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87"/>
  <workbookPr autoCompressPictures="0" defaultThemeVersion="124226"/>
  <mc:AlternateContent xmlns:mc="http://schemas.openxmlformats.org/markup-compatibility/2006">
    <mc:Choice Requires="x15">
      <x15ac:absPath xmlns:x15ac="http://schemas.microsoft.com/office/spreadsheetml/2010/11/ac" url="C:\Users\tsprague\Desktop\PESE raw data\"/>
    </mc:Choice>
  </mc:AlternateContent>
  <xr:revisionPtr revIDLastSave="0" documentId="13_ncr:1_{DDB74900-51D6-4251-A3FB-0398B00067CC}" xr6:coauthVersionLast="36" xr6:coauthVersionMax="36" xr10:uidLastSave="{00000000-0000-0000-0000-000000000000}"/>
  <bookViews>
    <workbookView xWindow="0" yWindow="0" windowWidth="14400" windowHeight="19860" activeTab="2" xr2:uid="{00000000-000D-0000-FFFF-FFFF00000000}"/>
  </bookViews>
  <sheets>
    <sheet name="Treatment application data" sheetId="3" r:id="rId1"/>
    <sheet name="Treatment summary" sheetId="7" r:id="rId2"/>
    <sheet name="Time and Cost SCALING" sheetId="22" r:id="rId3"/>
    <sheet name="Plant count summary" sheetId="21" r:id="rId4"/>
    <sheet name="ESRI_MAPINFO_SHEET" sheetId="4" state="veryHidden" r:id="rId5"/>
    <sheet name="Time assumptions" sheetId="20" r:id="rId6"/>
    <sheet name="Meta" sheetId="10" r:id="rId7"/>
  </sheets>
  <definedNames>
    <definedName name="_xlnm._FilterDatabase" localSheetId="0" hidden="1">'Treatment application data'!$A$1:$N$228</definedName>
  </definedNames>
  <calcPr calcId="191029"/>
</workbook>
</file>

<file path=xl/calcChain.xml><?xml version="1.0" encoding="utf-8"?>
<calcChain xmlns="http://schemas.openxmlformats.org/spreadsheetml/2006/main">
  <c r="C2" i="22" l="1"/>
  <c r="C4" i="22" s="1"/>
  <c r="C39" i="22"/>
  <c r="C42" i="22"/>
  <c r="C41" i="22"/>
  <c r="C40" i="22"/>
  <c r="D31" i="22"/>
  <c r="C43" i="22"/>
  <c r="C44" i="22"/>
  <c r="D12" i="22"/>
  <c r="C10" i="22"/>
  <c r="C30" i="22"/>
  <c r="C20" i="22"/>
  <c r="C24" i="22"/>
  <c r="D32" i="22"/>
  <c r="C29" i="22"/>
  <c r="D23" i="22"/>
  <c r="D33" i="22"/>
  <c r="C31" i="22"/>
  <c r="D34" i="22"/>
  <c r="D24" i="22"/>
  <c r="D30" i="22"/>
  <c r="C34" i="22"/>
  <c r="D29" i="22"/>
  <c r="C21" i="22"/>
  <c r="I21" i="22" s="1"/>
  <c r="H24" i="22"/>
  <c r="C32" i="22"/>
  <c r="C23" i="22"/>
  <c r="H23" i="22"/>
  <c r="H20" i="22"/>
  <c r="H22" i="22"/>
  <c r="H19" i="22"/>
  <c r="C22" i="22"/>
  <c r="C33" i="22"/>
  <c r="H21" i="22"/>
  <c r="C19" i="22"/>
  <c r="C12" i="22"/>
  <c r="C9" i="22"/>
  <c r="C13" i="22"/>
  <c r="C14" i="22"/>
  <c r="C11" i="22"/>
  <c r="H10" i="22"/>
  <c r="D41" i="22"/>
  <c r="D13" i="22"/>
  <c r="H42" i="22"/>
  <c r="H40" i="22"/>
  <c r="D44" i="22"/>
  <c r="H39" i="22"/>
  <c r="I39" i="22" s="1"/>
  <c r="D40" i="22"/>
  <c r="D19" i="22"/>
  <c r="D22" i="22"/>
  <c r="H43" i="22"/>
  <c r="D21" i="22"/>
  <c r="D42" i="22"/>
  <c r="D43" i="22"/>
  <c r="H44" i="22"/>
  <c r="D20" i="22"/>
  <c r="D39" i="22"/>
  <c r="H41" i="22"/>
  <c r="I41" i="22" s="1"/>
  <c r="H34" i="22"/>
  <c r="H31" i="22"/>
  <c r="H33" i="22"/>
  <c r="H29" i="22"/>
  <c r="I29" i="22" s="1"/>
  <c r="H30" i="22"/>
  <c r="H32" i="22"/>
  <c r="I32" i="22" s="1"/>
  <c r="D11" i="22"/>
  <c r="D14" i="22"/>
  <c r="D10" i="22"/>
  <c r="H14" i="22"/>
  <c r="D9" i="22"/>
  <c r="H12" i="22"/>
  <c r="H11" i="22"/>
  <c r="H13" i="22"/>
  <c r="H9" i="22"/>
  <c r="F20" i="22" l="1"/>
  <c r="E20" i="22"/>
  <c r="G20" i="22"/>
  <c r="L20" i="22" s="1"/>
  <c r="G29" i="22"/>
  <c r="F29" i="22"/>
  <c r="F49" i="22" s="1"/>
  <c r="E29" i="22"/>
  <c r="J29" i="22" s="1"/>
  <c r="G42" i="22"/>
  <c r="F42" i="22"/>
  <c r="E42" i="22"/>
  <c r="E30" i="22"/>
  <c r="G30" i="22"/>
  <c r="F30" i="22"/>
  <c r="E23" i="22"/>
  <c r="J23" i="22" s="1"/>
  <c r="F23" i="22"/>
  <c r="K23" i="22" s="1"/>
  <c r="G23" i="22"/>
  <c r="G21" i="22"/>
  <c r="F21" i="22"/>
  <c r="E21" i="22"/>
  <c r="G24" i="22"/>
  <c r="F24" i="22"/>
  <c r="E24" i="22"/>
  <c r="F44" i="22"/>
  <c r="K44" i="22" s="1"/>
  <c r="E44" i="22"/>
  <c r="G44" i="22"/>
  <c r="G9" i="22"/>
  <c r="F9" i="22"/>
  <c r="E9" i="22"/>
  <c r="G13" i="22"/>
  <c r="F13" i="22"/>
  <c r="E13" i="22"/>
  <c r="G34" i="22"/>
  <c r="F34" i="22"/>
  <c r="E34" i="22"/>
  <c r="G43" i="22"/>
  <c r="F43" i="22"/>
  <c r="E43" i="22"/>
  <c r="F32" i="22"/>
  <c r="K32" i="22" s="1"/>
  <c r="E32" i="22"/>
  <c r="J32" i="22" s="1"/>
  <c r="G32" i="22"/>
  <c r="G22" i="22"/>
  <c r="F22" i="22"/>
  <c r="E22" i="22"/>
  <c r="G41" i="22"/>
  <c r="F41" i="22"/>
  <c r="E41" i="22"/>
  <c r="J41" i="22" s="1"/>
  <c r="G40" i="22"/>
  <c r="L40" i="22" s="1"/>
  <c r="F40" i="22"/>
  <c r="E40" i="22"/>
  <c r="G31" i="22"/>
  <c r="F31" i="22"/>
  <c r="E31" i="22"/>
  <c r="J31" i="22" s="1"/>
  <c r="G10" i="22"/>
  <c r="F10" i="22"/>
  <c r="K10" i="22" s="1"/>
  <c r="E10" i="22"/>
  <c r="J10" i="22" s="1"/>
  <c r="E14" i="22"/>
  <c r="G14" i="22"/>
  <c r="F14" i="22"/>
  <c r="E11" i="22"/>
  <c r="F11" i="22"/>
  <c r="G11" i="22"/>
  <c r="E39" i="22"/>
  <c r="J39" i="22" s="1"/>
  <c r="F39" i="22"/>
  <c r="K39" i="22" s="1"/>
  <c r="G39" i="22"/>
  <c r="G19" i="22"/>
  <c r="L19" i="22" s="1"/>
  <c r="F19" i="22"/>
  <c r="E19" i="22"/>
  <c r="G33" i="22"/>
  <c r="L33" i="22" s="1"/>
  <c r="F33" i="22"/>
  <c r="E33" i="22"/>
  <c r="G12" i="22"/>
  <c r="L12" i="22" s="1"/>
  <c r="F12" i="22"/>
  <c r="E12" i="22"/>
  <c r="J30" i="22"/>
  <c r="I43" i="22"/>
  <c r="K11" i="22"/>
  <c r="J42" i="22"/>
  <c r="I9" i="22"/>
  <c r="C51" i="22"/>
  <c r="L43" i="22"/>
  <c r="K14" i="22"/>
  <c r="J19" i="22"/>
  <c r="L39" i="22"/>
  <c r="K20" i="22"/>
  <c r="I12" i="22"/>
  <c r="J20" i="22"/>
  <c r="D49" i="22"/>
  <c r="L30" i="22"/>
  <c r="I19" i="22"/>
  <c r="I23" i="22"/>
  <c r="I42" i="22"/>
  <c r="I20" i="22"/>
  <c r="H51" i="22"/>
  <c r="L10" i="22"/>
  <c r="I13" i="22"/>
  <c r="K43" i="22"/>
  <c r="K22" i="22"/>
  <c r="L31" i="22"/>
  <c r="I22" i="22"/>
  <c r="C54" i="22"/>
  <c r="J22" i="22"/>
  <c r="K12" i="22"/>
  <c r="I30" i="22"/>
  <c r="H52" i="22"/>
  <c r="J21" i="22"/>
  <c r="L32" i="22"/>
  <c r="K33" i="22"/>
  <c r="J44" i="22"/>
  <c r="K30" i="22"/>
  <c r="J11" i="22"/>
  <c r="K29" i="22"/>
  <c r="L13" i="22"/>
  <c r="L23" i="22"/>
  <c r="C3" i="22"/>
  <c r="L44" i="22"/>
  <c r="K34" i="22"/>
  <c r="C50" i="22"/>
  <c r="I14" i="22"/>
  <c r="K31" i="22"/>
  <c r="I31" i="22"/>
  <c r="I11" i="22"/>
  <c r="K19" i="22"/>
  <c r="I33" i="22"/>
  <c r="H53" i="22"/>
  <c r="D50" i="22"/>
  <c r="L29" i="22"/>
  <c r="I34" i="22"/>
  <c r="I44" i="22"/>
  <c r="H54" i="22"/>
  <c r="L24" i="22"/>
  <c r="D52" i="22"/>
  <c r="C49" i="22"/>
  <c r="L22" i="22"/>
  <c r="L42" i="22"/>
  <c r="J33" i="22"/>
  <c r="I40" i="22"/>
  <c r="D53" i="22"/>
  <c r="H49" i="22"/>
  <c r="C52" i="22"/>
  <c r="K40" i="22"/>
  <c r="L41" i="22"/>
  <c r="J12" i="22"/>
  <c r="K41" i="22"/>
  <c r="D51" i="22"/>
  <c r="H50" i="22"/>
  <c r="K42" i="22"/>
  <c r="L11" i="22"/>
  <c r="I24" i="22"/>
  <c r="D54" i="22"/>
  <c r="L14" i="22"/>
  <c r="K21" i="22"/>
  <c r="J24" i="22"/>
  <c r="K24" i="22"/>
  <c r="I10" i="22"/>
  <c r="L34" i="22"/>
  <c r="J34" i="22"/>
  <c r="J43" i="22"/>
  <c r="C53" i="22"/>
  <c r="L21" i="22"/>
  <c r="I49" i="22" l="1"/>
  <c r="F50" i="22"/>
  <c r="I52" i="22"/>
  <c r="I51" i="22"/>
  <c r="F54" i="22"/>
  <c r="I53" i="22"/>
  <c r="E50" i="22"/>
  <c r="E49" i="22"/>
  <c r="E52" i="22"/>
  <c r="L50" i="22"/>
  <c r="L53" i="22"/>
  <c r="J40" i="22"/>
  <c r="J50" i="22" s="1"/>
  <c r="I54" i="22"/>
  <c r="G50" i="22"/>
  <c r="G53" i="22"/>
  <c r="G52" i="22"/>
  <c r="K51" i="22"/>
  <c r="J9" i="22"/>
  <c r="J49" i="22" s="1"/>
  <c r="K50" i="22"/>
  <c r="J52" i="22"/>
  <c r="K54" i="22"/>
  <c r="I50" i="22"/>
  <c r="J51" i="22"/>
  <c r="L52" i="22"/>
  <c r="E53" i="22"/>
  <c r="J13" i="22"/>
  <c r="J53" i="22" s="1"/>
  <c r="E54" i="22"/>
  <c r="J14" i="22"/>
  <c r="J54" i="22" s="1"/>
  <c r="F52" i="22"/>
  <c r="L51" i="22"/>
  <c r="G54" i="22"/>
  <c r="G51" i="22"/>
  <c r="G49" i="22"/>
  <c r="L9" i="22"/>
  <c r="L49" i="22" s="1"/>
  <c r="F51" i="22"/>
  <c r="K13" i="22"/>
  <c r="K53" i="22" s="1"/>
  <c r="F53" i="22"/>
  <c r="E51" i="22"/>
  <c r="K52" i="22"/>
  <c r="L54" i="22"/>
  <c r="K9" i="22"/>
  <c r="K49" i="22" s="1"/>
</calcChain>
</file>

<file path=xl/sharedStrings.xml><?xml version="1.0" encoding="utf-8"?>
<sst xmlns="http://schemas.openxmlformats.org/spreadsheetml/2006/main" count="2201" uniqueCount="279">
  <si>
    <t>Block</t>
  </si>
  <si>
    <t>Plot</t>
  </si>
  <si>
    <t>Treatment</t>
  </si>
  <si>
    <t>CR</t>
  </si>
  <si>
    <t>Date</t>
  </si>
  <si>
    <t>Action</t>
  </si>
  <si>
    <t>&lt;25% green</t>
  </si>
  <si>
    <t>26-50% green</t>
  </si>
  <si>
    <t>&gt;50% green</t>
  </si>
  <si>
    <t>Comments</t>
  </si>
  <si>
    <t>NA</t>
  </si>
  <si>
    <t>0-25</t>
  </si>
  <si>
    <t>26-50</t>
  </si>
  <si>
    <t>51-75</t>
  </si>
  <si>
    <t>76-100</t>
  </si>
  <si>
    <t>Herb used (L)</t>
  </si>
  <si>
    <t>Herb measure (mm)</t>
  </si>
  <si>
    <t>cut</t>
  </si>
  <si>
    <t>Cut Height (cm)</t>
  </si>
  <si>
    <t>&lt;5% green on PESE3 in plot and buffers</t>
  </si>
  <si>
    <t>&lt;10% green on PESE3 in plot and buffers</t>
  </si>
  <si>
    <t>&lt;10% green on PESE3 in plot and buffers; Aristida in plot accidentally cut</t>
  </si>
  <si>
    <t>Average</t>
  </si>
  <si>
    <t>Min</t>
  </si>
  <si>
    <t>Max</t>
  </si>
  <si>
    <t>Count</t>
  </si>
  <si>
    <t>Total</t>
  </si>
  <si>
    <t>Notes</t>
  </si>
  <si>
    <t>Could not locate plot markers. Used buffers from spring to best estimate plot. Put in temporary markers. Only 1 small green PESE3 in plot and 1 partially green -- remainder of plants dead. Some &lt;50% green plants in buffer.</t>
  </si>
  <si>
    <t>A couple dead PESE3 plants laid over in plot.</t>
  </si>
  <si>
    <t>A few cut PESE3 plant did not resprout or green up.</t>
  </si>
  <si>
    <t>Only about 3 PESE3 plants have any green on them. 2 new &gt;50% green PESE3 plants.</t>
  </si>
  <si>
    <t>Cannot find B3 CNT markers. Put in one temporary marker on P14 -- found rebar downstream.</t>
  </si>
  <si>
    <t>About 6 PESE3 plants did not resprout or green up.</t>
  </si>
  <si>
    <t>Could not find plot markers -- estimated location and put up temporary markers.</t>
  </si>
  <si>
    <t>About 4 PESE3 plants did not resprout or green up.</t>
  </si>
  <si>
    <t>Only a few previous PESE3 plants with any green (&lt;25% of plant for most) and a couple small &gt;50% green plants.</t>
  </si>
  <si>
    <t>About 3 cut PESE3 plants did not resprout or green up.</t>
  </si>
  <si>
    <t>Only 2 small PESE3 plants &gt;50% green (new plants) and one large clump with a small amount of green.</t>
  </si>
  <si>
    <t>Year</t>
  </si>
  <si>
    <t>2 large plants, several medium, multiple tiny</t>
  </si>
  <si>
    <t>1 large plant under PAMI5</t>
  </si>
  <si>
    <t>No cut</t>
  </si>
  <si>
    <t>1 large plant, remainder small</t>
  </si>
  <si>
    <t>No PESE3 in plot! Removed 2 plants from buffer</t>
  </si>
  <si>
    <t>2 very large and 1 small plant in buffer</t>
  </si>
  <si>
    <t>This year's plants only; no cut.</t>
  </si>
  <si>
    <t>3 large and 2 small in buffer</t>
  </si>
  <si>
    <t>Sprayed 2 large and 10+ new un buffer</t>
  </si>
  <si>
    <t>1 plant &lt;50% green</t>
  </si>
  <si>
    <t>No PESE3 in plot. Sprayed 3 new growth plants in 1 m buffer and 8 in larger buffer</t>
  </si>
  <si>
    <t>A couple cut plants did not resprout or turn green.</t>
  </si>
  <si>
    <t>Plot scoured out -- only a few PESE3 plants showing green in plot. May have sprayed one PESE3 plant in buffer of Plot 20</t>
  </si>
  <si>
    <t>&lt;10% green on PESE3 in plot and buffers. Used gas trimmer</t>
  </si>
  <si>
    <t>&lt;10% green on PESE3 in plot and buffers. Cut with new blades on gas trimmer</t>
  </si>
  <si>
    <t>Several small plants in buffer</t>
  </si>
  <si>
    <t>Multiple plants in buffer</t>
  </si>
  <si>
    <t>Several plants very small. Greenness was closer to 25% in first category and 75% in second category.</t>
  </si>
  <si>
    <t>All plants from last year were resprouts from standing plants</t>
  </si>
  <si>
    <t>Over 50% green in CR plot. Follow-up to treat plants we missed.</t>
  </si>
  <si>
    <t>Follow-up to treat plants we missed.</t>
  </si>
  <si>
    <t xml:space="preserve">Follow-up to treat plants we missed. </t>
  </si>
  <si>
    <t>Follow-up to treat plants we missed. This plant was still flagged from previous treatment (obviously missed); would have been included in that count so did not count as additional plant.</t>
  </si>
  <si>
    <t>Follow-up to treat plants we missed. All missed plants were green stems on large dead plants that had been treated last year.</t>
  </si>
  <si>
    <t>Follow-up to treat plants we missed. Both plants were large and hidden in shrubs.</t>
  </si>
  <si>
    <t>Cut and herbicide</t>
  </si>
  <si>
    <t>Herbicide 1x</t>
  </si>
  <si>
    <t>Herbicide 2x</t>
  </si>
  <si>
    <t>Type</t>
  </si>
  <si>
    <t>Counting plants only -- no treatments.</t>
  </si>
  <si>
    <t>Most plants have inflorescences. Counting plants only -- no treatments.</t>
  </si>
  <si>
    <t>Counting plants only -- no treatments. Difficult to tell PESE3 from ARPU9 and other grasses</t>
  </si>
  <si>
    <t>Counting plants only -- no treatments. Replaced center rebar and 2 tags -- on trail so unsure if washed down with flood or were intentionally removed.</t>
  </si>
  <si>
    <t>Counting plants only -- no treatments. Replaced 2 corner rebars -- on trail, so unsure if washed away in flood or were intentionally removed.</t>
  </si>
  <si>
    <t>Most plants have inflorescences. Counting plants only -- no treatments. Replaced 1 corner - on trail.</t>
  </si>
  <si>
    <t>Counting plants only -- no treatments. Replaced 1 corner.</t>
  </si>
  <si>
    <t>Counting plants only -- no treatments. Replaced tag</t>
  </si>
  <si>
    <t>Counting plants only -- no treatments. Replaced 1 rebar</t>
  </si>
  <si>
    <t>Some small grasses difficult to tell species. Counting plants only -- no treatments.</t>
  </si>
  <si>
    <t>Counting plants only -- no treatments. Just down from CNT plot so all plants are likely from blown seeds.</t>
  </si>
  <si>
    <t>Counting plants only -- no treatments. Just up from CNT plot so plants likely from blown seed.</t>
  </si>
  <si>
    <t>Task</t>
  </si>
  <si>
    <t>Time (hours)</t>
  </si>
  <si>
    <t>Cut prep year 2 (nothing, did not continue cut treatment in second year)</t>
  </si>
  <si>
    <t>Cut prep year 1 (changing blades, adding gas)</t>
  </si>
  <si>
    <t>Assume 1.5 blade changes for each plot * 8 min, plus 5 mins for gas = 53 mins</t>
  </si>
  <si>
    <t>Counting plants only -- no treatments. Deleted sum from Total Plants column so would not factor into calculations (because accounted for when treated on 11/14/2019).</t>
  </si>
  <si>
    <t>Both plants 0.5-1 foot tall but new this year. Counting plants only -- no treatments. Deleted sum from Total Plants column so would not factor into calculations (because accounted for when treated on 11/14/2019).</t>
  </si>
  <si>
    <t>2a</t>
  </si>
  <si>
    <t>6a</t>
  </si>
  <si>
    <t>11a</t>
  </si>
  <si>
    <t>20a</t>
  </si>
  <si>
    <t>24a</t>
  </si>
  <si>
    <t>30a</t>
  </si>
  <si>
    <t>Initial treatment as part of substudy. Difficult to tell individual plants in clumps. Also difficult to tell this year vs. last. Sprayed some plants just outside buffer.</t>
  </si>
  <si>
    <t>Initial treatment as part of substudy. Difficult to tell individual plants in clumps. Also difficult to tell this year vs. last.</t>
  </si>
  <si>
    <t>PESE3 in cactus.</t>
  </si>
  <si>
    <t>Also 4 small PESE3 in buffer</t>
  </si>
  <si>
    <t>Initial treatment as part of substudy. Difficult to tell individual plants in clumps. Also difficult to tell this year vs. last. Could not find downstream center marker to relabel.</t>
  </si>
  <si>
    <t>All small sprouts, likely from CNT plot just upwash.</t>
  </si>
  <si>
    <t>Small plants -- likely from CNT plot just down wash</t>
  </si>
  <si>
    <t>Sprayed PESE3 in CR plots to prevent infestation in other plots.</t>
  </si>
  <si>
    <t>Could not tell if standing plants were dead or dormant; assumed dead.</t>
  </si>
  <si>
    <t>One plant was mostly dead but had a few green leaves. Could not tell if other standing plants were dead or dormant; assumed dead.</t>
  </si>
  <si>
    <t>Counting plants only -- no treatments. Reset corner rebar that had been removed.</t>
  </si>
  <si>
    <t>Time - prep estimate</t>
  </si>
  <si>
    <t>Effort</t>
  </si>
  <si>
    <t># of times per year</t>
  </si>
  <si>
    <t>Travel</t>
  </si>
  <si>
    <t>heavy, moderate, low</t>
  </si>
  <si>
    <t>Sprayer initial fill and refills</t>
  </si>
  <si>
    <t>Fill water bottles</t>
  </si>
  <si>
    <t>Clean sprayer</t>
  </si>
  <si>
    <t>Gather supplies</t>
  </si>
  <si>
    <t>heavy</t>
  </si>
  <si>
    <t>moderate</t>
  </si>
  <si>
    <t>low</t>
  </si>
  <si>
    <t>Cut total (year 2018)</t>
  </si>
  <si>
    <t>Cut total (subsequent years)</t>
  </si>
  <si>
    <t>&gt;20 plants</t>
  </si>
  <si>
    <t>10 to 20 plants</t>
  </si>
  <si>
    <t>&lt;10 plants</t>
  </si>
  <si>
    <t>per plot</t>
  </si>
  <si>
    <t>SUMMARY - per plot</t>
  </si>
  <si>
    <t>Per plot</t>
  </si>
  <si>
    <t># plants total</t>
  </si>
  <si>
    <t>2019 (total)</t>
  </si>
  <si>
    <t>2020 (total)</t>
  </si>
  <si>
    <t>2019 Spring</t>
  </si>
  <si>
    <t>2019 Fall</t>
  </si>
  <si>
    <t>2020 Spring</t>
  </si>
  <si>
    <t>2020 Fall</t>
  </si>
  <si>
    <t>2021 Spring</t>
  </si>
  <si>
    <t>2021 (total)</t>
  </si>
  <si>
    <t>1hr travel</t>
  </si>
  <si>
    <t>2hr travel</t>
  </si>
  <si>
    <t>0hr travel</t>
  </si>
  <si>
    <t>Average + fixed + 2hr travel</t>
  </si>
  <si>
    <t>Average + fixed + 1hr travel</t>
  </si>
  <si>
    <t>Average + fixed + 0hr travel</t>
  </si>
  <si>
    <t>TIME (TOTAL) - per 25m^2</t>
  </si>
  <si>
    <t>PPE on/off (5 min. each)</t>
  </si>
  <si>
    <t>TIME (TREATMENT ONLY) - per 25m^2</t>
  </si>
  <si>
    <t>Herbicide Cost - 2018</t>
  </si>
  <si>
    <t>Supply Cost - 2018</t>
  </si>
  <si>
    <t>Time - treatment only</t>
  </si>
  <si>
    <t>Herbicide Solution (L)</t>
  </si>
  <si>
    <t>Herbicide Used (L)</t>
  </si>
  <si>
    <t>Herbicide/Supply Cost</t>
  </si>
  <si>
    <t>All years</t>
  </si>
  <si>
    <t>Time - total (treatment and prep)</t>
  </si>
  <si>
    <t># visits/year</t>
  </si>
  <si>
    <t>SUPPLY COST (herb, blades) - per 25m^2</t>
  </si>
  <si>
    <t>TOTAL COST ESTIMATE (supplies, travel time, treatment time) - per 25m^2</t>
  </si>
  <si>
    <t>SD</t>
  </si>
  <si>
    <t>SE</t>
  </si>
  <si>
    <t>ALL YEARS</t>
  </si>
  <si>
    <t>SCALING FACTOR</t>
  </si>
  <si>
    <t>Time (treatment only)</t>
  </si>
  <si>
    <t>Time (treatment + prep)</t>
  </si>
  <si>
    <t>Time (treatment, prep, fixed) + 0 hour travel</t>
  </si>
  <si>
    <t>Time (treatment, prep, fixed) + 1 hour travel</t>
  </si>
  <si>
    <t>Time (treatment, prep, fixed) + 2 hour travel</t>
  </si>
  <si>
    <t>Costs (supplies)</t>
  </si>
  <si>
    <t>Cost (total estimate) for 0 hour travel</t>
  </si>
  <si>
    <t>Cost (total estimate) for 1 hour travel</t>
  </si>
  <si>
    <t>Cost (total estimate) for 2 hour travel</t>
  </si>
  <si>
    <t>Area covered</t>
  </si>
  <si>
    <t>square meters</t>
  </si>
  <si>
    <t>Contractor rate</t>
  </si>
  <si>
    <t>*Enter current contractor rate</t>
  </si>
  <si>
    <t># sprays/year</t>
  </si>
  <si>
    <t>Treatment time</t>
  </si>
  <si>
    <t>Assume 5 minutes per fill after every 4 plots that receive herbicide treatment (18 total plots receive herbicide treatment).</t>
  </si>
  <si>
    <t>Assume 5 minutes per fill after every 12 plots that receive herbicide treatment (18 total plots receive herbicide treatment).</t>
  </si>
  <si>
    <t>Assume 5 minutes per fill after every 20 plots that receive herbicide treatment (18 total plots receive herbicide treatment).</t>
  </si>
  <si>
    <t>*Enter the number by which you'd like to scale the data. This will multiply the raw data and flexible estimates (e.g., herbicide sprayer fill time). It will not affect fixed estimate (i.e., one-time occurrences each day, such as gathering supplies).</t>
  </si>
  <si>
    <t>Had recorded PESE3 during plant sampling but did not see any alive today. Maybe it was PESE3 (SD)?</t>
  </si>
  <si>
    <t>Removed 1 PESE3 from buffer</t>
  </si>
  <si>
    <t># acres</t>
  </si>
  <si>
    <t>Cost (treatment time and supplies)</t>
  </si>
  <si>
    <t># hectares</t>
  </si>
  <si>
    <t/>
  </si>
  <si>
    <t>Year 1</t>
  </si>
  <si>
    <t>Year 2</t>
  </si>
  <si>
    <t>Year 3</t>
  </si>
  <si>
    <t>Year 4</t>
  </si>
  <si>
    <t>YEAR 1</t>
  </si>
  <si>
    <t>YEAR 2</t>
  </si>
  <si>
    <t>YEAR 3</t>
  </si>
  <si>
    <t>YEAR 4</t>
  </si>
  <si>
    <t>manual removal</t>
  </si>
  <si>
    <t>herbicide</t>
  </si>
  <si>
    <t>Manual removal</t>
  </si>
  <si>
    <t>Invaded control</t>
  </si>
  <si>
    <t>Uninvaded control</t>
  </si>
  <si>
    <t>Manual removal 2x</t>
  </si>
  <si>
    <t>Plot treatment</t>
  </si>
  <si>
    <t># plants</t>
  </si>
  <si>
    <t>&lt;10% green on PESE3 in plot and buffers. Used electric trimmer</t>
  </si>
  <si>
    <t>&lt;10% green on PESE3 in plot and buffers. Changed treatement and tags from cut &amp; spray. Manual removaled plants in buffer</t>
  </si>
  <si>
    <t>Removed Sahara mustard from plot -- Manual removaled without using hatchet. Likely only this year's plants, so no cut. (2 plants counted as this year possibly from last year.) Cut 1 plant in buffer.</t>
  </si>
  <si>
    <t>Manual removaled PESE3 from CR plots to prevent infestation in other plots.</t>
  </si>
  <si>
    <t>All were new sprouts. Previously Manual removaled plants maintained some green coloration in areas not exposed to the sun.</t>
  </si>
  <si>
    <t>Manual removal (1x post monsoon and 1x post winter rains)</t>
  </si>
  <si>
    <t>Manual removal prep</t>
  </si>
  <si>
    <t>Manual removal total</t>
  </si>
  <si>
    <t>WORKSHEETS</t>
  </si>
  <si>
    <t>Description</t>
  </si>
  <si>
    <t>Name</t>
  </si>
  <si>
    <t>Treatment application data</t>
  </si>
  <si>
    <t>Raw data from treatment applications</t>
  </si>
  <si>
    <t>Treatment summary</t>
  </si>
  <si>
    <t>Plant count summary</t>
  </si>
  <si>
    <t>Time assumptions</t>
  </si>
  <si>
    <t>Summary of raw treatment application data</t>
  </si>
  <si>
    <t>Summary of raw plant count data</t>
  </si>
  <si>
    <t>per day</t>
  </si>
  <si>
    <t>Per day</t>
  </si>
  <si>
    <t>Breakdown of "per plot" and "per day" time estimates</t>
  </si>
  <si>
    <t>Time and Cost SCALING</t>
  </si>
  <si>
    <t>Calculates annual and total time and costs based on entered area and applicator hourly rate</t>
  </si>
  <si>
    <t>TREATMENT APPLICATION DATA</t>
  </si>
  <si>
    <t>Column</t>
  </si>
  <si>
    <t>Block (1-6) that plot was located in</t>
  </si>
  <si>
    <t>Plot number; CR indicates uninvaded control</t>
  </si>
  <si>
    <t>Treatment that plot received</t>
  </si>
  <si>
    <t>Date plot treated</t>
  </si>
  <si>
    <t>Treatment applied (cut, manual removal, herbicide)</t>
  </si>
  <si>
    <t>Number of PESE3 plants counted in the plot (note that this did not start until 2019)</t>
  </si>
  <si>
    <t>Percent of PESE3 plants in plot that were &lt;25% green</t>
  </si>
  <si>
    <t>Percent of PESE3 plants in plot that were 26-50% green</t>
  </si>
  <si>
    <t>Percent of PESE3 plants in plot that were &gt;50% green</t>
  </si>
  <si>
    <t>Amount of time to apply the treatment (in HH:MM:SS.S)</t>
  </si>
  <si>
    <t>Measurement of herbicide solution used from marks on sprayer (in mm)</t>
  </si>
  <si>
    <t>Calculation of amount of herbicide solution used (in L)</t>
  </si>
  <si>
    <t>Height of cut plants (in cm)</t>
  </si>
  <si>
    <t>Any comments</t>
  </si>
  <si>
    <t>TREATMENT SUMMARY</t>
  </si>
  <si>
    <t>Sum (by year and across all years) of amount of time to apply the treatment (in decimal hours)</t>
  </si>
  <si>
    <t>Sum (by year and across all years) of amount of "per plot" estimated time (in decimal hours)</t>
  </si>
  <si>
    <t>Sum (by year and across all years) of amount of treatment time and "per plot" estimated time (in decimal hours)</t>
  </si>
  <si>
    <t>Sum (by year and across all years) of amount of herbicide solution used (in L)</t>
  </si>
  <si>
    <t>Sum (by year and across all years) of amount of herbicide used (in L)</t>
  </si>
  <si>
    <t>Sum (by year and across all years) of cost of supplies (herbicide and weedwhacker blades)</t>
  </si>
  <si>
    <t>TIME AND COST SCALING</t>
  </si>
  <si>
    <t>INSTRUCTIONS: Enter the number by which you'd like to scale the data based on 25 sq-m area (i.e., entering 1 returns data for a 25 sq-m area) and the hourly applicator rate. This will calculate time and cost estimates by year and across all years</t>
  </si>
  <si>
    <t>Year (1-4 or total of all years) based on Rowe et al. plot results</t>
  </si>
  <si>
    <t>Treatment type</t>
  </si>
  <si>
    <t>Amount of time to apply the treatment (in decimal hours)</t>
  </si>
  <si>
    <t>Amount of treatment time and "per plot" estimated time (in decimal hours)</t>
  </si>
  <si>
    <t>Amount of treatment time and "per plot" and "per day" estimated times (in decimal hours), assuming no travel time</t>
  </si>
  <si>
    <t>Amount of treatment time and "per plot" and "per day" estimated times (in decimal hours), assuming 1 hour travel time</t>
  </si>
  <si>
    <t>Amount of treatment time and "per plot" and "per day" estimated times (in decimal hours), assuming 2 hour travel time</t>
  </si>
  <si>
    <t>Cost of supplies (herbicide and weedwhacker blades)</t>
  </si>
  <si>
    <t>Sum of cost of treatment time, herbicide, and weedwhacker blades</t>
  </si>
  <si>
    <t>Sum of cost of treatment time, herbicide, and weedwhacker blades with no travel time</t>
  </si>
  <si>
    <t>Sum of cost of treatment time, herbicide, weedwhacker blades, and 1 hour travel time</t>
  </si>
  <si>
    <t>Sum of cost of treatment time, herbicide, weedwhacker blades, and 2 hour travel time</t>
  </si>
  <si>
    <t>PLANT COUNT SUMMARY</t>
  </si>
  <si>
    <t>Sum of number of plants counted in that plot across all years</t>
  </si>
  <si>
    <t>Sum of number of plants counted in that plot in 2019 (spring and fall)</t>
  </si>
  <si>
    <t>Sum of number of plants counted in that plot in 2020 (spring and fall)</t>
  </si>
  <si>
    <t>Sum of number of plants counted in that plot in 2021 (spring)</t>
  </si>
  <si>
    <t>Sum of number of plants counted in that plot in Spring 2019</t>
  </si>
  <si>
    <t>Sum of number of plants counted in that plot in Fall 2019</t>
  </si>
  <si>
    <t>Sum of number of plants counted in that plot in Spring 2020</t>
  </si>
  <si>
    <t>Sum of number of plants counted in that plot in Spring 2021</t>
  </si>
  <si>
    <t>Sum of number of plants counted in that plot in Fall 2020</t>
  </si>
  <si>
    <t>TIME ASSUMPTIONS</t>
  </si>
  <si>
    <t>Herbicide total (heavy effort)</t>
  </si>
  <si>
    <t>Herbicide total (moderate effort)</t>
  </si>
  <si>
    <t>Herbicide total (low effort)</t>
  </si>
  <si>
    <t>Description of preparation activity</t>
  </si>
  <si>
    <t>Estimated amount of time to conduct that activity (in decimal hours)</t>
  </si>
  <si>
    <t>Whether the activity is calculated "per plot" or is a fixed "per day" estimate</t>
  </si>
  <si>
    <t>For "per plot" activities, whether they are based on a heavy (&gt;20 plants), moderate (10-20 plants), or low (&lt;10 plants) infestation of PESE3</t>
  </si>
  <si>
    <t>Number of times per year that activity occurs for that treatment type</t>
  </si>
  <si>
    <t>Any comments on time assumptions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</si>
</sst>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
    <numFmt numFmtId="166" formatCode="&quot;$&quot;#,##0.00"/>
    <numFmt numFmtId="167" formatCode="hh:mm:ss.0"/>
    <numFmt numFmtId="168" formatCode="0.0000"/>
  </numFmts>
  <fonts count="12" x14ac:knownFonts="1">
    <font>
      <sz val="11"/>
      <color theme="1"/>
      <name val="Calibri"/>
      <family val="2"/>
      <scheme val="minor"/>
    </font>
    <font>
      <b/>
      <sz val="11"/>
      <color theme="1"/>
      <name val="Calibri"/>
      <family val="2"/>
      <scheme val="minor"/>
    </font>
    <font>
      <sz val="11"/>
      <color rgb="FF000000"/>
      <name val="Calibri"/>
      <family val="2"/>
      <scheme val="minor"/>
    </font>
    <font>
      <u/>
      <sz val="11"/>
      <color theme="10"/>
      <name val="Calibri"/>
      <family val="2"/>
      <scheme val="minor"/>
    </font>
    <font>
      <u/>
      <sz val="11"/>
      <color theme="11"/>
      <name val="Calibri"/>
      <family val="2"/>
      <scheme val="minor"/>
    </font>
    <font>
      <b/>
      <sz val="14"/>
      <color theme="1"/>
      <name val="Calibri"/>
      <family val="2"/>
      <scheme val="minor"/>
    </font>
    <font>
      <sz val="11"/>
      <color rgb="FFFF0000"/>
      <name val="Calibri"/>
      <family val="2"/>
      <scheme val="minor"/>
    </font>
    <font>
      <b/>
      <sz val="18"/>
      <color rgb="FFFF0000"/>
      <name val="Calibri"/>
      <family val="2"/>
      <scheme val="minor"/>
    </font>
    <font>
      <sz val="12"/>
      <color rgb="FFFF0000"/>
      <name val="Calibri"/>
      <family val="2"/>
      <scheme val="minor"/>
    </font>
    <font>
      <sz val="12"/>
      <color theme="3" tint="0.39997558519241921"/>
      <name val="Calibri"/>
      <family val="2"/>
      <scheme val="minor"/>
    </font>
    <font>
      <sz val="11"/>
      <color theme="3" tint="0.39997558519241921"/>
      <name val="Calibri"/>
      <family val="2"/>
      <scheme val="minor"/>
    </font>
    <font>
      <b/>
      <sz val="12"/>
      <color rgb="FFFF0000"/>
      <name val="Calibri"/>
      <family val="2"/>
      <scheme val="minor"/>
    </font>
  </fonts>
  <fills count="4">
    <fill>
      <patternFill patternType="none"/>
    </fill>
    <fill>
      <patternFill patternType="gray125"/>
    </fill>
    <fill>
      <patternFill patternType="solid">
        <fgColor theme="2"/>
        <bgColor indexed="64"/>
      </patternFill>
    </fill>
    <fill>
      <patternFill patternType="solid">
        <fgColor theme="6" tint="0.59999389629810485"/>
        <bgColor indexed="64"/>
      </patternFill>
    </fill>
  </fills>
  <borders count="11">
    <border>
      <left/>
      <right/>
      <top/>
      <bottom/>
      <diagonal/>
    </border>
    <border>
      <left/>
      <right style="thin">
        <color auto="1"/>
      </right>
      <top/>
      <bottom/>
      <diagonal/>
    </border>
    <border>
      <left style="thin">
        <color auto="1"/>
      </left>
      <right/>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ck">
        <color auto="1"/>
      </left>
      <right style="thick">
        <color auto="1"/>
      </right>
      <top style="thick">
        <color auto="1"/>
      </top>
      <bottom style="thick">
        <color auto="1"/>
      </bottom>
      <diagonal/>
    </border>
    <border>
      <left style="thin">
        <color indexed="64"/>
      </left>
      <right style="thin">
        <color indexed="64"/>
      </right>
      <top style="thin">
        <color indexed="64"/>
      </top>
      <bottom style="thin">
        <color indexed="64"/>
      </bottom>
      <diagonal/>
    </border>
  </borders>
  <cellStyleXfs count="2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38">
    <xf numFmtId="0" fontId="0" fillId="0" borderId="0" xfId="0"/>
    <xf numFmtId="0" fontId="1" fillId="0" borderId="0" xfId="0" applyFont="1" applyAlignment="1">
      <alignment vertical="center"/>
    </xf>
    <xf numFmtId="0" fontId="1" fillId="0" borderId="0" xfId="0" applyFont="1" applyAlignment="1">
      <alignment horizontal="center" vertical="center" wrapText="1"/>
    </xf>
    <xf numFmtId="14" fontId="0" fillId="0" borderId="0" xfId="0" applyNumberFormat="1"/>
    <xf numFmtId="45" fontId="0" fillId="0" borderId="0" xfId="0" applyNumberFormat="1"/>
    <xf numFmtId="2" fontId="0" fillId="0" borderId="0" xfId="0" applyNumberFormat="1"/>
    <xf numFmtId="1" fontId="0" fillId="0" borderId="0" xfId="0" applyNumberFormat="1"/>
    <xf numFmtId="0" fontId="0" fillId="0" borderId="0" xfId="0" applyFill="1"/>
    <xf numFmtId="0" fontId="1" fillId="0" borderId="0" xfId="0" applyFont="1" applyFill="1"/>
    <xf numFmtId="0" fontId="0" fillId="0" borderId="0" xfId="0" applyFill="1" applyAlignment="1">
      <alignment wrapText="1"/>
    </xf>
    <xf numFmtId="164" fontId="0" fillId="0" borderId="0" xfId="0" applyNumberFormat="1" applyFill="1"/>
    <xf numFmtId="0" fontId="2" fillId="0" borderId="0" xfId="0" applyFont="1" applyFill="1"/>
    <xf numFmtId="14" fontId="1" fillId="0" borderId="0" xfId="0" applyNumberFormat="1" applyFont="1" applyAlignment="1">
      <alignment vertical="center"/>
    </xf>
    <xf numFmtId="0" fontId="1" fillId="0" borderId="0" xfId="0" applyFont="1" applyAlignment="1">
      <alignment vertical="center" wrapText="1"/>
    </xf>
    <xf numFmtId="45" fontId="1" fillId="0" borderId="0" xfId="0" applyNumberFormat="1" applyFont="1" applyAlignment="1">
      <alignment vertical="center" wrapText="1"/>
    </xf>
    <xf numFmtId="1" fontId="1" fillId="0" borderId="0" xfId="0" applyNumberFormat="1" applyFont="1" applyAlignment="1">
      <alignment vertical="center" wrapText="1"/>
    </xf>
    <xf numFmtId="2" fontId="1" fillId="0" borderId="0" xfId="0" applyNumberFormat="1" applyFont="1" applyAlignment="1">
      <alignment vertical="center" wrapText="1"/>
    </xf>
    <xf numFmtId="21" fontId="0" fillId="0" borderId="0" xfId="0" applyNumberFormat="1" applyFill="1"/>
    <xf numFmtId="2" fontId="0" fillId="0" borderId="0" xfId="0" applyNumberFormat="1" applyFill="1"/>
    <xf numFmtId="0" fontId="1" fillId="0" borderId="0" xfId="0" applyFont="1" applyFill="1" applyAlignment="1">
      <alignment vertical="center" wrapText="1"/>
    </xf>
    <xf numFmtId="21" fontId="1" fillId="0" borderId="0" xfId="0" applyNumberFormat="1" applyFont="1" applyFill="1" applyAlignment="1">
      <alignment vertical="center" wrapText="1"/>
    </xf>
    <xf numFmtId="2" fontId="1" fillId="0" borderId="0" xfId="0" applyNumberFormat="1" applyFont="1" applyFill="1" applyAlignment="1">
      <alignment vertical="center" wrapText="1"/>
    </xf>
    <xf numFmtId="164" fontId="1" fillId="0" borderId="0" xfId="0" applyNumberFormat="1" applyFont="1" applyFill="1" applyAlignment="1">
      <alignment vertical="center" wrapText="1"/>
    </xf>
    <xf numFmtId="1" fontId="0" fillId="0" borderId="0" xfId="0" applyNumberFormat="1" applyFill="1"/>
    <xf numFmtId="166" fontId="0" fillId="0" borderId="0" xfId="0" applyNumberFormat="1" applyFill="1"/>
    <xf numFmtId="0" fontId="1" fillId="0" borderId="0" xfId="0" applyFont="1"/>
    <xf numFmtId="2" fontId="1" fillId="0" borderId="0" xfId="0" applyNumberFormat="1" applyFont="1" applyFill="1"/>
    <xf numFmtId="2" fontId="0" fillId="0" borderId="3" xfId="0" applyNumberFormat="1" applyFill="1" applyBorder="1"/>
    <xf numFmtId="2" fontId="0" fillId="0" borderId="0" xfId="0" applyNumberFormat="1" applyFill="1" applyBorder="1"/>
    <xf numFmtId="14" fontId="0" fillId="0" borderId="0" xfId="0" applyNumberFormat="1" applyFill="1"/>
    <xf numFmtId="167" fontId="1" fillId="0" borderId="0" xfId="0" applyNumberFormat="1" applyFont="1" applyAlignment="1">
      <alignment vertical="center" wrapText="1"/>
    </xf>
    <xf numFmtId="167" fontId="0" fillId="0" borderId="0" xfId="0" applyNumberFormat="1"/>
    <xf numFmtId="167" fontId="0" fillId="0" borderId="0" xfId="0" applyNumberFormat="1" applyFill="1"/>
    <xf numFmtId="0" fontId="0" fillId="0" borderId="0" xfId="0" applyNumberFormat="1" applyFill="1"/>
    <xf numFmtId="45" fontId="0" fillId="0" borderId="0" xfId="0" applyNumberFormat="1" applyFill="1"/>
    <xf numFmtId="1" fontId="1" fillId="0" borderId="0" xfId="0" applyNumberFormat="1" applyFont="1" applyFill="1" applyAlignment="1">
      <alignment vertical="center" wrapText="1"/>
    </xf>
    <xf numFmtId="0" fontId="1" fillId="0" borderId="0" xfId="0" applyFont="1" applyFill="1" applyAlignment="1">
      <alignment wrapText="1"/>
    </xf>
    <xf numFmtId="164" fontId="1" fillId="0" borderId="0" xfId="0" applyNumberFormat="1" applyFont="1" applyFill="1" applyAlignment="1">
      <alignment wrapText="1"/>
    </xf>
    <xf numFmtId="21" fontId="0" fillId="0" borderId="0" xfId="0" applyNumberFormat="1"/>
    <xf numFmtId="0" fontId="0" fillId="2" borderId="0" xfId="0" applyFill="1"/>
    <xf numFmtId="21" fontId="1" fillId="0" borderId="0" xfId="0" applyNumberFormat="1" applyFont="1" applyAlignment="1">
      <alignment horizontal="center" wrapText="1"/>
    </xf>
    <xf numFmtId="0" fontId="1" fillId="0" borderId="0" xfId="0" applyFont="1" applyFill="1" applyAlignment="1">
      <alignment horizontal="center"/>
    </xf>
    <xf numFmtId="21" fontId="1" fillId="0" borderId="0" xfId="0" applyNumberFormat="1" applyFont="1" applyAlignment="1">
      <alignment horizontal="center" wrapText="1"/>
    </xf>
    <xf numFmtId="0" fontId="1" fillId="0" borderId="0" xfId="0" applyFont="1" applyFill="1" applyAlignment="1">
      <alignment horizontal="center"/>
    </xf>
    <xf numFmtId="164" fontId="1" fillId="3" borderId="0" xfId="0" applyNumberFormat="1" applyFont="1" applyFill="1" applyAlignment="1">
      <alignment vertical="center" wrapText="1"/>
    </xf>
    <xf numFmtId="0" fontId="1" fillId="3" borderId="0" xfId="0" applyFont="1" applyFill="1" applyAlignment="1">
      <alignment horizontal="center"/>
    </xf>
    <xf numFmtId="1" fontId="0" fillId="3" borderId="0" xfId="0" applyNumberFormat="1" applyFill="1"/>
    <xf numFmtId="0" fontId="0" fillId="3" borderId="0" xfId="0" applyFill="1" applyAlignment="1">
      <alignment wrapText="1"/>
    </xf>
    <xf numFmtId="0" fontId="0" fillId="3" borderId="0" xfId="0" applyFill="1"/>
    <xf numFmtId="166" fontId="0" fillId="3" borderId="0" xfId="0" applyNumberFormat="1" applyFill="1"/>
    <xf numFmtId="21" fontId="1" fillId="3" borderId="0" xfId="0" applyNumberFormat="1" applyFont="1" applyFill="1" applyAlignment="1">
      <alignment vertical="center" wrapText="1"/>
    </xf>
    <xf numFmtId="21" fontId="0" fillId="0" borderId="2" xfId="0" applyNumberFormat="1" applyFill="1" applyBorder="1"/>
    <xf numFmtId="21" fontId="0" fillId="0" borderId="0" xfId="0" applyNumberFormat="1" applyFill="1" applyBorder="1"/>
    <xf numFmtId="21" fontId="0" fillId="0" borderId="4" xfId="0" applyNumberFormat="1" applyFill="1" applyBorder="1"/>
    <xf numFmtId="21" fontId="0" fillId="0" borderId="3" xfId="0" applyNumberFormat="1" applyFill="1" applyBorder="1"/>
    <xf numFmtId="2" fontId="0" fillId="0" borderId="2" xfId="0" applyNumberFormat="1" applyFill="1" applyBorder="1"/>
    <xf numFmtId="2" fontId="0" fillId="0" borderId="1" xfId="0" applyNumberFormat="1" applyFill="1" applyBorder="1"/>
    <xf numFmtId="2" fontId="0" fillId="0" borderId="4" xfId="0" applyNumberFormat="1" applyFill="1" applyBorder="1"/>
    <xf numFmtId="2" fontId="0" fillId="0" borderId="5" xfId="0" applyNumberFormat="1" applyFill="1" applyBorder="1"/>
    <xf numFmtId="166" fontId="0" fillId="0" borderId="2" xfId="0" applyNumberFormat="1" applyFill="1" applyBorder="1"/>
    <xf numFmtId="166" fontId="0" fillId="0" borderId="0" xfId="0" applyNumberFormat="1" applyFill="1" applyBorder="1"/>
    <xf numFmtId="166" fontId="0" fillId="0" borderId="1" xfId="0" applyNumberFormat="1" applyFill="1" applyBorder="1"/>
    <xf numFmtId="166" fontId="0" fillId="0" borderId="4" xfId="0" applyNumberFormat="1" applyFill="1" applyBorder="1"/>
    <xf numFmtId="166" fontId="0" fillId="0" borderId="3" xfId="0" applyNumberFormat="1" applyFill="1" applyBorder="1"/>
    <xf numFmtId="164" fontId="0" fillId="0" borderId="0" xfId="0" applyNumberFormat="1" applyFill="1" applyBorder="1"/>
    <xf numFmtId="0" fontId="1" fillId="0" borderId="0" xfId="0" applyNumberFormat="1" applyFont="1" applyFill="1" applyAlignment="1">
      <alignment vertical="center" wrapText="1"/>
    </xf>
    <xf numFmtId="0" fontId="1" fillId="0" borderId="6" xfId="0" applyNumberFormat="1" applyFont="1" applyFill="1" applyBorder="1" applyAlignment="1">
      <alignment vertical="center" wrapText="1"/>
    </xf>
    <xf numFmtId="0" fontId="1" fillId="0" borderId="7" xfId="0" applyNumberFormat="1" applyFont="1" applyFill="1" applyBorder="1" applyAlignment="1">
      <alignment vertical="center" wrapText="1"/>
    </xf>
    <xf numFmtId="0" fontId="1" fillId="0" borderId="8" xfId="0" applyNumberFormat="1" applyFont="1" applyFill="1" applyBorder="1" applyAlignment="1">
      <alignment vertical="center" wrapText="1"/>
    </xf>
    <xf numFmtId="0" fontId="1" fillId="0" borderId="6" xfId="0" applyNumberFormat="1" applyFont="1" applyBorder="1" applyAlignment="1">
      <alignment vertical="center" wrapText="1"/>
    </xf>
    <xf numFmtId="0" fontId="1" fillId="0" borderId="7" xfId="0" applyNumberFormat="1" applyFont="1" applyBorder="1" applyAlignment="1">
      <alignment vertical="center" wrapText="1"/>
    </xf>
    <xf numFmtId="0" fontId="1" fillId="0" borderId="8" xfId="0" applyNumberFormat="1" applyFont="1" applyBorder="1" applyAlignment="1">
      <alignment vertical="center" wrapText="1"/>
    </xf>
    <xf numFmtId="0" fontId="1" fillId="0" borderId="0" xfId="0" applyNumberFormat="1" applyFont="1" applyFill="1" applyAlignment="1">
      <alignment horizontal="center"/>
    </xf>
    <xf numFmtId="164" fontId="1" fillId="0" borderId="0" xfId="0" applyNumberFormat="1" applyFont="1" applyFill="1"/>
    <xf numFmtId="21" fontId="1" fillId="0" borderId="0" xfId="0" applyNumberFormat="1" applyFont="1" applyFill="1"/>
    <xf numFmtId="0" fontId="1" fillId="0" borderId="0" xfId="0" applyNumberFormat="1" applyFont="1" applyFill="1" applyAlignment="1">
      <alignment vertical="center"/>
    </xf>
    <xf numFmtId="0" fontId="0" fillId="0" borderId="0" xfId="0" applyFill="1" applyAlignment="1"/>
    <xf numFmtId="0" fontId="2" fillId="0" borderId="0" xfId="0" applyFont="1" applyFill="1" applyAlignment="1"/>
    <xf numFmtId="21" fontId="1" fillId="0" borderId="0" xfId="0" applyNumberFormat="1" applyFont="1" applyFill="1" applyAlignment="1">
      <alignment wrapText="1"/>
    </xf>
    <xf numFmtId="2" fontId="1" fillId="0" borderId="0" xfId="0" applyNumberFormat="1" applyFont="1" applyFill="1" applyAlignment="1">
      <alignment wrapText="1"/>
    </xf>
    <xf numFmtId="0" fontId="5" fillId="0" borderId="0" xfId="0" applyFont="1" applyFill="1"/>
    <xf numFmtId="0" fontId="5" fillId="0" borderId="0" xfId="0" applyFont="1" applyFill="1" applyAlignment="1"/>
    <xf numFmtId="164" fontId="5" fillId="0" borderId="0" xfId="0" applyNumberFormat="1" applyFont="1" applyFill="1"/>
    <xf numFmtId="21" fontId="1" fillId="3" borderId="0" xfId="0" applyNumberFormat="1" applyFont="1" applyFill="1" applyAlignment="1">
      <alignment wrapText="1"/>
    </xf>
    <xf numFmtId="164" fontId="1" fillId="3" borderId="0" xfId="0" applyNumberFormat="1" applyFont="1" applyFill="1" applyAlignment="1">
      <alignment wrapText="1"/>
    </xf>
    <xf numFmtId="166" fontId="0" fillId="0" borderId="5" xfId="0" applyNumberFormat="1" applyFill="1" applyBorder="1"/>
    <xf numFmtId="0" fontId="7" fillId="0" borderId="0" xfId="0" applyFont="1" applyFill="1"/>
    <xf numFmtId="21" fontId="6" fillId="0" borderId="0" xfId="0" applyNumberFormat="1" applyFont="1" applyFill="1"/>
    <xf numFmtId="0" fontId="7" fillId="0" borderId="9" xfId="0" applyFont="1" applyFill="1" applyBorder="1" applyProtection="1">
      <protection locked="0"/>
    </xf>
    <xf numFmtId="0" fontId="8" fillId="0" borderId="0" xfId="0" applyFont="1" applyFill="1"/>
    <xf numFmtId="0" fontId="1" fillId="0" borderId="0" xfId="0" applyFont="1" applyFill="1" applyAlignment="1">
      <alignment horizontal="center"/>
    </xf>
    <xf numFmtId="2" fontId="0" fillId="3" borderId="0" xfId="0" applyNumberFormat="1" applyFill="1"/>
    <xf numFmtId="0" fontId="1" fillId="0" borderId="0" xfId="0" applyFont="1" applyFill="1" applyAlignment="1">
      <alignment horizontal="center"/>
    </xf>
    <xf numFmtId="0" fontId="1" fillId="3" borderId="0" xfId="0" applyFont="1" applyFill="1" applyAlignment="1">
      <alignment horizontal="center" wrapText="1"/>
    </xf>
    <xf numFmtId="0" fontId="5" fillId="0" borderId="3" xfId="0" applyFont="1" applyFill="1" applyBorder="1" applyAlignment="1">
      <alignment horizontal="center"/>
    </xf>
    <xf numFmtId="164" fontId="5" fillId="0" borderId="3" xfId="0" applyNumberFormat="1" applyFont="1" applyFill="1" applyBorder="1" applyAlignment="1">
      <alignment horizontal="center"/>
    </xf>
    <xf numFmtId="0" fontId="1" fillId="0" borderId="0" xfId="0" applyNumberFormat="1" applyFont="1" applyFill="1" applyAlignment="1">
      <alignment horizontal="center"/>
    </xf>
    <xf numFmtId="0" fontId="5" fillId="0" borderId="0" xfId="0" applyFont="1" applyFill="1" applyAlignment="1">
      <alignment horizontal="center"/>
    </xf>
    <xf numFmtId="0" fontId="1" fillId="0" borderId="0" xfId="0" applyFont="1" applyAlignment="1">
      <alignment horizontal="center"/>
    </xf>
    <xf numFmtId="21" fontId="1" fillId="0" borderId="0" xfId="0" applyNumberFormat="1" applyFont="1" applyAlignment="1">
      <alignment horizontal="center" wrapText="1"/>
    </xf>
    <xf numFmtId="2" fontId="6" fillId="0" borderId="0" xfId="0" applyNumberFormat="1" applyFont="1" applyFill="1"/>
    <xf numFmtId="0" fontId="9" fillId="0" borderId="0" xfId="0" applyFont="1" applyFill="1"/>
    <xf numFmtId="21" fontId="10" fillId="0" borderId="0" xfId="0" applyNumberFormat="1" applyFont="1" applyFill="1"/>
    <xf numFmtId="0" fontId="10" fillId="0" borderId="0" xfId="0" applyFont="1" applyFill="1"/>
    <xf numFmtId="168" fontId="10" fillId="0" borderId="0" xfId="0" applyNumberFormat="1" applyFont="1" applyFill="1"/>
    <xf numFmtId="2" fontId="10" fillId="0" borderId="0" xfId="0" applyNumberFormat="1" applyFont="1" applyFill="1"/>
    <xf numFmtId="166" fontId="11" fillId="0" borderId="10" xfId="0" applyNumberFormat="1" applyFont="1" applyFill="1" applyBorder="1" applyProtection="1">
      <protection locked="0"/>
    </xf>
    <xf numFmtId="166" fontId="11" fillId="0" borderId="0" xfId="0" applyNumberFormat="1" applyFont="1" applyFill="1" applyBorder="1" applyProtection="1">
      <protection locked="0"/>
    </xf>
    <xf numFmtId="1" fontId="0" fillId="0" borderId="0" xfId="0" applyNumberFormat="1" applyFont="1" applyAlignment="1">
      <alignment vertical="center" wrapText="1"/>
    </xf>
    <xf numFmtId="0" fontId="0" fillId="0" borderId="0" xfId="0" applyFont="1" applyAlignment="1">
      <alignment horizontal="left" vertical="center"/>
    </xf>
    <xf numFmtId="0" fontId="0" fillId="0" borderId="0" xfId="0" applyFont="1" applyAlignment="1">
      <alignment horizontal="left" vertical="center" wrapText="1"/>
    </xf>
    <xf numFmtId="14" fontId="0" fillId="0" borderId="0" xfId="0" applyNumberFormat="1" applyFont="1" applyAlignment="1">
      <alignment horizontal="left" vertical="center"/>
    </xf>
    <xf numFmtId="167" fontId="0" fillId="0" borderId="0" xfId="0" applyNumberFormat="1" applyFont="1" applyAlignment="1">
      <alignment horizontal="left" vertical="center" wrapText="1"/>
    </xf>
    <xf numFmtId="1" fontId="0" fillId="0" borderId="0" xfId="0" applyNumberFormat="1" applyFont="1" applyAlignment="1">
      <alignment horizontal="left" vertical="center" wrapText="1"/>
    </xf>
    <xf numFmtId="2" fontId="0" fillId="0" borderId="0" xfId="0" applyNumberFormat="1" applyFont="1" applyAlignment="1">
      <alignment horizontal="left" vertical="center" wrapText="1"/>
    </xf>
    <xf numFmtId="45" fontId="0" fillId="0" borderId="0" xfId="0" applyNumberFormat="1" applyFont="1" applyAlignment="1">
      <alignment horizontal="left" vertical="center" wrapText="1"/>
    </xf>
    <xf numFmtId="0" fontId="0" fillId="0" borderId="0" xfId="0" applyFont="1" applyBorder="1" applyAlignment="1" applyProtection="1">
      <alignment vertical="center"/>
      <protection locked="0"/>
    </xf>
    <xf numFmtId="0" fontId="0" fillId="0" borderId="0" xfId="0" applyFont="1" applyBorder="1" applyAlignment="1">
      <alignment vertical="center" wrapText="1"/>
    </xf>
    <xf numFmtId="14" fontId="0" fillId="0" borderId="0" xfId="0" applyNumberFormat="1" applyFont="1" applyBorder="1" applyAlignment="1" applyProtection="1">
      <alignment vertical="center"/>
      <protection locked="0"/>
    </xf>
    <xf numFmtId="0" fontId="0" fillId="0" borderId="0" xfId="0" applyFont="1" applyFill="1" applyBorder="1" applyAlignment="1"/>
    <xf numFmtId="164" fontId="0" fillId="0" borderId="0" xfId="0" applyNumberFormat="1" applyFont="1" applyFill="1" applyBorder="1" applyAlignment="1"/>
    <xf numFmtId="164" fontId="1" fillId="0" borderId="0" xfId="0" applyNumberFormat="1" applyFont="1" applyFill="1" applyBorder="1" applyAlignment="1"/>
    <xf numFmtId="0" fontId="0" fillId="0" borderId="0" xfId="0" applyFont="1" applyFill="1" applyAlignment="1">
      <alignment vertical="center" wrapText="1"/>
    </xf>
    <xf numFmtId="0" fontId="0" fillId="0" borderId="0" xfId="0" applyFont="1" applyFill="1" applyAlignment="1">
      <alignment vertical="center"/>
    </xf>
    <xf numFmtId="21" fontId="0" fillId="0" borderId="0" xfId="0" applyNumberFormat="1" applyFont="1" applyFill="1" applyAlignment="1">
      <alignment vertical="center"/>
    </xf>
    <xf numFmtId="164" fontId="0" fillId="0" borderId="0" xfId="0" applyNumberFormat="1" applyFont="1" applyFill="1" applyAlignment="1">
      <alignment vertical="center"/>
    </xf>
    <xf numFmtId="164" fontId="6" fillId="0" borderId="0" xfId="0" applyNumberFormat="1" applyFont="1" applyFill="1" applyBorder="1" applyAlignment="1"/>
    <xf numFmtId="1" fontId="0" fillId="0" borderId="0" xfId="0" applyNumberFormat="1" applyFont="1" applyFill="1" applyAlignment="1">
      <alignment vertical="center" wrapText="1"/>
    </xf>
    <xf numFmtId="1" fontId="1" fillId="0" borderId="2" xfId="0" applyNumberFormat="1" applyFont="1" applyBorder="1" applyAlignment="1">
      <alignment vertical="center" wrapText="1"/>
    </xf>
    <xf numFmtId="1" fontId="1" fillId="0" borderId="0" xfId="0" applyNumberFormat="1" applyFont="1" applyBorder="1" applyAlignment="1">
      <alignment vertical="center" wrapText="1"/>
    </xf>
    <xf numFmtId="1" fontId="0" fillId="0" borderId="2" xfId="0" applyNumberFormat="1" applyFill="1" applyBorder="1"/>
    <xf numFmtId="1" fontId="0" fillId="0" borderId="0" xfId="0" applyNumberFormat="1" applyFill="1" applyBorder="1"/>
    <xf numFmtId="1" fontId="1" fillId="0" borderId="1" xfId="0" applyNumberFormat="1" applyFont="1" applyBorder="1" applyAlignment="1">
      <alignment vertical="center" wrapText="1"/>
    </xf>
    <xf numFmtId="1" fontId="0" fillId="0" borderId="1" xfId="0" applyNumberFormat="1" applyFill="1" applyBorder="1"/>
    <xf numFmtId="0" fontId="1" fillId="0" borderId="0" xfId="0" applyFont="1" applyAlignment="1">
      <alignment wrapText="1"/>
    </xf>
    <xf numFmtId="0" fontId="0" fillId="0" borderId="0" xfId="0" applyFont="1" applyAlignment="1"/>
    <xf numFmtId="21" fontId="0" fillId="0" borderId="0" xfId="0" applyNumberFormat="1" applyFont="1" applyAlignment="1"/>
    <xf numFmtId="21" fontId="0" fillId="0" borderId="0" xfId="0" applyNumberFormat="1" applyFont="1" applyAlignment="1">
      <alignment horizontal="left"/>
    </xf>
  </cellXfs>
  <cellStyles count="25">
    <cellStyle name="Followed Hyperlink" xfId="2" builtinId="9" hidden="1"/>
    <cellStyle name="Followed Hyperlink" xfId="4"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Hyperlink" xfId="1" builtinId="8" hidden="1"/>
    <cellStyle name="Hyperlink" xfId="3" builtinId="8" hidden="1"/>
    <cellStyle name="Hyperlink" xfId="5" builtinId="8" hidden="1"/>
    <cellStyle name="Normal" xfId="0" builtinId="0"/>
  </cellStyles>
  <dxfs count="0"/>
  <tableStyles count="0" defaultTableStyle="TableStyleMedium2" defaultPivotStyle="PivotStyleLight16"/>
  <colors>
    <mruColors>
      <color rgb="FF86868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A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28"/>
  <sheetViews>
    <sheetView zoomScaleNormal="100" workbookViewId="0">
      <pane xSplit="2" ySplit="1" topLeftCell="C2" activePane="bottomRight" state="frozen"/>
      <selection pane="topRight" activeCell="D1" sqref="D1"/>
      <selection pane="bottomLeft" activeCell="A2" sqref="A2"/>
      <selection pane="bottomRight" activeCell="F38" sqref="F38"/>
    </sheetView>
  </sheetViews>
  <sheetFormatPr defaultColWidth="8.6640625" defaultRowHeight="14.4" x14ac:dyDescent="0.3"/>
  <cols>
    <col min="1" max="1" width="7.77734375" bestFit="1" customWidth="1"/>
    <col min="2" max="2" width="6.5546875" bestFit="1" customWidth="1"/>
    <col min="3" max="3" width="16.6640625" bestFit="1" customWidth="1"/>
    <col min="4" max="4" width="10.6640625" style="3" bestFit="1" customWidth="1"/>
    <col min="5" max="5" width="14.33203125" bestFit="1" customWidth="1"/>
    <col min="10" max="10" width="10.6640625" style="31" bestFit="1" customWidth="1"/>
    <col min="11" max="11" width="8.6640625" style="6"/>
    <col min="12" max="12" width="8.6640625" style="5"/>
    <col min="13" max="13" width="8.6640625" style="4"/>
    <col min="14" max="14" width="67" customWidth="1"/>
  </cols>
  <sheetData>
    <row r="1" spans="1:17" ht="29.1" customHeight="1" x14ac:dyDescent="0.3">
      <c r="A1" s="1" t="s">
        <v>0</v>
      </c>
      <c r="B1" s="1" t="s">
        <v>1</v>
      </c>
      <c r="C1" s="2" t="s">
        <v>197</v>
      </c>
      <c r="D1" s="12" t="s">
        <v>4</v>
      </c>
      <c r="E1" s="1" t="s">
        <v>5</v>
      </c>
      <c r="F1" s="13" t="s">
        <v>198</v>
      </c>
      <c r="G1" s="13" t="s">
        <v>6</v>
      </c>
      <c r="H1" s="13" t="s">
        <v>7</v>
      </c>
      <c r="I1" s="13" t="s">
        <v>8</v>
      </c>
      <c r="J1" s="30" t="s">
        <v>172</v>
      </c>
      <c r="K1" s="15" t="s">
        <v>16</v>
      </c>
      <c r="L1" s="16" t="s">
        <v>15</v>
      </c>
      <c r="M1" s="14" t="s">
        <v>18</v>
      </c>
      <c r="N1" s="13" t="s">
        <v>9</v>
      </c>
    </row>
    <row r="2" spans="1:17" s="7" customFormat="1" x14ac:dyDescent="0.3">
      <c r="A2" s="7">
        <v>1</v>
      </c>
      <c r="B2" s="7">
        <v>4</v>
      </c>
      <c r="C2" s="7" t="s">
        <v>65</v>
      </c>
      <c r="D2" s="29">
        <v>43180</v>
      </c>
      <c r="E2" s="7" t="s">
        <v>17</v>
      </c>
      <c r="F2" s="7" t="s">
        <v>182</v>
      </c>
      <c r="G2" s="7" t="s">
        <v>14</v>
      </c>
      <c r="H2" s="7" t="s">
        <v>11</v>
      </c>
      <c r="I2" s="7" t="s">
        <v>11</v>
      </c>
      <c r="J2" s="32">
        <v>6.9444444444444441E-3</v>
      </c>
      <c r="K2" s="23" t="s">
        <v>10</v>
      </c>
      <c r="L2" s="18" t="s">
        <v>10</v>
      </c>
      <c r="M2" s="33">
        <v>30</v>
      </c>
      <c r="N2" s="7" t="s">
        <v>199</v>
      </c>
      <c r="P2" s="17"/>
      <c r="Q2" s="17"/>
    </row>
    <row r="3" spans="1:17" s="7" customFormat="1" x14ac:dyDescent="0.3">
      <c r="A3" s="7">
        <v>2</v>
      </c>
      <c r="B3" s="7">
        <v>10</v>
      </c>
      <c r="C3" s="7" t="s">
        <v>65</v>
      </c>
      <c r="D3" s="29">
        <v>43181</v>
      </c>
      <c r="E3" s="7" t="s">
        <v>17</v>
      </c>
      <c r="F3" s="7" t="s">
        <v>182</v>
      </c>
      <c r="G3" s="7" t="s">
        <v>14</v>
      </c>
      <c r="H3" s="7" t="s">
        <v>11</v>
      </c>
      <c r="I3" s="7" t="s">
        <v>11</v>
      </c>
      <c r="J3" s="32">
        <v>7.3726851851851861E-3</v>
      </c>
      <c r="K3" s="23" t="s">
        <v>10</v>
      </c>
      <c r="L3" s="18" t="s">
        <v>10</v>
      </c>
      <c r="M3" s="33">
        <v>20</v>
      </c>
      <c r="N3" s="7" t="s">
        <v>199</v>
      </c>
    </row>
    <row r="4" spans="1:17" s="7" customFormat="1" x14ac:dyDescent="0.3">
      <c r="A4" s="7">
        <v>3</v>
      </c>
      <c r="B4" s="7">
        <v>14</v>
      </c>
      <c r="C4" s="7" t="s">
        <v>65</v>
      </c>
      <c r="D4" s="29">
        <v>43181</v>
      </c>
      <c r="E4" s="7" t="s">
        <v>17</v>
      </c>
      <c r="F4" s="7" t="s">
        <v>182</v>
      </c>
      <c r="G4" s="7" t="s">
        <v>14</v>
      </c>
      <c r="H4" s="7" t="s">
        <v>11</v>
      </c>
      <c r="I4" s="7" t="s">
        <v>11</v>
      </c>
      <c r="J4" s="32">
        <v>3.8194444444444443E-3</v>
      </c>
      <c r="K4" s="23" t="s">
        <v>10</v>
      </c>
      <c r="L4" s="18" t="s">
        <v>10</v>
      </c>
      <c r="M4" s="33">
        <v>25</v>
      </c>
      <c r="N4" s="7" t="s">
        <v>53</v>
      </c>
    </row>
    <row r="5" spans="1:17" s="7" customFormat="1" x14ac:dyDescent="0.3">
      <c r="A5" s="7">
        <v>4</v>
      </c>
      <c r="B5" s="7">
        <v>16</v>
      </c>
      <c r="C5" s="7" t="s">
        <v>193</v>
      </c>
      <c r="D5" s="29">
        <v>43181</v>
      </c>
      <c r="E5" s="7" t="s">
        <v>191</v>
      </c>
      <c r="F5" s="7" t="s">
        <v>182</v>
      </c>
      <c r="G5" s="7" t="s">
        <v>14</v>
      </c>
      <c r="H5" s="7" t="s">
        <v>11</v>
      </c>
      <c r="I5" s="7" t="s">
        <v>11</v>
      </c>
      <c r="J5" s="32">
        <v>6.9444444444444441E-3</v>
      </c>
      <c r="K5" s="23" t="s">
        <v>10</v>
      </c>
      <c r="L5" s="18" t="s">
        <v>10</v>
      </c>
      <c r="M5" s="33"/>
      <c r="N5" s="7" t="s">
        <v>200</v>
      </c>
    </row>
    <row r="6" spans="1:17" s="7" customFormat="1" x14ac:dyDescent="0.3">
      <c r="A6" s="7">
        <v>2</v>
      </c>
      <c r="B6" s="7">
        <v>8</v>
      </c>
      <c r="C6" s="7" t="s">
        <v>193</v>
      </c>
      <c r="D6" s="29">
        <v>43182</v>
      </c>
      <c r="E6" s="7" t="s">
        <v>191</v>
      </c>
      <c r="F6" s="7" t="s">
        <v>182</v>
      </c>
      <c r="G6" s="7" t="s">
        <v>14</v>
      </c>
      <c r="H6" s="7" t="s">
        <v>11</v>
      </c>
      <c r="I6" s="7" t="s">
        <v>11</v>
      </c>
      <c r="J6" s="32">
        <v>1.1111111111111112E-2</v>
      </c>
      <c r="K6" s="23" t="s">
        <v>10</v>
      </c>
      <c r="L6" s="18" t="s">
        <v>10</v>
      </c>
      <c r="M6" s="33" t="s">
        <v>10</v>
      </c>
      <c r="N6" s="7" t="s">
        <v>20</v>
      </c>
    </row>
    <row r="7" spans="1:17" s="7" customFormat="1" x14ac:dyDescent="0.3">
      <c r="A7" s="7">
        <v>3</v>
      </c>
      <c r="B7" s="7">
        <v>15</v>
      </c>
      <c r="C7" s="7" t="s">
        <v>193</v>
      </c>
      <c r="D7" s="29">
        <v>43182</v>
      </c>
      <c r="E7" s="7" t="s">
        <v>191</v>
      </c>
      <c r="F7" s="7" t="s">
        <v>182</v>
      </c>
      <c r="G7" s="7" t="s">
        <v>14</v>
      </c>
      <c r="H7" s="7" t="s">
        <v>11</v>
      </c>
      <c r="I7" s="7" t="s">
        <v>11</v>
      </c>
      <c r="J7" s="32">
        <v>1.2499999999999999E-2</v>
      </c>
      <c r="K7" s="23" t="s">
        <v>10</v>
      </c>
      <c r="L7" s="18" t="s">
        <v>10</v>
      </c>
      <c r="M7" s="33"/>
      <c r="N7" s="7" t="s">
        <v>20</v>
      </c>
    </row>
    <row r="8" spans="1:17" s="7" customFormat="1" x14ac:dyDescent="0.3">
      <c r="A8" s="7">
        <v>4</v>
      </c>
      <c r="B8" s="7">
        <v>17</v>
      </c>
      <c r="C8" s="7" t="s">
        <v>65</v>
      </c>
      <c r="D8" s="29">
        <v>43182</v>
      </c>
      <c r="E8" s="7" t="s">
        <v>17</v>
      </c>
      <c r="F8" s="7" t="s">
        <v>182</v>
      </c>
      <c r="G8" s="7" t="s">
        <v>14</v>
      </c>
      <c r="H8" s="7" t="s">
        <v>11</v>
      </c>
      <c r="I8" s="7" t="s">
        <v>11</v>
      </c>
      <c r="J8" s="32">
        <v>5.0925925925925921E-3</v>
      </c>
      <c r="K8" s="23" t="s">
        <v>10</v>
      </c>
      <c r="L8" s="18" t="s">
        <v>10</v>
      </c>
      <c r="M8" s="33">
        <v>20</v>
      </c>
      <c r="N8" s="7" t="s">
        <v>53</v>
      </c>
    </row>
    <row r="9" spans="1:17" s="7" customFormat="1" x14ac:dyDescent="0.3">
      <c r="A9" s="7">
        <v>5</v>
      </c>
      <c r="B9" s="7">
        <v>23</v>
      </c>
      <c r="C9" s="7" t="s">
        <v>193</v>
      </c>
      <c r="D9" s="29">
        <v>43182</v>
      </c>
      <c r="E9" s="7" t="s">
        <v>191</v>
      </c>
      <c r="F9" s="7" t="s">
        <v>182</v>
      </c>
      <c r="G9" s="7" t="s">
        <v>14</v>
      </c>
      <c r="H9" s="7" t="s">
        <v>11</v>
      </c>
      <c r="I9" s="7" t="s">
        <v>11</v>
      </c>
      <c r="J9" s="32">
        <v>1.3194444444444444E-2</v>
      </c>
      <c r="K9" s="23" t="s">
        <v>10</v>
      </c>
      <c r="L9" s="18" t="s">
        <v>10</v>
      </c>
      <c r="M9" s="33"/>
      <c r="N9" s="7" t="s">
        <v>20</v>
      </c>
    </row>
    <row r="10" spans="1:17" s="7" customFormat="1" x14ac:dyDescent="0.3">
      <c r="A10" s="7">
        <v>6</v>
      </c>
      <c r="B10" s="7">
        <v>28</v>
      </c>
      <c r="C10" s="7" t="s">
        <v>193</v>
      </c>
      <c r="D10" s="29">
        <v>43185</v>
      </c>
      <c r="E10" s="7" t="s">
        <v>191</v>
      </c>
      <c r="F10" s="7" t="s">
        <v>182</v>
      </c>
      <c r="G10" s="7" t="s">
        <v>14</v>
      </c>
      <c r="H10" s="7" t="s">
        <v>11</v>
      </c>
      <c r="I10" s="7" t="s">
        <v>11</v>
      </c>
      <c r="J10" s="32">
        <v>7.9861111111111122E-3</v>
      </c>
      <c r="K10" s="23" t="s">
        <v>10</v>
      </c>
      <c r="L10" s="18" t="s">
        <v>10</v>
      </c>
      <c r="M10" s="33" t="s">
        <v>10</v>
      </c>
      <c r="N10" s="7" t="s">
        <v>20</v>
      </c>
    </row>
    <row r="11" spans="1:17" s="7" customFormat="1" x14ac:dyDescent="0.3">
      <c r="A11" s="7">
        <v>1</v>
      </c>
      <c r="B11" s="7">
        <v>1</v>
      </c>
      <c r="C11" s="7" t="s">
        <v>193</v>
      </c>
      <c r="D11" s="29">
        <v>43185</v>
      </c>
      <c r="E11" s="7" t="s">
        <v>191</v>
      </c>
      <c r="F11" s="7" t="s">
        <v>182</v>
      </c>
      <c r="G11" s="7" t="s">
        <v>14</v>
      </c>
      <c r="H11" s="7" t="s">
        <v>11</v>
      </c>
      <c r="I11" s="7" t="s">
        <v>11</v>
      </c>
      <c r="J11" s="32">
        <v>7.4884259259259262E-3</v>
      </c>
      <c r="K11" s="23" t="s">
        <v>10</v>
      </c>
      <c r="L11" s="18" t="s">
        <v>10</v>
      </c>
      <c r="M11" s="33" t="s">
        <v>10</v>
      </c>
      <c r="N11" s="7" t="s">
        <v>20</v>
      </c>
    </row>
    <row r="12" spans="1:17" s="7" customFormat="1" x14ac:dyDescent="0.3">
      <c r="A12" s="7">
        <v>5</v>
      </c>
      <c r="B12" s="7">
        <v>22</v>
      </c>
      <c r="C12" s="7" t="s">
        <v>65</v>
      </c>
      <c r="D12" s="29">
        <v>43185</v>
      </c>
      <c r="E12" s="7" t="s">
        <v>17</v>
      </c>
      <c r="F12" s="7" t="s">
        <v>182</v>
      </c>
      <c r="G12" s="7" t="s">
        <v>14</v>
      </c>
      <c r="H12" s="7" t="s">
        <v>11</v>
      </c>
      <c r="I12" s="7" t="s">
        <v>11</v>
      </c>
      <c r="J12" s="32">
        <v>1.3888888888888889E-3</v>
      </c>
      <c r="K12" s="23" t="s">
        <v>10</v>
      </c>
      <c r="L12" s="18" t="s">
        <v>10</v>
      </c>
      <c r="M12" s="33">
        <v>20</v>
      </c>
      <c r="N12" s="7" t="s">
        <v>21</v>
      </c>
    </row>
    <row r="13" spans="1:17" s="7" customFormat="1" x14ac:dyDescent="0.3">
      <c r="A13" s="7">
        <v>6</v>
      </c>
      <c r="B13" s="7">
        <v>27</v>
      </c>
      <c r="C13" s="7" t="s">
        <v>65</v>
      </c>
      <c r="D13" s="29">
        <v>43185</v>
      </c>
      <c r="E13" s="7" t="s">
        <v>17</v>
      </c>
      <c r="F13" s="7" t="s">
        <v>182</v>
      </c>
      <c r="G13" s="7" t="s">
        <v>14</v>
      </c>
      <c r="H13" s="7" t="s">
        <v>11</v>
      </c>
      <c r="I13" s="7" t="s">
        <v>11</v>
      </c>
      <c r="J13" s="32">
        <v>1.8518518518518517E-3</v>
      </c>
      <c r="K13" s="23" t="s">
        <v>10</v>
      </c>
      <c r="L13" s="18" t="s">
        <v>10</v>
      </c>
      <c r="M13" s="33">
        <v>20</v>
      </c>
      <c r="N13" s="7" t="s">
        <v>54</v>
      </c>
    </row>
    <row r="14" spans="1:17" s="7" customFormat="1" x14ac:dyDescent="0.3">
      <c r="A14" s="7">
        <v>6</v>
      </c>
      <c r="B14" s="7">
        <v>29</v>
      </c>
      <c r="C14" s="7" t="s">
        <v>67</v>
      </c>
      <c r="D14" s="29">
        <v>43208</v>
      </c>
      <c r="E14" s="7" t="s">
        <v>192</v>
      </c>
      <c r="F14" s="7" t="s">
        <v>182</v>
      </c>
      <c r="G14" s="7" t="s">
        <v>14</v>
      </c>
      <c r="H14" s="7" t="s">
        <v>11</v>
      </c>
      <c r="I14" s="7" t="s">
        <v>11</v>
      </c>
      <c r="J14" s="32">
        <v>2.1527777777777778E-3</v>
      </c>
      <c r="K14" s="23">
        <v>61</v>
      </c>
      <c r="L14" s="18">
        <v>2.652173913043478</v>
      </c>
      <c r="M14" s="33" t="s">
        <v>10</v>
      </c>
      <c r="N14" s="7" t="s">
        <v>19</v>
      </c>
    </row>
    <row r="15" spans="1:17" s="7" customFormat="1" x14ac:dyDescent="0.3">
      <c r="A15" s="7">
        <v>5</v>
      </c>
      <c r="B15" s="7">
        <v>25</v>
      </c>
      <c r="C15" s="7" t="s">
        <v>67</v>
      </c>
      <c r="D15" s="29">
        <v>43208</v>
      </c>
      <c r="E15" s="7" t="s">
        <v>192</v>
      </c>
      <c r="F15" s="7" t="s">
        <v>182</v>
      </c>
      <c r="G15" s="7" t="s">
        <v>14</v>
      </c>
      <c r="H15" s="7" t="s">
        <v>11</v>
      </c>
      <c r="I15" s="7" t="s">
        <v>11</v>
      </c>
      <c r="J15" s="32">
        <v>2.4421296296296296E-3</v>
      </c>
      <c r="K15" s="23">
        <v>66</v>
      </c>
      <c r="L15" s="18">
        <v>2.8695652173913042</v>
      </c>
      <c r="M15" s="33" t="s">
        <v>10</v>
      </c>
      <c r="N15" s="7" t="s">
        <v>19</v>
      </c>
    </row>
    <row r="16" spans="1:17" s="7" customFormat="1" x14ac:dyDescent="0.3">
      <c r="A16" s="7">
        <v>4</v>
      </c>
      <c r="B16" s="7">
        <v>19</v>
      </c>
      <c r="C16" s="7" t="s">
        <v>67</v>
      </c>
      <c r="D16" s="29">
        <v>43208</v>
      </c>
      <c r="E16" s="7" t="s">
        <v>192</v>
      </c>
      <c r="F16" s="7" t="s">
        <v>182</v>
      </c>
      <c r="G16" s="7" t="s">
        <v>14</v>
      </c>
      <c r="H16" s="7" t="s">
        <v>11</v>
      </c>
      <c r="I16" s="7" t="s">
        <v>11</v>
      </c>
      <c r="J16" s="32">
        <v>1.261574074074074E-3</v>
      </c>
      <c r="K16" s="23">
        <v>25</v>
      </c>
      <c r="L16" s="18">
        <v>1.0869565217391304</v>
      </c>
      <c r="M16" s="33" t="s">
        <v>10</v>
      </c>
      <c r="N16" s="7" t="s">
        <v>19</v>
      </c>
    </row>
    <row r="17" spans="1:14" s="7" customFormat="1" x14ac:dyDescent="0.3">
      <c r="A17" s="7">
        <v>3</v>
      </c>
      <c r="B17" s="7">
        <v>13</v>
      </c>
      <c r="C17" s="7" t="s">
        <v>67</v>
      </c>
      <c r="D17" s="29">
        <v>43208</v>
      </c>
      <c r="E17" s="7" t="s">
        <v>192</v>
      </c>
      <c r="F17" s="7" t="s">
        <v>182</v>
      </c>
      <c r="G17" s="7" t="s">
        <v>14</v>
      </c>
      <c r="H17" s="7" t="s">
        <v>11</v>
      </c>
      <c r="I17" s="7" t="s">
        <v>11</v>
      </c>
      <c r="J17" s="32">
        <v>1.9560185185185184E-3</v>
      </c>
      <c r="K17" s="23">
        <v>55</v>
      </c>
      <c r="L17" s="18">
        <v>2.3913043478260869</v>
      </c>
      <c r="M17" s="33" t="s">
        <v>10</v>
      </c>
      <c r="N17" s="7" t="s">
        <v>19</v>
      </c>
    </row>
    <row r="18" spans="1:14" s="7" customFormat="1" x14ac:dyDescent="0.3">
      <c r="A18" s="7">
        <v>2</v>
      </c>
      <c r="B18" s="7">
        <v>7</v>
      </c>
      <c r="C18" s="7" t="s">
        <v>67</v>
      </c>
      <c r="D18" s="29">
        <v>43208</v>
      </c>
      <c r="E18" s="7" t="s">
        <v>192</v>
      </c>
      <c r="F18" s="7" t="s">
        <v>182</v>
      </c>
      <c r="G18" s="7" t="s">
        <v>14</v>
      </c>
      <c r="H18" s="7" t="s">
        <v>11</v>
      </c>
      <c r="I18" s="7" t="s">
        <v>11</v>
      </c>
      <c r="J18" s="32">
        <v>2.2453703703703702E-3</v>
      </c>
      <c r="K18" s="23">
        <v>56</v>
      </c>
      <c r="L18" s="18">
        <v>2.4347826086956523</v>
      </c>
      <c r="M18" s="33" t="s">
        <v>10</v>
      </c>
      <c r="N18" s="7" t="s">
        <v>19</v>
      </c>
    </row>
    <row r="19" spans="1:14" s="7" customFormat="1" x14ac:dyDescent="0.3">
      <c r="A19" s="7">
        <v>1</v>
      </c>
      <c r="B19" s="7">
        <v>3</v>
      </c>
      <c r="C19" s="7" t="s">
        <v>67</v>
      </c>
      <c r="D19" s="29">
        <v>43208</v>
      </c>
      <c r="E19" s="7" t="s">
        <v>192</v>
      </c>
      <c r="F19" s="7" t="s">
        <v>182</v>
      </c>
      <c r="G19" s="7" t="s">
        <v>14</v>
      </c>
      <c r="H19" s="7" t="s">
        <v>11</v>
      </c>
      <c r="I19" s="7" t="s">
        <v>11</v>
      </c>
      <c r="J19" s="32">
        <v>1.9907407407407408E-3</v>
      </c>
      <c r="K19" s="23">
        <v>60</v>
      </c>
      <c r="L19" s="18">
        <v>2.6086956521739131</v>
      </c>
      <c r="M19" s="33" t="s">
        <v>10</v>
      </c>
      <c r="N19" s="7" t="s">
        <v>19</v>
      </c>
    </row>
    <row r="20" spans="1:14" s="7" customFormat="1" x14ac:dyDescent="0.3">
      <c r="A20" s="7">
        <v>1</v>
      </c>
      <c r="B20" s="7">
        <v>3</v>
      </c>
      <c r="C20" s="7" t="s">
        <v>67</v>
      </c>
      <c r="D20" s="29">
        <v>43348</v>
      </c>
      <c r="E20" s="7" t="s">
        <v>192</v>
      </c>
      <c r="F20" s="7">
        <v>2</v>
      </c>
      <c r="G20" s="7" t="s">
        <v>14</v>
      </c>
      <c r="H20" s="7" t="s">
        <v>11</v>
      </c>
      <c r="I20" s="7" t="s">
        <v>11</v>
      </c>
      <c r="J20" s="32">
        <v>9.8726851851851851E-5</v>
      </c>
      <c r="K20" s="23">
        <v>3</v>
      </c>
      <c r="L20" s="18">
        <v>0.15384615384615385</v>
      </c>
      <c r="M20" s="33" t="s">
        <v>10</v>
      </c>
      <c r="N20" s="7" t="s">
        <v>28</v>
      </c>
    </row>
    <row r="21" spans="1:14" s="7" customFormat="1" x14ac:dyDescent="0.3">
      <c r="A21" s="7">
        <v>1</v>
      </c>
      <c r="B21" s="7">
        <v>4</v>
      </c>
      <c r="C21" s="7" t="s">
        <v>65</v>
      </c>
      <c r="D21" s="29">
        <v>43348</v>
      </c>
      <c r="E21" s="7" t="s">
        <v>192</v>
      </c>
      <c r="F21" s="7" t="s">
        <v>182</v>
      </c>
      <c r="G21" s="7" t="s">
        <v>11</v>
      </c>
      <c r="H21" s="7" t="s">
        <v>11</v>
      </c>
      <c r="I21" s="7" t="s">
        <v>14</v>
      </c>
      <c r="J21" s="32">
        <v>3.4027777777777784E-3</v>
      </c>
      <c r="K21" s="23">
        <v>27</v>
      </c>
      <c r="L21" s="18">
        <v>1.3846153846153846</v>
      </c>
      <c r="M21" s="33" t="s">
        <v>10</v>
      </c>
      <c r="N21" s="7" t="s">
        <v>51</v>
      </c>
    </row>
    <row r="22" spans="1:14" s="7" customFormat="1" x14ac:dyDescent="0.3">
      <c r="A22" s="7">
        <v>1</v>
      </c>
      <c r="B22" s="7">
        <v>5</v>
      </c>
      <c r="C22" s="7" t="s">
        <v>66</v>
      </c>
      <c r="D22" s="29">
        <v>43348</v>
      </c>
      <c r="E22" s="7" t="s">
        <v>192</v>
      </c>
      <c r="F22" s="7" t="s">
        <v>182</v>
      </c>
      <c r="G22" s="7" t="s">
        <v>11</v>
      </c>
      <c r="H22" s="7" t="s">
        <v>11</v>
      </c>
      <c r="I22" s="7" t="s">
        <v>14</v>
      </c>
      <c r="J22" s="32">
        <v>2.3726851851851851E-3</v>
      </c>
      <c r="K22" s="23">
        <v>35</v>
      </c>
      <c r="L22" s="18">
        <v>1.7948717948717949</v>
      </c>
      <c r="M22" s="33" t="s">
        <v>10</v>
      </c>
      <c r="N22" s="7" t="s">
        <v>29</v>
      </c>
    </row>
    <row r="23" spans="1:14" s="7" customFormat="1" x14ac:dyDescent="0.3">
      <c r="A23" s="7">
        <v>2</v>
      </c>
      <c r="B23" s="7">
        <v>7</v>
      </c>
      <c r="C23" s="7" t="s">
        <v>67</v>
      </c>
      <c r="D23" s="29">
        <v>43348</v>
      </c>
      <c r="E23" s="7" t="s">
        <v>192</v>
      </c>
      <c r="F23" s="7" t="s">
        <v>182</v>
      </c>
      <c r="G23" s="7" t="s">
        <v>13</v>
      </c>
      <c r="H23" s="7" t="s">
        <v>11</v>
      </c>
      <c r="I23" s="7" t="s">
        <v>12</v>
      </c>
      <c r="J23" s="32">
        <v>1.2962962962962963E-3</v>
      </c>
      <c r="K23" s="23">
        <v>19</v>
      </c>
      <c r="L23" s="18">
        <v>0.97435897435897434</v>
      </c>
      <c r="M23" s="33" t="s">
        <v>10</v>
      </c>
    </row>
    <row r="24" spans="1:14" s="7" customFormat="1" x14ac:dyDescent="0.3">
      <c r="A24" s="7">
        <v>2</v>
      </c>
      <c r="B24" s="7">
        <v>9</v>
      </c>
      <c r="C24" s="7" t="s">
        <v>66</v>
      </c>
      <c r="D24" s="29">
        <v>43348</v>
      </c>
      <c r="E24" s="7" t="s">
        <v>192</v>
      </c>
      <c r="F24" s="7" t="s">
        <v>182</v>
      </c>
      <c r="G24" s="7" t="s">
        <v>11</v>
      </c>
      <c r="H24" s="7" t="s">
        <v>11</v>
      </c>
      <c r="I24" s="7" t="s">
        <v>14</v>
      </c>
      <c r="J24" s="32">
        <v>2.2800925925925927E-3</v>
      </c>
      <c r="K24" s="23">
        <v>20</v>
      </c>
      <c r="L24" s="18">
        <v>1.0256410256410255</v>
      </c>
      <c r="M24" s="33" t="s">
        <v>10</v>
      </c>
    </row>
    <row r="25" spans="1:14" s="7" customFormat="1" x14ac:dyDescent="0.3">
      <c r="A25" s="7">
        <v>2</v>
      </c>
      <c r="B25" s="7">
        <v>10</v>
      </c>
      <c r="C25" s="7" t="s">
        <v>65</v>
      </c>
      <c r="D25" s="29">
        <v>43348</v>
      </c>
      <c r="E25" s="7" t="s">
        <v>192</v>
      </c>
      <c r="F25" s="7" t="s">
        <v>182</v>
      </c>
      <c r="G25" s="7" t="s">
        <v>11</v>
      </c>
      <c r="H25" s="7" t="s">
        <v>11</v>
      </c>
      <c r="I25" s="7" t="s">
        <v>14</v>
      </c>
      <c r="J25" s="32">
        <v>1.9328703703703704E-3</v>
      </c>
      <c r="K25" s="23">
        <v>21</v>
      </c>
      <c r="L25" s="18">
        <v>1.0769230769230769</v>
      </c>
      <c r="M25" s="33" t="s">
        <v>10</v>
      </c>
      <c r="N25" s="7" t="s">
        <v>30</v>
      </c>
    </row>
    <row r="26" spans="1:14" s="7" customFormat="1" x14ac:dyDescent="0.3">
      <c r="A26" s="7">
        <v>3</v>
      </c>
      <c r="B26" s="7">
        <v>12</v>
      </c>
      <c r="C26" s="7" t="s">
        <v>66</v>
      </c>
      <c r="D26" s="29">
        <v>43348</v>
      </c>
      <c r="E26" s="7" t="s">
        <v>192</v>
      </c>
      <c r="F26" s="7" t="s">
        <v>182</v>
      </c>
      <c r="G26" s="7" t="s">
        <v>11</v>
      </c>
      <c r="H26" s="7" t="s">
        <v>11</v>
      </c>
      <c r="I26" s="7" t="s">
        <v>14</v>
      </c>
      <c r="J26" s="32">
        <v>1.9560185185185184E-3</v>
      </c>
      <c r="K26" s="23">
        <v>29</v>
      </c>
      <c r="L26" s="18">
        <v>1.4871794871794872</v>
      </c>
      <c r="M26" s="33" t="s">
        <v>10</v>
      </c>
    </row>
    <row r="27" spans="1:14" s="7" customFormat="1" x14ac:dyDescent="0.3">
      <c r="A27" s="7">
        <v>3</v>
      </c>
      <c r="B27" s="7">
        <v>13</v>
      </c>
      <c r="C27" s="7" t="s">
        <v>67</v>
      </c>
      <c r="D27" s="29">
        <v>43348</v>
      </c>
      <c r="E27" s="7" t="s">
        <v>192</v>
      </c>
      <c r="F27" s="7" t="s">
        <v>182</v>
      </c>
      <c r="G27" s="7" t="s">
        <v>14</v>
      </c>
      <c r="H27" s="7" t="s">
        <v>11</v>
      </c>
      <c r="I27" s="7" t="s">
        <v>11</v>
      </c>
      <c r="J27" s="32">
        <v>5.9814814814814811E-4</v>
      </c>
      <c r="K27" s="23">
        <v>5</v>
      </c>
      <c r="L27" s="18">
        <v>0.25641025641025639</v>
      </c>
      <c r="M27" s="33" t="s">
        <v>10</v>
      </c>
      <c r="N27" s="7" t="s">
        <v>31</v>
      </c>
    </row>
    <row r="28" spans="1:14" s="7" customFormat="1" x14ac:dyDescent="0.3">
      <c r="A28" s="7">
        <v>3</v>
      </c>
      <c r="B28" s="7">
        <v>14</v>
      </c>
      <c r="C28" s="7" t="s">
        <v>65</v>
      </c>
      <c r="D28" s="29">
        <v>43348</v>
      </c>
      <c r="E28" s="7" t="s">
        <v>192</v>
      </c>
      <c r="F28" s="7" t="s">
        <v>182</v>
      </c>
      <c r="G28" s="7" t="s">
        <v>11</v>
      </c>
      <c r="H28" s="7" t="s">
        <v>11</v>
      </c>
      <c r="I28" s="7" t="s">
        <v>14</v>
      </c>
      <c r="J28" s="32">
        <v>1.1342592592592591E-3</v>
      </c>
      <c r="K28" s="23">
        <v>28</v>
      </c>
      <c r="L28" s="18">
        <v>1.4358974358974359</v>
      </c>
      <c r="M28" s="34" t="s">
        <v>10</v>
      </c>
      <c r="N28" s="7" t="s">
        <v>32</v>
      </c>
    </row>
    <row r="29" spans="1:14" s="7" customFormat="1" x14ac:dyDescent="0.3">
      <c r="A29" s="7">
        <v>4</v>
      </c>
      <c r="B29" s="7">
        <v>17</v>
      </c>
      <c r="C29" s="7" t="s">
        <v>65</v>
      </c>
      <c r="D29" s="29">
        <v>43348</v>
      </c>
      <c r="E29" s="7" t="s">
        <v>192</v>
      </c>
      <c r="F29" s="7" t="s">
        <v>182</v>
      </c>
      <c r="G29" s="7" t="s">
        <v>11</v>
      </c>
      <c r="H29" s="7" t="s">
        <v>11</v>
      </c>
      <c r="I29" s="7" t="s">
        <v>14</v>
      </c>
      <c r="J29" s="32">
        <v>7.8703703703703705E-4</v>
      </c>
      <c r="K29" s="23">
        <v>14</v>
      </c>
      <c r="L29" s="18">
        <v>0.71794871794871795</v>
      </c>
      <c r="M29" s="34" t="s">
        <v>10</v>
      </c>
      <c r="N29" s="7" t="s">
        <v>33</v>
      </c>
    </row>
    <row r="30" spans="1:14" s="7" customFormat="1" x14ac:dyDescent="0.3">
      <c r="A30" s="7">
        <v>4</v>
      </c>
      <c r="B30" s="7">
        <v>18</v>
      </c>
      <c r="C30" s="7" t="s">
        <v>66</v>
      </c>
      <c r="D30" s="29">
        <v>43348</v>
      </c>
      <c r="E30" s="7" t="s">
        <v>192</v>
      </c>
      <c r="F30" s="7" t="s">
        <v>182</v>
      </c>
      <c r="G30" s="7" t="s">
        <v>11</v>
      </c>
      <c r="H30" s="7" t="s">
        <v>12</v>
      </c>
      <c r="I30" s="7" t="s">
        <v>13</v>
      </c>
      <c r="J30" s="32">
        <v>1.2847222222222223E-3</v>
      </c>
      <c r="K30" s="23">
        <v>14</v>
      </c>
      <c r="L30" s="18">
        <v>0.71794871794871795</v>
      </c>
      <c r="M30" s="34" t="s">
        <v>10</v>
      </c>
    </row>
    <row r="31" spans="1:14" s="7" customFormat="1" x14ac:dyDescent="0.3">
      <c r="A31" s="7">
        <v>4</v>
      </c>
      <c r="B31" s="7">
        <v>19</v>
      </c>
      <c r="C31" s="7" t="s">
        <v>67</v>
      </c>
      <c r="D31" s="29">
        <v>43348</v>
      </c>
      <c r="E31" s="7" t="s">
        <v>192</v>
      </c>
      <c r="F31" s="7" t="s">
        <v>182</v>
      </c>
      <c r="G31" s="7" t="s">
        <v>13</v>
      </c>
      <c r="H31" s="7" t="s">
        <v>11</v>
      </c>
      <c r="I31" s="7" t="s">
        <v>12</v>
      </c>
      <c r="J31" s="32">
        <v>3.9467592592592592E-4</v>
      </c>
      <c r="K31" s="23">
        <v>6</v>
      </c>
      <c r="L31" s="18">
        <v>0.30769230769230771</v>
      </c>
      <c r="M31" s="34" t="s">
        <v>10</v>
      </c>
      <c r="N31" s="7" t="s">
        <v>34</v>
      </c>
    </row>
    <row r="32" spans="1:14" s="7" customFormat="1" x14ac:dyDescent="0.3">
      <c r="A32" s="7">
        <v>5</v>
      </c>
      <c r="B32" s="7">
        <v>21</v>
      </c>
      <c r="C32" s="7" t="s">
        <v>66</v>
      </c>
      <c r="D32" s="29">
        <v>43348</v>
      </c>
      <c r="E32" s="7" t="s">
        <v>192</v>
      </c>
      <c r="F32" s="7" t="s">
        <v>182</v>
      </c>
      <c r="G32" s="7" t="s">
        <v>14</v>
      </c>
      <c r="H32" s="7" t="s">
        <v>11</v>
      </c>
      <c r="I32" s="7" t="s">
        <v>11</v>
      </c>
      <c r="J32" s="32">
        <v>6.8703703703703711E-4</v>
      </c>
      <c r="K32" s="23">
        <v>9</v>
      </c>
      <c r="L32" s="18">
        <v>0.46153846153846156</v>
      </c>
      <c r="M32" s="34" t="s">
        <v>10</v>
      </c>
      <c r="N32" s="7" t="s">
        <v>52</v>
      </c>
    </row>
    <row r="33" spans="1:14" s="7" customFormat="1" x14ac:dyDescent="0.3">
      <c r="A33" s="7">
        <v>5</v>
      </c>
      <c r="B33" s="7">
        <v>22</v>
      </c>
      <c r="C33" s="7" t="s">
        <v>65</v>
      </c>
      <c r="D33" s="29">
        <v>43348</v>
      </c>
      <c r="E33" s="7" t="s">
        <v>192</v>
      </c>
      <c r="F33" s="7" t="s">
        <v>182</v>
      </c>
      <c r="G33" s="7" t="s">
        <v>11</v>
      </c>
      <c r="H33" s="7" t="s">
        <v>11</v>
      </c>
      <c r="I33" s="7" t="s">
        <v>14</v>
      </c>
      <c r="J33" s="32">
        <v>6.8287037037037025E-4</v>
      </c>
      <c r="K33" s="23">
        <v>5</v>
      </c>
      <c r="L33" s="18">
        <v>0.25641025641025639</v>
      </c>
      <c r="M33" s="34" t="s">
        <v>10</v>
      </c>
      <c r="N33" s="7" t="s">
        <v>35</v>
      </c>
    </row>
    <row r="34" spans="1:14" s="7" customFormat="1" x14ac:dyDescent="0.3">
      <c r="A34" s="7">
        <v>5</v>
      </c>
      <c r="B34" s="7">
        <v>25</v>
      </c>
      <c r="C34" s="7" t="s">
        <v>67</v>
      </c>
      <c r="D34" s="29">
        <v>43348</v>
      </c>
      <c r="E34" s="7" t="s">
        <v>192</v>
      </c>
      <c r="F34" s="7" t="s">
        <v>182</v>
      </c>
      <c r="G34" s="7" t="s">
        <v>14</v>
      </c>
      <c r="H34" s="7" t="s">
        <v>11</v>
      </c>
      <c r="I34" s="7" t="s">
        <v>11</v>
      </c>
      <c r="J34" s="32">
        <v>8.564814814814815E-4</v>
      </c>
      <c r="K34" s="23">
        <v>8</v>
      </c>
      <c r="L34" s="18">
        <v>0.41025641025641024</v>
      </c>
      <c r="M34" s="34" t="s">
        <v>10</v>
      </c>
      <c r="N34" s="7" t="s">
        <v>36</v>
      </c>
    </row>
    <row r="35" spans="1:14" s="7" customFormat="1" x14ac:dyDescent="0.3">
      <c r="A35" s="7">
        <v>6</v>
      </c>
      <c r="B35" s="7">
        <v>26</v>
      </c>
      <c r="C35" s="7" t="s">
        <v>66</v>
      </c>
      <c r="D35" s="29">
        <v>43348</v>
      </c>
      <c r="E35" s="7" t="s">
        <v>192</v>
      </c>
      <c r="F35" s="7" t="s">
        <v>182</v>
      </c>
      <c r="G35" s="7" t="s">
        <v>11</v>
      </c>
      <c r="H35" s="7" t="s">
        <v>11</v>
      </c>
      <c r="I35" s="7" t="s">
        <v>14</v>
      </c>
      <c r="J35" s="32">
        <v>1.423611111111111E-3</v>
      </c>
      <c r="K35" s="23">
        <v>28</v>
      </c>
      <c r="L35" s="18">
        <v>1.4358974358974359</v>
      </c>
      <c r="M35" s="34" t="s">
        <v>10</v>
      </c>
    </row>
    <row r="36" spans="1:14" s="7" customFormat="1" x14ac:dyDescent="0.3">
      <c r="A36" s="7">
        <v>6</v>
      </c>
      <c r="B36" s="7">
        <v>27</v>
      </c>
      <c r="C36" s="7" t="s">
        <v>65</v>
      </c>
      <c r="D36" s="29">
        <v>43348</v>
      </c>
      <c r="E36" s="7" t="s">
        <v>192</v>
      </c>
      <c r="F36" s="7" t="s">
        <v>182</v>
      </c>
      <c r="G36" s="7" t="s">
        <v>11</v>
      </c>
      <c r="H36" s="7" t="s">
        <v>11</v>
      </c>
      <c r="I36" s="7" t="s">
        <v>14</v>
      </c>
      <c r="J36" s="32">
        <v>1.5162037037037036E-3</v>
      </c>
      <c r="K36" s="23">
        <v>27</v>
      </c>
      <c r="L36" s="18">
        <v>1.3846153846153846</v>
      </c>
      <c r="M36" s="34" t="s">
        <v>10</v>
      </c>
      <c r="N36" s="7" t="s">
        <v>37</v>
      </c>
    </row>
    <row r="37" spans="1:14" s="7" customFormat="1" x14ac:dyDescent="0.3">
      <c r="A37" s="7">
        <v>6</v>
      </c>
      <c r="B37" s="7">
        <v>29</v>
      </c>
      <c r="C37" s="7" t="s">
        <v>67</v>
      </c>
      <c r="D37" s="29">
        <v>43348</v>
      </c>
      <c r="E37" s="7" t="s">
        <v>192</v>
      </c>
      <c r="F37" s="7">
        <v>3</v>
      </c>
      <c r="G37" s="7" t="s">
        <v>14</v>
      </c>
      <c r="H37" s="7" t="s">
        <v>11</v>
      </c>
      <c r="I37" s="7" t="s">
        <v>11</v>
      </c>
      <c r="J37" s="32">
        <v>1.4467592592592594E-4</v>
      </c>
      <c r="K37" s="23">
        <v>5</v>
      </c>
      <c r="L37" s="18">
        <v>0.25641025641025639</v>
      </c>
      <c r="M37" s="34" t="s">
        <v>10</v>
      </c>
      <c r="N37" s="7" t="s">
        <v>38</v>
      </c>
    </row>
    <row r="38" spans="1:14" x14ac:dyDescent="0.3">
      <c r="A38" s="7">
        <v>1</v>
      </c>
      <c r="B38" s="7">
        <v>1</v>
      </c>
      <c r="C38" s="7" t="s">
        <v>193</v>
      </c>
      <c r="D38" s="29">
        <v>43556</v>
      </c>
      <c r="E38" s="7" t="s">
        <v>191</v>
      </c>
      <c r="F38" s="7">
        <v>21</v>
      </c>
      <c r="G38" s="7" t="s">
        <v>11</v>
      </c>
      <c r="H38" s="7" t="s">
        <v>11</v>
      </c>
      <c r="I38" s="7" t="s">
        <v>14</v>
      </c>
      <c r="J38" s="32">
        <v>4.0827546296296298E-3</v>
      </c>
      <c r="K38" s="23" t="s">
        <v>10</v>
      </c>
      <c r="L38" s="18" t="s">
        <v>10</v>
      </c>
      <c r="M38" s="34" t="s">
        <v>10</v>
      </c>
      <c r="N38" s="7" t="s">
        <v>40</v>
      </c>
    </row>
    <row r="39" spans="1:14" x14ac:dyDescent="0.3">
      <c r="A39" s="7">
        <v>2</v>
      </c>
      <c r="B39" s="7">
        <v>8</v>
      </c>
      <c r="C39" s="7" t="s">
        <v>193</v>
      </c>
      <c r="D39" s="29">
        <v>43556</v>
      </c>
      <c r="E39" s="7" t="s">
        <v>191</v>
      </c>
      <c r="F39" s="7">
        <v>9</v>
      </c>
      <c r="G39" s="7" t="s">
        <v>11</v>
      </c>
      <c r="H39" s="7" t="s">
        <v>11</v>
      </c>
      <c r="I39" s="7" t="s">
        <v>14</v>
      </c>
      <c r="J39" s="32">
        <v>1.2487268518518518E-3</v>
      </c>
      <c r="K39" s="23" t="s">
        <v>10</v>
      </c>
      <c r="L39" s="18" t="s">
        <v>10</v>
      </c>
      <c r="M39" s="34" t="s">
        <v>10</v>
      </c>
      <c r="N39" s="7" t="s">
        <v>43</v>
      </c>
    </row>
    <row r="40" spans="1:14" x14ac:dyDescent="0.3">
      <c r="A40" s="7">
        <v>3</v>
      </c>
      <c r="B40" s="7">
        <v>15</v>
      </c>
      <c r="C40" s="7" t="s">
        <v>193</v>
      </c>
      <c r="D40" s="29">
        <v>43556</v>
      </c>
      <c r="E40" s="7" t="s">
        <v>10</v>
      </c>
      <c r="F40" s="7">
        <v>0</v>
      </c>
      <c r="G40" s="7"/>
      <c r="H40" s="7"/>
      <c r="I40" s="7"/>
      <c r="J40" s="32">
        <v>0</v>
      </c>
      <c r="K40" s="23" t="s">
        <v>10</v>
      </c>
      <c r="L40" s="18" t="s">
        <v>10</v>
      </c>
      <c r="M40" s="34" t="s">
        <v>10</v>
      </c>
      <c r="N40" s="7" t="s">
        <v>44</v>
      </c>
    </row>
    <row r="41" spans="1:14" x14ac:dyDescent="0.3">
      <c r="A41" s="7">
        <v>4</v>
      </c>
      <c r="B41" s="7">
        <v>16</v>
      </c>
      <c r="C41" s="7" t="s">
        <v>193</v>
      </c>
      <c r="D41" s="29">
        <v>43556</v>
      </c>
      <c r="E41" s="7" t="s">
        <v>191</v>
      </c>
      <c r="F41" s="7">
        <v>11</v>
      </c>
      <c r="G41" s="7" t="s">
        <v>11</v>
      </c>
      <c r="H41" s="7" t="s">
        <v>11</v>
      </c>
      <c r="I41" s="7" t="s">
        <v>14</v>
      </c>
      <c r="J41" s="32">
        <v>2.7811342592592592E-3</v>
      </c>
      <c r="K41" s="23" t="s">
        <v>10</v>
      </c>
      <c r="L41" s="18" t="s">
        <v>10</v>
      </c>
      <c r="M41" s="34" t="s">
        <v>10</v>
      </c>
      <c r="N41" s="7" t="s">
        <v>41</v>
      </c>
    </row>
    <row r="42" spans="1:14" x14ac:dyDescent="0.3">
      <c r="A42" s="7">
        <v>5</v>
      </c>
      <c r="B42" s="7">
        <v>23</v>
      </c>
      <c r="C42" s="7" t="s">
        <v>193</v>
      </c>
      <c r="D42" s="29">
        <v>43556</v>
      </c>
      <c r="E42" s="7" t="s">
        <v>191</v>
      </c>
      <c r="F42" s="7">
        <v>3</v>
      </c>
      <c r="G42" s="7" t="s">
        <v>11</v>
      </c>
      <c r="H42" s="7" t="s">
        <v>11</v>
      </c>
      <c r="I42" s="7" t="s">
        <v>14</v>
      </c>
      <c r="J42" s="32">
        <v>4.8124999999999996E-4</v>
      </c>
      <c r="K42" s="23" t="s">
        <v>10</v>
      </c>
      <c r="L42" s="18" t="s">
        <v>10</v>
      </c>
      <c r="M42" s="34" t="s">
        <v>10</v>
      </c>
      <c r="N42" s="7"/>
    </row>
    <row r="43" spans="1:14" x14ac:dyDescent="0.3">
      <c r="A43" s="7">
        <v>6</v>
      </c>
      <c r="B43" s="7">
        <v>28</v>
      </c>
      <c r="C43" s="7" t="s">
        <v>193</v>
      </c>
      <c r="D43" s="29">
        <v>43556</v>
      </c>
      <c r="E43" s="7" t="s">
        <v>191</v>
      </c>
      <c r="F43" s="7">
        <v>5</v>
      </c>
      <c r="G43" s="7" t="s">
        <v>11</v>
      </c>
      <c r="H43" s="7" t="s">
        <v>11</v>
      </c>
      <c r="I43" s="7" t="s">
        <v>14</v>
      </c>
      <c r="J43" s="32">
        <v>7.4953703703703695E-4</v>
      </c>
      <c r="K43" s="23" t="s">
        <v>10</v>
      </c>
      <c r="L43" s="18" t="s">
        <v>10</v>
      </c>
      <c r="M43" s="34" t="s">
        <v>10</v>
      </c>
      <c r="N43" s="7" t="s">
        <v>45</v>
      </c>
    </row>
    <row r="44" spans="1:14" x14ac:dyDescent="0.3">
      <c r="A44" s="7">
        <v>1</v>
      </c>
      <c r="B44" s="7">
        <v>4</v>
      </c>
      <c r="C44" s="7" t="s">
        <v>65</v>
      </c>
      <c r="D44" s="29">
        <v>43556</v>
      </c>
      <c r="E44" s="7" t="s">
        <v>17</v>
      </c>
      <c r="F44" s="7">
        <v>1</v>
      </c>
      <c r="G44" s="7" t="s">
        <v>11</v>
      </c>
      <c r="H44" s="7" t="s">
        <v>11</v>
      </c>
      <c r="I44" s="7" t="s">
        <v>14</v>
      </c>
      <c r="J44" s="32">
        <v>0</v>
      </c>
      <c r="K44" s="23" t="s">
        <v>10</v>
      </c>
      <c r="L44" s="18" t="s">
        <v>10</v>
      </c>
      <c r="M44" s="34" t="s">
        <v>10</v>
      </c>
      <c r="N44" s="7" t="s">
        <v>46</v>
      </c>
    </row>
    <row r="45" spans="1:14" x14ac:dyDescent="0.3">
      <c r="A45" s="7">
        <v>2</v>
      </c>
      <c r="B45" s="7">
        <v>10</v>
      </c>
      <c r="C45" s="7" t="s">
        <v>65</v>
      </c>
      <c r="D45" s="29">
        <v>43556</v>
      </c>
      <c r="E45" s="7" t="s">
        <v>17</v>
      </c>
      <c r="F45" s="7">
        <v>14</v>
      </c>
      <c r="G45" s="7" t="s">
        <v>11</v>
      </c>
      <c r="H45" s="7" t="s">
        <v>11</v>
      </c>
      <c r="I45" s="7" t="s">
        <v>14</v>
      </c>
      <c r="J45" s="32">
        <v>0</v>
      </c>
      <c r="K45" s="23" t="s">
        <v>10</v>
      </c>
      <c r="L45" s="18" t="s">
        <v>10</v>
      </c>
      <c r="M45" s="34" t="s">
        <v>10</v>
      </c>
      <c r="N45" s="7" t="s">
        <v>46</v>
      </c>
    </row>
    <row r="46" spans="1:14" x14ac:dyDescent="0.3">
      <c r="A46" s="7">
        <v>3</v>
      </c>
      <c r="B46" s="7">
        <v>14</v>
      </c>
      <c r="C46" s="7" t="s">
        <v>65</v>
      </c>
      <c r="D46" s="29">
        <v>43556</v>
      </c>
      <c r="E46" s="7" t="s">
        <v>17</v>
      </c>
      <c r="F46" s="7">
        <v>3</v>
      </c>
      <c r="G46" s="7" t="s">
        <v>11</v>
      </c>
      <c r="H46" s="7" t="s">
        <v>11</v>
      </c>
      <c r="I46" s="7" t="s">
        <v>14</v>
      </c>
      <c r="J46" s="32">
        <v>0</v>
      </c>
      <c r="K46" s="23" t="s">
        <v>10</v>
      </c>
      <c r="L46" s="18" t="s">
        <v>10</v>
      </c>
      <c r="M46" s="34" t="s">
        <v>10</v>
      </c>
      <c r="N46" s="7" t="s">
        <v>46</v>
      </c>
    </row>
    <row r="47" spans="1:14" x14ac:dyDescent="0.3">
      <c r="A47" s="7">
        <v>4</v>
      </c>
      <c r="B47" s="7">
        <v>17</v>
      </c>
      <c r="C47" s="7" t="s">
        <v>65</v>
      </c>
      <c r="D47" s="29">
        <v>43556</v>
      </c>
      <c r="E47" s="7" t="s">
        <v>17</v>
      </c>
      <c r="F47" s="7">
        <v>5</v>
      </c>
      <c r="G47" s="7" t="s">
        <v>11</v>
      </c>
      <c r="H47" s="7" t="s">
        <v>11</v>
      </c>
      <c r="I47" s="7" t="s">
        <v>14</v>
      </c>
      <c r="J47" s="32">
        <v>0</v>
      </c>
      <c r="K47" s="23" t="s">
        <v>10</v>
      </c>
      <c r="L47" s="18" t="s">
        <v>10</v>
      </c>
      <c r="M47" s="34" t="s">
        <v>10</v>
      </c>
      <c r="N47" s="7" t="s">
        <v>201</v>
      </c>
    </row>
    <row r="48" spans="1:14" x14ac:dyDescent="0.3">
      <c r="A48" s="7">
        <v>5</v>
      </c>
      <c r="B48" s="7">
        <v>22</v>
      </c>
      <c r="C48" s="7" t="s">
        <v>65</v>
      </c>
      <c r="D48" s="29">
        <v>43556</v>
      </c>
      <c r="E48" s="7" t="s">
        <v>17</v>
      </c>
      <c r="F48" s="7">
        <v>1</v>
      </c>
      <c r="G48" s="7" t="s">
        <v>11</v>
      </c>
      <c r="H48" s="7" t="s">
        <v>11</v>
      </c>
      <c r="I48" s="7" t="s">
        <v>14</v>
      </c>
      <c r="J48" s="32">
        <v>0</v>
      </c>
      <c r="K48" s="23" t="s">
        <v>10</v>
      </c>
      <c r="L48" s="18" t="s">
        <v>10</v>
      </c>
      <c r="M48" s="34" t="s">
        <v>10</v>
      </c>
      <c r="N48" s="7" t="s">
        <v>46</v>
      </c>
    </row>
    <row r="49" spans="1:14" x14ac:dyDescent="0.3">
      <c r="A49" s="7">
        <v>6</v>
      </c>
      <c r="B49" s="7">
        <v>27</v>
      </c>
      <c r="C49" s="7" t="s">
        <v>65</v>
      </c>
      <c r="D49" s="29">
        <v>43556</v>
      </c>
      <c r="E49" s="7" t="s">
        <v>17</v>
      </c>
      <c r="F49" s="7">
        <v>2</v>
      </c>
      <c r="G49" s="7" t="s">
        <v>11</v>
      </c>
      <c r="H49" s="7" t="s">
        <v>11</v>
      </c>
      <c r="I49" s="7" t="s">
        <v>14</v>
      </c>
      <c r="J49" s="32">
        <v>0</v>
      </c>
      <c r="K49" s="23" t="s">
        <v>10</v>
      </c>
      <c r="L49" s="18" t="s">
        <v>10</v>
      </c>
      <c r="M49" s="34" t="s">
        <v>10</v>
      </c>
      <c r="N49" s="7" t="s">
        <v>42</v>
      </c>
    </row>
    <row r="50" spans="1:14" s="7" customFormat="1" x14ac:dyDescent="0.3">
      <c r="A50" s="7">
        <v>1</v>
      </c>
      <c r="B50" s="7">
        <v>3</v>
      </c>
      <c r="C50" s="7" t="s">
        <v>67</v>
      </c>
      <c r="D50" s="29">
        <v>43572</v>
      </c>
      <c r="E50" s="7" t="s">
        <v>10</v>
      </c>
      <c r="F50" s="7">
        <v>0</v>
      </c>
      <c r="J50" s="32">
        <v>0</v>
      </c>
      <c r="K50" s="23" t="s">
        <v>10</v>
      </c>
      <c r="L50" s="18" t="s">
        <v>10</v>
      </c>
      <c r="M50" s="34" t="s">
        <v>10</v>
      </c>
      <c r="N50" s="7" t="s">
        <v>50</v>
      </c>
    </row>
    <row r="51" spans="1:14" s="7" customFormat="1" x14ac:dyDescent="0.3">
      <c r="A51" s="7">
        <v>1</v>
      </c>
      <c r="B51" s="7">
        <v>4</v>
      </c>
      <c r="C51" s="7" t="s">
        <v>65</v>
      </c>
      <c r="D51" s="29">
        <v>43572</v>
      </c>
      <c r="E51" s="7" t="s">
        <v>192</v>
      </c>
      <c r="F51" s="7">
        <v>3</v>
      </c>
      <c r="G51" s="7" t="s">
        <v>11</v>
      </c>
      <c r="H51" s="7" t="s">
        <v>11</v>
      </c>
      <c r="I51" s="7" t="s">
        <v>14</v>
      </c>
      <c r="J51" s="32">
        <v>2.5717592592592589E-4</v>
      </c>
      <c r="K51" s="23">
        <v>1</v>
      </c>
      <c r="L51" s="18">
        <v>5.128205128205128E-2</v>
      </c>
      <c r="M51" s="34" t="s">
        <v>10</v>
      </c>
      <c r="N51" s="7" t="s">
        <v>47</v>
      </c>
    </row>
    <row r="52" spans="1:14" s="7" customFormat="1" x14ac:dyDescent="0.3">
      <c r="A52" s="7">
        <v>1</v>
      </c>
      <c r="B52" s="7">
        <v>5</v>
      </c>
      <c r="C52" s="7" t="s">
        <v>66</v>
      </c>
      <c r="D52" s="29">
        <v>43572</v>
      </c>
      <c r="E52" s="7" t="s">
        <v>192</v>
      </c>
      <c r="F52" s="7">
        <v>2</v>
      </c>
      <c r="G52" s="7" t="s">
        <v>11</v>
      </c>
      <c r="H52" s="7" t="s">
        <v>11</v>
      </c>
      <c r="I52" s="7" t="s">
        <v>14</v>
      </c>
      <c r="J52" s="32">
        <v>9.5138888888888896E-5</v>
      </c>
      <c r="K52" s="23">
        <v>1</v>
      </c>
      <c r="L52" s="18">
        <v>5.128205128205128E-2</v>
      </c>
      <c r="M52" s="34" t="s">
        <v>10</v>
      </c>
      <c r="N52" s="7" t="s">
        <v>48</v>
      </c>
    </row>
    <row r="53" spans="1:14" s="7" customFormat="1" x14ac:dyDescent="0.3">
      <c r="A53" s="7">
        <v>2</v>
      </c>
      <c r="B53" s="7">
        <v>7</v>
      </c>
      <c r="C53" s="7" t="s">
        <v>67</v>
      </c>
      <c r="D53" s="29">
        <v>43572</v>
      </c>
      <c r="E53" s="7" t="s">
        <v>10</v>
      </c>
      <c r="F53" s="7">
        <v>0</v>
      </c>
      <c r="J53" s="32">
        <v>0</v>
      </c>
      <c r="K53" s="23" t="s">
        <v>10</v>
      </c>
      <c r="L53" s="18" t="s">
        <v>10</v>
      </c>
      <c r="M53" s="34" t="s">
        <v>10</v>
      </c>
    </row>
    <row r="54" spans="1:14" s="7" customFormat="1" x14ac:dyDescent="0.3">
      <c r="A54" s="7">
        <v>2</v>
      </c>
      <c r="B54" s="7">
        <v>9</v>
      </c>
      <c r="C54" s="7" t="s">
        <v>66</v>
      </c>
      <c r="D54" s="29">
        <v>43572</v>
      </c>
      <c r="E54" s="7" t="s">
        <v>192</v>
      </c>
      <c r="F54" s="7">
        <v>8</v>
      </c>
      <c r="G54" s="7" t="s">
        <v>11</v>
      </c>
      <c r="H54" s="7" t="s">
        <v>11</v>
      </c>
      <c r="I54" s="7" t="s">
        <v>14</v>
      </c>
      <c r="J54" s="32">
        <v>5.0752314814814811E-4</v>
      </c>
      <c r="K54" s="23">
        <v>10</v>
      </c>
      <c r="L54" s="18">
        <v>0.51282051282051277</v>
      </c>
      <c r="M54" s="34" t="s">
        <v>10</v>
      </c>
      <c r="N54" s="7" t="s">
        <v>55</v>
      </c>
    </row>
    <row r="55" spans="1:14" s="7" customFormat="1" x14ac:dyDescent="0.3">
      <c r="A55" s="7">
        <v>2</v>
      </c>
      <c r="B55" s="7">
        <v>10</v>
      </c>
      <c r="C55" s="7" t="s">
        <v>65</v>
      </c>
      <c r="D55" s="29">
        <v>43572</v>
      </c>
      <c r="E55" s="7" t="s">
        <v>192</v>
      </c>
      <c r="F55" s="7">
        <v>15</v>
      </c>
      <c r="G55" s="7" t="s">
        <v>11</v>
      </c>
      <c r="H55" s="7" t="s">
        <v>11</v>
      </c>
      <c r="I55" s="7" t="s">
        <v>14</v>
      </c>
      <c r="J55" s="32">
        <v>9.0185185185185192E-4</v>
      </c>
      <c r="K55" s="23">
        <v>3</v>
      </c>
      <c r="L55" s="18">
        <v>0.15384615384615385</v>
      </c>
      <c r="M55" s="34" t="s">
        <v>10</v>
      </c>
      <c r="N55" s="7" t="s">
        <v>56</v>
      </c>
    </row>
    <row r="56" spans="1:14" s="7" customFormat="1" x14ac:dyDescent="0.3">
      <c r="A56" s="7">
        <v>3</v>
      </c>
      <c r="B56" s="7">
        <v>12</v>
      </c>
      <c r="C56" s="7" t="s">
        <v>66</v>
      </c>
      <c r="D56" s="29">
        <v>43572</v>
      </c>
      <c r="E56" s="7" t="s">
        <v>192</v>
      </c>
      <c r="F56" s="7">
        <v>40</v>
      </c>
      <c r="G56" s="7" t="s">
        <v>11</v>
      </c>
      <c r="H56" s="7" t="s">
        <v>12</v>
      </c>
      <c r="I56" s="7" t="s">
        <v>13</v>
      </c>
      <c r="J56" s="32">
        <v>3.1361111111111108E-3</v>
      </c>
      <c r="K56" s="23">
        <v>8</v>
      </c>
      <c r="L56" s="18">
        <v>0.41025641025641024</v>
      </c>
      <c r="M56" s="34" t="s">
        <v>10</v>
      </c>
      <c r="N56" s="7" t="s">
        <v>57</v>
      </c>
    </row>
    <row r="57" spans="1:14" s="7" customFormat="1" x14ac:dyDescent="0.3">
      <c r="A57" s="7">
        <v>3</v>
      </c>
      <c r="B57" s="7">
        <v>13</v>
      </c>
      <c r="C57" s="7" t="s">
        <v>67</v>
      </c>
      <c r="D57" s="29">
        <v>43572</v>
      </c>
      <c r="E57" s="7" t="s">
        <v>192</v>
      </c>
      <c r="F57" s="7">
        <v>2</v>
      </c>
      <c r="G57" s="7" t="s">
        <v>11</v>
      </c>
      <c r="H57" s="7" t="s">
        <v>11</v>
      </c>
      <c r="I57" s="7" t="s">
        <v>14</v>
      </c>
      <c r="J57" s="32">
        <v>6.0532407407407414E-5</v>
      </c>
      <c r="K57" s="23">
        <v>0.5</v>
      </c>
      <c r="L57" s="18">
        <v>2.564102564102564E-2</v>
      </c>
      <c r="M57" s="34" t="s">
        <v>10</v>
      </c>
    </row>
    <row r="58" spans="1:14" s="7" customFormat="1" x14ac:dyDescent="0.3">
      <c r="A58" s="7">
        <v>3</v>
      </c>
      <c r="B58" s="7">
        <v>14</v>
      </c>
      <c r="C58" s="7" t="s">
        <v>65</v>
      </c>
      <c r="D58" s="29">
        <v>43572</v>
      </c>
      <c r="E58" s="7" t="s">
        <v>192</v>
      </c>
      <c r="F58" s="7">
        <v>3</v>
      </c>
      <c r="G58" s="7" t="s">
        <v>11</v>
      </c>
      <c r="H58" s="7" t="s">
        <v>11</v>
      </c>
      <c r="I58" s="7" t="s">
        <v>14</v>
      </c>
      <c r="J58" s="32">
        <v>1.8391203703703704E-4</v>
      </c>
      <c r="K58" s="23">
        <v>1</v>
      </c>
      <c r="L58" s="18">
        <v>5.128205128205128E-2</v>
      </c>
      <c r="M58" s="34" t="s">
        <v>10</v>
      </c>
    </row>
    <row r="59" spans="1:14" s="7" customFormat="1" x14ac:dyDescent="0.3">
      <c r="A59" s="7">
        <v>4</v>
      </c>
      <c r="B59" s="7">
        <v>17</v>
      </c>
      <c r="C59" s="7" t="s">
        <v>65</v>
      </c>
      <c r="D59" s="29">
        <v>43572</v>
      </c>
      <c r="E59" s="7" t="s">
        <v>192</v>
      </c>
      <c r="F59" s="7">
        <v>5</v>
      </c>
      <c r="G59" s="7" t="s">
        <v>11</v>
      </c>
      <c r="H59" s="7" t="s">
        <v>11</v>
      </c>
      <c r="I59" s="7" t="s">
        <v>14</v>
      </c>
      <c r="J59" s="32">
        <v>2.2291666666666665E-4</v>
      </c>
      <c r="K59" s="23">
        <v>4</v>
      </c>
      <c r="L59" s="18">
        <v>0.20512820512820512</v>
      </c>
      <c r="M59" s="34" t="s">
        <v>10</v>
      </c>
      <c r="N59" s="7" t="s">
        <v>49</v>
      </c>
    </row>
    <row r="60" spans="1:14" s="7" customFormat="1" x14ac:dyDescent="0.3">
      <c r="A60" s="7">
        <v>4</v>
      </c>
      <c r="B60" s="7">
        <v>18</v>
      </c>
      <c r="C60" s="7" t="s">
        <v>66</v>
      </c>
      <c r="D60" s="29">
        <v>43572</v>
      </c>
      <c r="E60" s="7" t="s">
        <v>192</v>
      </c>
      <c r="F60" s="7">
        <v>8</v>
      </c>
      <c r="G60" s="7" t="s">
        <v>11</v>
      </c>
      <c r="H60" s="7" t="s">
        <v>11</v>
      </c>
      <c r="I60" s="7" t="s">
        <v>14</v>
      </c>
      <c r="J60" s="32">
        <v>9.4409722222222215E-4</v>
      </c>
      <c r="K60" s="23">
        <v>5</v>
      </c>
      <c r="L60" s="18">
        <v>0.25641025641025639</v>
      </c>
      <c r="M60" s="34" t="s">
        <v>10</v>
      </c>
      <c r="N60" s="7" t="s">
        <v>58</v>
      </c>
    </row>
    <row r="61" spans="1:14" s="7" customFormat="1" x14ac:dyDescent="0.3">
      <c r="A61" s="7">
        <v>4</v>
      </c>
      <c r="B61" s="7">
        <v>19</v>
      </c>
      <c r="C61" s="7" t="s">
        <v>67</v>
      </c>
      <c r="D61" s="29">
        <v>43572</v>
      </c>
      <c r="E61" s="7" t="s">
        <v>192</v>
      </c>
      <c r="F61" s="7">
        <v>3</v>
      </c>
      <c r="G61" s="7" t="s">
        <v>11</v>
      </c>
      <c r="H61" s="7" t="s">
        <v>11</v>
      </c>
      <c r="I61" s="7" t="s">
        <v>14</v>
      </c>
      <c r="J61" s="32">
        <v>2.0231481481481481E-4</v>
      </c>
      <c r="K61" s="23">
        <v>2</v>
      </c>
      <c r="L61" s="18">
        <v>0.10256410256410256</v>
      </c>
      <c r="M61" s="34" t="s">
        <v>10</v>
      </c>
    </row>
    <row r="62" spans="1:14" s="7" customFormat="1" x14ac:dyDescent="0.3">
      <c r="A62" s="7">
        <v>5</v>
      </c>
      <c r="B62" s="7">
        <v>21</v>
      </c>
      <c r="C62" s="7" t="s">
        <v>66</v>
      </c>
      <c r="D62" s="29">
        <v>43572</v>
      </c>
      <c r="E62" s="7" t="s">
        <v>192</v>
      </c>
      <c r="F62" s="7">
        <v>1</v>
      </c>
      <c r="G62" s="7" t="s">
        <v>11</v>
      </c>
      <c r="H62" s="7" t="s">
        <v>11</v>
      </c>
      <c r="I62" s="7" t="s">
        <v>14</v>
      </c>
      <c r="J62" s="32">
        <v>3.1597222222222221E-5</v>
      </c>
      <c r="K62" s="23">
        <v>1</v>
      </c>
      <c r="L62" s="18">
        <v>5.128205128205128E-2</v>
      </c>
      <c r="M62" s="34" t="s">
        <v>10</v>
      </c>
    </row>
    <row r="63" spans="1:14" s="7" customFormat="1" x14ac:dyDescent="0.3">
      <c r="A63" s="7">
        <v>5</v>
      </c>
      <c r="B63" s="7">
        <v>22</v>
      </c>
      <c r="C63" s="7" t="s">
        <v>65</v>
      </c>
      <c r="D63" s="29">
        <v>43572</v>
      </c>
      <c r="E63" s="7" t="s">
        <v>192</v>
      </c>
      <c r="F63" s="7">
        <v>1</v>
      </c>
      <c r="G63" s="7" t="s">
        <v>11</v>
      </c>
      <c r="H63" s="7" t="s">
        <v>11</v>
      </c>
      <c r="I63" s="7" t="s">
        <v>14</v>
      </c>
      <c r="J63" s="32">
        <v>1.1226851851851852E-5</v>
      </c>
      <c r="K63" s="23">
        <v>0.5</v>
      </c>
      <c r="L63" s="18">
        <v>2.564102564102564E-2</v>
      </c>
      <c r="M63" s="34" t="s">
        <v>10</v>
      </c>
    </row>
    <row r="64" spans="1:14" s="7" customFormat="1" x14ac:dyDescent="0.3">
      <c r="A64" s="7">
        <v>5</v>
      </c>
      <c r="B64" s="7">
        <v>25</v>
      </c>
      <c r="C64" s="7" t="s">
        <v>67</v>
      </c>
      <c r="D64" s="29">
        <v>43572</v>
      </c>
      <c r="E64" s="7" t="s">
        <v>192</v>
      </c>
      <c r="F64" s="7">
        <v>1</v>
      </c>
      <c r="G64" s="7" t="s">
        <v>11</v>
      </c>
      <c r="H64" s="7" t="s">
        <v>11</v>
      </c>
      <c r="I64" s="7" t="s">
        <v>14</v>
      </c>
      <c r="J64" s="32">
        <v>1.8518518518518518E-5</v>
      </c>
      <c r="K64" s="23">
        <v>0.5</v>
      </c>
      <c r="L64" s="18">
        <v>2.564102564102564E-2</v>
      </c>
      <c r="M64" s="34" t="s">
        <v>10</v>
      </c>
    </row>
    <row r="65" spans="1:14" s="7" customFormat="1" x14ac:dyDescent="0.3">
      <c r="A65" s="7">
        <v>6</v>
      </c>
      <c r="B65" s="7">
        <v>26</v>
      </c>
      <c r="C65" s="7" t="s">
        <v>66</v>
      </c>
      <c r="D65" s="29">
        <v>43572</v>
      </c>
      <c r="E65" s="7" t="s">
        <v>192</v>
      </c>
      <c r="F65" s="7">
        <v>6</v>
      </c>
      <c r="G65" s="7" t="s">
        <v>11</v>
      </c>
      <c r="H65" s="7" t="s">
        <v>11</v>
      </c>
      <c r="I65" s="7" t="s">
        <v>14</v>
      </c>
      <c r="J65" s="32">
        <v>3.6585648148148154E-4</v>
      </c>
      <c r="K65" s="23">
        <v>6</v>
      </c>
      <c r="L65" s="18">
        <v>0.30769230769230771</v>
      </c>
      <c r="M65" s="34" t="s">
        <v>10</v>
      </c>
    </row>
    <row r="66" spans="1:14" s="7" customFormat="1" x14ac:dyDescent="0.3">
      <c r="A66" s="7">
        <v>6</v>
      </c>
      <c r="B66" s="7">
        <v>27</v>
      </c>
      <c r="C66" s="7" t="s">
        <v>65</v>
      </c>
      <c r="D66" s="29">
        <v>43572</v>
      </c>
      <c r="E66" s="7" t="s">
        <v>192</v>
      </c>
      <c r="F66" s="7">
        <v>2</v>
      </c>
      <c r="G66" s="7" t="s">
        <v>11</v>
      </c>
      <c r="H66" s="7" t="s">
        <v>11</v>
      </c>
      <c r="I66" s="7" t="s">
        <v>14</v>
      </c>
      <c r="J66" s="32">
        <v>1.7650462962962962E-4</v>
      </c>
      <c r="K66" s="23">
        <v>1</v>
      </c>
      <c r="L66" s="18">
        <v>5.128205128205128E-2</v>
      </c>
      <c r="M66" s="34" t="s">
        <v>10</v>
      </c>
    </row>
    <row r="67" spans="1:14" s="7" customFormat="1" x14ac:dyDescent="0.3">
      <c r="A67" s="7">
        <v>6</v>
      </c>
      <c r="B67" s="7">
        <v>29</v>
      </c>
      <c r="C67" s="7" t="s">
        <v>67</v>
      </c>
      <c r="D67" s="29">
        <v>43572</v>
      </c>
      <c r="E67" s="7" t="s">
        <v>10</v>
      </c>
      <c r="F67" s="7">
        <v>0</v>
      </c>
      <c r="J67" s="32">
        <v>0</v>
      </c>
      <c r="K67" s="23">
        <v>0</v>
      </c>
      <c r="L67" s="18">
        <v>0</v>
      </c>
      <c r="M67" s="34" t="s">
        <v>10</v>
      </c>
    </row>
    <row r="68" spans="1:14" s="7" customFormat="1" x14ac:dyDescent="0.3">
      <c r="A68" s="7">
        <v>1</v>
      </c>
      <c r="B68" s="7">
        <v>1</v>
      </c>
      <c r="C68" s="7" t="s">
        <v>193</v>
      </c>
      <c r="D68" s="29">
        <v>43572</v>
      </c>
      <c r="E68" s="7" t="s">
        <v>10</v>
      </c>
      <c r="F68" s="7">
        <v>0</v>
      </c>
      <c r="J68" s="32">
        <v>0</v>
      </c>
      <c r="K68" s="23"/>
      <c r="L68" s="18" t="s">
        <v>10</v>
      </c>
      <c r="M68" s="34" t="s">
        <v>10</v>
      </c>
      <c r="N68" s="7" t="s">
        <v>59</v>
      </c>
    </row>
    <row r="69" spans="1:14" s="7" customFormat="1" x14ac:dyDescent="0.3">
      <c r="A69" s="7">
        <v>2</v>
      </c>
      <c r="B69" s="7">
        <v>8</v>
      </c>
      <c r="C69" s="7" t="s">
        <v>193</v>
      </c>
      <c r="D69" s="29">
        <v>43572</v>
      </c>
      <c r="E69" s="7" t="s">
        <v>10</v>
      </c>
      <c r="F69" s="7">
        <v>0</v>
      </c>
      <c r="J69" s="32">
        <v>0</v>
      </c>
      <c r="K69" s="23"/>
      <c r="L69" s="18" t="s">
        <v>10</v>
      </c>
      <c r="M69" s="34" t="s">
        <v>10</v>
      </c>
      <c r="N69" s="7" t="s">
        <v>60</v>
      </c>
    </row>
    <row r="70" spans="1:14" s="7" customFormat="1" x14ac:dyDescent="0.3">
      <c r="A70" s="7">
        <v>3</v>
      </c>
      <c r="B70" s="7">
        <v>15</v>
      </c>
      <c r="C70" s="7" t="s">
        <v>193</v>
      </c>
      <c r="D70" s="29">
        <v>43572</v>
      </c>
      <c r="E70" s="7" t="s">
        <v>10</v>
      </c>
      <c r="F70" s="7">
        <v>0</v>
      </c>
      <c r="J70" s="32">
        <v>0</v>
      </c>
      <c r="K70" s="23"/>
      <c r="L70" s="18" t="s">
        <v>10</v>
      </c>
      <c r="M70" s="34" t="s">
        <v>10</v>
      </c>
      <c r="N70" s="7" t="s">
        <v>60</v>
      </c>
    </row>
    <row r="71" spans="1:14" s="7" customFormat="1" x14ac:dyDescent="0.3">
      <c r="A71" s="7">
        <v>4</v>
      </c>
      <c r="B71" s="7">
        <v>16</v>
      </c>
      <c r="C71" s="7" t="s">
        <v>193</v>
      </c>
      <c r="D71" s="29">
        <v>43572</v>
      </c>
      <c r="E71" s="7" t="s">
        <v>191</v>
      </c>
      <c r="F71" s="7">
        <v>2</v>
      </c>
      <c r="G71" s="7" t="s">
        <v>11</v>
      </c>
      <c r="H71" s="7" t="s">
        <v>11</v>
      </c>
      <c r="I71" s="7" t="s">
        <v>14</v>
      </c>
      <c r="J71" s="32">
        <v>1.3773148148148147E-3</v>
      </c>
      <c r="K71" s="23"/>
      <c r="L71" s="18" t="s">
        <v>10</v>
      </c>
      <c r="M71" s="34" t="s">
        <v>10</v>
      </c>
      <c r="N71" s="7" t="s">
        <v>60</v>
      </c>
    </row>
    <row r="72" spans="1:14" s="7" customFormat="1" x14ac:dyDescent="0.3">
      <c r="A72" s="7">
        <v>5</v>
      </c>
      <c r="B72" s="7">
        <v>23</v>
      </c>
      <c r="C72" s="7" t="s">
        <v>193</v>
      </c>
      <c r="D72" s="29">
        <v>43572</v>
      </c>
      <c r="E72" s="7" t="s">
        <v>10</v>
      </c>
      <c r="F72" s="7">
        <v>0</v>
      </c>
      <c r="J72" s="32">
        <v>0</v>
      </c>
      <c r="K72" s="23"/>
      <c r="L72" s="18" t="s">
        <v>10</v>
      </c>
      <c r="M72" s="34" t="s">
        <v>10</v>
      </c>
      <c r="N72" s="7" t="s">
        <v>60</v>
      </c>
    </row>
    <row r="73" spans="1:14" s="7" customFormat="1" x14ac:dyDescent="0.3">
      <c r="A73" s="7">
        <v>6</v>
      </c>
      <c r="B73" s="7">
        <v>28</v>
      </c>
      <c r="C73" s="7" t="s">
        <v>193</v>
      </c>
      <c r="D73" s="29">
        <v>43572</v>
      </c>
      <c r="E73" s="7" t="s">
        <v>191</v>
      </c>
      <c r="F73" s="7">
        <v>1</v>
      </c>
      <c r="G73" s="7" t="s">
        <v>11</v>
      </c>
      <c r="H73" s="7" t="s">
        <v>11</v>
      </c>
      <c r="I73" s="7" t="s">
        <v>14</v>
      </c>
      <c r="J73" s="32">
        <v>2.928240740740741E-5</v>
      </c>
      <c r="K73" s="23"/>
      <c r="L73" s="18" t="s">
        <v>10</v>
      </c>
      <c r="M73" s="34" t="s">
        <v>10</v>
      </c>
      <c r="N73" s="7" t="s">
        <v>60</v>
      </c>
    </row>
    <row r="74" spans="1:14" x14ac:dyDescent="0.3">
      <c r="A74" s="7">
        <v>1</v>
      </c>
      <c r="B74" s="7">
        <v>5</v>
      </c>
      <c r="C74" s="7" t="s">
        <v>66</v>
      </c>
      <c r="D74" s="3">
        <v>43585</v>
      </c>
      <c r="E74" s="7" t="s">
        <v>192</v>
      </c>
      <c r="F74" s="7">
        <v>2</v>
      </c>
      <c r="G74" s="7" t="s">
        <v>11</v>
      </c>
      <c r="H74" s="7" t="s">
        <v>14</v>
      </c>
      <c r="I74" s="7" t="s">
        <v>11</v>
      </c>
      <c r="J74" s="31">
        <v>1.1689814814814815E-4</v>
      </c>
      <c r="K74" s="6">
        <v>0.5</v>
      </c>
      <c r="L74" s="18">
        <v>2.564102564102564E-2</v>
      </c>
      <c r="M74" s="4" t="s">
        <v>10</v>
      </c>
      <c r="N74" s="7" t="s">
        <v>60</v>
      </c>
    </row>
    <row r="75" spans="1:14" x14ac:dyDescent="0.3">
      <c r="A75" s="7">
        <v>2</v>
      </c>
      <c r="B75" s="7">
        <v>10</v>
      </c>
      <c r="C75" s="7" t="s">
        <v>65</v>
      </c>
      <c r="D75" s="3">
        <v>43585</v>
      </c>
      <c r="E75" s="7" t="s">
        <v>192</v>
      </c>
      <c r="F75" s="7">
        <v>3</v>
      </c>
      <c r="G75" s="7" t="s">
        <v>14</v>
      </c>
      <c r="H75" s="7" t="s">
        <v>11</v>
      </c>
      <c r="I75" s="7" t="s">
        <v>11</v>
      </c>
      <c r="J75" s="31">
        <v>1.3530092592592592E-4</v>
      </c>
      <c r="K75" s="6">
        <v>0.5</v>
      </c>
      <c r="L75" s="18">
        <v>2.564102564102564E-2</v>
      </c>
      <c r="M75" s="4" t="s">
        <v>10</v>
      </c>
      <c r="N75" s="7" t="s">
        <v>60</v>
      </c>
    </row>
    <row r="76" spans="1:14" x14ac:dyDescent="0.3">
      <c r="A76" s="7">
        <v>3</v>
      </c>
      <c r="B76" s="7">
        <v>12</v>
      </c>
      <c r="C76" s="7" t="s">
        <v>66</v>
      </c>
      <c r="D76" s="3">
        <v>43585</v>
      </c>
      <c r="E76" s="7" t="s">
        <v>192</v>
      </c>
      <c r="F76" s="7">
        <v>9</v>
      </c>
      <c r="G76" s="7" t="s">
        <v>12</v>
      </c>
      <c r="H76" s="7" t="s">
        <v>13</v>
      </c>
      <c r="I76" s="7" t="s">
        <v>11</v>
      </c>
      <c r="J76" s="31">
        <v>5.1979166666666656E-4</v>
      </c>
      <c r="K76" s="6">
        <v>1</v>
      </c>
      <c r="L76" s="18">
        <v>5.128205128205128E-2</v>
      </c>
      <c r="M76" s="4" t="s">
        <v>10</v>
      </c>
      <c r="N76" s="7" t="s">
        <v>60</v>
      </c>
    </row>
    <row r="77" spans="1:14" x14ac:dyDescent="0.3">
      <c r="A77" s="7">
        <v>3</v>
      </c>
      <c r="B77" s="7">
        <v>13</v>
      </c>
      <c r="C77" s="7" t="s">
        <v>67</v>
      </c>
      <c r="D77" s="3">
        <v>43585</v>
      </c>
      <c r="E77" s="7" t="s">
        <v>192</v>
      </c>
      <c r="F77" s="7">
        <v>1</v>
      </c>
      <c r="G77" s="7" t="s">
        <v>14</v>
      </c>
      <c r="H77" s="7" t="s">
        <v>11</v>
      </c>
      <c r="I77" s="7" t="s">
        <v>11</v>
      </c>
      <c r="J77" s="31">
        <v>7.1759259259259257E-6</v>
      </c>
      <c r="K77" s="6">
        <v>0.25</v>
      </c>
      <c r="L77" s="18">
        <v>1.282051282051282E-2</v>
      </c>
      <c r="M77" s="4" t="s">
        <v>10</v>
      </c>
      <c r="N77" s="7" t="s">
        <v>60</v>
      </c>
    </row>
    <row r="78" spans="1:14" x14ac:dyDescent="0.3">
      <c r="A78" s="7">
        <v>4</v>
      </c>
      <c r="B78" s="7">
        <v>17</v>
      </c>
      <c r="C78" s="7" t="s">
        <v>65</v>
      </c>
      <c r="D78" s="3">
        <v>43585</v>
      </c>
      <c r="E78" s="7" t="s">
        <v>10</v>
      </c>
      <c r="F78" s="7">
        <v>0</v>
      </c>
      <c r="G78" s="7" t="s">
        <v>14</v>
      </c>
      <c r="H78" s="7" t="s">
        <v>11</v>
      </c>
      <c r="I78" s="7" t="s">
        <v>11</v>
      </c>
      <c r="J78" s="31">
        <v>9.9537037037037028E-6</v>
      </c>
      <c r="K78" s="6">
        <v>0.25</v>
      </c>
      <c r="L78" s="18">
        <v>1.282051282051282E-2</v>
      </c>
      <c r="M78" s="4" t="s">
        <v>10</v>
      </c>
      <c r="N78" s="7" t="s">
        <v>62</v>
      </c>
    </row>
    <row r="79" spans="1:14" x14ac:dyDescent="0.3">
      <c r="A79" s="7">
        <v>4</v>
      </c>
      <c r="B79" s="7">
        <v>18</v>
      </c>
      <c r="C79" s="7" t="s">
        <v>66</v>
      </c>
      <c r="D79" s="3">
        <v>43585</v>
      </c>
      <c r="E79" s="7" t="s">
        <v>192</v>
      </c>
      <c r="F79" s="7">
        <v>3</v>
      </c>
      <c r="G79" s="7" t="s">
        <v>14</v>
      </c>
      <c r="H79" s="7" t="s">
        <v>11</v>
      </c>
      <c r="I79" s="7" t="s">
        <v>11</v>
      </c>
      <c r="J79" s="31">
        <v>2.1886574074074072E-4</v>
      </c>
      <c r="K79" s="6">
        <v>1</v>
      </c>
      <c r="L79" s="18">
        <v>5.128205128205128E-2</v>
      </c>
      <c r="M79" s="4" t="s">
        <v>10</v>
      </c>
      <c r="N79" s="7" t="s">
        <v>63</v>
      </c>
    </row>
    <row r="80" spans="1:14" x14ac:dyDescent="0.3">
      <c r="A80" s="7">
        <v>5</v>
      </c>
      <c r="B80" s="7">
        <v>22</v>
      </c>
      <c r="C80" s="7" t="s">
        <v>65</v>
      </c>
      <c r="D80" s="3">
        <v>43585</v>
      </c>
      <c r="E80" s="7" t="s">
        <v>192</v>
      </c>
      <c r="F80" s="7">
        <v>1</v>
      </c>
      <c r="G80" s="7" t="s">
        <v>11</v>
      </c>
      <c r="H80" s="7" t="s">
        <v>11</v>
      </c>
      <c r="I80" s="7" t="s">
        <v>14</v>
      </c>
      <c r="J80" s="31">
        <v>7.8703703703703719E-6</v>
      </c>
      <c r="K80" s="6">
        <v>0.25</v>
      </c>
      <c r="L80" s="18">
        <v>1.282051282051282E-2</v>
      </c>
      <c r="M80" s="4" t="s">
        <v>10</v>
      </c>
      <c r="N80" s="7" t="s">
        <v>61</v>
      </c>
    </row>
    <row r="81" spans="1:14" x14ac:dyDescent="0.3">
      <c r="A81" s="7">
        <v>6</v>
      </c>
      <c r="B81" s="7">
        <v>27</v>
      </c>
      <c r="C81" s="7" t="s">
        <v>65</v>
      </c>
      <c r="D81" s="3">
        <v>43585</v>
      </c>
      <c r="E81" s="7" t="s">
        <v>192</v>
      </c>
      <c r="F81" s="7">
        <v>1</v>
      </c>
      <c r="G81" s="7" t="s">
        <v>11</v>
      </c>
      <c r="H81" s="7" t="s">
        <v>11</v>
      </c>
      <c r="I81" s="7" t="s">
        <v>14</v>
      </c>
      <c r="J81" s="31">
        <v>3.7384259259259257E-5</v>
      </c>
      <c r="K81" s="6">
        <v>0.5</v>
      </c>
      <c r="L81" s="18">
        <v>2.564102564102564E-2</v>
      </c>
      <c r="M81" s="4" t="s">
        <v>10</v>
      </c>
      <c r="N81" s="7" t="s">
        <v>61</v>
      </c>
    </row>
    <row r="82" spans="1:14" x14ac:dyDescent="0.3">
      <c r="A82" s="7">
        <v>6</v>
      </c>
      <c r="B82" s="7">
        <v>29</v>
      </c>
      <c r="C82" s="7" t="s">
        <v>67</v>
      </c>
      <c r="D82" s="3">
        <v>43585</v>
      </c>
      <c r="E82" s="7" t="s">
        <v>192</v>
      </c>
      <c r="F82" s="7">
        <v>2</v>
      </c>
      <c r="G82" s="7" t="s">
        <v>11</v>
      </c>
      <c r="H82" s="7" t="s">
        <v>11</v>
      </c>
      <c r="I82" s="7" t="s">
        <v>14</v>
      </c>
      <c r="J82" s="31">
        <v>1.5347222222222222E-4</v>
      </c>
      <c r="K82" s="6">
        <v>1</v>
      </c>
      <c r="L82" s="18">
        <v>5.128205128205128E-2</v>
      </c>
      <c r="M82" s="4" t="s">
        <v>10</v>
      </c>
      <c r="N82" s="7" t="s">
        <v>64</v>
      </c>
    </row>
    <row r="83" spans="1:14" x14ac:dyDescent="0.3">
      <c r="A83" s="7">
        <v>1</v>
      </c>
      <c r="B83" s="7">
        <v>1</v>
      </c>
      <c r="C83" s="7" t="s">
        <v>193</v>
      </c>
      <c r="D83" s="3">
        <v>43770</v>
      </c>
      <c r="E83" s="7" t="s">
        <v>10</v>
      </c>
      <c r="F83" s="7">
        <v>3</v>
      </c>
      <c r="K83" s="6" t="s">
        <v>10</v>
      </c>
      <c r="L83" s="18" t="s">
        <v>10</v>
      </c>
      <c r="M83" s="4" t="s">
        <v>10</v>
      </c>
      <c r="N83" t="s">
        <v>71</v>
      </c>
    </row>
    <row r="84" spans="1:14" x14ac:dyDescent="0.3">
      <c r="A84" s="7">
        <v>1</v>
      </c>
      <c r="B84" s="7">
        <v>2</v>
      </c>
      <c r="C84" s="7" t="s">
        <v>194</v>
      </c>
      <c r="D84" s="3">
        <v>43770</v>
      </c>
      <c r="E84" s="7" t="s">
        <v>10</v>
      </c>
      <c r="F84" s="7">
        <v>82</v>
      </c>
      <c r="K84" s="6" t="s">
        <v>10</v>
      </c>
      <c r="L84" s="18" t="s">
        <v>10</v>
      </c>
      <c r="M84" s="4" t="s">
        <v>10</v>
      </c>
      <c r="N84" t="s">
        <v>70</v>
      </c>
    </row>
    <row r="85" spans="1:14" x14ac:dyDescent="0.3">
      <c r="A85" s="7">
        <v>1</v>
      </c>
      <c r="B85" s="7">
        <v>3</v>
      </c>
      <c r="C85" s="7" t="s">
        <v>67</v>
      </c>
      <c r="D85" s="3">
        <v>43770</v>
      </c>
      <c r="E85" s="7" t="s">
        <v>10</v>
      </c>
      <c r="F85" s="7">
        <v>0</v>
      </c>
      <c r="K85" s="6" t="s">
        <v>10</v>
      </c>
      <c r="L85" s="18" t="s">
        <v>10</v>
      </c>
      <c r="M85" s="4" t="s">
        <v>10</v>
      </c>
      <c r="N85" t="s">
        <v>69</v>
      </c>
    </row>
    <row r="86" spans="1:14" x14ac:dyDescent="0.3">
      <c r="A86" s="7">
        <v>1</v>
      </c>
      <c r="B86" t="s">
        <v>3</v>
      </c>
      <c r="C86" s="7" t="s">
        <v>195</v>
      </c>
      <c r="D86" s="3">
        <v>43770</v>
      </c>
      <c r="E86" s="7" t="s">
        <v>10</v>
      </c>
      <c r="F86" s="7">
        <v>1</v>
      </c>
      <c r="K86" s="6" t="s">
        <v>10</v>
      </c>
      <c r="L86" s="18" t="s">
        <v>10</v>
      </c>
      <c r="M86" s="4" t="s">
        <v>10</v>
      </c>
      <c r="N86" t="s">
        <v>72</v>
      </c>
    </row>
    <row r="87" spans="1:14" x14ac:dyDescent="0.3">
      <c r="A87" s="7">
        <v>1</v>
      </c>
      <c r="B87">
        <v>4</v>
      </c>
      <c r="C87" s="7" t="s">
        <v>65</v>
      </c>
      <c r="D87" s="3">
        <v>43770</v>
      </c>
      <c r="E87" s="7" t="s">
        <v>10</v>
      </c>
      <c r="F87" s="7">
        <v>2</v>
      </c>
      <c r="K87" s="6" t="s">
        <v>10</v>
      </c>
      <c r="L87" s="18" t="s">
        <v>10</v>
      </c>
      <c r="M87" s="4" t="s">
        <v>10</v>
      </c>
      <c r="N87" t="s">
        <v>69</v>
      </c>
    </row>
    <row r="88" spans="1:14" x14ac:dyDescent="0.3">
      <c r="A88" s="7">
        <v>1</v>
      </c>
      <c r="B88">
        <v>5</v>
      </c>
      <c r="C88" s="7" t="s">
        <v>66</v>
      </c>
      <c r="D88" s="3">
        <v>43770</v>
      </c>
      <c r="E88" s="7" t="s">
        <v>10</v>
      </c>
      <c r="F88" s="7">
        <v>0</v>
      </c>
      <c r="K88" s="6" t="s">
        <v>10</v>
      </c>
      <c r="L88" s="18" t="s">
        <v>10</v>
      </c>
      <c r="M88" s="4" t="s">
        <v>10</v>
      </c>
      <c r="N88" t="s">
        <v>73</v>
      </c>
    </row>
    <row r="89" spans="1:14" x14ac:dyDescent="0.3">
      <c r="A89" s="7">
        <v>2</v>
      </c>
      <c r="B89">
        <v>6</v>
      </c>
      <c r="C89" s="7" t="s">
        <v>194</v>
      </c>
      <c r="D89" s="3">
        <v>43770</v>
      </c>
      <c r="E89" s="7" t="s">
        <v>10</v>
      </c>
      <c r="F89" s="7">
        <v>79</v>
      </c>
      <c r="K89" s="6" t="s">
        <v>10</v>
      </c>
      <c r="L89" s="18" t="s">
        <v>10</v>
      </c>
      <c r="M89" s="4" t="s">
        <v>10</v>
      </c>
      <c r="N89" t="s">
        <v>74</v>
      </c>
    </row>
    <row r="90" spans="1:14" x14ac:dyDescent="0.3">
      <c r="A90" s="7">
        <v>2</v>
      </c>
      <c r="B90">
        <v>7</v>
      </c>
      <c r="C90" s="7" t="s">
        <v>67</v>
      </c>
      <c r="D90" s="3">
        <v>43770</v>
      </c>
      <c r="E90" s="7" t="s">
        <v>10</v>
      </c>
      <c r="F90" s="7">
        <v>0</v>
      </c>
      <c r="K90" s="6" t="s">
        <v>10</v>
      </c>
      <c r="L90" s="18" t="s">
        <v>10</v>
      </c>
      <c r="M90" s="4" t="s">
        <v>10</v>
      </c>
      <c r="N90" t="s">
        <v>75</v>
      </c>
    </row>
    <row r="91" spans="1:14" x14ac:dyDescent="0.3">
      <c r="A91" s="7">
        <v>2</v>
      </c>
      <c r="B91">
        <v>8</v>
      </c>
      <c r="C91" s="7" t="s">
        <v>193</v>
      </c>
      <c r="D91" s="3">
        <v>43770</v>
      </c>
      <c r="E91" s="7" t="s">
        <v>10</v>
      </c>
      <c r="F91" s="7">
        <v>0</v>
      </c>
      <c r="K91" s="6" t="s">
        <v>10</v>
      </c>
      <c r="L91" s="18" t="s">
        <v>10</v>
      </c>
      <c r="M91" s="4" t="s">
        <v>10</v>
      </c>
      <c r="N91" t="s">
        <v>76</v>
      </c>
    </row>
    <row r="92" spans="1:14" x14ac:dyDescent="0.3">
      <c r="A92" s="7">
        <v>2</v>
      </c>
      <c r="B92" t="s">
        <v>3</v>
      </c>
      <c r="C92" s="7" t="s">
        <v>195</v>
      </c>
      <c r="D92" s="3">
        <v>43770</v>
      </c>
      <c r="E92" s="7" t="s">
        <v>10</v>
      </c>
      <c r="F92" s="7">
        <v>0</v>
      </c>
      <c r="K92" s="6" t="s">
        <v>10</v>
      </c>
      <c r="L92" s="18" t="s">
        <v>10</v>
      </c>
      <c r="M92" s="4" t="s">
        <v>10</v>
      </c>
      <c r="N92" t="s">
        <v>77</v>
      </c>
    </row>
    <row r="93" spans="1:14" x14ac:dyDescent="0.3">
      <c r="A93" s="7">
        <v>2</v>
      </c>
      <c r="B93">
        <v>9</v>
      </c>
      <c r="C93" s="7" t="s">
        <v>66</v>
      </c>
      <c r="D93" s="3">
        <v>43770</v>
      </c>
      <c r="E93" s="7" t="s">
        <v>10</v>
      </c>
      <c r="F93" s="7">
        <v>0</v>
      </c>
      <c r="K93" s="6" t="s">
        <v>10</v>
      </c>
      <c r="L93" s="18" t="s">
        <v>10</v>
      </c>
      <c r="M93" s="4" t="s">
        <v>10</v>
      </c>
      <c r="N93" t="s">
        <v>78</v>
      </c>
    </row>
    <row r="94" spans="1:14" x14ac:dyDescent="0.3">
      <c r="A94" s="7">
        <v>2</v>
      </c>
      <c r="B94">
        <v>10</v>
      </c>
      <c r="C94" s="7" t="s">
        <v>65</v>
      </c>
      <c r="D94" s="3">
        <v>43770</v>
      </c>
      <c r="E94" s="7" t="s">
        <v>10</v>
      </c>
      <c r="F94" s="7">
        <v>15</v>
      </c>
      <c r="K94" s="6" t="s">
        <v>10</v>
      </c>
      <c r="L94" s="18" t="s">
        <v>10</v>
      </c>
      <c r="M94" s="4" t="s">
        <v>10</v>
      </c>
      <c r="N94" t="s">
        <v>79</v>
      </c>
    </row>
    <row r="95" spans="1:14" x14ac:dyDescent="0.3">
      <c r="A95" s="7">
        <v>3</v>
      </c>
      <c r="B95">
        <v>11</v>
      </c>
      <c r="C95" s="7" t="s">
        <v>194</v>
      </c>
      <c r="D95" s="3">
        <v>43770</v>
      </c>
      <c r="E95" s="7" t="s">
        <v>10</v>
      </c>
      <c r="F95" s="7">
        <v>45</v>
      </c>
      <c r="K95" s="6" t="s">
        <v>10</v>
      </c>
      <c r="L95" s="18" t="s">
        <v>10</v>
      </c>
      <c r="M95" s="4" t="s">
        <v>10</v>
      </c>
      <c r="N95" t="s">
        <v>70</v>
      </c>
    </row>
    <row r="96" spans="1:14" x14ac:dyDescent="0.3">
      <c r="A96" s="7">
        <v>3</v>
      </c>
      <c r="B96">
        <v>12</v>
      </c>
      <c r="C96" s="7" t="s">
        <v>66</v>
      </c>
      <c r="D96" s="3">
        <v>43770</v>
      </c>
      <c r="E96" s="7" t="s">
        <v>10</v>
      </c>
      <c r="F96" s="7">
        <v>5</v>
      </c>
      <c r="K96" s="6" t="s">
        <v>10</v>
      </c>
      <c r="L96" s="18" t="s">
        <v>10</v>
      </c>
      <c r="M96" s="4" t="s">
        <v>10</v>
      </c>
      <c r="N96" t="s">
        <v>80</v>
      </c>
    </row>
    <row r="97" spans="1:14" x14ac:dyDescent="0.3">
      <c r="A97" s="7">
        <v>3</v>
      </c>
      <c r="B97">
        <v>13</v>
      </c>
      <c r="C97" s="7" t="s">
        <v>67</v>
      </c>
      <c r="D97" s="3">
        <v>43770</v>
      </c>
      <c r="E97" s="7" t="s">
        <v>10</v>
      </c>
      <c r="F97" s="7">
        <v>0</v>
      </c>
      <c r="K97" s="6" t="s">
        <v>10</v>
      </c>
      <c r="L97" s="18" t="s">
        <v>10</v>
      </c>
      <c r="M97" s="4" t="s">
        <v>10</v>
      </c>
      <c r="N97" t="s">
        <v>77</v>
      </c>
    </row>
    <row r="98" spans="1:14" x14ac:dyDescent="0.3">
      <c r="A98" s="7">
        <v>3</v>
      </c>
      <c r="B98" t="s">
        <v>3</v>
      </c>
      <c r="C98" s="7" t="s">
        <v>195</v>
      </c>
      <c r="D98" s="3">
        <v>43770</v>
      </c>
      <c r="E98" s="7" t="s">
        <v>10</v>
      </c>
      <c r="F98" s="7">
        <v>0</v>
      </c>
      <c r="K98" s="6" t="s">
        <v>10</v>
      </c>
      <c r="L98" s="18" t="s">
        <v>10</v>
      </c>
      <c r="M98" s="4" t="s">
        <v>10</v>
      </c>
      <c r="N98" t="s">
        <v>69</v>
      </c>
    </row>
    <row r="99" spans="1:14" x14ac:dyDescent="0.3">
      <c r="A99" s="7">
        <v>3</v>
      </c>
      <c r="B99">
        <v>14</v>
      </c>
      <c r="C99" s="7" t="s">
        <v>65</v>
      </c>
      <c r="D99" s="3">
        <v>43770</v>
      </c>
      <c r="E99" s="7" t="s">
        <v>10</v>
      </c>
      <c r="F99" s="7">
        <v>0</v>
      </c>
      <c r="K99" s="6" t="s">
        <v>10</v>
      </c>
      <c r="L99" s="18" t="s">
        <v>10</v>
      </c>
      <c r="M99" s="4" t="s">
        <v>10</v>
      </c>
      <c r="N99" t="s">
        <v>69</v>
      </c>
    </row>
    <row r="100" spans="1:14" x14ac:dyDescent="0.3">
      <c r="A100" s="7">
        <v>3</v>
      </c>
      <c r="B100">
        <v>15</v>
      </c>
      <c r="C100" s="7" t="s">
        <v>193</v>
      </c>
      <c r="D100" s="3">
        <v>43770</v>
      </c>
      <c r="E100" s="7" t="s">
        <v>10</v>
      </c>
      <c r="F100" s="7">
        <v>0</v>
      </c>
      <c r="K100" s="6" t="s">
        <v>10</v>
      </c>
      <c r="L100" s="18" t="s">
        <v>10</v>
      </c>
      <c r="M100" s="4" t="s">
        <v>10</v>
      </c>
      <c r="N100" t="s">
        <v>77</v>
      </c>
    </row>
    <row r="101" spans="1:14" x14ac:dyDescent="0.3">
      <c r="A101" s="7">
        <v>4</v>
      </c>
      <c r="B101" t="s">
        <v>3</v>
      </c>
      <c r="C101" s="7" t="s">
        <v>195</v>
      </c>
      <c r="D101" s="3">
        <v>43770</v>
      </c>
      <c r="E101" s="7" t="s">
        <v>10</v>
      </c>
      <c r="F101" s="7">
        <v>3</v>
      </c>
      <c r="K101" s="6" t="s">
        <v>10</v>
      </c>
      <c r="L101" s="18" t="s">
        <v>10</v>
      </c>
      <c r="M101" s="4" t="s">
        <v>10</v>
      </c>
      <c r="N101" t="s">
        <v>69</v>
      </c>
    </row>
    <row r="102" spans="1:14" x14ac:dyDescent="0.3">
      <c r="A102" s="7">
        <v>4</v>
      </c>
      <c r="B102">
        <v>16</v>
      </c>
      <c r="C102" s="7" t="s">
        <v>193</v>
      </c>
      <c r="D102" s="3">
        <v>43770</v>
      </c>
      <c r="E102" s="7" t="s">
        <v>10</v>
      </c>
      <c r="F102" s="7">
        <v>0</v>
      </c>
      <c r="K102" s="6" t="s">
        <v>10</v>
      </c>
      <c r="L102" s="18" t="s">
        <v>10</v>
      </c>
      <c r="M102" s="4" t="s">
        <v>10</v>
      </c>
      <c r="N102" t="s">
        <v>69</v>
      </c>
    </row>
    <row r="103" spans="1:14" x14ac:dyDescent="0.3">
      <c r="A103" s="7">
        <v>4</v>
      </c>
      <c r="B103">
        <v>17</v>
      </c>
      <c r="C103" s="7" t="s">
        <v>65</v>
      </c>
      <c r="D103" s="3">
        <v>43770</v>
      </c>
      <c r="E103" s="7" t="s">
        <v>10</v>
      </c>
      <c r="F103" s="7">
        <v>3</v>
      </c>
      <c r="K103" s="6" t="s">
        <v>10</v>
      </c>
      <c r="L103" s="18" t="s">
        <v>10</v>
      </c>
      <c r="M103" s="4" t="s">
        <v>10</v>
      </c>
      <c r="N103" t="s">
        <v>69</v>
      </c>
    </row>
    <row r="104" spans="1:14" x14ac:dyDescent="0.3">
      <c r="A104" s="7">
        <v>4</v>
      </c>
      <c r="B104">
        <v>18</v>
      </c>
      <c r="C104" s="7" t="s">
        <v>66</v>
      </c>
      <c r="D104" s="3">
        <v>43770</v>
      </c>
      <c r="E104" s="7" t="s">
        <v>10</v>
      </c>
      <c r="F104" s="7">
        <v>0</v>
      </c>
      <c r="K104" s="6" t="s">
        <v>10</v>
      </c>
      <c r="L104" s="18" t="s">
        <v>10</v>
      </c>
      <c r="M104" s="4" t="s">
        <v>10</v>
      </c>
      <c r="N104" t="s">
        <v>69</v>
      </c>
    </row>
    <row r="105" spans="1:14" x14ac:dyDescent="0.3">
      <c r="A105" s="7">
        <v>4</v>
      </c>
      <c r="B105">
        <v>19</v>
      </c>
      <c r="C105" s="7" t="s">
        <v>67</v>
      </c>
      <c r="D105" s="3">
        <v>43770</v>
      </c>
      <c r="E105" s="7" t="s">
        <v>10</v>
      </c>
      <c r="F105" s="7">
        <v>0</v>
      </c>
      <c r="K105" s="6" t="s">
        <v>10</v>
      </c>
      <c r="L105" s="18" t="s">
        <v>10</v>
      </c>
      <c r="M105" s="4" t="s">
        <v>10</v>
      </c>
      <c r="N105" t="s">
        <v>69</v>
      </c>
    </row>
    <row r="106" spans="1:14" x14ac:dyDescent="0.3">
      <c r="A106" s="7">
        <v>4</v>
      </c>
      <c r="B106">
        <v>20</v>
      </c>
      <c r="C106" s="7" t="s">
        <v>194</v>
      </c>
      <c r="D106" s="3">
        <v>43770</v>
      </c>
      <c r="E106" s="7" t="s">
        <v>10</v>
      </c>
      <c r="F106" s="7">
        <v>21</v>
      </c>
      <c r="K106" s="6" t="s">
        <v>10</v>
      </c>
      <c r="L106" s="18" t="s">
        <v>10</v>
      </c>
      <c r="M106" s="4" t="s">
        <v>10</v>
      </c>
      <c r="N106" t="s">
        <v>70</v>
      </c>
    </row>
    <row r="107" spans="1:14" x14ac:dyDescent="0.3">
      <c r="A107" s="7">
        <v>5</v>
      </c>
      <c r="B107" t="s">
        <v>3</v>
      </c>
      <c r="C107" s="7" t="s">
        <v>195</v>
      </c>
      <c r="D107" s="3">
        <v>43770</v>
      </c>
      <c r="E107" s="7" t="s">
        <v>10</v>
      </c>
      <c r="F107" s="7">
        <v>0</v>
      </c>
      <c r="K107" s="6" t="s">
        <v>10</v>
      </c>
      <c r="L107" s="18" t="s">
        <v>10</v>
      </c>
      <c r="M107" s="4" t="s">
        <v>10</v>
      </c>
      <c r="N107" t="s">
        <v>69</v>
      </c>
    </row>
    <row r="108" spans="1:14" x14ac:dyDescent="0.3">
      <c r="A108" s="7">
        <v>5</v>
      </c>
      <c r="B108">
        <v>21</v>
      </c>
      <c r="C108" s="7" t="s">
        <v>66</v>
      </c>
      <c r="D108" s="3">
        <v>43770</v>
      </c>
      <c r="E108" s="7" t="s">
        <v>10</v>
      </c>
      <c r="F108" s="7">
        <v>2</v>
      </c>
      <c r="K108" s="6" t="s">
        <v>10</v>
      </c>
      <c r="L108" s="18" t="s">
        <v>10</v>
      </c>
      <c r="M108" s="4" t="s">
        <v>10</v>
      </c>
      <c r="N108" t="s">
        <v>69</v>
      </c>
    </row>
    <row r="109" spans="1:14" x14ac:dyDescent="0.3">
      <c r="A109" s="7">
        <v>5</v>
      </c>
      <c r="B109">
        <v>22</v>
      </c>
      <c r="C109" s="7" t="s">
        <v>65</v>
      </c>
      <c r="D109" s="3">
        <v>43770</v>
      </c>
      <c r="E109" s="7" t="s">
        <v>10</v>
      </c>
      <c r="F109" s="7">
        <v>1</v>
      </c>
      <c r="K109" s="6" t="s">
        <v>10</v>
      </c>
      <c r="L109" s="18" t="s">
        <v>10</v>
      </c>
      <c r="M109" s="4" t="s">
        <v>10</v>
      </c>
      <c r="N109" t="s">
        <v>69</v>
      </c>
    </row>
    <row r="110" spans="1:14" x14ac:dyDescent="0.3">
      <c r="A110" s="7">
        <v>5</v>
      </c>
      <c r="B110">
        <v>23</v>
      </c>
      <c r="C110" s="7" t="s">
        <v>193</v>
      </c>
      <c r="D110" s="3">
        <v>43770</v>
      </c>
      <c r="E110" s="7" t="s">
        <v>10</v>
      </c>
      <c r="F110" s="7">
        <v>1</v>
      </c>
      <c r="K110" s="6" t="s">
        <v>10</v>
      </c>
      <c r="L110" s="18" t="s">
        <v>10</v>
      </c>
      <c r="M110" s="4" t="s">
        <v>10</v>
      </c>
      <c r="N110" t="s">
        <v>69</v>
      </c>
    </row>
    <row r="111" spans="1:14" x14ac:dyDescent="0.3">
      <c r="A111" s="7">
        <v>5</v>
      </c>
      <c r="B111">
        <v>24</v>
      </c>
      <c r="C111" s="7" t="s">
        <v>194</v>
      </c>
      <c r="D111" s="3">
        <v>43770</v>
      </c>
      <c r="E111" s="7" t="s">
        <v>10</v>
      </c>
      <c r="F111" s="7">
        <v>46</v>
      </c>
      <c r="K111" s="6" t="s">
        <v>10</v>
      </c>
      <c r="L111" s="18" t="s">
        <v>10</v>
      </c>
      <c r="M111" s="4" t="s">
        <v>10</v>
      </c>
      <c r="N111" t="s">
        <v>70</v>
      </c>
    </row>
    <row r="112" spans="1:14" x14ac:dyDescent="0.3">
      <c r="A112" s="7">
        <v>5</v>
      </c>
      <c r="B112">
        <v>25</v>
      </c>
      <c r="C112" s="7" t="s">
        <v>67</v>
      </c>
      <c r="D112" s="3">
        <v>43770</v>
      </c>
      <c r="E112" s="7" t="s">
        <v>10</v>
      </c>
      <c r="F112" s="7">
        <v>0</v>
      </c>
      <c r="K112" s="6" t="s">
        <v>10</v>
      </c>
      <c r="L112" s="18" t="s">
        <v>10</v>
      </c>
      <c r="M112" s="4" t="s">
        <v>10</v>
      </c>
      <c r="N112" t="s">
        <v>86</v>
      </c>
    </row>
    <row r="113" spans="1:14" x14ac:dyDescent="0.3">
      <c r="A113" s="7">
        <v>6</v>
      </c>
      <c r="B113">
        <v>26</v>
      </c>
      <c r="C113" s="7" t="s">
        <v>66</v>
      </c>
      <c r="D113" s="3">
        <v>43770</v>
      </c>
      <c r="E113" s="7" t="s">
        <v>10</v>
      </c>
      <c r="F113" s="7">
        <v>0</v>
      </c>
      <c r="K113" s="6" t="s">
        <v>10</v>
      </c>
      <c r="L113" s="18" t="s">
        <v>10</v>
      </c>
      <c r="M113" s="4" t="s">
        <v>10</v>
      </c>
      <c r="N113" t="s">
        <v>69</v>
      </c>
    </row>
    <row r="114" spans="1:14" x14ac:dyDescent="0.3">
      <c r="A114" s="7">
        <v>6</v>
      </c>
      <c r="B114">
        <v>27</v>
      </c>
      <c r="C114" s="7" t="s">
        <v>65</v>
      </c>
      <c r="D114" s="3">
        <v>43770</v>
      </c>
      <c r="E114" s="7" t="s">
        <v>10</v>
      </c>
      <c r="F114" s="7">
        <v>2</v>
      </c>
      <c r="K114" s="6" t="s">
        <v>10</v>
      </c>
      <c r="L114" s="18" t="s">
        <v>10</v>
      </c>
      <c r="M114" s="4" t="s">
        <v>10</v>
      </c>
      <c r="N114" t="s">
        <v>69</v>
      </c>
    </row>
    <row r="115" spans="1:14" x14ac:dyDescent="0.3">
      <c r="A115" s="7">
        <v>6</v>
      </c>
      <c r="B115" t="s">
        <v>3</v>
      </c>
      <c r="C115" s="7" t="s">
        <v>195</v>
      </c>
      <c r="D115" s="3">
        <v>43770</v>
      </c>
      <c r="E115" s="7" t="s">
        <v>10</v>
      </c>
      <c r="F115" s="7">
        <v>0</v>
      </c>
      <c r="K115" s="6" t="s">
        <v>10</v>
      </c>
      <c r="L115" s="18" t="s">
        <v>10</v>
      </c>
      <c r="M115" s="4" t="s">
        <v>10</v>
      </c>
      <c r="N115" t="s">
        <v>69</v>
      </c>
    </row>
    <row r="116" spans="1:14" x14ac:dyDescent="0.3">
      <c r="A116" s="7">
        <v>6</v>
      </c>
      <c r="B116">
        <v>28</v>
      </c>
      <c r="C116" s="7" t="s">
        <v>193</v>
      </c>
      <c r="D116" s="3">
        <v>43770</v>
      </c>
      <c r="E116" s="7" t="s">
        <v>10</v>
      </c>
      <c r="F116" s="7">
        <v>0</v>
      </c>
      <c r="K116" s="6" t="s">
        <v>10</v>
      </c>
      <c r="L116" s="18" t="s">
        <v>10</v>
      </c>
      <c r="M116" s="4" t="s">
        <v>10</v>
      </c>
      <c r="N116" t="s">
        <v>69</v>
      </c>
    </row>
    <row r="117" spans="1:14" x14ac:dyDescent="0.3">
      <c r="A117" s="7">
        <v>6</v>
      </c>
      <c r="B117">
        <v>29</v>
      </c>
      <c r="C117" s="7" t="s">
        <v>67</v>
      </c>
      <c r="D117" s="3">
        <v>43770</v>
      </c>
      <c r="E117" s="7" t="s">
        <v>10</v>
      </c>
      <c r="F117" s="7">
        <v>0</v>
      </c>
      <c r="K117" s="6" t="s">
        <v>10</v>
      </c>
      <c r="L117" s="18" t="s">
        <v>10</v>
      </c>
      <c r="M117" s="4" t="s">
        <v>10</v>
      </c>
      <c r="N117" t="s">
        <v>87</v>
      </c>
    </row>
    <row r="118" spans="1:14" x14ac:dyDescent="0.3">
      <c r="A118" s="7">
        <v>6</v>
      </c>
      <c r="B118">
        <v>30</v>
      </c>
      <c r="C118" s="7" t="s">
        <v>194</v>
      </c>
      <c r="D118" s="3">
        <v>43770</v>
      </c>
      <c r="E118" s="7" t="s">
        <v>10</v>
      </c>
      <c r="F118" s="7">
        <v>36</v>
      </c>
      <c r="K118" s="6" t="s">
        <v>10</v>
      </c>
      <c r="L118" s="18" t="s">
        <v>10</v>
      </c>
      <c r="M118" s="4" t="s">
        <v>10</v>
      </c>
      <c r="N118" t="s">
        <v>70</v>
      </c>
    </row>
    <row r="119" spans="1:14" x14ac:dyDescent="0.3">
      <c r="A119" s="7">
        <v>5</v>
      </c>
      <c r="B119">
        <v>25</v>
      </c>
      <c r="C119" s="7" t="s">
        <v>67</v>
      </c>
      <c r="D119" s="3">
        <v>43783</v>
      </c>
      <c r="E119" s="7" t="s">
        <v>192</v>
      </c>
      <c r="F119" s="7">
        <v>2</v>
      </c>
      <c r="G119" t="s">
        <v>11</v>
      </c>
      <c r="H119" t="s">
        <v>11</v>
      </c>
      <c r="I119" t="s">
        <v>14</v>
      </c>
      <c r="J119" s="31">
        <v>1.244212962962963E-4</v>
      </c>
      <c r="K119" s="6">
        <v>0.25</v>
      </c>
      <c r="L119" s="18">
        <v>1.282051282051282E-2</v>
      </c>
      <c r="M119" s="4" t="s">
        <v>10</v>
      </c>
    </row>
    <row r="120" spans="1:14" x14ac:dyDescent="0.3">
      <c r="A120" s="7">
        <v>6</v>
      </c>
      <c r="B120">
        <v>29</v>
      </c>
      <c r="C120" s="7" t="s">
        <v>67</v>
      </c>
      <c r="D120" s="3">
        <v>43783</v>
      </c>
      <c r="E120" s="7" t="s">
        <v>192</v>
      </c>
      <c r="F120" s="7">
        <v>2</v>
      </c>
      <c r="G120" t="s">
        <v>11</v>
      </c>
      <c r="H120" t="s">
        <v>11</v>
      </c>
      <c r="I120" t="s">
        <v>14</v>
      </c>
      <c r="J120" s="31">
        <v>9.7337962962962957E-5</v>
      </c>
      <c r="K120" s="6">
        <v>0.25</v>
      </c>
      <c r="L120" s="5">
        <v>1.282051282051282E-2</v>
      </c>
      <c r="M120" s="4" t="s">
        <v>10</v>
      </c>
    </row>
    <row r="121" spans="1:14" x14ac:dyDescent="0.3">
      <c r="A121" s="7">
        <v>1</v>
      </c>
      <c r="B121" t="s">
        <v>3</v>
      </c>
      <c r="C121" s="7" t="s">
        <v>195</v>
      </c>
      <c r="D121" s="3">
        <v>43915</v>
      </c>
      <c r="E121" s="7" t="s">
        <v>10</v>
      </c>
      <c r="F121" s="7">
        <v>1</v>
      </c>
      <c r="G121" t="s">
        <v>11</v>
      </c>
      <c r="H121" t="s">
        <v>11</v>
      </c>
      <c r="I121" t="s">
        <v>14</v>
      </c>
      <c r="L121" s="5" t="s">
        <v>10</v>
      </c>
      <c r="M121" s="4" t="s">
        <v>10</v>
      </c>
      <c r="N121" t="s">
        <v>202</v>
      </c>
    </row>
    <row r="122" spans="1:14" x14ac:dyDescent="0.3">
      <c r="A122" s="7">
        <v>1</v>
      </c>
      <c r="B122">
        <v>1</v>
      </c>
      <c r="C122" s="7" t="s">
        <v>193</v>
      </c>
      <c r="D122" s="3">
        <v>43915</v>
      </c>
      <c r="E122" s="7" t="s">
        <v>10</v>
      </c>
      <c r="F122" s="7">
        <v>0</v>
      </c>
      <c r="L122" s="5" t="s">
        <v>10</v>
      </c>
      <c r="M122" s="4" t="s">
        <v>10</v>
      </c>
    </row>
    <row r="123" spans="1:14" x14ac:dyDescent="0.3">
      <c r="A123" s="7">
        <v>1</v>
      </c>
      <c r="B123" t="s">
        <v>88</v>
      </c>
      <c r="C123" s="7" t="s">
        <v>67</v>
      </c>
      <c r="D123" s="3">
        <v>43915</v>
      </c>
      <c r="E123" t="s">
        <v>192</v>
      </c>
      <c r="F123" s="7">
        <v>47</v>
      </c>
      <c r="G123" t="s">
        <v>11</v>
      </c>
      <c r="H123" t="s">
        <v>11</v>
      </c>
      <c r="I123" t="s">
        <v>14</v>
      </c>
      <c r="J123" s="31">
        <v>6.5436342592592595E-3</v>
      </c>
      <c r="K123" s="6">
        <v>116</v>
      </c>
      <c r="L123" s="5">
        <v>5.9487179487179489</v>
      </c>
      <c r="M123" s="4" t="s">
        <v>10</v>
      </c>
      <c r="N123" t="s">
        <v>95</v>
      </c>
    </row>
    <row r="124" spans="1:14" x14ac:dyDescent="0.3">
      <c r="A124" s="7">
        <v>1</v>
      </c>
      <c r="B124">
        <v>3</v>
      </c>
      <c r="C124" s="7" t="s">
        <v>67</v>
      </c>
      <c r="D124" s="3">
        <v>43915</v>
      </c>
      <c r="E124" t="s">
        <v>192</v>
      </c>
      <c r="F124" s="7">
        <v>1</v>
      </c>
      <c r="G124" t="s">
        <v>11</v>
      </c>
      <c r="H124" t="s">
        <v>11</v>
      </c>
      <c r="I124" t="s">
        <v>14</v>
      </c>
      <c r="J124" s="31">
        <v>1.1574074074074073E-5</v>
      </c>
      <c r="K124" s="6">
        <v>1</v>
      </c>
      <c r="L124" s="5">
        <v>5.128205128205128E-2</v>
      </c>
      <c r="M124" s="4" t="s">
        <v>10</v>
      </c>
      <c r="N124" t="s">
        <v>97</v>
      </c>
    </row>
    <row r="125" spans="1:14" x14ac:dyDescent="0.3">
      <c r="A125" s="7">
        <v>1</v>
      </c>
      <c r="B125">
        <v>4</v>
      </c>
      <c r="C125" s="7" t="s">
        <v>65</v>
      </c>
      <c r="D125" s="3">
        <v>43915</v>
      </c>
      <c r="E125" s="7" t="s">
        <v>10</v>
      </c>
      <c r="F125" s="7">
        <v>0</v>
      </c>
      <c r="L125" s="5" t="s">
        <v>10</v>
      </c>
      <c r="M125" s="4" t="s">
        <v>10</v>
      </c>
    </row>
    <row r="126" spans="1:14" x14ac:dyDescent="0.3">
      <c r="A126" s="7">
        <v>1</v>
      </c>
      <c r="B126">
        <v>5</v>
      </c>
      <c r="C126" s="7" t="s">
        <v>66</v>
      </c>
      <c r="D126" s="3">
        <v>43915</v>
      </c>
      <c r="E126" s="7" t="s">
        <v>10</v>
      </c>
      <c r="F126" s="7">
        <v>0</v>
      </c>
      <c r="L126" s="5" t="s">
        <v>10</v>
      </c>
      <c r="M126" s="4" t="s">
        <v>10</v>
      </c>
    </row>
    <row r="127" spans="1:14" x14ac:dyDescent="0.3">
      <c r="A127" s="7">
        <v>2</v>
      </c>
      <c r="B127" t="s">
        <v>3</v>
      </c>
      <c r="C127" s="7" t="s">
        <v>195</v>
      </c>
      <c r="D127" s="3">
        <v>43915</v>
      </c>
      <c r="E127" s="7" t="s">
        <v>10</v>
      </c>
      <c r="F127" s="7">
        <v>1</v>
      </c>
      <c r="L127" s="5" t="s">
        <v>10</v>
      </c>
      <c r="M127" s="4" t="s">
        <v>10</v>
      </c>
      <c r="N127" t="s">
        <v>202</v>
      </c>
    </row>
    <row r="128" spans="1:14" x14ac:dyDescent="0.3">
      <c r="A128" s="7">
        <v>2</v>
      </c>
      <c r="B128" t="s">
        <v>89</v>
      </c>
      <c r="C128" s="7" t="s">
        <v>196</v>
      </c>
      <c r="D128" s="3">
        <v>43915</v>
      </c>
      <c r="E128" t="s">
        <v>191</v>
      </c>
      <c r="F128" s="7">
        <v>43</v>
      </c>
      <c r="G128" t="s">
        <v>11</v>
      </c>
      <c r="H128" t="s">
        <v>11</v>
      </c>
      <c r="I128" t="s">
        <v>14</v>
      </c>
      <c r="J128" s="31">
        <v>2.0300925925925927E-2</v>
      </c>
      <c r="L128" s="5" t="s">
        <v>10</v>
      </c>
      <c r="M128" s="4" t="s">
        <v>10</v>
      </c>
      <c r="N128" t="s">
        <v>94</v>
      </c>
    </row>
    <row r="129" spans="1:14" x14ac:dyDescent="0.3">
      <c r="A129" s="7">
        <v>2</v>
      </c>
      <c r="B129">
        <v>7</v>
      </c>
      <c r="C129" s="7" t="s">
        <v>67</v>
      </c>
      <c r="D129" s="3">
        <v>43915</v>
      </c>
      <c r="E129" t="s">
        <v>192</v>
      </c>
      <c r="F129" s="7">
        <v>8</v>
      </c>
      <c r="G129" t="s">
        <v>11</v>
      </c>
      <c r="H129" t="s">
        <v>11</v>
      </c>
      <c r="I129" t="s">
        <v>14</v>
      </c>
      <c r="J129" s="31">
        <v>3.0324074074074069E-4</v>
      </c>
      <c r="K129" s="6">
        <v>2.5</v>
      </c>
      <c r="L129" s="5">
        <v>0.12820512820512819</v>
      </c>
      <c r="M129" s="4" t="s">
        <v>10</v>
      </c>
    </row>
    <row r="130" spans="1:14" x14ac:dyDescent="0.3">
      <c r="A130" s="7">
        <v>2</v>
      </c>
      <c r="B130">
        <v>8</v>
      </c>
      <c r="C130" s="7" t="s">
        <v>193</v>
      </c>
      <c r="D130" s="3">
        <v>43915</v>
      </c>
      <c r="E130" s="7" t="s">
        <v>10</v>
      </c>
      <c r="F130" s="7">
        <v>0</v>
      </c>
      <c r="L130" s="5" t="s">
        <v>10</v>
      </c>
      <c r="M130" s="4" t="s">
        <v>10</v>
      </c>
    </row>
    <row r="131" spans="1:14" x14ac:dyDescent="0.3">
      <c r="A131" s="7">
        <v>2</v>
      </c>
      <c r="B131">
        <v>9</v>
      </c>
      <c r="C131" s="7" t="s">
        <v>66</v>
      </c>
      <c r="D131" s="3">
        <v>43915</v>
      </c>
      <c r="E131" s="7" t="s">
        <v>10</v>
      </c>
      <c r="F131" s="7">
        <v>0</v>
      </c>
      <c r="L131" s="5" t="s">
        <v>10</v>
      </c>
      <c r="M131" s="4" t="s">
        <v>10</v>
      </c>
    </row>
    <row r="132" spans="1:14" x14ac:dyDescent="0.3">
      <c r="A132" s="7">
        <v>2</v>
      </c>
      <c r="B132">
        <v>10</v>
      </c>
      <c r="C132" s="7" t="s">
        <v>65</v>
      </c>
      <c r="D132" s="3">
        <v>43915</v>
      </c>
      <c r="E132" t="s">
        <v>192</v>
      </c>
      <c r="F132" s="7">
        <v>22</v>
      </c>
      <c r="G132" t="s">
        <v>11</v>
      </c>
      <c r="H132" t="s">
        <v>11</v>
      </c>
      <c r="I132" t="s">
        <v>14</v>
      </c>
      <c r="J132" s="31">
        <v>1.3748842592592591E-3</v>
      </c>
      <c r="K132" s="6">
        <v>7</v>
      </c>
      <c r="L132" s="5">
        <v>0.35897435897435898</v>
      </c>
      <c r="M132" s="4" t="s">
        <v>10</v>
      </c>
      <c r="N132" t="s">
        <v>99</v>
      </c>
    </row>
    <row r="133" spans="1:14" x14ac:dyDescent="0.3">
      <c r="A133" s="7">
        <v>3</v>
      </c>
      <c r="B133" t="s">
        <v>3</v>
      </c>
      <c r="C133" s="7" t="s">
        <v>195</v>
      </c>
      <c r="D133" s="3">
        <v>43915</v>
      </c>
      <c r="E133" s="7" t="s">
        <v>10</v>
      </c>
      <c r="F133" s="7">
        <v>1</v>
      </c>
      <c r="L133" s="5" t="s">
        <v>10</v>
      </c>
      <c r="M133" s="4" t="s">
        <v>10</v>
      </c>
      <c r="N133" t="s">
        <v>101</v>
      </c>
    </row>
    <row r="134" spans="1:14" x14ac:dyDescent="0.3">
      <c r="A134" s="7">
        <v>3</v>
      </c>
      <c r="B134" t="s">
        <v>90</v>
      </c>
      <c r="C134" s="7" t="s">
        <v>67</v>
      </c>
      <c r="D134" s="3">
        <v>43915</v>
      </c>
      <c r="E134" t="s">
        <v>192</v>
      </c>
      <c r="F134" s="7">
        <v>34</v>
      </c>
      <c r="G134" t="s">
        <v>11</v>
      </c>
      <c r="H134" t="s">
        <v>11</v>
      </c>
      <c r="I134" t="s">
        <v>14</v>
      </c>
      <c r="J134" s="31">
        <v>5.4042824074074071E-3</v>
      </c>
      <c r="K134" s="6">
        <v>94</v>
      </c>
      <c r="L134" s="5">
        <v>4.8205128205128203</v>
      </c>
      <c r="M134" s="4" t="s">
        <v>10</v>
      </c>
      <c r="N134" t="s">
        <v>95</v>
      </c>
    </row>
    <row r="135" spans="1:14" x14ac:dyDescent="0.3">
      <c r="A135" s="7">
        <v>3</v>
      </c>
      <c r="B135">
        <v>12</v>
      </c>
      <c r="C135" s="7" t="s">
        <v>66</v>
      </c>
      <c r="D135" s="3">
        <v>43915</v>
      </c>
      <c r="E135" t="s">
        <v>192</v>
      </c>
      <c r="F135" s="7">
        <v>8</v>
      </c>
      <c r="G135" t="s">
        <v>11</v>
      </c>
      <c r="H135" t="s">
        <v>11</v>
      </c>
      <c r="I135" t="s">
        <v>14</v>
      </c>
      <c r="J135" s="31">
        <v>5.3425925925925928E-4</v>
      </c>
      <c r="K135" s="6">
        <v>3</v>
      </c>
      <c r="L135" s="5">
        <v>0.15384615384615385</v>
      </c>
      <c r="M135" s="4" t="s">
        <v>10</v>
      </c>
      <c r="N135" t="s">
        <v>100</v>
      </c>
    </row>
    <row r="136" spans="1:14" x14ac:dyDescent="0.3">
      <c r="A136" s="7">
        <v>3</v>
      </c>
      <c r="B136">
        <v>13</v>
      </c>
      <c r="C136" s="7" t="s">
        <v>67</v>
      </c>
      <c r="D136" s="3">
        <v>43915</v>
      </c>
      <c r="E136" s="7" t="s">
        <v>10</v>
      </c>
      <c r="F136" s="7">
        <v>0</v>
      </c>
      <c r="L136" s="5" t="s">
        <v>10</v>
      </c>
      <c r="M136" s="4" t="s">
        <v>10</v>
      </c>
    </row>
    <row r="137" spans="1:14" x14ac:dyDescent="0.3">
      <c r="A137" s="7">
        <v>3</v>
      </c>
      <c r="B137">
        <v>14</v>
      </c>
      <c r="C137" s="7" t="s">
        <v>65</v>
      </c>
      <c r="D137" s="3">
        <v>43915</v>
      </c>
      <c r="E137" s="7" t="s">
        <v>10</v>
      </c>
      <c r="F137" s="7">
        <v>0</v>
      </c>
      <c r="L137" s="5" t="s">
        <v>10</v>
      </c>
      <c r="M137" s="4" t="s">
        <v>10</v>
      </c>
    </row>
    <row r="138" spans="1:14" x14ac:dyDescent="0.3">
      <c r="A138" s="7">
        <v>3</v>
      </c>
      <c r="B138">
        <v>15</v>
      </c>
      <c r="C138" s="7" t="s">
        <v>193</v>
      </c>
      <c r="D138" s="3">
        <v>43915</v>
      </c>
      <c r="E138" t="s">
        <v>191</v>
      </c>
      <c r="F138" s="7">
        <v>2</v>
      </c>
      <c r="G138" t="s">
        <v>11</v>
      </c>
      <c r="H138" t="s">
        <v>11</v>
      </c>
      <c r="I138" t="s">
        <v>14</v>
      </c>
      <c r="J138" s="31">
        <v>2.4305555555555558E-5</v>
      </c>
      <c r="L138" s="5" t="s">
        <v>10</v>
      </c>
      <c r="M138" s="4" t="s">
        <v>10</v>
      </c>
    </row>
    <row r="139" spans="1:14" x14ac:dyDescent="0.3">
      <c r="A139" s="7">
        <v>4</v>
      </c>
      <c r="B139" t="s">
        <v>3</v>
      </c>
      <c r="C139" s="7" t="s">
        <v>195</v>
      </c>
      <c r="D139" s="3">
        <v>43915</v>
      </c>
      <c r="E139" s="7" t="s">
        <v>10</v>
      </c>
      <c r="F139" s="7">
        <v>2</v>
      </c>
      <c r="L139" s="5" t="s">
        <v>10</v>
      </c>
      <c r="M139" s="4" t="s">
        <v>10</v>
      </c>
      <c r="N139" t="s">
        <v>202</v>
      </c>
    </row>
    <row r="140" spans="1:14" x14ac:dyDescent="0.3">
      <c r="A140" s="7">
        <v>4</v>
      </c>
      <c r="B140">
        <v>16</v>
      </c>
      <c r="C140" s="7" t="s">
        <v>193</v>
      </c>
      <c r="D140" s="3">
        <v>43915</v>
      </c>
      <c r="E140" t="s">
        <v>191</v>
      </c>
      <c r="F140" s="7">
        <v>1</v>
      </c>
      <c r="G140" t="s">
        <v>11</v>
      </c>
      <c r="H140" t="s">
        <v>11</v>
      </c>
      <c r="I140" t="s">
        <v>14</v>
      </c>
      <c r="J140" s="31">
        <v>3.0092592592592597E-5</v>
      </c>
      <c r="L140" s="5" t="s">
        <v>10</v>
      </c>
      <c r="M140" s="4" t="s">
        <v>10</v>
      </c>
      <c r="N140" t="s">
        <v>96</v>
      </c>
    </row>
    <row r="141" spans="1:14" x14ac:dyDescent="0.3">
      <c r="A141" s="7">
        <v>4</v>
      </c>
      <c r="B141">
        <v>17</v>
      </c>
      <c r="C141" s="7" t="s">
        <v>65</v>
      </c>
      <c r="D141" s="3">
        <v>43915</v>
      </c>
      <c r="E141" t="s">
        <v>192</v>
      </c>
      <c r="F141" s="7">
        <v>1</v>
      </c>
      <c r="G141" t="s">
        <v>11</v>
      </c>
      <c r="H141" t="s">
        <v>11</v>
      </c>
      <c r="I141" t="s">
        <v>14</v>
      </c>
      <c r="J141" s="31">
        <v>1.7361111111111111E-5</v>
      </c>
      <c r="K141" s="6">
        <v>1</v>
      </c>
      <c r="L141" s="5">
        <v>5.128205128205128E-2</v>
      </c>
      <c r="M141" s="4" t="s">
        <v>10</v>
      </c>
    </row>
    <row r="142" spans="1:14" x14ac:dyDescent="0.3">
      <c r="A142" s="7">
        <v>4</v>
      </c>
      <c r="B142">
        <v>18</v>
      </c>
      <c r="C142" s="7" t="s">
        <v>66</v>
      </c>
      <c r="D142" s="3">
        <v>43915</v>
      </c>
      <c r="E142" t="s">
        <v>192</v>
      </c>
      <c r="F142" s="7">
        <v>6</v>
      </c>
      <c r="G142" t="s">
        <v>11</v>
      </c>
      <c r="H142" t="s">
        <v>11</v>
      </c>
      <c r="I142" t="s">
        <v>14</v>
      </c>
      <c r="J142" s="31">
        <v>6.1342592592592587E-5</v>
      </c>
      <c r="K142" s="6">
        <v>2</v>
      </c>
      <c r="L142" s="5">
        <v>0.10256410256410256</v>
      </c>
      <c r="M142" s="4" t="s">
        <v>10</v>
      </c>
    </row>
    <row r="143" spans="1:14" x14ac:dyDescent="0.3">
      <c r="A143" s="7">
        <v>4</v>
      </c>
      <c r="B143">
        <v>19</v>
      </c>
      <c r="C143" s="7" t="s">
        <v>67</v>
      </c>
      <c r="D143" s="3">
        <v>43915</v>
      </c>
      <c r="E143" t="s">
        <v>192</v>
      </c>
      <c r="F143" s="7">
        <v>2</v>
      </c>
      <c r="G143" t="s">
        <v>11</v>
      </c>
      <c r="H143" t="s">
        <v>11</v>
      </c>
      <c r="I143" t="s">
        <v>14</v>
      </c>
      <c r="J143" s="31">
        <v>3.3564814814814815E-5</v>
      </c>
      <c r="K143" s="6">
        <v>1</v>
      </c>
      <c r="L143" s="5">
        <v>5.128205128205128E-2</v>
      </c>
      <c r="M143" s="4" t="s">
        <v>10</v>
      </c>
    </row>
    <row r="144" spans="1:14" x14ac:dyDescent="0.3">
      <c r="A144" s="7">
        <v>4</v>
      </c>
      <c r="B144" t="s">
        <v>91</v>
      </c>
      <c r="C144" s="7" t="s">
        <v>196</v>
      </c>
      <c r="D144" s="3">
        <v>43915</v>
      </c>
      <c r="E144" t="s">
        <v>191</v>
      </c>
      <c r="F144" s="7">
        <v>29</v>
      </c>
      <c r="G144" t="s">
        <v>11</v>
      </c>
      <c r="H144" t="s">
        <v>11</v>
      </c>
      <c r="I144" t="s">
        <v>14</v>
      </c>
      <c r="J144" s="31">
        <v>5.4137731481481476E-3</v>
      </c>
      <c r="L144" s="5" t="s">
        <v>10</v>
      </c>
      <c r="M144" s="4" t="s">
        <v>10</v>
      </c>
      <c r="N144" t="s">
        <v>95</v>
      </c>
    </row>
    <row r="145" spans="1:14" x14ac:dyDescent="0.3">
      <c r="A145" s="7">
        <v>5</v>
      </c>
      <c r="B145" t="s">
        <v>3</v>
      </c>
      <c r="C145" s="7" t="s">
        <v>195</v>
      </c>
      <c r="D145" s="3">
        <v>43915</v>
      </c>
      <c r="E145" s="7" t="s">
        <v>10</v>
      </c>
      <c r="F145" s="7">
        <v>0</v>
      </c>
      <c r="L145" s="5" t="s">
        <v>10</v>
      </c>
      <c r="M145" s="4" t="s">
        <v>10</v>
      </c>
    </row>
    <row r="146" spans="1:14" x14ac:dyDescent="0.3">
      <c r="A146" s="7">
        <v>5</v>
      </c>
      <c r="B146">
        <v>21</v>
      </c>
      <c r="C146" s="7" t="s">
        <v>66</v>
      </c>
      <c r="D146" s="3">
        <v>43915</v>
      </c>
      <c r="E146" t="s">
        <v>192</v>
      </c>
      <c r="F146" s="7">
        <v>2</v>
      </c>
      <c r="G146" t="s">
        <v>11</v>
      </c>
      <c r="H146" t="s">
        <v>11</v>
      </c>
      <c r="I146" t="s">
        <v>14</v>
      </c>
      <c r="J146" s="31">
        <v>2.7256944444444448E-4</v>
      </c>
      <c r="K146" s="6">
        <v>2</v>
      </c>
      <c r="L146" s="5">
        <v>0.10256410256410256</v>
      </c>
      <c r="M146" s="4" t="s">
        <v>10</v>
      </c>
    </row>
    <row r="147" spans="1:14" x14ac:dyDescent="0.3">
      <c r="A147" s="7">
        <v>5</v>
      </c>
      <c r="B147">
        <v>22</v>
      </c>
      <c r="C147" s="7" t="s">
        <v>65</v>
      </c>
      <c r="D147" s="3">
        <v>43915</v>
      </c>
      <c r="E147" s="7" t="s">
        <v>10</v>
      </c>
      <c r="F147" s="7">
        <v>0</v>
      </c>
      <c r="L147" s="5" t="s">
        <v>10</v>
      </c>
      <c r="M147" s="4" t="s">
        <v>10</v>
      </c>
    </row>
    <row r="148" spans="1:14" x14ac:dyDescent="0.3">
      <c r="A148" s="7">
        <v>5</v>
      </c>
      <c r="B148">
        <v>23</v>
      </c>
      <c r="C148" s="7" t="s">
        <v>193</v>
      </c>
      <c r="D148" s="3">
        <v>43915</v>
      </c>
      <c r="E148" s="7" t="s">
        <v>10</v>
      </c>
      <c r="F148" s="7">
        <v>0</v>
      </c>
      <c r="L148" s="5" t="s">
        <v>10</v>
      </c>
      <c r="M148" s="4" t="s">
        <v>10</v>
      </c>
    </row>
    <row r="149" spans="1:14" x14ac:dyDescent="0.3">
      <c r="A149" s="7">
        <v>5</v>
      </c>
      <c r="B149" t="s">
        <v>92</v>
      </c>
      <c r="C149" s="7" t="s">
        <v>67</v>
      </c>
      <c r="D149" s="3">
        <v>43915</v>
      </c>
      <c r="E149" t="s">
        <v>192</v>
      </c>
      <c r="F149" s="7">
        <v>43</v>
      </c>
      <c r="G149" t="s">
        <v>11</v>
      </c>
      <c r="H149" t="s">
        <v>11</v>
      </c>
      <c r="I149" t="s">
        <v>14</v>
      </c>
      <c r="J149" s="31">
        <v>6.2760416666666659E-3</v>
      </c>
      <c r="K149" s="6">
        <v>135</v>
      </c>
      <c r="L149" s="5">
        <v>6.9230769230769234</v>
      </c>
      <c r="M149" s="4" t="s">
        <v>10</v>
      </c>
      <c r="N149" t="s">
        <v>98</v>
      </c>
    </row>
    <row r="150" spans="1:14" x14ac:dyDescent="0.3">
      <c r="A150" s="7">
        <v>5</v>
      </c>
      <c r="B150">
        <v>25</v>
      </c>
      <c r="C150" s="7" t="s">
        <v>67</v>
      </c>
      <c r="D150" s="3">
        <v>43915</v>
      </c>
      <c r="E150" s="7" t="s">
        <v>10</v>
      </c>
      <c r="F150" s="7">
        <v>0</v>
      </c>
      <c r="L150" s="5" t="s">
        <v>10</v>
      </c>
      <c r="M150" s="4" t="s">
        <v>10</v>
      </c>
    </row>
    <row r="151" spans="1:14" x14ac:dyDescent="0.3">
      <c r="A151" s="7">
        <v>6</v>
      </c>
      <c r="B151" t="s">
        <v>3</v>
      </c>
      <c r="C151" s="7" t="s">
        <v>195</v>
      </c>
      <c r="D151" s="3">
        <v>43915</v>
      </c>
      <c r="E151" s="7" t="s">
        <v>10</v>
      </c>
      <c r="F151" s="7">
        <v>0</v>
      </c>
      <c r="L151" s="5" t="s">
        <v>10</v>
      </c>
      <c r="M151" s="4" t="s">
        <v>10</v>
      </c>
    </row>
    <row r="152" spans="1:14" x14ac:dyDescent="0.3">
      <c r="A152" s="7">
        <v>6</v>
      </c>
      <c r="B152">
        <v>26</v>
      </c>
      <c r="C152" s="7" t="s">
        <v>66</v>
      </c>
      <c r="D152" s="3">
        <v>43915</v>
      </c>
      <c r="E152" s="7" t="s">
        <v>10</v>
      </c>
      <c r="F152" s="7">
        <v>0</v>
      </c>
      <c r="L152" s="5" t="s">
        <v>10</v>
      </c>
      <c r="M152" s="4" t="s">
        <v>10</v>
      </c>
    </row>
    <row r="153" spans="1:14" x14ac:dyDescent="0.3">
      <c r="A153" s="7">
        <v>6</v>
      </c>
      <c r="B153">
        <v>27</v>
      </c>
      <c r="C153" s="7" t="s">
        <v>65</v>
      </c>
      <c r="D153" s="3">
        <v>43915</v>
      </c>
      <c r="E153" s="7" t="s">
        <v>10</v>
      </c>
      <c r="F153" s="7">
        <v>0</v>
      </c>
      <c r="L153" s="5" t="s">
        <v>10</v>
      </c>
      <c r="M153" s="4" t="s">
        <v>10</v>
      </c>
    </row>
    <row r="154" spans="1:14" x14ac:dyDescent="0.3">
      <c r="A154" s="7">
        <v>6</v>
      </c>
      <c r="B154">
        <v>28</v>
      </c>
      <c r="C154" s="7" t="s">
        <v>193</v>
      </c>
      <c r="D154" s="3">
        <v>43915</v>
      </c>
      <c r="E154" s="7" t="s">
        <v>10</v>
      </c>
      <c r="F154" s="7">
        <v>0</v>
      </c>
      <c r="L154" s="5" t="s">
        <v>10</v>
      </c>
      <c r="M154" s="4" t="s">
        <v>10</v>
      </c>
    </row>
    <row r="155" spans="1:14" x14ac:dyDescent="0.3">
      <c r="A155" s="7">
        <v>6</v>
      </c>
      <c r="B155">
        <v>29</v>
      </c>
      <c r="C155" s="7" t="s">
        <v>67</v>
      </c>
      <c r="D155" s="3">
        <v>43915</v>
      </c>
      <c r="E155" t="s">
        <v>192</v>
      </c>
      <c r="F155" s="7">
        <v>2</v>
      </c>
      <c r="G155" t="s">
        <v>11</v>
      </c>
      <c r="H155" t="s">
        <v>11</v>
      </c>
      <c r="I155" t="s">
        <v>14</v>
      </c>
      <c r="J155" s="31">
        <v>7.2453703703703713E-5</v>
      </c>
      <c r="K155" s="6">
        <v>2</v>
      </c>
      <c r="L155" s="5">
        <v>0.10256410256410256</v>
      </c>
      <c r="M155" s="4" t="s">
        <v>10</v>
      </c>
    </row>
    <row r="156" spans="1:14" x14ac:dyDescent="0.3">
      <c r="A156" s="7">
        <v>6</v>
      </c>
      <c r="B156" t="s">
        <v>93</v>
      </c>
      <c r="C156" s="7" t="s">
        <v>196</v>
      </c>
      <c r="D156" s="3">
        <v>43915</v>
      </c>
      <c r="E156" t="s">
        <v>191</v>
      </c>
      <c r="F156" s="7">
        <v>33</v>
      </c>
      <c r="G156" t="s">
        <v>11</v>
      </c>
      <c r="H156" t="s">
        <v>11</v>
      </c>
      <c r="I156" t="s">
        <v>14</v>
      </c>
      <c r="J156" s="31">
        <v>8.4719907407407417E-3</v>
      </c>
      <c r="L156" s="5" t="s">
        <v>10</v>
      </c>
      <c r="M156" s="4" t="s">
        <v>10</v>
      </c>
      <c r="N156" t="s">
        <v>95</v>
      </c>
    </row>
    <row r="157" spans="1:14" x14ac:dyDescent="0.3">
      <c r="A157" s="7">
        <v>1</v>
      </c>
      <c r="B157">
        <v>1</v>
      </c>
      <c r="C157" s="7" t="s">
        <v>193</v>
      </c>
      <c r="D157" s="3">
        <v>44133</v>
      </c>
      <c r="E157" s="7" t="s">
        <v>10</v>
      </c>
      <c r="F157" s="7">
        <v>0</v>
      </c>
      <c r="L157" s="5" t="s">
        <v>10</v>
      </c>
      <c r="M157" s="4" t="s">
        <v>10</v>
      </c>
      <c r="N157" t="s">
        <v>69</v>
      </c>
    </row>
    <row r="158" spans="1:14" x14ac:dyDescent="0.3">
      <c r="A158" s="7">
        <v>1</v>
      </c>
      <c r="B158" t="s">
        <v>88</v>
      </c>
      <c r="C158" s="7" t="s">
        <v>67</v>
      </c>
      <c r="D158" s="3">
        <v>44133</v>
      </c>
      <c r="E158" s="7" t="s">
        <v>10</v>
      </c>
      <c r="F158" s="7">
        <v>0</v>
      </c>
      <c r="L158" s="5" t="s">
        <v>10</v>
      </c>
      <c r="M158" s="4" t="s">
        <v>10</v>
      </c>
      <c r="N158" t="s">
        <v>102</v>
      </c>
    </row>
    <row r="159" spans="1:14" x14ac:dyDescent="0.3">
      <c r="A159" s="7">
        <v>1</v>
      </c>
      <c r="B159">
        <v>3</v>
      </c>
      <c r="C159" s="7" t="s">
        <v>67</v>
      </c>
      <c r="D159" s="3">
        <v>44133</v>
      </c>
      <c r="E159" s="7" t="s">
        <v>10</v>
      </c>
      <c r="F159" s="7">
        <v>0</v>
      </c>
      <c r="L159" s="5" t="s">
        <v>10</v>
      </c>
      <c r="M159" s="4" t="s">
        <v>10</v>
      </c>
    </row>
    <row r="160" spans="1:14" x14ac:dyDescent="0.3">
      <c r="A160" s="7">
        <v>1</v>
      </c>
      <c r="B160" t="s">
        <v>3</v>
      </c>
      <c r="C160" s="7" t="s">
        <v>195</v>
      </c>
      <c r="D160" s="3">
        <v>44133</v>
      </c>
      <c r="E160" s="7" t="s">
        <v>10</v>
      </c>
      <c r="F160" s="7">
        <v>0</v>
      </c>
      <c r="L160" s="5" t="s">
        <v>10</v>
      </c>
      <c r="M160" s="4" t="s">
        <v>10</v>
      </c>
      <c r="N160" t="s">
        <v>69</v>
      </c>
    </row>
    <row r="161" spans="1:14" x14ac:dyDescent="0.3">
      <c r="A161" s="7">
        <v>1</v>
      </c>
      <c r="B161">
        <v>4</v>
      </c>
      <c r="C161" s="7" t="s">
        <v>65</v>
      </c>
      <c r="D161" s="3">
        <v>44133</v>
      </c>
      <c r="E161" s="7" t="s">
        <v>10</v>
      </c>
      <c r="F161" s="7">
        <v>0</v>
      </c>
      <c r="L161" s="5" t="s">
        <v>10</v>
      </c>
      <c r="M161" s="4" t="s">
        <v>10</v>
      </c>
      <c r="N161" t="s">
        <v>69</v>
      </c>
    </row>
    <row r="162" spans="1:14" x14ac:dyDescent="0.3">
      <c r="A162" s="7">
        <v>1</v>
      </c>
      <c r="B162">
        <v>5</v>
      </c>
      <c r="C162" s="7" t="s">
        <v>66</v>
      </c>
      <c r="D162" s="3">
        <v>44133</v>
      </c>
      <c r="E162" s="7" t="s">
        <v>10</v>
      </c>
      <c r="F162" s="7">
        <v>0</v>
      </c>
      <c r="L162" s="5" t="s">
        <v>10</v>
      </c>
      <c r="M162" s="4" t="s">
        <v>10</v>
      </c>
      <c r="N162" t="s">
        <v>69</v>
      </c>
    </row>
    <row r="163" spans="1:14" x14ac:dyDescent="0.3">
      <c r="A163" s="7">
        <v>2</v>
      </c>
      <c r="B163" t="s">
        <v>89</v>
      </c>
      <c r="C163" s="7" t="s">
        <v>196</v>
      </c>
      <c r="D163" s="3">
        <v>44133</v>
      </c>
      <c r="E163" t="s">
        <v>191</v>
      </c>
      <c r="F163" s="7">
        <v>18</v>
      </c>
      <c r="G163" t="s">
        <v>11</v>
      </c>
      <c r="H163" t="s">
        <v>11</v>
      </c>
      <c r="I163" t="s">
        <v>14</v>
      </c>
      <c r="J163" s="31">
        <v>1.2025462962962964E-3</v>
      </c>
      <c r="L163" s="5" t="s">
        <v>10</v>
      </c>
      <c r="M163" s="4" t="s">
        <v>10</v>
      </c>
      <c r="N163" t="s">
        <v>203</v>
      </c>
    </row>
    <row r="164" spans="1:14" x14ac:dyDescent="0.3">
      <c r="A164" s="7">
        <v>2</v>
      </c>
      <c r="B164">
        <v>7</v>
      </c>
      <c r="C164" s="7" t="s">
        <v>67</v>
      </c>
      <c r="D164" s="3">
        <v>44133</v>
      </c>
      <c r="E164" s="7" t="s">
        <v>10</v>
      </c>
      <c r="F164" s="7">
        <v>0</v>
      </c>
      <c r="L164" s="5" t="s">
        <v>10</v>
      </c>
      <c r="M164" s="4" t="s">
        <v>10</v>
      </c>
    </row>
    <row r="165" spans="1:14" x14ac:dyDescent="0.3">
      <c r="A165" s="7">
        <v>2</v>
      </c>
      <c r="B165">
        <v>8</v>
      </c>
      <c r="C165" s="7" t="s">
        <v>193</v>
      </c>
      <c r="D165" s="3">
        <v>44133</v>
      </c>
      <c r="E165" s="7" t="s">
        <v>10</v>
      </c>
      <c r="F165" s="7">
        <v>0</v>
      </c>
      <c r="L165" s="5" t="s">
        <v>10</v>
      </c>
      <c r="M165" s="4" t="s">
        <v>10</v>
      </c>
      <c r="N165" t="s">
        <v>69</v>
      </c>
    </row>
    <row r="166" spans="1:14" x14ac:dyDescent="0.3">
      <c r="A166" s="7">
        <v>2</v>
      </c>
      <c r="B166" t="s">
        <v>3</v>
      </c>
      <c r="C166" s="7" t="s">
        <v>195</v>
      </c>
      <c r="D166" s="3">
        <v>44133</v>
      </c>
      <c r="E166" s="7" t="s">
        <v>10</v>
      </c>
      <c r="F166" s="7">
        <v>0</v>
      </c>
      <c r="L166" s="5" t="s">
        <v>10</v>
      </c>
      <c r="M166" s="4" t="s">
        <v>10</v>
      </c>
      <c r="N166" t="s">
        <v>104</v>
      </c>
    </row>
    <row r="167" spans="1:14" x14ac:dyDescent="0.3">
      <c r="A167" s="7">
        <v>2</v>
      </c>
      <c r="B167">
        <v>9</v>
      </c>
      <c r="C167" s="7" t="s">
        <v>66</v>
      </c>
      <c r="D167" s="3">
        <v>44133</v>
      </c>
      <c r="E167" s="7" t="s">
        <v>10</v>
      </c>
      <c r="F167" s="7">
        <v>0</v>
      </c>
      <c r="L167" s="5" t="s">
        <v>10</v>
      </c>
      <c r="M167" s="4" t="s">
        <v>10</v>
      </c>
      <c r="N167" t="s">
        <v>69</v>
      </c>
    </row>
    <row r="168" spans="1:14" x14ac:dyDescent="0.3">
      <c r="A168" s="7">
        <v>2</v>
      </c>
      <c r="B168">
        <v>10</v>
      </c>
      <c r="C168" s="7" t="s">
        <v>65</v>
      </c>
      <c r="D168" s="3">
        <v>44133</v>
      </c>
      <c r="E168" s="7" t="s">
        <v>10</v>
      </c>
      <c r="F168" s="7">
        <v>0</v>
      </c>
      <c r="L168" s="5" t="s">
        <v>10</v>
      </c>
      <c r="M168" s="4" t="s">
        <v>10</v>
      </c>
      <c r="N168" t="s">
        <v>69</v>
      </c>
    </row>
    <row r="169" spans="1:14" x14ac:dyDescent="0.3">
      <c r="A169" s="7">
        <v>3</v>
      </c>
      <c r="B169" t="s">
        <v>90</v>
      </c>
      <c r="C169" s="7" t="s">
        <v>67</v>
      </c>
      <c r="D169" s="3">
        <v>44133</v>
      </c>
      <c r="E169" s="7" t="s">
        <v>10</v>
      </c>
      <c r="F169" s="7">
        <v>0</v>
      </c>
      <c r="L169" s="5" t="s">
        <v>10</v>
      </c>
      <c r="M169" s="4" t="s">
        <v>10</v>
      </c>
      <c r="N169" t="s">
        <v>102</v>
      </c>
    </row>
    <row r="170" spans="1:14" x14ac:dyDescent="0.3">
      <c r="A170" s="7">
        <v>3</v>
      </c>
      <c r="B170">
        <v>12</v>
      </c>
      <c r="C170" s="7" t="s">
        <v>66</v>
      </c>
      <c r="D170" s="3">
        <v>44133</v>
      </c>
      <c r="E170" s="7" t="s">
        <v>10</v>
      </c>
      <c r="F170" s="7">
        <v>0</v>
      </c>
      <c r="L170" s="5" t="s">
        <v>10</v>
      </c>
      <c r="M170" s="4" t="s">
        <v>10</v>
      </c>
      <c r="N170" t="s">
        <v>69</v>
      </c>
    </row>
    <row r="171" spans="1:14" x14ac:dyDescent="0.3">
      <c r="A171" s="7">
        <v>3</v>
      </c>
      <c r="B171">
        <v>13</v>
      </c>
      <c r="C171" s="7" t="s">
        <v>67</v>
      </c>
      <c r="D171" s="3">
        <v>44133</v>
      </c>
      <c r="E171" s="7" t="s">
        <v>10</v>
      </c>
      <c r="F171" s="7">
        <v>0</v>
      </c>
      <c r="L171" s="5" t="s">
        <v>10</v>
      </c>
      <c r="M171" s="4" t="s">
        <v>10</v>
      </c>
    </row>
    <row r="172" spans="1:14" x14ac:dyDescent="0.3">
      <c r="A172" s="7">
        <v>3</v>
      </c>
      <c r="B172" t="s">
        <v>3</v>
      </c>
      <c r="C172" s="7" t="s">
        <v>195</v>
      </c>
      <c r="D172" s="3">
        <v>44133</v>
      </c>
      <c r="E172" s="7" t="s">
        <v>10</v>
      </c>
      <c r="F172" s="7">
        <v>0</v>
      </c>
      <c r="L172" s="5" t="s">
        <v>10</v>
      </c>
      <c r="M172" s="4" t="s">
        <v>10</v>
      </c>
      <c r="N172" t="s">
        <v>69</v>
      </c>
    </row>
    <row r="173" spans="1:14" x14ac:dyDescent="0.3">
      <c r="A173" s="7">
        <v>3</v>
      </c>
      <c r="B173">
        <v>14</v>
      </c>
      <c r="C173" s="7" t="s">
        <v>65</v>
      </c>
      <c r="D173" s="3">
        <v>44133</v>
      </c>
      <c r="E173" s="7" t="s">
        <v>10</v>
      </c>
      <c r="F173" s="7">
        <v>0</v>
      </c>
      <c r="L173" s="5" t="s">
        <v>10</v>
      </c>
      <c r="M173" s="4" t="s">
        <v>10</v>
      </c>
      <c r="N173" t="s">
        <v>69</v>
      </c>
    </row>
    <row r="174" spans="1:14" x14ac:dyDescent="0.3">
      <c r="A174" s="7">
        <v>3</v>
      </c>
      <c r="B174">
        <v>15</v>
      </c>
      <c r="C174" s="7" t="s">
        <v>193</v>
      </c>
      <c r="D174" s="3">
        <v>44133</v>
      </c>
      <c r="E174" s="7" t="s">
        <v>10</v>
      </c>
      <c r="F174" s="7">
        <v>0</v>
      </c>
      <c r="L174" s="5" t="s">
        <v>10</v>
      </c>
      <c r="M174" s="4" t="s">
        <v>10</v>
      </c>
      <c r="N174" t="s">
        <v>69</v>
      </c>
    </row>
    <row r="175" spans="1:14" x14ac:dyDescent="0.3">
      <c r="A175" s="7">
        <v>4</v>
      </c>
      <c r="B175" t="s">
        <v>3</v>
      </c>
      <c r="C175" s="7" t="s">
        <v>195</v>
      </c>
      <c r="D175" s="3">
        <v>44133</v>
      </c>
      <c r="E175" s="7" t="s">
        <v>10</v>
      </c>
      <c r="F175" s="7">
        <v>0</v>
      </c>
      <c r="L175" s="5" t="s">
        <v>10</v>
      </c>
      <c r="M175" s="4" t="s">
        <v>10</v>
      </c>
      <c r="N175" t="s">
        <v>69</v>
      </c>
    </row>
    <row r="176" spans="1:14" x14ac:dyDescent="0.3">
      <c r="A176" s="7">
        <v>4</v>
      </c>
      <c r="B176">
        <v>16</v>
      </c>
      <c r="C176" s="7" t="s">
        <v>193</v>
      </c>
      <c r="D176" s="3">
        <v>44133</v>
      </c>
      <c r="E176" s="7" t="s">
        <v>10</v>
      </c>
      <c r="F176" s="7">
        <v>0</v>
      </c>
      <c r="L176" s="5" t="s">
        <v>10</v>
      </c>
      <c r="M176" s="4" t="s">
        <v>10</v>
      </c>
      <c r="N176" t="s">
        <v>69</v>
      </c>
    </row>
    <row r="177" spans="1:14" x14ac:dyDescent="0.3">
      <c r="A177" s="7">
        <v>4</v>
      </c>
      <c r="B177">
        <v>17</v>
      </c>
      <c r="C177" s="7" t="s">
        <v>65</v>
      </c>
      <c r="D177" s="3">
        <v>44133</v>
      </c>
      <c r="E177" s="7" t="s">
        <v>10</v>
      </c>
      <c r="F177" s="7">
        <v>0</v>
      </c>
      <c r="L177" s="5" t="s">
        <v>10</v>
      </c>
      <c r="M177" s="4" t="s">
        <v>10</v>
      </c>
      <c r="N177" t="s">
        <v>69</v>
      </c>
    </row>
    <row r="178" spans="1:14" x14ac:dyDescent="0.3">
      <c r="A178" s="7">
        <v>4</v>
      </c>
      <c r="B178">
        <v>18</v>
      </c>
      <c r="C178" s="7" t="s">
        <v>66</v>
      </c>
      <c r="D178" s="3">
        <v>44133</v>
      </c>
      <c r="E178" s="7" t="s">
        <v>10</v>
      </c>
      <c r="F178" s="7">
        <v>0</v>
      </c>
      <c r="L178" s="5" t="s">
        <v>10</v>
      </c>
      <c r="M178" s="4" t="s">
        <v>10</v>
      </c>
      <c r="N178" t="s">
        <v>69</v>
      </c>
    </row>
    <row r="179" spans="1:14" x14ac:dyDescent="0.3">
      <c r="A179" s="7">
        <v>4</v>
      </c>
      <c r="B179">
        <v>19</v>
      </c>
      <c r="C179" s="7" t="s">
        <v>67</v>
      </c>
      <c r="D179" s="3">
        <v>44133</v>
      </c>
      <c r="E179" s="7" t="s">
        <v>10</v>
      </c>
      <c r="F179" s="7">
        <v>0</v>
      </c>
      <c r="L179" s="5" t="s">
        <v>10</v>
      </c>
      <c r="M179" s="4" t="s">
        <v>10</v>
      </c>
    </row>
    <row r="180" spans="1:14" x14ac:dyDescent="0.3">
      <c r="A180" s="7">
        <v>4</v>
      </c>
      <c r="B180" t="s">
        <v>91</v>
      </c>
      <c r="C180" s="7" t="s">
        <v>196</v>
      </c>
      <c r="D180" s="3">
        <v>44133</v>
      </c>
      <c r="E180" s="7" t="s">
        <v>10</v>
      </c>
      <c r="F180" s="7">
        <v>0</v>
      </c>
      <c r="L180" s="5" t="s">
        <v>10</v>
      </c>
      <c r="M180" s="4" t="s">
        <v>10</v>
      </c>
    </row>
    <row r="181" spans="1:14" x14ac:dyDescent="0.3">
      <c r="A181" s="7">
        <v>5</v>
      </c>
      <c r="B181" t="s">
        <v>3</v>
      </c>
      <c r="C181" s="7" t="s">
        <v>195</v>
      </c>
      <c r="D181" s="3">
        <v>44133</v>
      </c>
      <c r="E181" s="7" t="s">
        <v>10</v>
      </c>
      <c r="F181" s="7">
        <v>0</v>
      </c>
      <c r="L181" s="5" t="s">
        <v>10</v>
      </c>
      <c r="M181" s="4" t="s">
        <v>10</v>
      </c>
      <c r="N181" t="s">
        <v>69</v>
      </c>
    </row>
    <row r="182" spans="1:14" x14ac:dyDescent="0.3">
      <c r="A182" s="7">
        <v>5</v>
      </c>
      <c r="B182">
        <v>21</v>
      </c>
      <c r="C182" s="7" t="s">
        <v>66</v>
      </c>
      <c r="D182" s="3">
        <v>44133</v>
      </c>
      <c r="E182" s="7" t="s">
        <v>10</v>
      </c>
      <c r="F182" s="7">
        <v>0</v>
      </c>
      <c r="L182" s="5" t="s">
        <v>10</v>
      </c>
      <c r="M182" s="4" t="s">
        <v>10</v>
      </c>
      <c r="N182" t="s">
        <v>69</v>
      </c>
    </row>
    <row r="183" spans="1:14" x14ac:dyDescent="0.3">
      <c r="A183" s="7">
        <v>5</v>
      </c>
      <c r="B183">
        <v>22</v>
      </c>
      <c r="C183" s="7" t="s">
        <v>65</v>
      </c>
      <c r="D183" s="3">
        <v>44133</v>
      </c>
      <c r="E183" s="7" t="s">
        <v>10</v>
      </c>
      <c r="F183" s="7">
        <v>0</v>
      </c>
      <c r="L183" s="5" t="s">
        <v>10</v>
      </c>
      <c r="M183" s="4" t="s">
        <v>10</v>
      </c>
      <c r="N183" t="s">
        <v>69</v>
      </c>
    </row>
    <row r="184" spans="1:14" x14ac:dyDescent="0.3">
      <c r="A184" s="7">
        <v>5</v>
      </c>
      <c r="B184">
        <v>23</v>
      </c>
      <c r="C184" s="7" t="s">
        <v>193</v>
      </c>
      <c r="D184" s="3">
        <v>44133</v>
      </c>
      <c r="E184" s="7" t="s">
        <v>10</v>
      </c>
      <c r="F184" s="7">
        <v>0</v>
      </c>
      <c r="L184" s="5" t="s">
        <v>10</v>
      </c>
      <c r="M184" s="4" t="s">
        <v>10</v>
      </c>
      <c r="N184" t="s">
        <v>69</v>
      </c>
    </row>
    <row r="185" spans="1:14" x14ac:dyDescent="0.3">
      <c r="A185" s="7">
        <v>5</v>
      </c>
      <c r="B185" t="s">
        <v>92</v>
      </c>
      <c r="C185" s="7" t="s">
        <v>67</v>
      </c>
      <c r="D185" s="3">
        <v>44133</v>
      </c>
      <c r="E185" t="s">
        <v>192</v>
      </c>
      <c r="F185" s="7">
        <v>1</v>
      </c>
      <c r="G185" t="s">
        <v>14</v>
      </c>
      <c r="H185" t="s">
        <v>11</v>
      </c>
      <c r="I185" t="s">
        <v>11</v>
      </c>
      <c r="J185" s="31">
        <v>1.3229166666666665E-4</v>
      </c>
      <c r="K185" s="6">
        <v>0.25</v>
      </c>
      <c r="L185" s="5">
        <v>1.282051282051282E-2</v>
      </c>
      <c r="M185" s="4" t="s">
        <v>10</v>
      </c>
      <c r="N185" t="s">
        <v>103</v>
      </c>
    </row>
    <row r="186" spans="1:14" x14ac:dyDescent="0.3">
      <c r="A186" s="7">
        <v>5</v>
      </c>
      <c r="B186">
        <v>25</v>
      </c>
      <c r="C186" s="7" t="s">
        <v>67</v>
      </c>
      <c r="D186" s="3">
        <v>44133</v>
      </c>
      <c r="E186" s="7" t="s">
        <v>10</v>
      </c>
      <c r="F186" s="7">
        <v>0</v>
      </c>
      <c r="L186" s="5" t="s">
        <v>10</v>
      </c>
      <c r="M186" s="4" t="s">
        <v>10</v>
      </c>
    </row>
    <row r="187" spans="1:14" x14ac:dyDescent="0.3">
      <c r="A187" s="7">
        <v>6</v>
      </c>
      <c r="B187">
        <v>26</v>
      </c>
      <c r="C187" s="7" t="s">
        <v>66</v>
      </c>
      <c r="D187" s="3">
        <v>44133</v>
      </c>
      <c r="E187" s="7" t="s">
        <v>10</v>
      </c>
      <c r="F187" s="7">
        <v>0</v>
      </c>
      <c r="L187" s="5" t="s">
        <v>10</v>
      </c>
      <c r="M187" s="4" t="s">
        <v>10</v>
      </c>
      <c r="N187" t="s">
        <v>69</v>
      </c>
    </row>
    <row r="188" spans="1:14" x14ac:dyDescent="0.3">
      <c r="A188" s="7">
        <v>6</v>
      </c>
      <c r="B188">
        <v>27</v>
      </c>
      <c r="C188" s="7" t="s">
        <v>65</v>
      </c>
      <c r="D188" s="3">
        <v>44133</v>
      </c>
      <c r="E188" s="7" t="s">
        <v>10</v>
      </c>
      <c r="F188" s="7">
        <v>0</v>
      </c>
      <c r="L188" s="5" t="s">
        <v>10</v>
      </c>
      <c r="M188" s="4" t="s">
        <v>10</v>
      </c>
      <c r="N188" t="s">
        <v>69</v>
      </c>
    </row>
    <row r="189" spans="1:14" x14ac:dyDescent="0.3">
      <c r="A189" s="7">
        <v>6</v>
      </c>
      <c r="B189" t="s">
        <v>3</v>
      </c>
      <c r="C189" s="7" t="s">
        <v>195</v>
      </c>
      <c r="D189" s="3">
        <v>44133</v>
      </c>
      <c r="E189" s="7" t="s">
        <v>10</v>
      </c>
      <c r="F189" s="7">
        <v>0</v>
      </c>
      <c r="L189" s="5" t="s">
        <v>10</v>
      </c>
      <c r="M189" s="4" t="s">
        <v>10</v>
      </c>
      <c r="N189" t="s">
        <v>69</v>
      </c>
    </row>
    <row r="190" spans="1:14" x14ac:dyDescent="0.3">
      <c r="A190" s="7">
        <v>6</v>
      </c>
      <c r="B190">
        <v>28</v>
      </c>
      <c r="C190" s="7" t="s">
        <v>193</v>
      </c>
      <c r="D190" s="3">
        <v>44133</v>
      </c>
      <c r="E190" s="7" t="s">
        <v>10</v>
      </c>
      <c r="F190" s="7">
        <v>0</v>
      </c>
      <c r="L190" s="5" t="s">
        <v>10</v>
      </c>
      <c r="M190" s="4" t="s">
        <v>10</v>
      </c>
      <c r="N190" t="s">
        <v>69</v>
      </c>
    </row>
    <row r="191" spans="1:14" x14ac:dyDescent="0.3">
      <c r="A191" s="7">
        <v>6</v>
      </c>
      <c r="B191">
        <v>29</v>
      </c>
      <c r="C191" s="7" t="s">
        <v>67</v>
      </c>
      <c r="D191" s="3">
        <v>44133</v>
      </c>
      <c r="E191" s="7" t="s">
        <v>10</v>
      </c>
      <c r="F191" s="7">
        <v>0</v>
      </c>
      <c r="L191" s="5" t="s">
        <v>10</v>
      </c>
      <c r="M191" s="4" t="s">
        <v>10</v>
      </c>
    </row>
    <row r="192" spans="1:14" x14ac:dyDescent="0.3">
      <c r="A192" s="7">
        <v>6</v>
      </c>
      <c r="B192" t="s">
        <v>93</v>
      </c>
      <c r="C192" s="7" t="s">
        <v>196</v>
      </c>
      <c r="D192" s="3">
        <v>44133</v>
      </c>
      <c r="E192" s="7" t="s">
        <v>10</v>
      </c>
      <c r="F192" s="7">
        <v>0</v>
      </c>
      <c r="L192" s="5" t="s">
        <v>10</v>
      </c>
      <c r="M192" s="4" t="s">
        <v>10</v>
      </c>
    </row>
    <row r="193" spans="1:14" x14ac:dyDescent="0.3">
      <c r="A193" s="7">
        <v>1</v>
      </c>
      <c r="B193">
        <v>1</v>
      </c>
      <c r="C193" s="7" t="s">
        <v>193</v>
      </c>
      <c r="D193" s="3">
        <v>44285</v>
      </c>
      <c r="E193" s="7" t="s">
        <v>10</v>
      </c>
      <c r="F193" s="7">
        <v>0</v>
      </c>
      <c r="L193" s="5" t="s">
        <v>10</v>
      </c>
      <c r="M193" s="4" t="s">
        <v>10</v>
      </c>
    </row>
    <row r="194" spans="1:14" x14ac:dyDescent="0.3">
      <c r="A194" s="7">
        <v>1</v>
      </c>
      <c r="B194" t="s">
        <v>88</v>
      </c>
      <c r="C194" s="7" t="s">
        <v>67</v>
      </c>
      <c r="D194" s="3">
        <v>44285</v>
      </c>
      <c r="E194" s="7" t="s">
        <v>10</v>
      </c>
      <c r="F194" s="7">
        <v>0</v>
      </c>
      <c r="L194" s="5" t="s">
        <v>10</v>
      </c>
      <c r="M194" s="4" t="s">
        <v>10</v>
      </c>
    </row>
    <row r="195" spans="1:14" x14ac:dyDescent="0.3">
      <c r="A195" s="7">
        <v>1</v>
      </c>
      <c r="B195">
        <v>3</v>
      </c>
      <c r="C195" s="7" t="s">
        <v>67</v>
      </c>
      <c r="D195" s="3">
        <v>44285</v>
      </c>
      <c r="E195" s="7" t="s">
        <v>10</v>
      </c>
      <c r="F195" s="7">
        <v>0</v>
      </c>
      <c r="L195" s="5" t="s">
        <v>10</v>
      </c>
      <c r="M195" s="4" t="s">
        <v>10</v>
      </c>
    </row>
    <row r="196" spans="1:14" x14ac:dyDescent="0.3">
      <c r="A196" s="7">
        <v>1</v>
      </c>
      <c r="B196" t="s">
        <v>3</v>
      </c>
      <c r="C196" s="7" t="s">
        <v>195</v>
      </c>
      <c r="D196" s="3">
        <v>44285</v>
      </c>
      <c r="E196" s="7" t="s">
        <v>10</v>
      </c>
      <c r="F196" s="7">
        <v>0</v>
      </c>
      <c r="L196" s="5" t="s">
        <v>10</v>
      </c>
      <c r="M196" s="4" t="s">
        <v>10</v>
      </c>
    </row>
    <row r="197" spans="1:14" x14ac:dyDescent="0.3">
      <c r="A197" s="7">
        <v>1</v>
      </c>
      <c r="B197">
        <v>4</v>
      </c>
      <c r="C197" s="7" t="s">
        <v>65</v>
      </c>
      <c r="D197" s="3">
        <v>44285</v>
      </c>
      <c r="E197" s="7" t="s">
        <v>10</v>
      </c>
      <c r="F197" s="7">
        <v>0</v>
      </c>
      <c r="L197" s="5" t="s">
        <v>10</v>
      </c>
      <c r="M197" s="4" t="s">
        <v>10</v>
      </c>
    </row>
    <row r="198" spans="1:14" x14ac:dyDescent="0.3">
      <c r="A198" s="7">
        <v>1</v>
      </c>
      <c r="B198">
        <v>5</v>
      </c>
      <c r="C198" s="7" t="s">
        <v>66</v>
      </c>
      <c r="D198" s="3">
        <v>44285</v>
      </c>
      <c r="E198" s="7" t="s">
        <v>10</v>
      </c>
      <c r="F198" s="7">
        <v>0</v>
      </c>
      <c r="L198" s="5" t="s">
        <v>10</v>
      </c>
      <c r="M198" s="4" t="s">
        <v>10</v>
      </c>
    </row>
    <row r="199" spans="1:14" x14ac:dyDescent="0.3">
      <c r="A199" s="7">
        <v>2</v>
      </c>
      <c r="B199" t="s">
        <v>89</v>
      </c>
      <c r="C199" s="7" t="s">
        <v>196</v>
      </c>
      <c r="D199" s="3">
        <v>44285</v>
      </c>
      <c r="E199" t="s">
        <v>191</v>
      </c>
      <c r="F199" s="7">
        <v>3</v>
      </c>
      <c r="G199" t="s">
        <v>11</v>
      </c>
      <c r="H199" t="s">
        <v>11</v>
      </c>
      <c r="I199" t="s">
        <v>14</v>
      </c>
      <c r="J199" s="31">
        <v>2.1331018518518517E-4</v>
      </c>
      <c r="L199" s="5" t="s">
        <v>10</v>
      </c>
      <c r="M199" s="4" t="s">
        <v>10</v>
      </c>
    </row>
    <row r="200" spans="1:14" x14ac:dyDescent="0.3">
      <c r="A200" s="7">
        <v>2</v>
      </c>
      <c r="B200">
        <v>7</v>
      </c>
      <c r="C200" s="7" t="s">
        <v>67</v>
      </c>
      <c r="D200" s="3">
        <v>44285</v>
      </c>
      <c r="E200" s="7" t="s">
        <v>10</v>
      </c>
      <c r="F200" s="7">
        <v>0</v>
      </c>
      <c r="L200" s="5" t="s">
        <v>10</v>
      </c>
      <c r="M200" s="4" t="s">
        <v>10</v>
      </c>
    </row>
    <row r="201" spans="1:14" x14ac:dyDescent="0.3">
      <c r="A201" s="7">
        <v>2</v>
      </c>
      <c r="B201">
        <v>8</v>
      </c>
      <c r="C201" s="7" t="s">
        <v>193</v>
      </c>
      <c r="D201" s="3">
        <v>44285</v>
      </c>
      <c r="E201" s="7" t="s">
        <v>10</v>
      </c>
      <c r="F201" s="7">
        <v>0</v>
      </c>
      <c r="L201" s="5" t="s">
        <v>10</v>
      </c>
      <c r="M201" s="4" t="s">
        <v>10</v>
      </c>
    </row>
    <row r="202" spans="1:14" x14ac:dyDescent="0.3">
      <c r="A202" s="7">
        <v>2</v>
      </c>
      <c r="B202" t="s">
        <v>3</v>
      </c>
      <c r="C202" s="7" t="s">
        <v>195</v>
      </c>
      <c r="D202" s="3">
        <v>44285</v>
      </c>
      <c r="E202" s="7" t="s">
        <v>10</v>
      </c>
      <c r="F202" s="7">
        <v>0</v>
      </c>
      <c r="L202" s="5" t="s">
        <v>10</v>
      </c>
      <c r="M202" s="4" t="s">
        <v>10</v>
      </c>
    </row>
    <row r="203" spans="1:14" x14ac:dyDescent="0.3">
      <c r="A203" s="7">
        <v>2</v>
      </c>
      <c r="B203">
        <v>9</v>
      </c>
      <c r="C203" s="7" t="s">
        <v>66</v>
      </c>
      <c r="D203" s="3">
        <v>44285</v>
      </c>
      <c r="E203" s="7" t="s">
        <v>10</v>
      </c>
      <c r="F203" s="7">
        <v>0</v>
      </c>
      <c r="L203" s="5" t="s">
        <v>10</v>
      </c>
      <c r="M203" s="4" t="s">
        <v>10</v>
      </c>
    </row>
    <row r="204" spans="1:14" x14ac:dyDescent="0.3">
      <c r="A204" s="7">
        <v>2</v>
      </c>
      <c r="B204">
        <v>10</v>
      </c>
      <c r="C204" s="7" t="s">
        <v>65</v>
      </c>
      <c r="D204" s="3">
        <v>44285</v>
      </c>
      <c r="E204" s="7" t="s">
        <v>10</v>
      </c>
      <c r="F204" s="7">
        <v>0</v>
      </c>
      <c r="L204" s="5" t="s">
        <v>10</v>
      </c>
      <c r="M204" s="4" t="s">
        <v>10</v>
      </c>
    </row>
    <row r="205" spans="1:14" x14ac:dyDescent="0.3">
      <c r="A205" s="7">
        <v>3</v>
      </c>
      <c r="B205" t="s">
        <v>90</v>
      </c>
      <c r="C205" s="7" t="s">
        <v>67</v>
      </c>
      <c r="D205" s="3">
        <v>44285</v>
      </c>
      <c r="E205" s="7" t="s">
        <v>10</v>
      </c>
      <c r="F205" s="7">
        <v>0</v>
      </c>
      <c r="L205" s="5" t="s">
        <v>10</v>
      </c>
      <c r="M205" s="4" t="s">
        <v>10</v>
      </c>
      <c r="N205" t="s">
        <v>177</v>
      </c>
    </row>
    <row r="206" spans="1:14" x14ac:dyDescent="0.3">
      <c r="A206" s="7">
        <v>3</v>
      </c>
      <c r="B206">
        <v>12</v>
      </c>
      <c r="C206" s="7" t="s">
        <v>66</v>
      </c>
      <c r="D206" s="3">
        <v>44285</v>
      </c>
      <c r="E206" s="7" t="s">
        <v>10</v>
      </c>
      <c r="F206" s="7">
        <v>0</v>
      </c>
      <c r="L206" s="5" t="s">
        <v>10</v>
      </c>
      <c r="M206" s="4" t="s">
        <v>10</v>
      </c>
    </row>
    <row r="207" spans="1:14" x14ac:dyDescent="0.3">
      <c r="A207" s="7">
        <v>3</v>
      </c>
      <c r="B207">
        <v>13</v>
      </c>
      <c r="C207" s="7" t="s">
        <v>67</v>
      </c>
      <c r="D207" s="3">
        <v>44285</v>
      </c>
      <c r="E207" s="7" t="s">
        <v>10</v>
      </c>
      <c r="F207" s="7">
        <v>0</v>
      </c>
      <c r="L207" s="5" t="s">
        <v>10</v>
      </c>
      <c r="M207" s="4" t="s">
        <v>10</v>
      </c>
    </row>
    <row r="208" spans="1:14" x14ac:dyDescent="0.3">
      <c r="A208" s="7">
        <v>3</v>
      </c>
      <c r="B208" t="s">
        <v>3</v>
      </c>
      <c r="C208" s="7" t="s">
        <v>195</v>
      </c>
      <c r="D208" s="3">
        <v>44285</v>
      </c>
      <c r="E208" s="7" t="s">
        <v>10</v>
      </c>
      <c r="F208" s="7">
        <v>0</v>
      </c>
      <c r="L208" s="5" t="s">
        <v>10</v>
      </c>
      <c r="M208" s="4" t="s">
        <v>10</v>
      </c>
    </row>
    <row r="209" spans="1:14" x14ac:dyDescent="0.3">
      <c r="A209" s="7">
        <v>3</v>
      </c>
      <c r="B209">
        <v>14</v>
      </c>
      <c r="C209" s="7" t="s">
        <v>65</v>
      </c>
      <c r="D209" s="3">
        <v>44285</v>
      </c>
      <c r="E209" s="7" t="s">
        <v>10</v>
      </c>
      <c r="F209" s="7">
        <v>0</v>
      </c>
      <c r="L209" s="5" t="s">
        <v>10</v>
      </c>
      <c r="M209" s="4" t="s">
        <v>10</v>
      </c>
      <c r="N209" t="s">
        <v>177</v>
      </c>
    </row>
    <row r="210" spans="1:14" x14ac:dyDescent="0.3">
      <c r="A210" s="7">
        <v>3</v>
      </c>
      <c r="B210">
        <v>15</v>
      </c>
      <c r="C210" s="7" t="s">
        <v>193</v>
      </c>
      <c r="D210" s="3">
        <v>44285</v>
      </c>
      <c r="E210" s="7" t="s">
        <v>10</v>
      </c>
      <c r="F210" s="7">
        <v>0</v>
      </c>
      <c r="L210" s="5" t="s">
        <v>10</v>
      </c>
      <c r="M210" s="4" t="s">
        <v>10</v>
      </c>
    </row>
    <row r="211" spans="1:14" x14ac:dyDescent="0.3">
      <c r="A211" s="7">
        <v>4</v>
      </c>
      <c r="B211" t="s">
        <v>3</v>
      </c>
      <c r="C211" s="7" t="s">
        <v>195</v>
      </c>
      <c r="D211" s="3">
        <v>44285</v>
      </c>
      <c r="E211" s="7" t="s">
        <v>10</v>
      </c>
      <c r="F211" s="7">
        <v>0</v>
      </c>
      <c r="L211" s="5" t="s">
        <v>10</v>
      </c>
      <c r="M211" s="4" t="s">
        <v>10</v>
      </c>
    </row>
    <row r="212" spans="1:14" x14ac:dyDescent="0.3">
      <c r="A212" s="7">
        <v>4</v>
      </c>
      <c r="B212">
        <v>16</v>
      </c>
      <c r="C212" s="7" t="s">
        <v>193</v>
      </c>
      <c r="D212" s="3">
        <v>44285</v>
      </c>
      <c r="E212" s="7" t="s">
        <v>10</v>
      </c>
      <c r="F212" s="7">
        <v>0</v>
      </c>
      <c r="L212" s="5" t="s">
        <v>10</v>
      </c>
      <c r="M212" s="4" t="s">
        <v>10</v>
      </c>
    </row>
    <row r="213" spans="1:14" x14ac:dyDescent="0.3">
      <c r="A213" s="7">
        <v>4</v>
      </c>
      <c r="B213">
        <v>17</v>
      </c>
      <c r="C213" s="7" t="s">
        <v>65</v>
      </c>
      <c r="D213" s="3">
        <v>44285</v>
      </c>
      <c r="E213" s="7" t="s">
        <v>10</v>
      </c>
      <c r="F213" s="7">
        <v>0</v>
      </c>
      <c r="L213" s="5" t="s">
        <v>10</v>
      </c>
      <c r="M213" s="4" t="s">
        <v>10</v>
      </c>
    </row>
    <row r="214" spans="1:14" x14ac:dyDescent="0.3">
      <c r="A214" s="7">
        <v>4</v>
      </c>
      <c r="B214">
        <v>18</v>
      </c>
      <c r="C214" s="7" t="s">
        <v>66</v>
      </c>
      <c r="D214" s="3">
        <v>44285</v>
      </c>
      <c r="E214" s="7" t="s">
        <v>10</v>
      </c>
      <c r="F214" s="7">
        <v>0</v>
      </c>
      <c r="L214" s="5" t="s">
        <v>10</v>
      </c>
      <c r="M214" s="4" t="s">
        <v>10</v>
      </c>
    </row>
    <row r="215" spans="1:14" x14ac:dyDescent="0.3">
      <c r="A215" s="7">
        <v>4</v>
      </c>
      <c r="B215">
        <v>19</v>
      </c>
      <c r="C215" s="7" t="s">
        <v>67</v>
      </c>
      <c r="D215" s="3">
        <v>44285</v>
      </c>
      <c r="E215" s="7" t="s">
        <v>10</v>
      </c>
      <c r="F215" s="7">
        <v>0</v>
      </c>
      <c r="L215" s="5" t="s">
        <v>10</v>
      </c>
      <c r="M215" s="4" t="s">
        <v>10</v>
      </c>
    </row>
    <row r="216" spans="1:14" x14ac:dyDescent="0.3">
      <c r="A216" s="7">
        <v>4</v>
      </c>
      <c r="B216" t="s">
        <v>91</v>
      </c>
      <c r="C216" s="7" t="s">
        <v>196</v>
      </c>
      <c r="D216" s="3">
        <v>44285</v>
      </c>
      <c r="E216" s="7" t="s">
        <v>10</v>
      </c>
      <c r="F216" s="7">
        <v>0</v>
      </c>
      <c r="L216" s="5" t="s">
        <v>10</v>
      </c>
      <c r="M216" s="4" t="s">
        <v>10</v>
      </c>
    </row>
    <row r="217" spans="1:14" x14ac:dyDescent="0.3">
      <c r="A217" s="7">
        <v>5</v>
      </c>
      <c r="B217" t="s">
        <v>3</v>
      </c>
      <c r="C217" s="7" t="s">
        <v>195</v>
      </c>
      <c r="D217" s="3">
        <v>44285</v>
      </c>
      <c r="E217" s="7" t="s">
        <v>10</v>
      </c>
      <c r="F217" s="7">
        <v>0</v>
      </c>
      <c r="L217" s="5" t="s">
        <v>10</v>
      </c>
      <c r="M217" s="4" t="s">
        <v>10</v>
      </c>
    </row>
    <row r="218" spans="1:14" x14ac:dyDescent="0.3">
      <c r="A218" s="7">
        <v>5</v>
      </c>
      <c r="B218">
        <v>21</v>
      </c>
      <c r="C218" s="7" t="s">
        <v>66</v>
      </c>
      <c r="D218" s="3">
        <v>44285</v>
      </c>
      <c r="E218" s="7" t="s">
        <v>10</v>
      </c>
      <c r="F218" s="7">
        <v>0</v>
      </c>
      <c r="L218" s="5" t="s">
        <v>10</v>
      </c>
      <c r="M218" s="4" t="s">
        <v>10</v>
      </c>
    </row>
    <row r="219" spans="1:14" x14ac:dyDescent="0.3">
      <c r="A219" s="7">
        <v>5</v>
      </c>
      <c r="B219">
        <v>22</v>
      </c>
      <c r="C219" s="7" t="s">
        <v>65</v>
      </c>
      <c r="D219" s="3">
        <v>44285</v>
      </c>
      <c r="E219" s="7" t="s">
        <v>10</v>
      </c>
      <c r="F219" s="7">
        <v>0</v>
      </c>
      <c r="L219" s="5" t="s">
        <v>10</v>
      </c>
      <c r="M219" s="4" t="s">
        <v>10</v>
      </c>
    </row>
    <row r="220" spans="1:14" x14ac:dyDescent="0.3">
      <c r="A220" s="7">
        <v>5</v>
      </c>
      <c r="B220">
        <v>23</v>
      </c>
      <c r="C220" s="7" t="s">
        <v>193</v>
      </c>
      <c r="D220" s="3">
        <v>44285</v>
      </c>
      <c r="E220" s="7" t="s">
        <v>10</v>
      </c>
      <c r="F220" s="7">
        <v>0</v>
      </c>
      <c r="L220" s="5" t="s">
        <v>10</v>
      </c>
      <c r="M220" s="4" t="s">
        <v>10</v>
      </c>
    </row>
    <row r="221" spans="1:14" x14ac:dyDescent="0.3">
      <c r="A221" s="7">
        <v>5</v>
      </c>
      <c r="B221" t="s">
        <v>92</v>
      </c>
      <c r="C221" s="7" t="s">
        <v>67</v>
      </c>
      <c r="D221" s="3">
        <v>44285</v>
      </c>
      <c r="E221" t="s">
        <v>192</v>
      </c>
      <c r="F221" s="7">
        <v>2</v>
      </c>
      <c r="G221" t="s">
        <v>11</v>
      </c>
      <c r="H221" t="s">
        <v>11</v>
      </c>
      <c r="I221" t="s">
        <v>14</v>
      </c>
      <c r="J221" s="31">
        <v>1.715277777777778E-4</v>
      </c>
      <c r="K221" s="6">
        <v>0.5</v>
      </c>
      <c r="L221" s="5">
        <v>2.564102564102564E-2</v>
      </c>
      <c r="M221" s="4" t="s">
        <v>10</v>
      </c>
    </row>
    <row r="222" spans="1:14" x14ac:dyDescent="0.3">
      <c r="A222" s="7">
        <v>5</v>
      </c>
      <c r="B222">
        <v>25</v>
      </c>
      <c r="C222" s="7" t="s">
        <v>67</v>
      </c>
      <c r="D222" s="3">
        <v>44285</v>
      </c>
      <c r="E222" s="7" t="s">
        <v>10</v>
      </c>
      <c r="F222" s="7">
        <v>0</v>
      </c>
      <c r="L222" s="5" t="s">
        <v>10</v>
      </c>
      <c r="M222" s="4" t="s">
        <v>10</v>
      </c>
    </row>
    <row r="223" spans="1:14" x14ac:dyDescent="0.3">
      <c r="A223" s="7">
        <v>6</v>
      </c>
      <c r="B223">
        <v>26</v>
      </c>
      <c r="C223" s="7" t="s">
        <v>66</v>
      </c>
      <c r="D223" s="3">
        <v>44285</v>
      </c>
      <c r="E223" s="7" t="s">
        <v>10</v>
      </c>
      <c r="F223" s="7">
        <v>0</v>
      </c>
      <c r="L223" s="5" t="s">
        <v>10</v>
      </c>
      <c r="M223" s="4" t="s">
        <v>10</v>
      </c>
    </row>
    <row r="224" spans="1:14" x14ac:dyDescent="0.3">
      <c r="A224" s="7">
        <v>6</v>
      </c>
      <c r="B224">
        <v>27</v>
      </c>
      <c r="C224" s="7" t="s">
        <v>65</v>
      </c>
      <c r="D224" s="3">
        <v>44285</v>
      </c>
      <c r="E224" s="7" t="s">
        <v>10</v>
      </c>
      <c r="F224" s="7">
        <v>0</v>
      </c>
      <c r="L224" s="5" t="s">
        <v>10</v>
      </c>
      <c r="M224" s="4" t="s">
        <v>10</v>
      </c>
    </row>
    <row r="225" spans="1:14" x14ac:dyDescent="0.3">
      <c r="A225" s="7">
        <v>6</v>
      </c>
      <c r="B225" t="s">
        <v>3</v>
      </c>
      <c r="C225" s="7" t="s">
        <v>195</v>
      </c>
      <c r="D225" s="3">
        <v>44285</v>
      </c>
      <c r="E225" s="7" t="s">
        <v>10</v>
      </c>
      <c r="F225" s="7">
        <v>0</v>
      </c>
      <c r="L225" s="5" t="s">
        <v>10</v>
      </c>
      <c r="M225" s="4" t="s">
        <v>10</v>
      </c>
    </row>
    <row r="226" spans="1:14" x14ac:dyDescent="0.3">
      <c r="A226" s="7">
        <v>6</v>
      </c>
      <c r="B226">
        <v>28</v>
      </c>
      <c r="C226" s="7" t="s">
        <v>193</v>
      </c>
      <c r="D226" s="3">
        <v>44285</v>
      </c>
      <c r="E226" s="7" t="s">
        <v>10</v>
      </c>
      <c r="F226" s="7">
        <v>0</v>
      </c>
      <c r="L226" s="5" t="s">
        <v>10</v>
      </c>
      <c r="M226" s="4" t="s">
        <v>10</v>
      </c>
    </row>
    <row r="227" spans="1:14" x14ac:dyDescent="0.3">
      <c r="A227" s="7">
        <v>6</v>
      </c>
      <c r="B227">
        <v>29</v>
      </c>
      <c r="C227" s="7" t="s">
        <v>67</v>
      </c>
      <c r="D227" s="3">
        <v>44285</v>
      </c>
      <c r="E227" s="7" t="s">
        <v>10</v>
      </c>
      <c r="F227" s="7">
        <v>0</v>
      </c>
      <c r="L227" s="5" t="s">
        <v>10</v>
      </c>
      <c r="M227" s="4" t="s">
        <v>10</v>
      </c>
    </row>
    <row r="228" spans="1:14" x14ac:dyDescent="0.3">
      <c r="A228" s="7">
        <v>6</v>
      </c>
      <c r="B228" t="s">
        <v>93</v>
      </c>
      <c r="C228" s="7" t="s">
        <v>196</v>
      </c>
      <c r="D228" s="3">
        <v>44285</v>
      </c>
      <c r="E228" s="7" t="s">
        <v>10</v>
      </c>
      <c r="F228" s="7">
        <v>0</v>
      </c>
      <c r="L228" s="5" t="s">
        <v>10</v>
      </c>
      <c r="M228" s="4" t="s">
        <v>10</v>
      </c>
      <c r="N228" t="s">
        <v>178</v>
      </c>
    </row>
  </sheetData>
  <sheetProtection autoFilter="0"/>
  <autoFilter ref="A1:N228" xr:uid="{00000000-0009-0000-0000-000001000000}"/>
  <sortState ref="A2:S50">
    <sortCondition ref="D2:D50"/>
  </sortState>
  <pageMargins left="0.7" right="0.7" top="0.75" bottom="0.75" header="0.3" footer="0.3"/>
  <pageSetup orientation="portrait" horizontalDpi="1200" verticalDpi="12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U73"/>
  <sheetViews>
    <sheetView workbookViewId="0">
      <pane xSplit="3" ySplit="2" topLeftCell="AI3" activePane="bottomRight" state="frozen"/>
      <selection activeCell="B1" sqref="B1"/>
      <selection pane="topRight" activeCell="F1" sqref="F1"/>
      <selection pane="bottomLeft" activeCell="B2" sqref="B2"/>
      <selection pane="bottomRight" activeCell="AI27" sqref="AI27"/>
    </sheetView>
  </sheetViews>
  <sheetFormatPr defaultColWidth="8.6640625" defaultRowHeight="14.4" x14ac:dyDescent="0.3"/>
  <cols>
    <col min="1" max="1" width="5.5546875" style="7" bestFit="1" customWidth="1"/>
    <col min="2" max="2" width="4.33203125" style="7" bestFit="1" customWidth="1"/>
    <col min="3" max="3" width="21.6640625" style="76" customWidth="1"/>
    <col min="4" max="7" width="8.6640625" style="7"/>
    <col min="8" max="8" width="8.109375" style="10" bestFit="1" customWidth="1"/>
    <col min="9" max="18" width="8.109375" style="10" customWidth="1"/>
    <col min="19" max="22" width="8.6640625" style="10" customWidth="1"/>
    <col min="23" max="23" width="8.6640625" style="10" bestFit="1" customWidth="1"/>
    <col min="24" max="29" width="8.6640625" style="10" customWidth="1"/>
    <col min="30" max="30" width="9.44140625" style="64" bestFit="1" customWidth="1"/>
    <col min="31" max="34" width="8.6640625" style="10" customWidth="1"/>
    <col min="35" max="35" width="9.44140625" style="10" customWidth="1"/>
    <col min="36" max="36" width="8.6640625" style="7"/>
    <col min="37" max="37" width="18.6640625" style="7" customWidth="1"/>
    <col min="38" max="40" width="8.6640625" style="17"/>
    <col min="41" max="41" width="8.6640625" style="18"/>
    <col min="42" max="49" width="8.6640625" style="7"/>
    <col min="50" max="50" width="17.33203125" style="7" bestFit="1" customWidth="1"/>
    <col min="51" max="62" width="8.6640625" style="7"/>
    <col min="63" max="63" width="17.33203125" style="7" bestFit="1" customWidth="1"/>
    <col min="64" max="75" width="8.6640625" style="7"/>
    <col min="76" max="76" width="17.33203125" style="7" bestFit="1" customWidth="1"/>
    <col min="77" max="88" width="8.6640625" style="7"/>
    <col min="89" max="89" width="17.33203125" style="7" bestFit="1" customWidth="1"/>
    <col min="90" max="16384" width="8.6640625" style="7"/>
  </cols>
  <sheetData>
    <row r="1" spans="1:99" s="80" customFormat="1" ht="18" x14ac:dyDescent="0.35">
      <c r="C1" s="81"/>
      <c r="D1" s="94" t="s">
        <v>145</v>
      </c>
      <c r="E1" s="94"/>
      <c r="F1" s="94"/>
      <c r="G1" s="94"/>
      <c r="H1" s="94"/>
      <c r="I1" s="95" t="s">
        <v>105</v>
      </c>
      <c r="J1" s="95"/>
      <c r="K1" s="95"/>
      <c r="L1" s="95"/>
      <c r="M1" s="95"/>
      <c r="N1" s="95" t="s">
        <v>150</v>
      </c>
      <c r="O1" s="95"/>
      <c r="P1" s="95"/>
      <c r="Q1" s="95"/>
      <c r="R1" s="95"/>
      <c r="S1" s="95" t="s">
        <v>146</v>
      </c>
      <c r="T1" s="95"/>
      <c r="U1" s="95"/>
      <c r="V1" s="95"/>
      <c r="W1" s="95"/>
      <c r="X1" s="95" t="s">
        <v>147</v>
      </c>
      <c r="Y1" s="95"/>
      <c r="Z1" s="95"/>
      <c r="AA1" s="95"/>
      <c r="AB1" s="95"/>
      <c r="AC1" s="95" t="s">
        <v>148</v>
      </c>
      <c r="AD1" s="95"/>
      <c r="AE1" s="95"/>
      <c r="AF1" s="95"/>
      <c r="AG1" s="95"/>
      <c r="AH1" s="95"/>
      <c r="AI1" s="82"/>
      <c r="AK1" s="97">
        <v>2018</v>
      </c>
      <c r="AL1" s="97"/>
      <c r="AM1" s="97"/>
      <c r="AN1" s="97"/>
      <c r="AO1" s="97"/>
      <c r="AP1" s="97"/>
      <c r="AQ1" s="97"/>
      <c r="AR1" s="97"/>
      <c r="AS1" s="97"/>
      <c r="AT1" s="97"/>
      <c r="AU1" s="97"/>
      <c r="AV1" s="97"/>
      <c r="AX1" s="97">
        <v>2019</v>
      </c>
      <c r="AY1" s="97"/>
      <c r="AZ1" s="97"/>
      <c r="BA1" s="97"/>
      <c r="BB1" s="97"/>
      <c r="BC1" s="97"/>
      <c r="BD1" s="97"/>
      <c r="BE1" s="97"/>
      <c r="BF1" s="97"/>
      <c r="BG1" s="97"/>
      <c r="BH1" s="97"/>
      <c r="BI1" s="97"/>
      <c r="BK1" s="97">
        <v>2020</v>
      </c>
      <c r="BL1" s="97"/>
      <c r="BM1" s="97"/>
      <c r="BN1" s="97"/>
      <c r="BO1" s="97"/>
      <c r="BP1" s="97"/>
      <c r="BQ1" s="97"/>
      <c r="BR1" s="97"/>
      <c r="BS1" s="97"/>
      <c r="BT1" s="97"/>
      <c r="BU1" s="97"/>
      <c r="BV1" s="97"/>
      <c r="BX1" s="97">
        <v>2021</v>
      </c>
      <c r="BY1" s="97"/>
      <c r="BZ1" s="97"/>
      <c r="CA1" s="97"/>
      <c r="CB1" s="97"/>
      <c r="CC1" s="97"/>
      <c r="CD1" s="97"/>
      <c r="CE1" s="97"/>
      <c r="CF1" s="97"/>
      <c r="CG1" s="97"/>
      <c r="CH1" s="97"/>
      <c r="CI1" s="97"/>
      <c r="CK1" s="97" t="s">
        <v>156</v>
      </c>
      <c r="CL1" s="97"/>
      <c r="CM1" s="97"/>
      <c r="CN1" s="97"/>
      <c r="CO1" s="97"/>
      <c r="CP1" s="97"/>
      <c r="CQ1" s="97"/>
      <c r="CR1" s="97"/>
      <c r="CS1" s="97"/>
      <c r="CT1" s="97"/>
      <c r="CU1" s="97"/>
    </row>
    <row r="2" spans="1:99" s="33" customFormat="1" ht="43.2" x14ac:dyDescent="0.3">
      <c r="A2" s="65" t="s">
        <v>0</v>
      </c>
      <c r="B2" s="65" t="s">
        <v>1</v>
      </c>
      <c r="C2" s="75" t="s">
        <v>2</v>
      </c>
      <c r="D2" s="66">
        <v>2018</v>
      </c>
      <c r="E2" s="67">
        <v>2019</v>
      </c>
      <c r="F2" s="67">
        <v>2020</v>
      </c>
      <c r="G2" s="67">
        <v>2021</v>
      </c>
      <c r="H2" s="68" t="s">
        <v>149</v>
      </c>
      <c r="I2" s="66">
        <v>2018</v>
      </c>
      <c r="J2" s="67">
        <v>2019</v>
      </c>
      <c r="K2" s="67">
        <v>2020</v>
      </c>
      <c r="L2" s="67">
        <v>2021</v>
      </c>
      <c r="M2" s="68" t="s">
        <v>149</v>
      </c>
      <c r="N2" s="66">
        <v>2018</v>
      </c>
      <c r="O2" s="67">
        <v>2019</v>
      </c>
      <c r="P2" s="67">
        <v>2020</v>
      </c>
      <c r="Q2" s="67">
        <v>2021</v>
      </c>
      <c r="R2" s="68" t="s">
        <v>149</v>
      </c>
      <c r="S2" s="66">
        <v>2018</v>
      </c>
      <c r="T2" s="67">
        <v>2019</v>
      </c>
      <c r="U2" s="67">
        <v>2020</v>
      </c>
      <c r="V2" s="67">
        <v>2021</v>
      </c>
      <c r="W2" s="68" t="s">
        <v>149</v>
      </c>
      <c r="X2" s="66">
        <v>2018</v>
      </c>
      <c r="Y2" s="67">
        <v>2019</v>
      </c>
      <c r="Z2" s="67">
        <v>2020</v>
      </c>
      <c r="AA2" s="67">
        <v>2021</v>
      </c>
      <c r="AB2" s="68" t="s">
        <v>149</v>
      </c>
      <c r="AC2" s="69" t="s">
        <v>143</v>
      </c>
      <c r="AD2" s="67" t="s">
        <v>144</v>
      </c>
      <c r="AE2" s="70">
        <v>2019</v>
      </c>
      <c r="AF2" s="70">
        <v>2020</v>
      </c>
      <c r="AG2" s="70">
        <v>2021</v>
      </c>
      <c r="AH2" s="71" t="s">
        <v>149</v>
      </c>
      <c r="AI2" s="65"/>
      <c r="AK2" s="96" t="s">
        <v>142</v>
      </c>
      <c r="AL2" s="96"/>
      <c r="AM2" s="96"/>
      <c r="AN2" s="96"/>
      <c r="AO2" s="96"/>
      <c r="AP2" s="96"/>
      <c r="AQ2" s="96"/>
      <c r="AR2" s="72"/>
      <c r="AS2" s="72"/>
      <c r="AT2" s="72"/>
      <c r="AU2" s="72"/>
      <c r="AV2" s="72"/>
      <c r="AX2" s="92" t="s">
        <v>142</v>
      </c>
      <c r="AY2" s="92"/>
      <c r="AZ2" s="92"/>
      <c r="BA2" s="92"/>
      <c r="BB2" s="92"/>
      <c r="BC2" s="92"/>
      <c r="BD2" s="92"/>
      <c r="BE2" s="7"/>
      <c r="BF2" s="7"/>
      <c r="BG2" s="7"/>
      <c r="BH2" s="7"/>
      <c r="BI2" s="7"/>
      <c r="BK2" s="92" t="s">
        <v>142</v>
      </c>
      <c r="BL2" s="92"/>
      <c r="BM2" s="92"/>
      <c r="BN2" s="92"/>
      <c r="BO2" s="92"/>
      <c r="BP2" s="92"/>
      <c r="BQ2" s="92"/>
      <c r="BR2" s="7"/>
      <c r="BS2" s="7"/>
      <c r="BT2" s="7"/>
      <c r="BU2" s="7"/>
      <c r="BV2" s="7"/>
      <c r="BX2" s="92" t="s">
        <v>142</v>
      </c>
      <c r="BY2" s="92"/>
      <c r="BZ2" s="92"/>
      <c r="CA2" s="92"/>
      <c r="CB2" s="92"/>
      <c r="CC2" s="92"/>
      <c r="CD2" s="92"/>
      <c r="CE2" s="7"/>
      <c r="CF2" s="7"/>
      <c r="CG2" s="7"/>
      <c r="CH2" s="7"/>
      <c r="CI2" s="7"/>
      <c r="CK2" s="92" t="s">
        <v>142</v>
      </c>
      <c r="CL2" s="92"/>
      <c r="CM2" s="92"/>
      <c r="CN2" s="92"/>
      <c r="CO2" s="92"/>
      <c r="CP2" s="92"/>
      <c r="CQ2" s="92"/>
      <c r="CR2" s="7"/>
      <c r="CS2" s="7"/>
      <c r="CT2" s="7"/>
      <c r="CU2" s="7"/>
    </row>
    <row r="3" spans="1:99" x14ac:dyDescent="0.3">
      <c r="A3" s="7">
        <v>1</v>
      </c>
      <c r="B3" s="7" t="s">
        <v>3</v>
      </c>
      <c r="C3" s="76" t="s">
        <v>195</v>
      </c>
      <c r="D3" s="55">
        <v>0</v>
      </c>
      <c r="E3" s="28">
        <v>0</v>
      </c>
      <c r="F3" s="28">
        <v>0</v>
      </c>
      <c r="G3" s="28">
        <v>0</v>
      </c>
      <c r="H3" s="56">
        <v>0</v>
      </c>
      <c r="I3" s="55">
        <v>0</v>
      </c>
      <c r="J3" s="28">
        <v>0</v>
      </c>
      <c r="K3" s="28">
        <v>0</v>
      </c>
      <c r="L3" s="28">
        <v>0</v>
      </c>
      <c r="M3" s="56">
        <v>0</v>
      </c>
      <c r="N3" s="55">
        <v>0</v>
      </c>
      <c r="O3" s="28">
        <v>0</v>
      </c>
      <c r="P3" s="28">
        <v>0</v>
      </c>
      <c r="Q3" s="28">
        <v>0</v>
      </c>
      <c r="R3" s="56">
        <v>0</v>
      </c>
      <c r="S3" s="55">
        <v>0</v>
      </c>
      <c r="T3" s="28">
        <v>0</v>
      </c>
      <c r="U3" s="28">
        <v>0</v>
      </c>
      <c r="V3" s="28">
        <v>0</v>
      </c>
      <c r="W3" s="56">
        <v>0</v>
      </c>
      <c r="X3" s="55">
        <v>0</v>
      </c>
      <c r="Y3" s="28">
        <v>0</v>
      </c>
      <c r="Z3" s="28">
        <v>0</v>
      </c>
      <c r="AA3" s="28">
        <v>0</v>
      </c>
      <c r="AB3" s="56">
        <v>0</v>
      </c>
      <c r="AC3" s="59">
        <v>0</v>
      </c>
      <c r="AD3" s="60">
        <v>0</v>
      </c>
      <c r="AE3" s="60">
        <v>0</v>
      </c>
      <c r="AF3" s="60">
        <v>0</v>
      </c>
      <c r="AG3" s="60">
        <v>0</v>
      </c>
      <c r="AH3" s="61">
        <v>0</v>
      </c>
      <c r="AI3" s="24"/>
      <c r="AK3" s="19" t="s">
        <v>2</v>
      </c>
      <c r="AL3" s="20" t="s">
        <v>22</v>
      </c>
      <c r="AM3" s="20" t="s">
        <v>25</v>
      </c>
      <c r="AN3" s="20" t="s">
        <v>154</v>
      </c>
      <c r="AO3" s="21" t="s">
        <v>155</v>
      </c>
      <c r="AP3" s="22" t="s">
        <v>23</v>
      </c>
      <c r="AQ3" s="22" t="s">
        <v>24</v>
      </c>
      <c r="AR3" s="22"/>
      <c r="AS3" s="22"/>
      <c r="AT3" s="22"/>
      <c r="AU3" s="22"/>
      <c r="AV3" s="22"/>
      <c r="AX3" s="8" t="s">
        <v>2</v>
      </c>
      <c r="AY3" s="74" t="s">
        <v>22</v>
      </c>
      <c r="AZ3" s="74" t="s">
        <v>25</v>
      </c>
      <c r="BA3" s="74" t="s">
        <v>154</v>
      </c>
      <c r="BB3" s="26" t="s">
        <v>155</v>
      </c>
      <c r="BC3" s="73" t="s">
        <v>23</v>
      </c>
      <c r="BD3" s="73" t="s">
        <v>24</v>
      </c>
      <c r="BE3" s="10"/>
      <c r="BF3" s="10"/>
      <c r="BG3" s="10"/>
      <c r="BH3" s="10"/>
      <c r="BI3" s="10"/>
      <c r="BK3" s="8" t="s">
        <v>2</v>
      </c>
      <c r="BL3" s="74" t="s">
        <v>22</v>
      </c>
      <c r="BM3" s="74" t="s">
        <v>25</v>
      </c>
      <c r="BN3" s="74" t="s">
        <v>154</v>
      </c>
      <c r="BO3" s="26" t="s">
        <v>155</v>
      </c>
      <c r="BP3" s="73" t="s">
        <v>23</v>
      </c>
      <c r="BQ3" s="73" t="s">
        <v>24</v>
      </c>
      <c r="BR3" s="10"/>
      <c r="BS3" s="10"/>
      <c r="BT3" s="10"/>
      <c r="BU3" s="10"/>
      <c r="BV3" s="10"/>
      <c r="BX3" s="8" t="s">
        <v>2</v>
      </c>
      <c r="BY3" s="74" t="s">
        <v>22</v>
      </c>
      <c r="BZ3" s="74" t="s">
        <v>25</v>
      </c>
      <c r="CA3" s="74" t="s">
        <v>154</v>
      </c>
      <c r="CB3" s="26" t="s">
        <v>155</v>
      </c>
      <c r="CC3" s="73" t="s">
        <v>23</v>
      </c>
      <c r="CD3" s="73" t="s">
        <v>24</v>
      </c>
      <c r="CE3" s="10"/>
      <c r="CF3" s="10"/>
      <c r="CG3" s="10"/>
      <c r="CH3" s="10"/>
      <c r="CI3" s="10"/>
      <c r="CK3" s="8" t="s">
        <v>2</v>
      </c>
      <c r="CL3" s="74" t="s">
        <v>22</v>
      </c>
      <c r="CM3" s="74" t="s">
        <v>25</v>
      </c>
      <c r="CN3" s="74" t="s">
        <v>154</v>
      </c>
      <c r="CO3" s="26" t="s">
        <v>155</v>
      </c>
      <c r="CP3" s="73" t="s">
        <v>23</v>
      </c>
      <c r="CQ3" s="73" t="s">
        <v>24</v>
      </c>
      <c r="CR3" s="10"/>
      <c r="CS3" s="10"/>
      <c r="CT3" s="10"/>
      <c r="CU3" s="10"/>
    </row>
    <row r="4" spans="1:99" x14ac:dyDescent="0.3">
      <c r="A4" s="7">
        <v>1</v>
      </c>
      <c r="B4" s="9">
        <v>1</v>
      </c>
      <c r="C4" s="76" t="s">
        <v>193</v>
      </c>
      <c r="D4" s="55">
        <v>0.17972222222222223</v>
      </c>
      <c r="E4" s="28">
        <v>9.7986111111111107E-2</v>
      </c>
      <c r="F4" s="28">
        <v>0</v>
      </c>
      <c r="G4" s="28">
        <v>0</v>
      </c>
      <c r="H4" s="56">
        <v>0.27770833333333333</v>
      </c>
      <c r="I4" s="55">
        <v>0</v>
      </c>
      <c r="J4" s="28">
        <v>0</v>
      </c>
      <c r="K4" s="28">
        <v>0</v>
      </c>
      <c r="L4" s="28">
        <v>0</v>
      </c>
      <c r="M4" s="56">
        <v>0</v>
      </c>
      <c r="N4" s="55">
        <v>0.17972222222222223</v>
      </c>
      <c r="O4" s="28">
        <v>9.7986111111111107E-2</v>
      </c>
      <c r="P4" s="28">
        <v>0</v>
      </c>
      <c r="Q4" s="28">
        <v>0</v>
      </c>
      <c r="R4" s="56">
        <v>0.27770833333333333</v>
      </c>
      <c r="S4" s="55">
        <v>0</v>
      </c>
      <c r="T4" s="28">
        <v>0</v>
      </c>
      <c r="U4" s="28">
        <v>0</v>
      </c>
      <c r="V4" s="28">
        <v>0</v>
      </c>
      <c r="W4" s="56">
        <v>0</v>
      </c>
      <c r="X4" s="55">
        <v>0</v>
      </c>
      <c r="Y4" s="28">
        <v>0</v>
      </c>
      <c r="Z4" s="28">
        <v>0</v>
      </c>
      <c r="AA4" s="28">
        <v>0</v>
      </c>
      <c r="AB4" s="56">
        <v>0</v>
      </c>
      <c r="AC4" s="59">
        <v>0</v>
      </c>
      <c r="AD4" s="60">
        <v>0</v>
      </c>
      <c r="AE4" s="60">
        <v>0</v>
      </c>
      <c r="AF4" s="60">
        <v>0</v>
      </c>
      <c r="AG4" s="60">
        <v>0</v>
      </c>
      <c r="AH4" s="61">
        <v>0</v>
      </c>
      <c r="AI4" s="24"/>
      <c r="AK4" s="9" t="s">
        <v>195</v>
      </c>
      <c r="AL4" s="18">
        <v>0</v>
      </c>
      <c r="AM4" s="23">
        <v>6</v>
      </c>
      <c r="AN4" s="18">
        <v>0</v>
      </c>
      <c r="AO4" s="18">
        <v>0</v>
      </c>
      <c r="AP4" s="18">
        <v>0</v>
      </c>
      <c r="AQ4" s="18">
        <v>0</v>
      </c>
      <c r="AR4" s="17"/>
      <c r="AS4" s="17"/>
      <c r="AT4" s="17"/>
      <c r="AU4" s="17"/>
      <c r="AV4" s="17"/>
      <c r="AX4" s="7" t="s">
        <v>195</v>
      </c>
      <c r="AY4" s="18">
        <v>0</v>
      </c>
      <c r="AZ4" s="23">
        <v>6</v>
      </c>
      <c r="BA4" s="18">
        <v>0</v>
      </c>
      <c r="BB4" s="18">
        <v>0</v>
      </c>
      <c r="BC4" s="18">
        <v>0</v>
      </c>
      <c r="BD4" s="18">
        <v>0</v>
      </c>
      <c r="BE4" s="17"/>
      <c r="BF4" s="17"/>
      <c r="BG4" s="17"/>
      <c r="BH4" s="17"/>
      <c r="BI4" s="17"/>
      <c r="BK4" s="7" t="s">
        <v>195</v>
      </c>
      <c r="BL4" s="18">
        <v>0</v>
      </c>
      <c r="BM4" s="23">
        <v>6</v>
      </c>
      <c r="BN4" s="18">
        <v>0</v>
      </c>
      <c r="BO4" s="18">
        <v>0</v>
      </c>
      <c r="BP4" s="18">
        <v>0</v>
      </c>
      <c r="BQ4" s="18">
        <v>0</v>
      </c>
      <c r="BR4" s="17"/>
      <c r="BS4" s="17"/>
      <c r="BT4" s="17"/>
      <c r="BU4" s="17"/>
      <c r="BV4" s="17"/>
      <c r="BX4" s="7" t="s">
        <v>195</v>
      </c>
      <c r="BY4" s="18">
        <v>0</v>
      </c>
      <c r="BZ4" s="23">
        <v>6</v>
      </c>
      <c r="CA4" s="18">
        <v>0</v>
      </c>
      <c r="CB4" s="18">
        <v>0</v>
      </c>
      <c r="CC4" s="18">
        <v>0</v>
      </c>
      <c r="CD4" s="18">
        <v>0</v>
      </c>
      <c r="CE4" s="17"/>
      <c r="CF4" s="17"/>
      <c r="CG4" s="17"/>
      <c r="CH4" s="17"/>
      <c r="CI4" s="17"/>
      <c r="CK4" s="7" t="s">
        <v>195</v>
      </c>
      <c r="CL4" s="18">
        <v>0</v>
      </c>
      <c r="CM4" s="23">
        <v>6</v>
      </c>
      <c r="CN4" s="18">
        <v>0</v>
      </c>
      <c r="CO4" s="18">
        <v>0</v>
      </c>
      <c r="CP4" s="18">
        <v>0</v>
      </c>
      <c r="CQ4" s="18">
        <v>0</v>
      </c>
      <c r="CR4" s="17"/>
      <c r="CS4" s="17"/>
      <c r="CT4" s="17"/>
      <c r="CU4" s="17"/>
    </row>
    <row r="5" spans="1:99" x14ac:dyDescent="0.3">
      <c r="A5" s="7">
        <v>1</v>
      </c>
      <c r="B5" s="9">
        <v>2</v>
      </c>
      <c r="C5" s="76" t="s">
        <v>194</v>
      </c>
      <c r="D5" s="55">
        <v>0</v>
      </c>
      <c r="E5" s="28">
        <v>0</v>
      </c>
      <c r="F5" s="28">
        <v>0</v>
      </c>
      <c r="G5" s="28">
        <v>0</v>
      </c>
      <c r="H5" s="56">
        <v>0</v>
      </c>
      <c r="I5" s="55">
        <v>0</v>
      </c>
      <c r="J5" s="28">
        <v>0</v>
      </c>
      <c r="K5" s="28">
        <v>0</v>
      </c>
      <c r="L5" s="28">
        <v>0</v>
      </c>
      <c r="M5" s="56">
        <v>0</v>
      </c>
      <c r="N5" s="55">
        <v>0</v>
      </c>
      <c r="O5" s="28">
        <v>0</v>
      </c>
      <c r="P5" s="28">
        <v>0</v>
      </c>
      <c r="Q5" s="28">
        <v>0</v>
      </c>
      <c r="R5" s="56">
        <v>0</v>
      </c>
      <c r="S5" s="55">
        <v>0</v>
      </c>
      <c r="T5" s="28">
        <v>0</v>
      </c>
      <c r="U5" s="28">
        <v>0</v>
      </c>
      <c r="V5" s="28">
        <v>0</v>
      </c>
      <c r="W5" s="56">
        <v>0</v>
      </c>
      <c r="X5" s="55">
        <v>0</v>
      </c>
      <c r="Y5" s="28">
        <v>0</v>
      </c>
      <c r="Z5" s="28">
        <v>0</v>
      </c>
      <c r="AA5" s="28">
        <v>0</v>
      </c>
      <c r="AB5" s="56">
        <v>0</v>
      </c>
      <c r="AC5" s="59">
        <v>0</v>
      </c>
      <c r="AD5" s="60">
        <v>0</v>
      </c>
      <c r="AE5" s="60">
        <v>0</v>
      </c>
      <c r="AF5" s="60">
        <v>0</v>
      </c>
      <c r="AG5" s="60">
        <v>0</v>
      </c>
      <c r="AH5" s="61">
        <v>0</v>
      </c>
      <c r="AI5" s="24"/>
      <c r="AK5" s="9" t="s">
        <v>194</v>
      </c>
      <c r="AL5" s="18">
        <v>0</v>
      </c>
      <c r="AM5" s="23">
        <v>6</v>
      </c>
      <c r="AN5" s="18">
        <v>0</v>
      </c>
      <c r="AO5" s="18">
        <v>0</v>
      </c>
      <c r="AP5" s="18">
        <v>0</v>
      </c>
      <c r="AQ5" s="18">
        <v>0</v>
      </c>
      <c r="AR5" s="17"/>
      <c r="AS5" s="17"/>
      <c r="AT5" s="17"/>
      <c r="AU5" s="17"/>
      <c r="AV5" s="17"/>
      <c r="AX5" s="7" t="s">
        <v>194</v>
      </c>
      <c r="AY5" s="18">
        <v>0</v>
      </c>
      <c r="AZ5" s="23">
        <v>6</v>
      </c>
      <c r="BA5" s="18">
        <v>0</v>
      </c>
      <c r="BB5" s="18">
        <v>0</v>
      </c>
      <c r="BC5" s="18">
        <v>0</v>
      </c>
      <c r="BD5" s="18">
        <v>0</v>
      </c>
      <c r="BE5" s="17"/>
      <c r="BF5" s="17"/>
      <c r="BG5" s="17"/>
      <c r="BH5" s="17"/>
      <c r="BI5" s="17"/>
      <c r="BK5" s="7" t="s">
        <v>194</v>
      </c>
      <c r="BL5" s="18">
        <v>0</v>
      </c>
      <c r="BM5" s="23">
        <v>6</v>
      </c>
      <c r="BN5" s="18">
        <v>0</v>
      </c>
      <c r="BO5" s="18">
        <v>0</v>
      </c>
      <c r="BP5" s="18">
        <v>0</v>
      </c>
      <c r="BQ5" s="18">
        <v>0</v>
      </c>
      <c r="BR5" s="17"/>
      <c r="BS5" s="17"/>
      <c r="BT5" s="17"/>
      <c r="BU5" s="17"/>
      <c r="BV5" s="17"/>
      <c r="BX5" s="7" t="s">
        <v>194</v>
      </c>
      <c r="BY5" s="18">
        <v>0</v>
      </c>
      <c r="BZ5" s="23">
        <v>6</v>
      </c>
      <c r="CA5" s="18">
        <v>0</v>
      </c>
      <c r="CB5" s="18">
        <v>0</v>
      </c>
      <c r="CC5" s="18">
        <v>0</v>
      </c>
      <c r="CD5" s="18">
        <v>0</v>
      </c>
      <c r="CE5" s="17"/>
      <c r="CF5" s="17"/>
      <c r="CG5" s="17"/>
      <c r="CH5" s="17"/>
      <c r="CI5" s="17"/>
      <c r="CK5" s="7" t="s">
        <v>194</v>
      </c>
      <c r="CL5" s="18">
        <v>0</v>
      </c>
      <c r="CM5" s="23">
        <v>6</v>
      </c>
      <c r="CN5" s="18">
        <v>0</v>
      </c>
      <c r="CO5" s="18">
        <v>0</v>
      </c>
      <c r="CP5" s="18">
        <v>0</v>
      </c>
      <c r="CQ5" s="18">
        <v>0</v>
      </c>
      <c r="CR5" s="17"/>
      <c r="CS5" s="17"/>
      <c r="CT5" s="17"/>
      <c r="CU5" s="17"/>
    </row>
    <row r="6" spans="1:99" x14ac:dyDescent="0.3">
      <c r="A6" s="7">
        <v>1</v>
      </c>
      <c r="B6" s="9">
        <v>3</v>
      </c>
      <c r="C6" s="76" t="s">
        <v>67</v>
      </c>
      <c r="D6" s="55">
        <v>5.0147222222222232E-2</v>
      </c>
      <c r="E6" s="28">
        <v>0</v>
      </c>
      <c r="F6" s="28">
        <v>2.7777777777777778E-4</v>
      </c>
      <c r="G6" s="28">
        <v>0</v>
      </c>
      <c r="H6" s="56">
        <v>5.0425000000000005E-2</v>
      </c>
      <c r="I6" s="55">
        <v>4.3518518518518519E-2</v>
      </c>
      <c r="J6" s="28">
        <v>0</v>
      </c>
      <c r="K6" s="28">
        <v>8.7962962962962951E-3</v>
      </c>
      <c r="L6" s="28">
        <v>0</v>
      </c>
      <c r="M6" s="56">
        <v>5.2314814814814814E-2</v>
      </c>
      <c r="N6" s="55">
        <v>9.3665740740740744E-2</v>
      </c>
      <c r="O6" s="28">
        <v>0</v>
      </c>
      <c r="P6" s="28">
        <v>9.0740740740740729E-3</v>
      </c>
      <c r="Q6" s="28">
        <v>0</v>
      </c>
      <c r="R6" s="56">
        <v>0.10273981481481481</v>
      </c>
      <c r="S6" s="55">
        <v>2.7625418060200668</v>
      </c>
      <c r="T6" s="28">
        <v>0</v>
      </c>
      <c r="U6" s="28">
        <v>5.128205128205128E-2</v>
      </c>
      <c r="V6" s="28">
        <v>0</v>
      </c>
      <c r="W6" s="56">
        <v>2.8138238573021179</v>
      </c>
      <c r="X6" s="55">
        <v>8.2876254180602002E-2</v>
      </c>
      <c r="Y6" s="28">
        <v>0</v>
      </c>
      <c r="Z6" s="28">
        <v>1.5384615384615382E-3</v>
      </c>
      <c r="AA6" s="28">
        <v>0</v>
      </c>
      <c r="AB6" s="56">
        <v>8.4414715719063532E-2</v>
      </c>
      <c r="AC6" s="59">
        <v>0.96633712374581937</v>
      </c>
      <c r="AD6" s="60">
        <v>0.96633712374581937</v>
      </c>
      <c r="AE6" s="60">
        <v>0</v>
      </c>
      <c r="AF6" s="60">
        <v>1.7938461538461535E-2</v>
      </c>
      <c r="AG6" s="60">
        <v>0</v>
      </c>
      <c r="AH6" s="61">
        <v>0.98427558528428083</v>
      </c>
      <c r="AI6" s="24"/>
      <c r="AK6" s="9" t="s">
        <v>193</v>
      </c>
      <c r="AL6" s="18">
        <v>0.23689814814814814</v>
      </c>
      <c r="AM6" s="23">
        <v>6</v>
      </c>
      <c r="AN6" s="18">
        <v>6.5541527846305098E-2</v>
      </c>
      <c r="AO6" s="18">
        <v>2.6757216697643731E-2</v>
      </c>
      <c r="AP6" s="18">
        <v>0.16666666666666666</v>
      </c>
      <c r="AQ6" s="18">
        <v>0.31666666666666665</v>
      </c>
      <c r="AR6" s="17"/>
      <c r="AS6" s="17"/>
      <c r="AT6" s="17"/>
      <c r="AU6" s="17"/>
      <c r="AV6" s="17"/>
      <c r="AX6" s="7" t="s">
        <v>193</v>
      </c>
      <c r="AY6" s="18">
        <v>4.3000000000000003E-2</v>
      </c>
      <c r="AZ6" s="23">
        <v>6</v>
      </c>
      <c r="BA6" s="18">
        <v>4.4382025474117154E-2</v>
      </c>
      <c r="BB6" s="18">
        <v>1.811888602713195E-2</v>
      </c>
      <c r="BC6" s="18">
        <v>0</v>
      </c>
      <c r="BD6" s="18">
        <v>9.9802777777777768E-2</v>
      </c>
      <c r="BE6" s="17"/>
      <c r="BF6" s="17"/>
      <c r="BG6" s="17"/>
      <c r="BH6" s="17"/>
      <c r="BI6" s="17"/>
      <c r="BK6" s="7" t="s">
        <v>193</v>
      </c>
      <c r="BL6" s="18">
        <v>2.175925925925926E-4</v>
      </c>
      <c r="BM6" s="23">
        <v>6</v>
      </c>
      <c r="BN6" s="18">
        <v>3.3994220036423457E-4</v>
      </c>
      <c r="BO6" s="18">
        <v>1.3878082215522278E-4</v>
      </c>
      <c r="BP6" s="18">
        <v>0</v>
      </c>
      <c r="BQ6" s="18">
        <v>7.222222222222223E-4</v>
      </c>
      <c r="BR6" s="17"/>
      <c r="BS6" s="17"/>
      <c r="BT6" s="17"/>
      <c r="BU6" s="17"/>
      <c r="BV6" s="17"/>
      <c r="BX6" s="7" t="s">
        <v>193</v>
      </c>
      <c r="BY6" s="18">
        <v>0</v>
      </c>
      <c r="BZ6" s="23">
        <v>6</v>
      </c>
      <c r="CA6" s="18">
        <v>0</v>
      </c>
      <c r="CB6" s="18">
        <v>0</v>
      </c>
      <c r="CC6" s="18">
        <v>0</v>
      </c>
      <c r="CD6" s="18">
        <v>0</v>
      </c>
      <c r="CE6" s="17"/>
      <c r="CF6" s="17"/>
      <c r="CG6" s="17"/>
      <c r="CH6" s="17"/>
      <c r="CI6" s="17"/>
      <c r="CK6" s="7" t="s">
        <v>193</v>
      </c>
      <c r="CL6" s="18">
        <v>0.28011574074074069</v>
      </c>
      <c r="CM6" s="23">
        <v>6</v>
      </c>
      <c r="CN6" s="18">
        <v>4.0111014068314202E-2</v>
      </c>
      <c r="CO6" s="18">
        <v>1.6375252922161233E-2</v>
      </c>
      <c r="CP6" s="18">
        <v>0.21035833333333331</v>
      </c>
      <c r="CQ6" s="18">
        <v>0.32821666666666671</v>
      </c>
      <c r="CR6" s="17"/>
      <c r="CS6" s="17"/>
      <c r="CT6" s="17"/>
      <c r="CU6" s="17"/>
    </row>
    <row r="7" spans="1:99" x14ac:dyDescent="0.3">
      <c r="A7" s="7">
        <v>1</v>
      </c>
      <c r="B7" s="9">
        <v>4</v>
      </c>
      <c r="C7" s="76" t="s">
        <v>65</v>
      </c>
      <c r="D7" s="55">
        <v>0.24833333333333335</v>
      </c>
      <c r="E7" s="28">
        <v>6.1722222222222213E-3</v>
      </c>
      <c r="F7" s="28">
        <v>0</v>
      </c>
      <c r="G7" s="28">
        <v>0</v>
      </c>
      <c r="H7" s="56">
        <v>0.2545055555555556</v>
      </c>
      <c r="I7" s="55">
        <v>0.18194444444444446</v>
      </c>
      <c r="J7" s="28">
        <v>8.7962962962962951E-3</v>
      </c>
      <c r="K7" s="28">
        <v>0</v>
      </c>
      <c r="L7" s="28">
        <v>0</v>
      </c>
      <c r="M7" s="56">
        <v>0.19074074074074077</v>
      </c>
      <c r="N7" s="55">
        <v>0.43027777777777776</v>
      </c>
      <c r="O7" s="28">
        <v>1.4968518518518516E-2</v>
      </c>
      <c r="P7" s="28">
        <v>0</v>
      </c>
      <c r="Q7" s="28">
        <v>0</v>
      </c>
      <c r="R7" s="56">
        <v>0.44524629629629625</v>
      </c>
      <c r="S7" s="55">
        <v>1.3846153846153846</v>
      </c>
      <c r="T7" s="28">
        <v>5.128205128205128E-2</v>
      </c>
      <c r="U7" s="28">
        <v>0</v>
      </c>
      <c r="V7" s="28">
        <v>0</v>
      </c>
      <c r="W7" s="56">
        <v>1.4358974358974359</v>
      </c>
      <c r="X7" s="55">
        <v>4.1538461538461538E-2</v>
      </c>
      <c r="Y7" s="28">
        <v>1.5384615384615382E-3</v>
      </c>
      <c r="Z7" s="28">
        <v>0</v>
      </c>
      <c r="AA7" s="28">
        <v>0</v>
      </c>
      <c r="AB7" s="56">
        <v>4.3076923076923075E-2</v>
      </c>
      <c r="AC7" s="59">
        <v>0.48433846153846155</v>
      </c>
      <c r="AD7" s="60">
        <v>3.9343384615384616</v>
      </c>
      <c r="AE7" s="60">
        <v>1.7938461538461535E-2</v>
      </c>
      <c r="AF7" s="60">
        <v>0</v>
      </c>
      <c r="AG7" s="60">
        <v>0</v>
      </c>
      <c r="AH7" s="61">
        <v>3.9522769230769232</v>
      </c>
      <c r="AI7" s="24"/>
      <c r="AK7" s="9" t="s">
        <v>65</v>
      </c>
      <c r="AL7" s="18">
        <v>0.14370370370370369</v>
      </c>
      <c r="AM7" s="23">
        <v>6</v>
      </c>
      <c r="AN7" s="18">
        <v>7.8352965756239012E-2</v>
      </c>
      <c r="AO7" s="18">
        <v>3.1987464322758181E-2</v>
      </c>
      <c r="AP7" s="18">
        <v>4.9722222222222223E-2</v>
      </c>
      <c r="AQ7" s="18">
        <v>0.24833333333333335</v>
      </c>
      <c r="AR7" s="17"/>
      <c r="AS7" s="17"/>
      <c r="AT7" s="17"/>
      <c r="AU7" s="17"/>
      <c r="AV7" s="17"/>
      <c r="AX7" s="7" t="s">
        <v>65</v>
      </c>
      <c r="AY7" s="18">
        <v>7.7763888888888882E-3</v>
      </c>
      <c r="AZ7" s="23">
        <v>6</v>
      </c>
      <c r="BA7" s="18">
        <v>8.6271354039320503E-3</v>
      </c>
      <c r="BB7" s="18">
        <v>3.522013280255528E-3</v>
      </c>
      <c r="BC7" s="18">
        <v>4.5833333333333332E-4</v>
      </c>
      <c r="BD7" s="18">
        <v>2.489166666666667E-2</v>
      </c>
      <c r="BE7" s="17"/>
      <c r="BF7" s="17"/>
      <c r="BG7" s="17"/>
      <c r="BH7" s="17"/>
      <c r="BI7" s="17"/>
      <c r="BK7" s="7" t="s">
        <v>65</v>
      </c>
      <c r="BL7" s="18">
        <v>5.5689814814814812E-3</v>
      </c>
      <c r="BM7" s="23">
        <v>6</v>
      </c>
      <c r="BN7" s="18">
        <v>1.3438072458856032E-2</v>
      </c>
      <c r="BO7" s="18">
        <v>5.4860701084574956E-3</v>
      </c>
      <c r="BP7" s="18">
        <v>0</v>
      </c>
      <c r="BQ7" s="18">
        <v>3.2997222222222219E-2</v>
      </c>
      <c r="BR7" s="17"/>
      <c r="BS7" s="17"/>
      <c r="BT7" s="17"/>
      <c r="BU7" s="17"/>
      <c r="BV7" s="17"/>
      <c r="BX7" s="7" t="s">
        <v>65</v>
      </c>
      <c r="BY7" s="18">
        <v>0</v>
      </c>
      <c r="BZ7" s="23">
        <v>6</v>
      </c>
      <c r="CA7" s="18">
        <v>0</v>
      </c>
      <c r="CB7" s="18">
        <v>0</v>
      </c>
      <c r="CC7" s="18">
        <v>0</v>
      </c>
      <c r="CD7" s="18">
        <v>0</v>
      </c>
      <c r="CE7" s="17"/>
      <c r="CF7" s="17"/>
      <c r="CG7" s="17"/>
      <c r="CH7" s="17"/>
      <c r="CI7" s="17"/>
      <c r="CK7" s="7" t="s">
        <v>65</v>
      </c>
      <c r="CL7" s="18">
        <v>0.15704907407407406</v>
      </c>
      <c r="CM7" s="23">
        <v>6</v>
      </c>
      <c r="CN7" s="18">
        <v>9.2333948932743062E-2</v>
      </c>
      <c r="CO7" s="18">
        <v>3.7695176803569985E-2</v>
      </c>
      <c r="CP7" s="18">
        <v>5.0180555555555548E-2</v>
      </c>
      <c r="CQ7" s="18">
        <v>0.28122222222222226</v>
      </c>
      <c r="CR7" s="17"/>
      <c r="CS7" s="17"/>
      <c r="CT7" s="17"/>
      <c r="CU7" s="17"/>
    </row>
    <row r="8" spans="1:99" x14ac:dyDescent="0.3">
      <c r="A8" s="7">
        <v>1</v>
      </c>
      <c r="B8" s="9">
        <v>5</v>
      </c>
      <c r="C8" s="76" t="s">
        <v>66</v>
      </c>
      <c r="D8" s="55">
        <v>5.6944444444444443E-2</v>
      </c>
      <c r="E8" s="28">
        <v>5.0888888888888893E-3</v>
      </c>
      <c r="F8" s="28">
        <v>0</v>
      </c>
      <c r="G8" s="28">
        <v>0</v>
      </c>
      <c r="H8" s="56">
        <v>6.2033333333333329E-2</v>
      </c>
      <c r="I8" s="55">
        <v>3.4722222222222224E-2</v>
      </c>
      <c r="J8" s="28">
        <v>1.759259259259259E-2</v>
      </c>
      <c r="K8" s="28">
        <v>0</v>
      </c>
      <c r="L8" s="28">
        <v>0</v>
      </c>
      <c r="M8" s="56">
        <v>5.2314814814814814E-2</v>
      </c>
      <c r="N8" s="55">
        <v>9.1666666666666674E-2</v>
      </c>
      <c r="O8" s="28">
        <v>2.268148148148148E-2</v>
      </c>
      <c r="P8" s="28">
        <v>0</v>
      </c>
      <c r="Q8" s="28">
        <v>0</v>
      </c>
      <c r="R8" s="56">
        <v>0.11434814814814816</v>
      </c>
      <c r="S8" s="55">
        <v>1.7948717948717949</v>
      </c>
      <c r="T8" s="28">
        <v>7.6923076923076927E-2</v>
      </c>
      <c r="U8" s="28">
        <v>0</v>
      </c>
      <c r="V8" s="28">
        <v>0</v>
      </c>
      <c r="W8" s="56">
        <v>1.8717948717948718</v>
      </c>
      <c r="X8" s="55">
        <v>5.3846153846153849E-2</v>
      </c>
      <c r="Y8" s="28">
        <v>2.3076923076923079E-3</v>
      </c>
      <c r="Z8" s="28">
        <v>0</v>
      </c>
      <c r="AA8" s="28">
        <v>0</v>
      </c>
      <c r="AB8" s="56">
        <v>5.6153846153846151E-2</v>
      </c>
      <c r="AC8" s="59">
        <v>0.62784615384615394</v>
      </c>
      <c r="AD8" s="60">
        <v>0.62784615384615394</v>
      </c>
      <c r="AE8" s="60">
        <v>2.690769230769231E-2</v>
      </c>
      <c r="AF8" s="60">
        <v>0</v>
      </c>
      <c r="AG8" s="60">
        <v>0</v>
      </c>
      <c r="AH8" s="61">
        <v>0.65475384615384613</v>
      </c>
      <c r="AI8" s="24"/>
      <c r="AK8" s="9" t="s">
        <v>66</v>
      </c>
      <c r="AL8" s="18">
        <v>4.0016666666666666E-2</v>
      </c>
      <c r="AM8" s="23">
        <v>6</v>
      </c>
      <c r="AN8" s="18">
        <v>1.5639114859231872E-2</v>
      </c>
      <c r="AO8" s="18">
        <v>6.3846419056494104E-3</v>
      </c>
      <c r="AP8" s="18">
        <v>1.648888888888889E-2</v>
      </c>
      <c r="AQ8" s="18">
        <v>5.6944444444444443E-2</v>
      </c>
      <c r="AR8" s="17"/>
      <c r="AS8" s="17"/>
      <c r="AT8" s="17"/>
      <c r="AU8" s="17"/>
      <c r="AV8" s="17"/>
      <c r="AX8" s="7" t="s">
        <v>66</v>
      </c>
      <c r="AY8" s="18">
        <v>2.3743518518518521E-2</v>
      </c>
      <c r="AZ8" s="23">
        <v>6</v>
      </c>
      <c r="BA8" s="18">
        <v>3.2701798458616663E-2</v>
      </c>
      <c r="BB8" s="18">
        <v>1.3350453315824044E-2</v>
      </c>
      <c r="BC8" s="18">
        <v>7.583333333333333E-4</v>
      </c>
      <c r="BD8" s="18">
        <v>8.7741666666666662E-2</v>
      </c>
      <c r="BE8" s="17"/>
      <c r="BF8" s="17"/>
      <c r="BG8" s="17"/>
      <c r="BH8" s="17"/>
      <c r="BI8" s="17"/>
      <c r="BK8" s="7" t="s">
        <v>66</v>
      </c>
      <c r="BL8" s="18">
        <v>3.472685185185185E-3</v>
      </c>
      <c r="BM8" s="23">
        <v>6</v>
      </c>
      <c r="BN8" s="18">
        <v>5.2347486929747488E-3</v>
      </c>
      <c r="BO8" s="18">
        <v>2.1370772049148826E-3</v>
      </c>
      <c r="BP8" s="18">
        <v>0</v>
      </c>
      <c r="BQ8" s="18">
        <v>1.2822222222222223E-2</v>
      </c>
      <c r="BR8" s="17"/>
      <c r="BS8" s="17"/>
      <c r="BT8" s="17"/>
      <c r="BU8" s="17"/>
      <c r="BV8" s="17"/>
      <c r="BX8" s="7" t="s">
        <v>66</v>
      </c>
      <c r="BY8" s="18">
        <v>0</v>
      </c>
      <c r="BZ8" s="23">
        <v>6</v>
      </c>
      <c r="CA8" s="18">
        <v>0</v>
      </c>
      <c r="CB8" s="18">
        <v>0</v>
      </c>
      <c r="CC8" s="18">
        <v>0</v>
      </c>
      <c r="CD8" s="18">
        <v>0</v>
      </c>
      <c r="CE8" s="17"/>
      <c r="CF8" s="17"/>
      <c r="CG8" s="17"/>
      <c r="CH8" s="17"/>
      <c r="CI8" s="17"/>
      <c r="CK8" s="7" t="s">
        <v>66</v>
      </c>
      <c r="CL8" s="18">
        <v>6.723287037037036E-2</v>
      </c>
      <c r="CM8" s="23">
        <v>6</v>
      </c>
      <c r="CN8" s="18">
        <v>4.2420969927119939E-2</v>
      </c>
      <c r="CO8" s="18">
        <v>1.731828845256566E-2</v>
      </c>
      <c r="CP8" s="18">
        <v>2.3788888888888891E-2</v>
      </c>
      <c r="CQ8" s="18">
        <v>0.14750833333333332</v>
      </c>
      <c r="CR8" s="17"/>
      <c r="CS8" s="17"/>
      <c r="CT8" s="17"/>
      <c r="CU8" s="17"/>
    </row>
    <row r="9" spans="1:99" x14ac:dyDescent="0.3">
      <c r="A9" s="7">
        <v>2</v>
      </c>
      <c r="B9" s="7" t="s">
        <v>3</v>
      </c>
      <c r="C9" s="76" t="s">
        <v>195</v>
      </c>
      <c r="D9" s="55">
        <v>0</v>
      </c>
      <c r="E9" s="28">
        <v>0</v>
      </c>
      <c r="F9" s="28">
        <v>0</v>
      </c>
      <c r="G9" s="28">
        <v>0</v>
      </c>
      <c r="H9" s="56">
        <v>0</v>
      </c>
      <c r="I9" s="55">
        <v>0</v>
      </c>
      <c r="J9" s="28">
        <v>0</v>
      </c>
      <c r="K9" s="28">
        <v>0</v>
      </c>
      <c r="L9" s="28">
        <v>0</v>
      </c>
      <c r="M9" s="56">
        <v>0</v>
      </c>
      <c r="N9" s="55">
        <v>0</v>
      </c>
      <c r="O9" s="28">
        <v>0</v>
      </c>
      <c r="P9" s="28">
        <v>0</v>
      </c>
      <c r="Q9" s="28">
        <v>0</v>
      </c>
      <c r="R9" s="56">
        <v>0</v>
      </c>
      <c r="S9" s="55">
        <v>0</v>
      </c>
      <c r="T9" s="28">
        <v>0</v>
      </c>
      <c r="U9" s="28">
        <v>0</v>
      </c>
      <c r="V9" s="28">
        <v>0</v>
      </c>
      <c r="W9" s="56">
        <v>0</v>
      </c>
      <c r="X9" s="55">
        <v>0</v>
      </c>
      <c r="Y9" s="28">
        <v>0</v>
      </c>
      <c r="Z9" s="28">
        <v>0</v>
      </c>
      <c r="AA9" s="28">
        <v>0</v>
      </c>
      <c r="AB9" s="56">
        <v>0</v>
      </c>
      <c r="AC9" s="59">
        <v>0</v>
      </c>
      <c r="AD9" s="60">
        <v>0</v>
      </c>
      <c r="AE9" s="60">
        <v>0</v>
      </c>
      <c r="AF9" s="60">
        <v>0</v>
      </c>
      <c r="AG9" s="60">
        <v>0</v>
      </c>
      <c r="AH9" s="61">
        <v>0</v>
      </c>
      <c r="AI9" s="24"/>
      <c r="AK9" s="9" t="s">
        <v>67</v>
      </c>
      <c r="AL9" s="18">
        <v>6.1750462962962965E-2</v>
      </c>
      <c r="AM9" s="23">
        <v>6</v>
      </c>
      <c r="AN9" s="18">
        <v>1.7357629554612095E-2</v>
      </c>
      <c r="AO9" s="18">
        <v>7.0862225921754125E-3</v>
      </c>
      <c r="AP9" s="18">
        <v>3.9750000000000001E-2</v>
      </c>
      <c r="AQ9" s="18">
        <v>8.4999999999999992E-2</v>
      </c>
      <c r="AR9" s="17"/>
      <c r="AS9" s="17"/>
      <c r="AT9" s="17"/>
      <c r="AU9" s="17"/>
      <c r="AV9" s="17"/>
      <c r="AX9" s="7" t="s">
        <v>67</v>
      </c>
      <c r="AY9" s="18">
        <v>2.6550925925925926E-3</v>
      </c>
      <c r="AZ9" s="23">
        <v>6</v>
      </c>
      <c r="BA9" s="18">
        <v>2.5267515723217532E-3</v>
      </c>
      <c r="BB9" s="18">
        <v>1.0315420098272337E-3</v>
      </c>
      <c r="BC9" s="18">
        <v>0</v>
      </c>
      <c r="BD9" s="18">
        <v>6.0194444444444445E-3</v>
      </c>
      <c r="BE9" s="17"/>
      <c r="BF9" s="17"/>
      <c r="BG9" s="17"/>
      <c r="BH9" s="17"/>
      <c r="BI9" s="17"/>
      <c r="BK9" s="7" t="s">
        <v>67</v>
      </c>
      <c r="BL9" s="18">
        <v>1.6833333333333333E-3</v>
      </c>
      <c r="BM9" s="23">
        <v>6</v>
      </c>
      <c r="BN9" s="18">
        <v>2.8183043671989793E-3</v>
      </c>
      <c r="BO9" s="18">
        <v>1.1505679399158226E-3</v>
      </c>
      <c r="BP9" s="18">
        <v>0</v>
      </c>
      <c r="BQ9" s="18">
        <v>7.2777777777777771E-3</v>
      </c>
      <c r="BR9" s="17"/>
      <c r="BS9" s="17"/>
      <c r="BT9" s="17"/>
      <c r="BU9" s="17"/>
      <c r="BV9" s="17"/>
      <c r="BX9" s="7" t="s">
        <v>67</v>
      </c>
      <c r="BY9" s="18">
        <v>0</v>
      </c>
      <c r="BZ9" s="23">
        <v>6</v>
      </c>
      <c r="CA9" s="18">
        <v>0</v>
      </c>
      <c r="CB9" s="18">
        <v>0</v>
      </c>
      <c r="CC9" s="18">
        <v>0</v>
      </c>
      <c r="CD9" s="18">
        <v>0</v>
      </c>
      <c r="CE9" s="17"/>
      <c r="CF9" s="17"/>
      <c r="CG9" s="17"/>
      <c r="CH9" s="17"/>
      <c r="CI9" s="17"/>
      <c r="CK9" s="7" t="s">
        <v>67</v>
      </c>
      <c r="CL9" s="18">
        <v>6.6088888888888878E-2</v>
      </c>
      <c r="CM9" s="23">
        <v>6</v>
      </c>
      <c r="CN9" s="18">
        <v>1.8174200442616341E-2</v>
      </c>
      <c r="CO9" s="18">
        <v>7.4195862612457045E-3</v>
      </c>
      <c r="CP9" s="18">
        <v>4.541111111111111E-2</v>
      </c>
      <c r="CQ9" s="18">
        <v>9.2277777777777764E-2</v>
      </c>
      <c r="CR9" s="17"/>
      <c r="CS9" s="17"/>
      <c r="CT9" s="17"/>
      <c r="CU9" s="17"/>
    </row>
    <row r="10" spans="1:99" x14ac:dyDescent="0.3">
      <c r="A10" s="7">
        <v>2</v>
      </c>
      <c r="B10" s="7">
        <v>6</v>
      </c>
      <c r="C10" s="76" t="s">
        <v>194</v>
      </c>
      <c r="D10" s="55">
        <v>0</v>
      </c>
      <c r="E10" s="28">
        <v>0</v>
      </c>
      <c r="F10" s="28">
        <v>0</v>
      </c>
      <c r="G10" s="28">
        <v>0</v>
      </c>
      <c r="H10" s="56">
        <v>0</v>
      </c>
      <c r="I10" s="55">
        <v>0</v>
      </c>
      <c r="J10" s="28">
        <v>0</v>
      </c>
      <c r="K10" s="28">
        <v>0</v>
      </c>
      <c r="L10" s="28">
        <v>0</v>
      </c>
      <c r="M10" s="56">
        <v>0</v>
      </c>
      <c r="N10" s="55">
        <v>0</v>
      </c>
      <c r="O10" s="28">
        <v>0</v>
      </c>
      <c r="P10" s="28">
        <v>0</v>
      </c>
      <c r="Q10" s="28">
        <v>0</v>
      </c>
      <c r="R10" s="56">
        <v>0</v>
      </c>
      <c r="S10" s="55">
        <v>0</v>
      </c>
      <c r="T10" s="28">
        <v>0</v>
      </c>
      <c r="U10" s="28">
        <v>0</v>
      </c>
      <c r="V10" s="28">
        <v>0</v>
      </c>
      <c r="W10" s="56">
        <v>0</v>
      </c>
      <c r="X10" s="55">
        <v>0</v>
      </c>
      <c r="Y10" s="28">
        <v>0</v>
      </c>
      <c r="Z10" s="28">
        <v>0</v>
      </c>
      <c r="AA10" s="28">
        <v>0</v>
      </c>
      <c r="AB10" s="56">
        <v>0</v>
      </c>
      <c r="AC10" s="59">
        <v>0</v>
      </c>
      <c r="AD10" s="60">
        <v>0</v>
      </c>
      <c r="AE10" s="60">
        <v>0</v>
      </c>
      <c r="AF10" s="60">
        <v>0</v>
      </c>
      <c r="AG10" s="60">
        <v>0</v>
      </c>
      <c r="AH10" s="61">
        <v>0</v>
      </c>
      <c r="AI10" s="24"/>
      <c r="AY10" s="17"/>
      <c r="AZ10" s="17"/>
      <c r="BA10" s="17"/>
      <c r="BB10" s="18"/>
      <c r="BL10" s="17"/>
      <c r="BM10" s="17"/>
      <c r="BN10" s="17"/>
      <c r="BO10" s="18"/>
      <c r="BY10" s="17"/>
      <c r="BZ10" s="17"/>
      <c r="CA10" s="17"/>
      <c r="CB10" s="18"/>
      <c r="CL10" s="17"/>
      <c r="CM10" s="17"/>
      <c r="CN10" s="17"/>
      <c r="CO10" s="18"/>
    </row>
    <row r="11" spans="1:99" x14ac:dyDescent="0.3">
      <c r="A11" s="7">
        <v>2</v>
      </c>
      <c r="B11" s="7">
        <v>7</v>
      </c>
      <c r="C11" s="76" t="s">
        <v>67</v>
      </c>
      <c r="D11" s="55">
        <v>8.4999999999999992E-2</v>
      </c>
      <c r="E11" s="28">
        <v>0</v>
      </c>
      <c r="F11" s="28">
        <v>7.2777777777777771E-3</v>
      </c>
      <c r="G11" s="28">
        <v>0</v>
      </c>
      <c r="H11" s="56">
        <v>9.2277777777777764E-2</v>
      </c>
      <c r="I11" s="55">
        <v>6.9444444444444448E-2</v>
      </c>
      <c r="J11" s="28">
        <v>0</v>
      </c>
      <c r="K11" s="28">
        <v>8.7962962962962951E-3</v>
      </c>
      <c r="L11" s="28">
        <v>0</v>
      </c>
      <c r="M11" s="56">
        <v>7.824074074074075E-2</v>
      </c>
      <c r="N11" s="55">
        <v>0.15444444444444444</v>
      </c>
      <c r="O11" s="28">
        <v>0</v>
      </c>
      <c r="P11" s="28">
        <v>1.6074074074074074E-2</v>
      </c>
      <c r="Q11" s="28">
        <v>0</v>
      </c>
      <c r="R11" s="56">
        <v>0.17051851851851851</v>
      </c>
      <c r="S11" s="55">
        <v>3.4091415830546268</v>
      </c>
      <c r="T11" s="28">
        <v>0</v>
      </c>
      <c r="U11" s="28">
        <v>0.12820512820512819</v>
      </c>
      <c r="V11" s="28">
        <v>0</v>
      </c>
      <c r="W11" s="56">
        <v>3.537346711259755</v>
      </c>
      <c r="X11" s="55">
        <v>0.1022742474916388</v>
      </c>
      <c r="Y11" s="28">
        <v>0</v>
      </c>
      <c r="Z11" s="28">
        <v>3.8461538461538455E-3</v>
      </c>
      <c r="AA11" s="28">
        <v>0</v>
      </c>
      <c r="AB11" s="56">
        <v>0.10612040133779264</v>
      </c>
      <c r="AC11" s="59">
        <v>1.1925177257525084</v>
      </c>
      <c r="AD11" s="60">
        <v>1.1925177257525084</v>
      </c>
      <c r="AE11" s="60">
        <v>0</v>
      </c>
      <c r="AF11" s="60">
        <v>4.4846153846153841E-2</v>
      </c>
      <c r="AG11" s="60">
        <v>0</v>
      </c>
      <c r="AH11" s="61">
        <v>1.2373638795986623</v>
      </c>
      <c r="AI11" s="24"/>
      <c r="AK11" s="92" t="s">
        <v>140</v>
      </c>
      <c r="AL11" s="92"/>
      <c r="AM11" s="92"/>
      <c r="AN11" s="92"/>
      <c r="AO11" s="92"/>
      <c r="AP11" s="92"/>
      <c r="AQ11" s="92"/>
      <c r="AR11" s="41"/>
      <c r="AS11" s="43"/>
      <c r="AT11" s="41"/>
      <c r="AU11" s="41"/>
      <c r="AV11" s="41"/>
      <c r="AX11" s="92" t="s">
        <v>140</v>
      </c>
      <c r="AY11" s="92"/>
      <c r="AZ11" s="92"/>
      <c r="BA11" s="92"/>
      <c r="BB11" s="92"/>
      <c r="BC11" s="92"/>
      <c r="BD11" s="92"/>
      <c r="BK11" s="92" t="s">
        <v>140</v>
      </c>
      <c r="BL11" s="92"/>
      <c r="BM11" s="92"/>
      <c r="BN11" s="92"/>
      <c r="BO11" s="92"/>
      <c r="BP11" s="92"/>
      <c r="BQ11" s="92"/>
      <c r="BX11" s="92" t="s">
        <v>140</v>
      </c>
      <c r="BY11" s="92"/>
      <c r="BZ11" s="92"/>
      <c r="CA11" s="92"/>
      <c r="CB11" s="92"/>
      <c r="CC11" s="92"/>
      <c r="CD11" s="92"/>
      <c r="CK11" s="92" t="s">
        <v>140</v>
      </c>
      <c r="CL11" s="92"/>
      <c r="CM11" s="92"/>
      <c r="CN11" s="92"/>
      <c r="CO11" s="92"/>
      <c r="CP11" s="92"/>
      <c r="CQ11" s="92"/>
    </row>
    <row r="12" spans="1:99" ht="57.6" x14ac:dyDescent="0.3">
      <c r="A12" s="7">
        <v>2</v>
      </c>
      <c r="B12" s="7">
        <v>8</v>
      </c>
      <c r="C12" s="76" t="s">
        <v>193</v>
      </c>
      <c r="D12" s="55">
        <v>0.26666666666666666</v>
      </c>
      <c r="E12" s="28">
        <v>2.9969444444444444E-2</v>
      </c>
      <c r="F12" s="28">
        <v>0</v>
      </c>
      <c r="G12" s="28">
        <v>0</v>
      </c>
      <c r="H12" s="56">
        <v>0.2966361111111111</v>
      </c>
      <c r="I12" s="55">
        <v>0</v>
      </c>
      <c r="J12" s="28">
        <v>0</v>
      </c>
      <c r="K12" s="28">
        <v>0</v>
      </c>
      <c r="L12" s="28">
        <v>0</v>
      </c>
      <c r="M12" s="56">
        <v>0</v>
      </c>
      <c r="N12" s="55">
        <v>0.26666666666666666</v>
      </c>
      <c r="O12" s="28">
        <v>2.9969444444444444E-2</v>
      </c>
      <c r="P12" s="28">
        <v>0</v>
      </c>
      <c r="Q12" s="28">
        <v>0</v>
      </c>
      <c r="R12" s="56">
        <v>0.2966361111111111</v>
      </c>
      <c r="S12" s="55">
        <v>0</v>
      </c>
      <c r="T12" s="28">
        <v>0</v>
      </c>
      <c r="U12" s="28">
        <v>0</v>
      </c>
      <c r="V12" s="28">
        <v>0</v>
      </c>
      <c r="W12" s="56">
        <v>0</v>
      </c>
      <c r="X12" s="55">
        <v>0</v>
      </c>
      <c r="Y12" s="28">
        <v>0</v>
      </c>
      <c r="Z12" s="28">
        <v>0</v>
      </c>
      <c r="AA12" s="28">
        <v>0</v>
      </c>
      <c r="AB12" s="56">
        <v>0</v>
      </c>
      <c r="AC12" s="59">
        <v>0</v>
      </c>
      <c r="AD12" s="60">
        <v>0</v>
      </c>
      <c r="AE12" s="60">
        <v>0</v>
      </c>
      <c r="AF12" s="60">
        <v>0</v>
      </c>
      <c r="AG12" s="60">
        <v>0</v>
      </c>
      <c r="AH12" s="61">
        <v>0</v>
      </c>
      <c r="AI12" s="24"/>
      <c r="AK12" s="19" t="s">
        <v>2</v>
      </c>
      <c r="AL12" s="50" t="s">
        <v>22</v>
      </c>
      <c r="AM12" s="20" t="s">
        <v>25</v>
      </c>
      <c r="AN12" s="20" t="s">
        <v>154</v>
      </c>
      <c r="AO12" s="21" t="s">
        <v>155</v>
      </c>
      <c r="AP12" s="22" t="s">
        <v>23</v>
      </c>
      <c r="AQ12" s="22" t="s">
        <v>24</v>
      </c>
      <c r="AR12" s="22" t="s">
        <v>151</v>
      </c>
      <c r="AS12" s="22" t="s">
        <v>171</v>
      </c>
      <c r="AT12" s="44" t="s">
        <v>139</v>
      </c>
      <c r="AU12" s="44" t="s">
        <v>138</v>
      </c>
      <c r="AV12" s="44" t="s">
        <v>137</v>
      </c>
      <c r="AW12" s="22"/>
      <c r="AX12" s="36" t="s">
        <v>2</v>
      </c>
      <c r="AY12" s="83" t="s">
        <v>22</v>
      </c>
      <c r="AZ12" s="78" t="s">
        <v>25</v>
      </c>
      <c r="BA12" s="78" t="s">
        <v>154</v>
      </c>
      <c r="BB12" s="79" t="s">
        <v>155</v>
      </c>
      <c r="BC12" s="37" t="s">
        <v>23</v>
      </c>
      <c r="BD12" s="37" t="s">
        <v>24</v>
      </c>
      <c r="BE12" s="37" t="s">
        <v>151</v>
      </c>
      <c r="BF12" s="37" t="s">
        <v>171</v>
      </c>
      <c r="BG12" s="84" t="s">
        <v>139</v>
      </c>
      <c r="BH12" s="84" t="s">
        <v>138</v>
      </c>
      <c r="BI12" s="84" t="s">
        <v>137</v>
      </c>
      <c r="BK12" s="36" t="s">
        <v>2</v>
      </c>
      <c r="BL12" s="83" t="s">
        <v>22</v>
      </c>
      <c r="BM12" s="78" t="s">
        <v>25</v>
      </c>
      <c r="BN12" s="78" t="s">
        <v>154</v>
      </c>
      <c r="BO12" s="79" t="s">
        <v>155</v>
      </c>
      <c r="BP12" s="37" t="s">
        <v>23</v>
      </c>
      <c r="BQ12" s="37" t="s">
        <v>24</v>
      </c>
      <c r="BR12" s="37" t="s">
        <v>151</v>
      </c>
      <c r="BS12" s="37" t="s">
        <v>171</v>
      </c>
      <c r="BT12" s="84" t="s">
        <v>139</v>
      </c>
      <c r="BU12" s="84" t="s">
        <v>138</v>
      </c>
      <c r="BV12" s="84" t="s">
        <v>137</v>
      </c>
      <c r="BX12" s="36" t="s">
        <v>2</v>
      </c>
      <c r="BY12" s="83" t="s">
        <v>22</v>
      </c>
      <c r="BZ12" s="78" t="s">
        <v>25</v>
      </c>
      <c r="CA12" s="78" t="s">
        <v>154</v>
      </c>
      <c r="CB12" s="79" t="s">
        <v>155</v>
      </c>
      <c r="CC12" s="37" t="s">
        <v>23</v>
      </c>
      <c r="CD12" s="37" t="s">
        <v>24</v>
      </c>
      <c r="CE12" s="37" t="s">
        <v>151</v>
      </c>
      <c r="CF12" s="37" t="s">
        <v>171</v>
      </c>
      <c r="CG12" s="84" t="s">
        <v>139</v>
      </c>
      <c r="CH12" s="84" t="s">
        <v>138</v>
      </c>
      <c r="CI12" s="84" t="s">
        <v>137</v>
      </c>
      <c r="CK12" s="36" t="s">
        <v>2</v>
      </c>
      <c r="CL12" s="83" t="s">
        <v>22</v>
      </c>
      <c r="CM12" s="78" t="s">
        <v>25</v>
      </c>
      <c r="CN12" s="78" t="s">
        <v>154</v>
      </c>
      <c r="CO12" s="79" t="s">
        <v>155</v>
      </c>
      <c r="CP12" s="37" t="s">
        <v>23</v>
      </c>
      <c r="CQ12" s="37" t="s">
        <v>24</v>
      </c>
      <c r="CR12" s="84" t="s">
        <v>139</v>
      </c>
      <c r="CS12" s="84" t="s">
        <v>138</v>
      </c>
      <c r="CT12" s="84" t="s">
        <v>137</v>
      </c>
    </row>
    <row r="13" spans="1:99" x14ac:dyDescent="0.3">
      <c r="A13" s="7">
        <v>2</v>
      </c>
      <c r="B13" s="7">
        <v>9</v>
      </c>
      <c r="C13" s="76" t="s">
        <v>66</v>
      </c>
      <c r="D13" s="55">
        <v>5.4722222222222228E-2</v>
      </c>
      <c r="E13" s="28">
        <v>1.2180555555555556E-2</v>
      </c>
      <c r="F13" s="28">
        <v>0</v>
      </c>
      <c r="G13" s="28">
        <v>0</v>
      </c>
      <c r="H13" s="56">
        <v>6.6902777777777783E-2</v>
      </c>
      <c r="I13" s="55">
        <v>3.4722222222222224E-2</v>
      </c>
      <c r="J13" s="28">
        <v>8.7962962962962951E-3</v>
      </c>
      <c r="K13" s="28">
        <v>0</v>
      </c>
      <c r="L13" s="28">
        <v>0</v>
      </c>
      <c r="M13" s="56">
        <v>4.3518518518518519E-2</v>
      </c>
      <c r="N13" s="55">
        <v>8.9444444444444451E-2</v>
      </c>
      <c r="O13" s="28">
        <v>2.0976851851851851E-2</v>
      </c>
      <c r="P13" s="28">
        <v>0</v>
      </c>
      <c r="Q13" s="28">
        <v>0</v>
      </c>
      <c r="R13" s="56">
        <v>0.1104212962962963</v>
      </c>
      <c r="S13" s="55">
        <v>1.0256410256410255</v>
      </c>
      <c r="T13" s="28">
        <v>0.51282051282051277</v>
      </c>
      <c r="U13" s="28">
        <v>0</v>
      </c>
      <c r="V13" s="28">
        <v>0</v>
      </c>
      <c r="W13" s="56">
        <v>1.5384615384615383</v>
      </c>
      <c r="X13" s="55">
        <v>3.0769230769230764E-2</v>
      </c>
      <c r="Y13" s="28">
        <v>1.5384615384615382E-2</v>
      </c>
      <c r="Z13" s="28">
        <v>0</v>
      </c>
      <c r="AA13" s="28">
        <v>0</v>
      </c>
      <c r="AB13" s="56">
        <v>4.6153846153846149E-2</v>
      </c>
      <c r="AC13" s="59">
        <v>0.35876923076923073</v>
      </c>
      <c r="AD13" s="60">
        <v>0.35876923076923073</v>
      </c>
      <c r="AE13" s="60">
        <v>0.17938461538461536</v>
      </c>
      <c r="AF13" s="60">
        <v>0</v>
      </c>
      <c r="AG13" s="60">
        <v>0</v>
      </c>
      <c r="AH13" s="61">
        <v>0.53815384615384609</v>
      </c>
      <c r="AI13" s="24"/>
      <c r="AK13" s="9" t="s">
        <v>195</v>
      </c>
      <c r="AL13" s="91">
        <v>0</v>
      </c>
      <c r="AM13" s="23">
        <v>6</v>
      </c>
      <c r="AN13" s="18">
        <v>0</v>
      </c>
      <c r="AO13" s="18">
        <v>0</v>
      </c>
      <c r="AP13" s="18">
        <v>0</v>
      </c>
      <c r="AQ13" s="18">
        <v>0</v>
      </c>
      <c r="AR13" s="23">
        <v>0</v>
      </c>
      <c r="AS13" s="23">
        <v>0</v>
      </c>
      <c r="AT13" s="91">
        <v>0</v>
      </c>
      <c r="AU13" s="91">
        <v>0</v>
      </c>
      <c r="AV13" s="91">
        <v>0</v>
      </c>
      <c r="AW13" s="17"/>
      <c r="AX13" s="7" t="s">
        <v>195</v>
      </c>
      <c r="AY13" s="91">
        <v>0</v>
      </c>
      <c r="AZ13" s="23">
        <v>6</v>
      </c>
      <c r="BA13" s="18">
        <v>0</v>
      </c>
      <c r="BB13" s="18">
        <v>0</v>
      </c>
      <c r="BC13" s="18">
        <v>0</v>
      </c>
      <c r="BD13" s="18">
        <v>0</v>
      </c>
      <c r="BE13" s="23">
        <v>0</v>
      </c>
      <c r="BF13" s="23">
        <v>0</v>
      </c>
      <c r="BG13" s="91">
        <v>0</v>
      </c>
      <c r="BH13" s="91">
        <v>0</v>
      </c>
      <c r="BI13" s="91">
        <v>0</v>
      </c>
      <c r="BK13" s="7" t="s">
        <v>195</v>
      </c>
      <c r="BL13" s="91">
        <v>0</v>
      </c>
      <c r="BM13" s="23">
        <v>6</v>
      </c>
      <c r="BN13" s="18">
        <v>0</v>
      </c>
      <c r="BO13" s="18">
        <v>0</v>
      </c>
      <c r="BP13" s="18">
        <v>0</v>
      </c>
      <c r="BQ13" s="18">
        <v>0</v>
      </c>
      <c r="BR13" s="23">
        <v>0</v>
      </c>
      <c r="BS13" s="23">
        <v>0</v>
      </c>
      <c r="BT13" s="91">
        <v>0</v>
      </c>
      <c r="BU13" s="91">
        <v>0</v>
      </c>
      <c r="BV13" s="91">
        <v>0</v>
      </c>
      <c r="BX13" s="7" t="s">
        <v>195</v>
      </c>
      <c r="BY13" s="91">
        <v>0</v>
      </c>
      <c r="BZ13" s="23">
        <v>6</v>
      </c>
      <c r="CA13" s="18">
        <v>0</v>
      </c>
      <c r="CB13" s="18">
        <v>0</v>
      </c>
      <c r="CC13" s="18">
        <v>0</v>
      </c>
      <c r="CD13" s="18">
        <v>0</v>
      </c>
      <c r="CE13" s="23">
        <v>0</v>
      </c>
      <c r="CF13" s="23">
        <v>0</v>
      </c>
      <c r="CG13" s="91">
        <v>0</v>
      </c>
      <c r="CH13" s="91">
        <v>0</v>
      </c>
      <c r="CI13" s="91">
        <v>0</v>
      </c>
      <c r="CK13" s="7" t="s">
        <v>195</v>
      </c>
      <c r="CL13" s="91">
        <v>0</v>
      </c>
      <c r="CM13" s="23">
        <v>6</v>
      </c>
      <c r="CN13" s="18">
        <v>0</v>
      </c>
      <c r="CO13" s="18">
        <v>0</v>
      </c>
      <c r="CP13" s="18">
        <v>0</v>
      </c>
      <c r="CQ13" s="18">
        <v>0</v>
      </c>
      <c r="CR13" s="91">
        <v>0</v>
      </c>
      <c r="CS13" s="91">
        <v>0</v>
      </c>
      <c r="CT13" s="91">
        <v>0</v>
      </c>
    </row>
    <row r="14" spans="1:99" x14ac:dyDescent="0.3">
      <c r="A14" s="7">
        <v>2</v>
      </c>
      <c r="B14" s="7">
        <v>10</v>
      </c>
      <c r="C14" s="76" t="s">
        <v>65</v>
      </c>
      <c r="D14" s="55">
        <v>0.22333333333333336</v>
      </c>
      <c r="E14" s="28">
        <v>2.489166666666667E-2</v>
      </c>
      <c r="F14" s="28">
        <v>3.2997222222222219E-2</v>
      </c>
      <c r="G14" s="28">
        <v>0</v>
      </c>
      <c r="H14" s="56">
        <v>0.28122222222222226</v>
      </c>
      <c r="I14" s="55">
        <v>0.18194444444444446</v>
      </c>
      <c r="J14" s="28">
        <v>2.4999999999999998E-2</v>
      </c>
      <c r="K14" s="28">
        <v>3.4722222222222224E-2</v>
      </c>
      <c r="L14" s="28">
        <v>0</v>
      </c>
      <c r="M14" s="56">
        <v>0.2416666666666667</v>
      </c>
      <c r="N14" s="55">
        <v>0.40527777777777785</v>
      </c>
      <c r="O14" s="28">
        <v>4.9891666666666661E-2</v>
      </c>
      <c r="P14" s="28">
        <v>6.7719444444444443E-2</v>
      </c>
      <c r="Q14" s="28">
        <v>0</v>
      </c>
      <c r="R14" s="56">
        <v>0.52288888888888896</v>
      </c>
      <c r="S14" s="55">
        <v>1.0769230769230769</v>
      </c>
      <c r="T14" s="28">
        <v>0.17948717948717949</v>
      </c>
      <c r="U14" s="28">
        <v>0.35897435897435898</v>
      </c>
      <c r="V14" s="28">
        <v>0</v>
      </c>
      <c r="W14" s="56">
        <v>1.6153846153846154</v>
      </c>
      <c r="X14" s="55">
        <v>3.2307692307692308E-2</v>
      </c>
      <c r="Y14" s="28">
        <v>5.3846153846153844E-3</v>
      </c>
      <c r="Z14" s="28">
        <v>1.0769230769230769E-2</v>
      </c>
      <c r="AA14" s="28">
        <v>0</v>
      </c>
      <c r="AB14" s="56">
        <v>4.8461538461538459E-2</v>
      </c>
      <c r="AC14" s="59">
        <v>0.3767076923076923</v>
      </c>
      <c r="AD14" s="60">
        <v>3.8267076923076924</v>
      </c>
      <c r="AE14" s="60">
        <v>6.2784615384615383E-2</v>
      </c>
      <c r="AF14" s="60">
        <v>0.12556923076923077</v>
      </c>
      <c r="AG14" s="60">
        <v>0</v>
      </c>
      <c r="AH14" s="61">
        <v>4.0150615384615387</v>
      </c>
      <c r="AI14" s="24"/>
      <c r="AK14" s="9" t="s">
        <v>194</v>
      </c>
      <c r="AL14" s="91">
        <v>0</v>
      </c>
      <c r="AM14" s="23">
        <v>6</v>
      </c>
      <c r="AN14" s="18">
        <v>0</v>
      </c>
      <c r="AO14" s="18">
        <v>0</v>
      </c>
      <c r="AP14" s="18">
        <v>0</v>
      </c>
      <c r="AQ14" s="18">
        <v>0</v>
      </c>
      <c r="AR14" s="23">
        <v>0</v>
      </c>
      <c r="AS14" s="23">
        <v>0</v>
      </c>
      <c r="AT14" s="91">
        <v>0</v>
      </c>
      <c r="AU14" s="91">
        <v>0</v>
      </c>
      <c r="AV14" s="91">
        <v>0</v>
      </c>
      <c r="AW14" s="17"/>
      <c r="AX14" s="7" t="s">
        <v>194</v>
      </c>
      <c r="AY14" s="91">
        <v>0</v>
      </c>
      <c r="AZ14" s="23">
        <v>6</v>
      </c>
      <c r="BA14" s="18">
        <v>0</v>
      </c>
      <c r="BB14" s="18">
        <v>0</v>
      </c>
      <c r="BC14" s="18">
        <v>0</v>
      </c>
      <c r="BD14" s="18">
        <v>0</v>
      </c>
      <c r="BE14" s="23">
        <v>0</v>
      </c>
      <c r="BF14" s="23">
        <v>0</v>
      </c>
      <c r="BG14" s="91">
        <v>0</v>
      </c>
      <c r="BH14" s="91">
        <v>0</v>
      </c>
      <c r="BI14" s="91">
        <v>0</v>
      </c>
      <c r="BK14" s="7" t="s">
        <v>194</v>
      </c>
      <c r="BL14" s="91">
        <v>0</v>
      </c>
      <c r="BM14" s="23">
        <v>6</v>
      </c>
      <c r="BN14" s="18">
        <v>0</v>
      </c>
      <c r="BO14" s="18">
        <v>0</v>
      </c>
      <c r="BP14" s="18">
        <v>0</v>
      </c>
      <c r="BQ14" s="18">
        <v>0</v>
      </c>
      <c r="BR14" s="23">
        <v>0</v>
      </c>
      <c r="BS14" s="23">
        <v>0</v>
      </c>
      <c r="BT14" s="91">
        <v>0</v>
      </c>
      <c r="BU14" s="91">
        <v>0</v>
      </c>
      <c r="BV14" s="91">
        <v>0</v>
      </c>
      <c r="BX14" s="7" t="s">
        <v>194</v>
      </c>
      <c r="BY14" s="91">
        <v>0</v>
      </c>
      <c r="BZ14" s="23">
        <v>6</v>
      </c>
      <c r="CA14" s="18">
        <v>0</v>
      </c>
      <c r="CB14" s="18">
        <v>0</v>
      </c>
      <c r="CC14" s="18">
        <v>0</v>
      </c>
      <c r="CD14" s="18">
        <v>0</v>
      </c>
      <c r="CE14" s="23">
        <v>0</v>
      </c>
      <c r="CF14" s="23">
        <v>0</v>
      </c>
      <c r="CG14" s="91">
        <v>0</v>
      </c>
      <c r="CH14" s="91">
        <v>0</v>
      </c>
      <c r="CI14" s="91">
        <v>0</v>
      </c>
      <c r="CK14" s="7" t="s">
        <v>194</v>
      </c>
      <c r="CL14" s="91">
        <v>0</v>
      </c>
      <c r="CM14" s="23">
        <v>6</v>
      </c>
      <c r="CN14" s="18">
        <v>0</v>
      </c>
      <c r="CO14" s="18">
        <v>0</v>
      </c>
      <c r="CP14" s="18">
        <v>0</v>
      </c>
      <c r="CQ14" s="18">
        <v>0</v>
      </c>
      <c r="CR14" s="91">
        <v>0</v>
      </c>
      <c r="CS14" s="91">
        <v>0</v>
      </c>
      <c r="CT14" s="91">
        <v>0</v>
      </c>
    </row>
    <row r="15" spans="1:99" x14ac:dyDescent="0.3">
      <c r="A15" s="7">
        <v>3</v>
      </c>
      <c r="B15" s="7" t="s">
        <v>3</v>
      </c>
      <c r="C15" s="76" t="s">
        <v>195</v>
      </c>
      <c r="D15" s="55">
        <v>0</v>
      </c>
      <c r="E15" s="28">
        <v>0</v>
      </c>
      <c r="F15" s="28">
        <v>0</v>
      </c>
      <c r="G15" s="28">
        <v>0</v>
      </c>
      <c r="H15" s="56">
        <v>0</v>
      </c>
      <c r="I15" s="55">
        <v>0</v>
      </c>
      <c r="J15" s="28">
        <v>0</v>
      </c>
      <c r="K15" s="28">
        <v>0</v>
      </c>
      <c r="L15" s="28">
        <v>0</v>
      </c>
      <c r="M15" s="56">
        <v>0</v>
      </c>
      <c r="N15" s="55">
        <v>0</v>
      </c>
      <c r="O15" s="28">
        <v>0</v>
      </c>
      <c r="P15" s="28">
        <v>0</v>
      </c>
      <c r="Q15" s="28">
        <v>0</v>
      </c>
      <c r="R15" s="56">
        <v>0</v>
      </c>
      <c r="S15" s="55">
        <v>0</v>
      </c>
      <c r="T15" s="28">
        <v>0</v>
      </c>
      <c r="U15" s="28">
        <v>0</v>
      </c>
      <c r="V15" s="28">
        <v>0</v>
      </c>
      <c r="W15" s="56">
        <v>0</v>
      </c>
      <c r="X15" s="55">
        <v>0</v>
      </c>
      <c r="Y15" s="28">
        <v>0</v>
      </c>
      <c r="Z15" s="28">
        <v>0</v>
      </c>
      <c r="AA15" s="28">
        <v>0</v>
      </c>
      <c r="AB15" s="56">
        <v>0</v>
      </c>
      <c r="AC15" s="59">
        <v>0</v>
      </c>
      <c r="AD15" s="60">
        <v>0</v>
      </c>
      <c r="AE15" s="60">
        <v>0</v>
      </c>
      <c r="AF15" s="60">
        <v>0</v>
      </c>
      <c r="AG15" s="60">
        <v>0</v>
      </c>
      <c r="AH15" s="61">
        <v>0</v>
      </c>
      <c r="AI15" s="24"/>
      <c r="AK15" s="9" t="s">
        <v>193</v>
      </c>
      <c r="AL15" s="91">
        <v>0.23689814814814814</v>
      </c>
      <c r="AM15" s="23">
        <v>6</v>
      </c>
      <c r="AN15" s="18">
        <v>6.5541527846305098E-2</v>
      </c>
      <c r="AO15" s="18">
        <v>2.6757216697643731E-2</v>
      </c>
      <c r="AP15" s="18">
        <v>0.16666666666666666</v>
      </c>
      <c r="AQ15" s="18">
        <v>0.31666666666666665</v>
      </c>
      <c r="AR15" s="23">
        <v>1</v>
      </c>
      <c r="AS15" s="23">
        <v>0</v>
      </c>
      <c r="AT15" s="91">
        <v>0.23689814814814814</v>
      </c>
      <c r="AU15" s="91">
        <v>1.236898148148148</v>
      </c>
      <c r="AV15" s="91">
        <v>2.236898148148148</v>
      </c>
      <c r="AW15" s="17"/>
      <c r="AX15" s="7" t="s">
        <v>193</v>
      </c>
      <c r="AY15" s="91">
        <v>4.3000000000000003E-2</v>
      </c>
      <c r="AZ15" s="23">
        <v>6</v>
      </c>
      <c r="BA15" s="18">
        <v>4.4382025474117154E-2</v>
      </c>
      <c r="BB15" s="18">
        <v>1.811888602713195E-2</v>
      </c>
      <c r="BC15" s="18">
        <v>0</v>
      </c>
      <c r="BD15" s="18">
        <v>9.9802777777777768E-2</v>
      </c>
      <c r="BE15" s="23">
        <v>1</v>
      </c>
      <c r="BF15" s="23">
        <v>0</v>
      </c>
      <c r="BG15" s="91">
        <v>4.3000000000000003E-2</v>
      </c>
      <c r="BH15" s="91">
        <v>1.0429999999999999</v>
      </c>
      <c r="BI15" s="91">
        <v>2.0430000000000001</v>
      </c>
      <c r="BK15" s="7" t="s">
        <v>193</v>
      </c>
      <c r="BL15" s="91">
        <v>2.175925925925926E-4</v>
      </c>
      <c r="BM15" s="23">
        <v>6</v>
      </c>
      <c r="BN15" s="18">
        <v>3.3994220036423457E-4</v>
      </c>
      <c r="BO15" s="18">
        <v>1.3878082215522278E-4</v>
      </c>
      <c r="BP15" s="18">
        <v>0</v>
      </c>
      <c r="BQ15" s="18">
        <v>7.222222222222223E-4</v>
      </c>
      <c r="BR15" s="23">
        <v>1</v>
      </c>
      <c r="BS15" s="23">
        <v>0</v>
      </c>
      <c r="BT15" s="91">
        <v>2.175925925925926E-4</v>
      </c>
      <c r="BU15" s="91">
        <v>1.0002175925925927</v>
      </c>
      <c r="BV15" s="91">
        <v>2.0002175925925925</v>
      </c>
      <c r="BX15" s="7" t="s">
        <v>193</v>
      </c>
      <c r="BY15" s="91">
        <v>0</v>
      </c>
      <c r="BZ15" s="23">
        <v>6</v>
      </c>
      <c r="CA15" s="18">
        <v>0</v>
      </c>
      <c r="CB15" s="18">
        <v>0</v>
      </c>
      <c r="CC15" s="18">
        <v>0</v>
      </c>
      <c r="CD15" s="18">
        <v>0</v>
      </c>
      <c r="CE15" s="23">
        <v>1</v>
      </c>
      <c r="CF15" s="23">
        <v>0</v>
      </c>
      <c r="CG15" s="91">
        <v>0</v>
      </c>
      <c r="CH15" s="91">
        <v>0</v>
      </c>
      <c r="CI15" s="91">
        <v>0</v>
      </c>
      <c r="CK15" s="7" t="s">
        <v>193</v>
      </c>
      <c r="CL15" s="91">
        <v>0.28011574074074075</v>
      </c>
      <c r="CM15" s="23">
        <v>6</v>
      </c>
      <c r="CN15" s="18">
        <v>4.0111014068313647E-2</v>
      </c>
      <c r="CO15" s="18">
        <v>1.6375252922161007E-2</v>
      </c>
      <c r="CP15" s="18">
        <v>0.21035833333333337</v>
      </c>
      <c r="CQ15" s="18">
        <v>0.32821666666666666</v>
      </c>
      <c r="CR15" s="91">
        <v>0.28011574074074069</v>
      </c>
      <c r="CS15" s="91">
        <v>3.2801157407407411</v>
      </c>
      <c r="CT15" s="91">
        <v>6.2801157407407402</v>
      </c>
    </row>
    <row r="16" spans="1:99" x14ac:dyDescent="0.3">
      <c r="A16" s="7">
        <v>3</v>
      </c>
      <c r="B16" s="7">
        <v>11</v>
      </c>
      <c r="C16" s="76" t="s">
        <v>194</v>
      </c>
      <c r="D16" s="55">
        <v>0</v>
      </c>
      <c r="E16" s="28">
        <v>0</v>
      </c>
      <c r="F16" s="28">
        <v>0</v>
      </c>
      <c r="G16" s="28">
        <v>0</v>
      </c>
      <c r="H16" s="56">
        <v>0</v>
      </c>
      <c r="I16" s="55">
        <v>0</v>
      </c>
      <c r="J16" s="28">
        <v>0</v>
      </c>
      <c r="K16" s="28">
        <v>0</v>
      </c>
      <c r="L16" s="28">
        <v>0</v>
      </c>
      <c r="M16" s="56">
        <v>0</v>
      </c>
      <c r="N16" s="55">
        <v>0</v>
      </c>
      <c r="O16" s="28">
        <v>0</v>
      </c>
      <c r="P16" s="28">
        <v>0</v>
      </c>
      <c r="Q16" s="28">
        <v>0</v>
      </c>
      <c r="R16" s="56">
        <v>0</v>
      </c>
      <c r="S16" s="55">
        <v>0</v>
      </c>
      <c r="T16" s="28">
        <v>0</v>
      </c>
      <c r="U16" s="28">
        <v>0</v>
      </c>
      <c r="V16" s="28">
        <v>0</v>
      </c>
      <c r="W16" s="56">
        <v>0</v>
      </c>
      <c r="X16" s="55">
        <v>0</v>
      </c>
      <c r="Y16" s="28">
        <v>0</v>
      </c>
      <c r="Z16" s="28">
        <v>0</v>
      </c>
      <c r="AA16" s="28">
        <v>0</v>
      </c>
      <c r="AB16" s="56">
        <v>0</v>
      </c>
      <c r="AC16" s="59">
        <v>0</v>
      </c>
      <c r="AD16" s="60">
        <v>0</v>
      </c>
      <c r="AE16" s="60">
        <v>0</v>
      </c>
      <c r="AF16" s="60">
        <v>0</v>
      </c>
      <c r="AG16" s="60">
        <v>0</v>
      </c>
      <c r="AH16" s="61">
        <v>0</v>
      </c>
      <c r="AI16" s="24"/>
      <c r="AK16" s="9" t="s">
        <v>65</v>
      </c>
      <c r="AL16" s="91">
        <v>0.32564814814814813</v>
      </c>
      <c r="AM16" s="23">
        <v>6</v>
      </c>
      <c r="AN16" s="18">
        <v>7.8352965756238999E-2</v>
      </c>
      <c r="AO16" s="18">
        <v>3.1987464322758175E-2</v>
      </c>
      <c r="AP16" s="18">
        <v>0.23166666666666666</v>
      </c>
      <c r="AQ16" s="18">
        <v>0.43027777777777776</v>
      </c>
      <c r="AR16" s="23">
        <v>2</v>
      </c>
      <c r="AS16" s="23">
        <v>1</v>
      </c>
      <c r="AT16" s="91">
        <v>0.74231481481481476</v>
      </c>
      <c r="AU16" s="91">
        <v>2.7423148148148146</v>
      </c>
      <c r="AV16" s="91">
        <v>4.7423148148148151</v>
      </c>
      <c r="AW16" s="17"/>
      <c r="AX16" s="7" t="s">
        <v>65</v>
      </c>
      <c r="AY16" s="91">
        <v>2.2205401234567896E-2</v>
      </c>
      <c r="AZ16" s="23">
        <v>6</v>
      </c>
      <c r="BA16" s="18">
        <v>1.3989296386173298E-2</v>
      </c>
      <c r="BB16" s="18">
        <v>5.7111063344475466E-3</v>
      </c>
      <c r="BC16" s="18">
        <v>1.3210185185185184E-2</v>
      </c>
      <c r="BD16" s="18">
        <v>4.9891666666666661E-2</v>
      </c>
      <c r="BE16" s="23">
        <v>1</v>
      </c>
      <c r="BF16" s="23">
        <v>1</v>
      </c>
      <c r="BG16" s="91">
        <v>0.43887206790123451</v>
      </c>
      <c r="BH16" s="91">
        <v>1.4388720679012346</v>
      </c>
      <c r="BI16" s="91">
        <v>2.4388720679012343</v>
      </c>
      <c r="BK16" s="7" t="s">
        <v>65</v>
      </c>
      <c r="BL16" s="91">
        <v>1.2822067901234567E-2</v>
      </c>
      <c r="BM16" s="23">
        <v>6</v>
      </c>
      <c r="BN16" s="18">
        <v>2.7145420574520136E-2</v>
      </c>
      <c r="BO16" s="18">
        <v>1.108207154347042E-2</v>
      </c>
      <c r="BP16" s="18">
        <v>0</v>
      </c>
      <c r="BQ16" s="18">
        <v>6.7719444444444443E-2</v>
      </c>
      <c r="BR16" s="23">
        <v>1</v>
      </c>
      <c r="BS16" s="23">
        <v>1</v>
      </c>
      <c r="BT16" s="91">
        <v>0.42948873456790121</v>
      </c>
      <c r="BU16" s="91">
        <v>1.4294887345679013</v>
      </c>
      <c r="BV16" s="91">
        <v>2.4294887345679013</v>
      </c>
      <c r="BX16" s="7" t="s">
        <v>65</v>
      </c>
      <c r="BY16" s="91">
        <v>0</v>
      </c>
      <c r="BZ16" s="23">
        <v>6</v>
      </c>
      <c r="CA16" s="18">
        <v>0</v>
      </c>
      <c r="CB16" s="18">
        <v>0</v>
      </c>
      <c r="CC16" s="18">
        <v>0</v>
      </c>
      <c r="CD16" s="18">
        <v>0</v>
      </c>
      <c r="CE16" s="23">
        <v>1</v>
      </c>
      <c r="CF16" s="23">
        <v>1</v>
      </c>
      <c r="CG16" s="91">
        <v>0</v>
      </c>
      <c r="CH16" s="91">
        <v>0</v>
      </c>
      <c r="CI16" s="91">
        <v>0</v>
      </c>
      <c r="CK16" s="7" t="s">
        <v>65</v>
      </c>
      <c r="CL16" s="91">
        <v>0.36067561728395053</v>
      </c>
      <c r="CM16" s="23">
        <v>6</v>
      </c>
      <c r="CN16" s="18">
        <v>0.10372946713815902</v>
      </c>
      <c r="CO16" s="18">
        <v>4.2347377629880882E-2</v>
      </c>
      <c r="CP16" s="18">
        <v>0.24971759259259257</v>
      </c>
      <c r="CQ16" s="18">
        <v>0.52288888888888896</v>
      </c>
      <c r="CR16" s="91">
        <v>1.6106756172839505</v>
      </c>
      <c r="CS16" s="91">
        <v>5.6106756172839507</v>
      </c>
      <c r="CT16" s="91">
        <v>9.6106756172839507</v>
      </c>
    </row>
    <row r="17" spans="1:99" x14ac:dyDescent="0.3">
      <c r="A17" s="7">
        <v>3</v>
      </c>
      <c r="B17" s="7">
        <v>12</v>
      </c>
      <c r="C17" s="76" t="s">
        <v>66</v>
      </c>
      <c r="D17" s="55">
        <v>4.6944444444444441E-2</v>
      </c>
      <c r="E17" s="28">
        <v>8.7741666666666662E-2</v>
      </c>
      <c r="F17" s="28">
        <v>1.2822222222222223E-2</v>
      </c>
      <c r="G17" s="28">
        <v>0</v>
      </c>
      <c r="H17" s="56">
        <v>0.14750833333333332</v>
      </c>
      <c r="I17" s="55">
        <v>3.4722222222222224E-2</v>
      </c>
      <c r="J17" s="28">
        <v>4.3518518518518519E-2</v>
      </c>
      <c r="K17" s="28">
        <v>8.7962962962962951E-3</v>
      </c>
      <c r="L17" s="28">
        <v>0</v>
      </c>
      <c r="M17" s="56">
        <v>8.7037037037037052E-2</v>
      </c>
      <c r="N17" s="55">
        <v>8.1666666666666665E-2</v>
      </c>
      <c r="O17" s="28">
        <v>0.13126018518518517</v>
      </c>
      <c r="P17" s="28">
        <v>2.1618518518518516E-2</v>
      </c>
      <c r="Q17" s="28">
        <v>0</v>
      </c>
      <c r="R17" s="56">
        <v>0.23454537037037035</v>
      </c>
      <c r="S17" s="55">
        <v>1.4871794871794872</v>
      </c>
      <c r="T17" s="28">
        <v>0.46153846153846151</v>
      </c>
      <c r="U17" s="28">
        <v>0.15384615384615385</v>
      </c>
      <c r="V17" s="28">
        <v>0</v>
      </c>
      <c r="W17" s="56">
        <v>2.1025641025641026</v>
      </c>
      <c r="X17" s="55">
        <v>4.4615384615384612E-2</v>
      </c>
      <c r="Y17" s="28">
        <v>1.3846153846153845E-2</v>
      </c>
      <c r="Z17" s="28">
        <v>4.6153846153846158E-3</v>
      </c>
      <c r="AA17" s="28">
        <v>0</v>
      </c>
      <c r="AB17" s="56">
        <v>6.3076923076923072E-2</v>
      </c>
      <c r="AC17" s="59">
        <v>0.52021538461538464</v>
      </c>
      <c r="AD17" s="60">
        <v>0.52021538461538464</v>
      </c>
      <c r="AE17" s="60">
        <v>0.16144615384615382</v>
      </c>
      <c r="AF17" s="60">
        <v>5.3815384615384619E-2</v>
      </c>
      <c r="AG17" s="60">
        <v>0</v>
      </c>
      <c r="AH17" s="61">
        <v>0.73547692307692303</v>
      </c>
      <c r="AI17" s="24"/>
      <c r="AK17" s="9" t="s">
        <v>66</v>
      </c>
      <c r="AL17" s="91">
        <v>7.4738888888888896E-2</v>
      </c>
      <c r="AM17" s="23">
        <v>6</v>
      </c>
      <c r="AN17" s="18">
        <v>1.5639114859231862E-2</v>
      </c>
      <c r="AO17" s="18">
        <v>6.3846419056494061E-3</v>
      </c>
      <c r="AP17" s="18">
        <v>5.121111111111111E-2</v>
      </c>
      <c r="AQ17" s="18">
        <v>9.1666666666666674E-2</v>
      </c>
      <c r="AR17" s="23">
        <v>1</v>
      </c>
      <c r="AS17" s="23">
        <v>1</v>
      </c>
      <c r="AT17" s="91">
        <v>0.49140555555555554</v>
      </c>
      <c r="AU17" s="91">
        <v>1.4914055555555557</v>
      </c>
      <c r="AV17" s="91">
        <v>2.4914055555555557</v>
      </c>
      <c r="AW17" s="17"/>
      <c r="AX17" s="7" t="s">
        <v>66</v>
      </c>
      <c r="AY17" s="91">
        <v>4.1258950617283942E-2</v>
      </c>
      <c r="AZ17" s="23">
        <v>6</v>
      </c>
      <c r="BA17" s="18">
        <v>4.5696240137581091E-2</v>
      </c>
      <c r="BB17" s="18">
        <v>1.8655411916793641E-2</v>
      </c>
      <c r="BC17" s="18">
        <v>9.5546296296296282E-3</v>
      </c>
      <c r="BD17" s="18">
        <v>0.13126018518518517</v>
      </c>
      <c r="BE17" s="23">
        <v>1</v>
      </c>
      <c r="BF17" s="23">
        <v>1</v>
      </c>
      <c r="BG17" s="91">
        <v>0.45792561728395059</v>
      </c>
      <c r="BH17" s="91">
        <v>1.4579256172839505</v>
      </c>
      <c r="BI17" s="91">
        <v>2.4579256172839505</v>
      </c>
      <c r="BK17" s="7" t="s">
        <v>66</v>
      </c>
      <c r="BL17" s="91">
        <v>7.8708333333333321E-3</v>
      </c>
      <c r="BM17" s="23">
        <v>6</v>
      </c>
      <c r="BN17" s="18">
        <v>9.3419036516894424E-3</v>
      </c>
      <c r="BO17" s="18">
        <v>3.8138161954803344E-3</v>
      </c>
      <c r="BP17" s="18">
        <v>0</v>
      </c>
      <c r="BQ17" s="18">
        <v>2.1618518518518516E-2</v>
      </c>
      <c r="BR17" s="23">
        <v>1</v>
      </c>
      <c r="BS17" s="23">
        <v>1</v>
      </c>
      <c r="BT17" s="91">
        <v>0.42453749999999996</v>
      </c>
      <c r="BU17" s="91">
        <v>1.4245375</v>
      </c>
      <c r="BV17" s="91">
        <v>2.4245375</v>
      </c>
      <c r="BX17" s="7" t="s">
        <v>66</v>
      </c>
      <c r="BY17" s="91">
        <v>0</v>
      </c>
      <c r="BZ17" s="23">
        <v>6</v>
      </c>
      <c r="CA17" s="18">
        <v>0</v>
      </c>
      <c r="CB17" s="18">
        <v>0</v>
      </c>
      <c r="CC17" s="18">
        <v>0</v>
      </c>
      <c r="CD17" s="18">
        <v>0</v>
      </c>
      <c r="CE17" s="23">
        <v>1</v>
      </c>
      <c r="CF17" s="23">
        <v>1</v>
      </c>
      <c r="CG17" s="91">
        <v>0</v>
      </c>
      <c r="CH17" s="91">
        <v>0</v>
      </c>
      <c r="CI17" s="91">
        <v>0</v>
      </c>
      <c r="CK17" s="7" t="s">
        <v>66</v>
      </c>
      <c r="CL17" s="91">
        <v>0.12386867283950619</v>
      </c>
      <c r="CM17" s="23">
        <v>6</v>
      </c>
      <c r="CN17" s="18">
        <v>5.6934579047316664E-2</v>
      </c>
      <c r="CO17" s="18">
        <v>2.3243444564346703E-2</v>
      </c>
      <c r="CP17" s="18">
        <v>7.6103703703703701E-2</v>
      </c>
      <c r="CQ17" s="18">
        <v>0.23454537037037035</v>
      </c>
      <c r="CR17" s="91">
        <v>1.3738686728395062</v>
      </c>
      <c r="CS17" s="91">
        <v>4.3738686728395066</v>
      </c>
      <c r="CT17" s="91">
        <v>7.3738686728395066</v>
      </c>
    </row>
    <row r="18" spans="1:99" x14ac:dyDescent="0.3">
      <c r="A18" s="7">
        <v>3</v>
      </c>
      <c r="B18" s="7">
        <v>13</v>
      </c>
      <c r="C18" s="76" t="s">
        <v>67</v>
      </c>
      <c r="D18" s="55">
        <v>6.1299999999999993E-2</v>
      </c>
      <c r="E18" s="28">
        <v>1.6250000000000001E-3</v>
      </c>
      <c r="F18" s="28">
        <v>0</v>
      </c>
      <c r="G18" s="28">
        <v>0</v>
      </c>
      <c r="H18" s="56">
        <v>6.2925000000000009E-2</v>
      </c>
      <c r="I18" s="55">
        <v>6.9444444444444448E-2</v>
      </c>
      <c r="J18" s="28">
        <v>1.759259259259259E-2</v>
      </c>
      <c r="K18" s="28">
        <v>0</v>
      </c>
      <c r="L18" s="28">
        <v>0</v>
      </c>
      <c r="M18" s="56">
        <v>8.7037037037037052E-2</v>
      </c>
      <c r="N18" s="55">
        <v>0.13074444444444444</v>
      </c>
      <c r="O18" s="28">
        <v>1.9217592592592592E-2</v>
      </c>
      <c r="P18" s="28">
        <v>0</v>
      </c>
      <c r="Q18" s="28">
        <v>0</v>
      </c>
      <c r="R18" s="56">
        <v>0.14996203703703703</v>
      </c>
      <c r="S18" s="55">
        <v>2.6477146042363433</v>
      </c>
      <c r="T18" s="28">
        <v>3.8461538461538464E-2</v>
      </c>
      <c r="U18" s="28">
        <v>0</v>
      </c>
      <c r="V18" s="28">
        <v>0</v>
      </c>
      <c r="W18" s="56">
        <v>2.6861761426978816</v>
      </c>
      <c r="X18" s="55">
        <v>7.943143812709029E-2</v>
      </c>
      <c r="Y18" s="28">
        <v>1.153846153846154E-3</v>
      </c>
      <c r="Z18" s="28">
        <v>0</v>
      </c>
      <c r="AA18" s="28">
        <v>0</v>
      </c>
      <c r="AB18" s="56">
        <v>8.0585284280936448E-2</v>
      </c>
      <c r="AC18" s="59">
        <v>0.92617056856187274</v>
      </c>
      <c r="AD18" s="60">
        <v>0.92617056856187274</v>
      </c>
      <c r="AE18" s="60">
        <v>1.3453846153846155E-2</v>
      </c>
      <c r="AF18" s="60">
        <v>0</v>
      </c>
      <c r="AG18" s="60">
        <v>0</v>
      </c>
      <c r="AH18" s="61">
        <v>0.939624414715719</v>
      </c>
      <c r="AI18" s="24"/>
      <c r="AK18" s="9" t="s">
        <v>67</v>
      </c>
      <c r="AL18" s="91">
        <v>0.12255293209876543</v>
      </c>
      <c r="AM18" s="23">
        <v>6</v>
      </c>
      <c r="AN18" s="18">
        <v>2.5873203299493358E-2</v>
      </c>
      <c r="AO18" s="18">
        <v>1.0562691015842144E-2</v>
      </c>
      <c r="AP18" s="18">
        <v>9.3665740740740744E-2</v>
      </c>
      <c r="AQ18" s="18">
        <v>0.15444444444444444</v>
      </c>
      <c r="AR18" s="23">
        <v>2</v>
      </c>
      <c r="AS18" s="23">
        <v>2</v>
      </c>
      <c r="AT18" s="91">
        <v>0.95588626543209865</v>
      </c>
      <c r="AU18" s="91">
        <v>2.9558862654320985</v>
      </c>
      <c r="AV18" s="91">
        <v>4.955886265432099</v>
      </c>
      <c r="AW18" s="17"/>
      <c r="AX18" s="7" t="s">
        <v>67</v>
      </c>
      <c r="AY18" s="91">
        <v>1.2917438271604936E-2</v>
      </c>
      <c r="AZ18" s="23">
        <v>6</v>
      </c>
      <c r="BA18" s="18">
        <v>1.0526430602372586E-2</v>
      </c>
      <c r="BB18" s="18">
        <v>4.2973972981051002E-3</v>
      </c>
      <c r="BC18" s="18">
        <v>0</v>
      </c>
      <c r="BD18" s="18">
        <v>2.3612037037037036E-2</v>
      </c>
      <c r="BE18" s="23">
        <v>2</v>
      </c>
      <c r="BF18" s="23">
        <v>2</v>
      </c>
      <c r="BG18" s="91">
        <v>0.84625077160493822</v>
      </c>
      <c r="BH18" s="91">
        <v>2.8462507716049381</v>
      </c>
      <c r="BI18" s="91">
        <v>4.8462507716049386</v>
      </c>
      <c r="BK18" s="7" t="s">
        <v>67</v>
      </c>
      <c r="BL18" s="91">
        <v>7.5475308641975306E-3</v>
      </c>
      <c r="BM18" s="23">
        <v>6</v>
      </c>
      <c r="BN18" s="18">
        <v>6.3578145716208763E-3</v>
      </c>
      <c r="BO18" s="18">
        <v>2.5955669299504605E-3</v>
      </c>
      <c r="BP18" s="18">
        <v>0</v>
      </c>
      <c r="BQ18" s="18">
        <v>1.6074074074074074E-2</v>
      </c>
      <c r="BR18" s="23">
        <v>2</v>
      </c>
      <c r="BS18" s="23">
        <v>1</v>
      </c>
      <c r="BT18" s="91">
        <v>0.84088086419753083</v>
      </c>
      <c r="BU18" s="91">
        <v>2.8408808641975307</v>
      </c>
      <c r="BV18" s="91">
        <v>4.8408808641975307</v>
      </c>
      <c r="BX18" s="7" t="s">
        <v>67</v>
      </c>
      <c r="BY18" s="91">
        <v>0</v>
      </c>
      <c r="BZ18" s="23">
        <v>6</v>
      </c>
      <c r="CA18" s="18">
        <v>0</v>
      </c>
      <c r="CB18" s="18">
        <v>0</v>
      </c>
      <c r="CC18" s="18">
        <v>0</v>
      </c>
      <c r="CD18" s="18">
        <v>0</v>
      </c>
      <c r="CE18" s="23">
        <v>2</v>
      </c>
      <c r="CF18" s="23">
        <v>1</v>
      </c>
      <c r="CG18" s="91">
        <v>0</v>
      </c>
      <c r="CH18" s="91">
        <v>0</v>
      </c>
      <c r="CI18" s="91">
        <v>0</v>
      </c>
      <c r="CK18" s="7" t="s">
        <v>67</v>
      </c>
      <c r="CL18" s="91">
        <v>0.1430179012345679</v>
      </c>
      <c r="CM18" s="23">
        <v>6</v>
      </c>
      <c r="CN18" s="18">
        <v>2.5889342712248447E-2</v>
      </c>
      <c r="CO18" s="18">
        <v>1.05692799035085E-2</v>
      </c>
      <c r="CP18" s="18">
        <v>0.10273981481481481</v>
      </c>
      <c r="CQ18" s="18">
        <v>0.17051851851851851</v>
      </c>
      <c r="CR18" s="91">
        <v>2.6430179012345678</v>
      </c>
      <c r="CS18" s="91">
        <v>8.6430179012345683</v>
      </c>
      <c r="CT18" s="91">
        <v>14.643017901234568</v>
      </c>
    </row>
    <row r="19" spans="1:99" x14ac:dyDescent="0.3">
      <c r="A19" s="7">
        <v>3</v>
      </c>
      <c r="B19" s="7">
        <v>14</v>
      </c>
      <c r="C19" s="76" t="s">
        <v>65</v>
      </c>
      <c r="D19" s="55">
        <v>0.11888888888888888</v>
      </c>
      <c r="E19" s="28">
        <v>4.4138888888888891E-3</v>
      </c>
      <c r="F19" s="28">
        <v>0</v>
      </c>
      <c r="G19" s="28">
        <v>0</v>
      </c>
      <c r="H19" s="56">
        <v>0.12330277777777776</v>
      </c>
      <c r="I19" s="55">
        <v>0.18194444444444446</v>
      </c>
      <c r="J19" s="28">
        <v>8.7962962962962951E-3</v>
      </c>
      <c r="K19" s="28">
        <v>0</v>
      </c>
      <c r="L19" s="28">
        <v>0</v>
      </c>
      <c r="M19" s="56">
        <v>0.19074074074074077</v>
      </c>
      <c r="N19" s="55">
        <v>0.30083333333333329</v>
      </c>
      <c r="O19" s="28">
        <v>1.3210185185185184E-2</v>
      </c>
      <c r="P19" s="28">
        <v>0</v>
      </c>
      <c r="Q19" s="28">
        <v>0</v>
      </c>
      <c r="R19" s="56">
        <v>0.31404351851851847</v>
      </c>
      <c r="S19" s="55">
        <v>1.4358974358974359</v>
      </c>
      <c r="T19" s="28">
        <v>5.128205128205128E-2</v>
      </c>
      <c r="U19" s="28">
        <v>0</v>
      </c>
      <c r="V19" s="28">
        <v>0</v>
      </c>
      <c r="W19" s="56">
        <v>1.4871794871794872</v>
      </c>
      <c r="X19" s="55">
        <v>4.3076923076923075E-2</v>
      </c>
      <c r="Y19" s="28">
        <v>1.5384615384615382E-3</v>
      </c>
      <c r="Z19" s="28">
        <v>0</v>
      </c>
      <c r="AA19" s="28">
        <v>0</v>
      </c>
      <c r="AB19" s="56">
        <v>4.4615384615384612E-2</v>
      </c>
      <c r="AC19" s="59">
        <v>0.50227692307692307</v>
      </c>
      <c r="AD19" s="60">
        <v>3.9522769230769232</v>
      </c>
      <c r="AE19" s="60">
        <v>1.7938461538461535E-2</v>
      </c>
      <c r="AF19" s="60">
        <v>0</v>
      </c>
      <c r="AG19" s="60">
        <v>0</v>
      </c>
      <c r="AH19" s="61">
        <v>3.9702153846153849</v>
      </c>
      <c r="AI19" s="24"/>
      <c r="AY19" s="17"/>
      <c r="AZ19" s="17"/>
      <c r="BA19" s="17"/>
      <c r="BB19" s="18"/>
      <c r="BL19" s="17"/>
      <c r="BM19" s="17"/>
      <c r="BN19" s="17"/>
      <c r="BO19" s="18"/>
      <c r="BY19" s="17"/>
      <c r="BZ19" s="17"/>
      <c r="CA19" s="17"/>
      <c r="CB19" s="18"/>
      <c r="CL19" s="17"/>
      <c r="CM19" s="17"/>
      <c r="CN19" s="17"/>
      <c r="CO19" s="18"/>
    </row>
    <row r="20" spans="1:99" x14ac:dyDescent="0.3">
      <c r="A20" s="7">
        <v>3</v>
      </c>
      <c r="B20" s="7">
        <v>15</v>
      </c>
      <c r="C20" s="76" t="s">
        <v>193</v>
      </c>
      <c r="D20" s="55">
        <v>0.3</v>
      </c>
      <c r="E20" s="28">
        <v>0</v>
      </c>
      <c r="F20" s="28">
        <v>5.8333333333333338E-4</v>
      </c>
      <c r="G20" s="28">
        <v>0</v>
      </c>
      <c r="H20" s="56">
        <v>0.30058333333333331</v>
      </c>
      <c r="I20" s="55">
        <v>0</v>
      </c>
      <c r="J20" s="28">
        <v>0</v>
      </c>
      <c r="K20" s="28">
        <v>0</v>
      </c>
      <c r="L20" s="28">
        <v>0</v>
      </c>
      <c r="M20" s="56">
        <v>0</v>
      </c>
      <c r="N20" s="55">
        <v>0.3</v>
      </c>
      <c r="O20" s="28">
        <v>0</v>
      </c>
      <c r="P20" s="28">
        <v>5.8333333333333338E-4</v>
      </c>
      <c r="Q20" s="28">
        <v>0</v>
      </c>
      <c r="R20" s="56">
        <v>0.30058333333333331</v>
      </c>
      <c r="S20" s="55">
        <v>0</v>
      </c>
      <c r="T20" s="28">
        <v>0</v>
      </c>
      <c r="U20" s="28">
        <v>0</v>
      </c>
      <c r="V20" s="28">
        <v>0</v>
      </c>
      <c r="W20" s="56">
        <v>0</v>
      </c>
      <c r="X20" s="55">
        <v>0</v>
      </c>
      <c r="Y20" s="28">
        <v>0</v>
      </c>
      <c r="Z20" s="28">
        <v>0</v>
      </c>
      <c r="AA20" s="28">
        <v>0</v>
      </c>
      <c r="AB20" s="56">
        <v>0</v>
      </c>
      <c r="AC20" s="59">
        <v>0</v>
      </c>
      <c r="AD20" s="60">
        <v>0</v>
      </c>
      <c r="AE20" s="60">
        <v>0</v>
      </c>
      <c r="AF20" s="60">
        <v>0</v>
      </c>
      <c r="AG20" s="60">
        <v>0</v>
      </c>
      <c r="AH20" s="61">
        <v>0</v>
      </c>
      <c r="AI20" s="24"/>
      <c r="AK20" s="92" t="s">
        <v>152</v>
      </c>
      <c r="AL20" s="92"/>
      <c r="AM20" s="92"/>
      <c r="AN20" s="92"/>
      <c r="AO20" s="92"/>
      <c r="AP20" s="92"/>
      <c r="AQ20" s="92"/>
      <c r="AR20" s="41"/>
      <c r="AS20" s="43"/>
      <c r="AT20" s="41"/>
      <c r="AU20" s="41"/>
      <c r="AV20" s="41"/>
      <c r="AX20" s="92" t="s">
        <v>152</v>
      </c>
      <c r="AY20" s="92"/>
      <c r="AZ20" s="92"/>
      <c r="BA20" s="92"/>
      <c r="BB20" s="92"/>
      <c r="BC20" s="92"/>
      <c r="BD20" s="92"/>
      <c r="BK20" s="92" t="s">
        <v>152</v>
      </c>
      <c r="BL20" s="92"/>
      <c r="BM20" s="92"/>
      <c r="BN20" s="92"/>
      <c r="BO20" s="92"/>
      <c r="BP20" s="92"/>
      <c r="BQ20" s="92"/>
      <c r="BX20" s="92" t="s">
        <v>152</v>
      </c>
      <c r="BY20" s="92"/>
      <c r="BZ20" s="92"/>
      <c r="CA20" s="92"/>
      <c r="CB20" s="92"/>
      <c r="CC20" s="92"/>
      <c r="CD20" s="92"/>
      <c r="CK20" s="92" t="s">
        <v>152</v>
      </c>
      <c r="CL20" s="92"/>
      <c r="CM20" s="92"/>
      <c r="CN20" s="92"/>
      <c r="CO20" s="92"/>
      <c r="CP20" s="92"/>
      <c r="CQ20" s="92"/>
    </row>
    <row r="21" spans="1:99" x14ac:dyDescent="0.3">
      <c r="A21" s="7">
        <v>4</v>
      </c>
      <c r="B21" s="7" t="s">
        <v>3</v>
      </c>
      <c r="C21" s="77" t="s">
        <v>195</v>
      </c>
      <c r="D21" s="55">
        <v>0</v>
      </c>
      <c r="E21" s="28">
        <v>0</v>
      </c>
      <c r="F21" s="28">
        <v>0</v>
      </c>
      <c r="G21" s="28">
        <v>0</v>
      </c>
      <c r="H21" s="56">
        <v>0</v>
      </c>
      <c r="I21" s="55">
        <v>0</v>
      </c>
      <c r="J21" s="28">
        <v>0</v>
      </c>
      <c r="K21" s="28">
        <v>0</v>
      </c>
      <c r="L21" s="28">
        <v>0</v>
      </c>
      <c r="M21" s="56">
        <v>0</v>
      </c>
      <c r="N21" s="55">
        <v>0</v>
      </c>
      <c r="O21" s="28">
        <v>0</v>
      </c>
      <c r="P21" s="28">
        <v>0</v>
      </c>
      <c r="Q21" s="28">
        <v>0</v>
      </c>
      <c r="R21" s="56">
        <v>0</v>
      </c>
      <c r="S21" s="55">
        <v>0</v>
      </c>
      <c r="T21" s="28">
        <v>0</v>
      </c>
      <c r="U21" s="28">
        <v>0</v>
      </c>
      <c r="V21" s="28">
        <v>0</v>
      </c>
      <c r="W21" s="56">
        <v>0</v>
      </c>
      <c r="X21" s="55">
        <v>0</v>
      </c>
      <c r="Y21" s="28">
        <v>0</v>
      </c>
      <c r="Z21" s="28">
        <v>0</v>
      </c>
      <c r="AA21" s="28">
        <v>0</v>
      </c>
      <c r="AB21" s="56">
        <v>0</v>
      </c>
      <c r="AC21" s="59">
        <v>0</v>
      </c>
      <c r="AD21" s="60">
        <v>0</v>
      </c>
      <c r="AE21" s="60">
        <v>0</v>
      </c>
      <c r="AF21" s="60">
        <v>0</v>
      </c>
      <c r="AG21" s="60">
        <v>0</v>
      </c>
      <c r="AH21" s="61">
        <v>0</v>
      </c>
      <c r="AI21" s="24"/>
      <c r="AK21" s="36" t="s">
        <v>2</v>
      </c>
      <c r="AL21" s="78" t="s">
        <v>22</v>
      </c>
      <c r="AM21" s="78" t="s">
        <v>25</v>
      </c>
      <c r="AN21" s="78" t="s">
        <v>154</v>
      </c>
      <c r="AO21" s="79" t="s">
        <v>155</v>
      </c>
      <c r="AP21" s="37" t="s">
        <v>23</v>
      </c>
      <c r="AQ21" s="37" t="s">
        <v>24</v>
      </c>
      <c r="AR21" s="22"/>
      <c r="AS21" s="22"/>
      <c r="AT21" s="22"/>
      <c r="AU21" s="22"/>
      <c r="AV21" s="22"/>
      <c r="AX21" s="36" t="s">
        <v>2</v>
      </c>
      <c r="AY21" s="78" t="s">
        <v>22</v>
      </c>
      <c r="AZ21" s="78" t="s">
        <v>25</v>
      </c>
      <c r="BA21" s="78" t="s">
        <v>154</v>
      </c>
      <c r="BB21" s="79" t="s">
        <v>155</v>
      </c>
      <c r="BC21" s="37" t="s">
        <v>23</v>
      </c>
      <c r="BD21" s="37" t="s">
        <v>24</v>
      </c>
      <c r="BE21" s="10"/>
      <c r="BF21" s="10"/>
      <c r="BG21" s="10"/>
      <c r="BH21" s="10"/>
      <c r="BI21" s="10"/>
      <c r="BK21" s="36" t="s">
        <v>2</v>
      </c>
      <c r="BL21" s="78" t="s">
        <v>22</v>
      </c>
      <c r="BM21" s="78" t="s">
        <v>25</v>
      </c>
      <c r="BN21" s="78" t="s">
        <v>154</v>
      </c>
      <c r="BO21" s="79" t="s">
        <v>155</v>
      </c>
      <c r="BP21" s="37" t="s">
        <v>23</v>
      </c>
      <c r="BQ21" s="37" t="s">
        <v>24</v>
      </c>
      <c r="BR21" s="10"/>
      <c r="BS21" s="10"/>
      <c r="BT21" s="10"/>
      <c r="BU21" s="10"/>
      <c r="BV21" s="10"/>
      <c r="BX21" s="36" t="s">
        <v>2</v>
      </c>
      <c r="BY21" s="78" t="s">
        <v>22</v>
      </c>
      <c r="BZ21" s="78" t="s">
        <v>25</v>
      </c>
      <c r="CA21" s="78" t="s">
        <v>154</v>
      </c>
      <c r="CB21" s="79" t="s">
        <v>155</v>
      </c>
      <c r="CC21" s="37" t="s">
        <v>23</v>
      </c>
      <c r="CD21" s="37" t="s">
        <v>24</v>
      </c>
      <c r="CE21" s="10"/>
      <c r="CF21" s="10"/>
      <c r="CG21" s="10"/>
      <c r="CH21" s="10"/>
      <c r="CI21" s="10"/>
      <c r="CK21" s="36" t="s">
        <v>2</v>
      </c>
      <c r="CL21" s="78" t="s">
        <v>22</v>
      </c>
      <c r="CM21" s="78" t="s">
        <v>25</v>
      </c>
      <c r="CN21" s="78" t="s">
        <v>154</v>
      </c>
      <c r="CO21" s="79" t="s">
        <v>155</v>
      </c>
      <c r="CP21" s="37" t="s">
        <v>23</v>
      </c>
      <c r="CQ21" s="37" t="s">
        <v>24</v>
      </c>
      <c r="CR21" s="10"/>
      <c r="CS21" s="10"/>
      <c r="CT21" s="10"/>
      <c r="CU21" s="10"/>
    </row>
    <row r="22" spans="1:99" x14ac:dyDescent="0.3">
      <c r="A22" s="7">
        <v>4</v>
      </c>
      <c r="B22" s="7">
        <v>16</v>
      </c>
      <c r="C22" s="76" t="s">
        <v>193</v>
      </c>
      <c r="D22" s="55">
        <v>0.16666666666666666</v>
      </c>
      <c r="E22" s="28">
        <v>9.9802777777777768E-2</v>
      </c>
      <c r="F22" s="28">
        <v>7.222222222222223E-4</v>
      </c>
      <c r="G22" s="28">
        <v>0</v>
      </c>
      <c r="H22" s="56">
        <v>0.26719166666666666</v>
      </c>
      <c r="I22" s="55">
        <v>0</v>
      </c>
      <c r="J22" s="28">
        <v>0</v>
      </c>
      <c r="K22" s="28">
        <v>0</v>
      </c>
      <c r="L22" s="28">
        <v>0</v>
      </c>
      <c r="M22" s="56">
        <v>0</v>
      </c>
      <c r="N22" s="55">
        <v>0.16666666666666666</v>
      </c>
      <c r="O22" s="28">
        <v>9.9802777777777768E-2</v>
      </c>
      <c r="P22" s="28">
        <v>7.222222222222223E-4</v>
      </c>
      <c r="Q22" s="28">
        <v>0</v>
      </c>
      <c r="R22" s="56">
        <v>0.26719166666666666</v>
      </c>
      <c r="S22" s="55">
        <v>0</v>
      </c>
      <c r="T22" s="28">
        <v>0</v>
      </c>
      <c r="U22" s="28">
        <v>0</v>
      </c>
      <c r="V22" s="28">
        <v>0</v>
      </c>
      <c r="W22" s="56">
        <v>0</v>
      </c>
      <c r="X22" s="55">
        <v>0</v>
      </c>
      <c r="Y22" s="28">
        <v>0</v>
      </c>
      <c r="Z22" s="28">
        <v>0</v>
      </c>
      <c r="AA22" s="28">
        <v>0</v>
      </c>
      <c r="AB22" s="56">
        <v>0</v>
      </c>
      <c r="AC22" s="59">
        <v>0</v>
      </c>
      <c r="AD22" s="60">
        <v>0</v>
      </c>
      <c r="AE22" s="60">
        <v>0</v>
      </c>
      <c r="AF22" s="60">
        <v>0</v>
      </c>
      <c r="AG22" s="60">
        <v>0</v>
      </c>
      <c r="AH22" s="61">
        <v>0</v>
      </c>
      <c r="AI22" s="24"/>
      <c r="AK22" s="9" t="s">
        <v>195</v>
      </c>
      <c r="AL22" s="24">
        <v>0</v>
      </c>
      <c r="AM22" s="23">
        <v>6</v>
      </c>
      <c r="AN22" s="24">
        <v>0</v>
      </c>
      <c r="AO22" s="24">
        <v>0</v>
      </c>
      <c r="AP22" s="24">
        <v>0</v>
      </c>
      <c r="AQ22" s="24">
        <v>0</v>
      </c>
      <c r="AR22" s="18"/>
      <c r="AS22" s="18"/>
      <c r="AT22" s="18"/>
      <c r="AU22" s="18"/>
      <c r="AV22" s="18"/>
      <c r="AX22" s="7" t="s">
        <v>195</v>
      </c>
      <c r="AY22" s="24">
        <v>0</v>
      </c>
      <c r="AZ22" s="23">
        <v>6</v>
      </c>
      <c r="BA22" s="24">
        <v>0</v>
      </c>
      <c r="BB22" s="24">
        <v>0</v>
      </c>
      <c r="BC22" s="24">
        <v>0</v>
      </c>
      <c r="BD22" s="24">
        <v>0</v>
      </c>
      <c r="BE22" s="18"/>
      <c r="BF22" s="18"/>
      <c r="BG22" s="18"/>
      <c r="BH22" s="18"/>
      <c r="BI22" s="18"/>
      <c r="BK22" s="7" t="s">
        <v>195</v>
      </c>
      <c r="BL22" s="24">
        <v>0</v>
      </c>
      <c r="BM22" s="23">
        <v>6</v>
      </c>
      <c r="BN22" s="24">
        <v>0</v>
      </c>
      <c r="BO22" s="24">
        <v>0</v>
      </c>
      <c r="BP22" s="24">
        <v>0</v>
      </c>
      <c r="BQ22" s="24">
        <v>0</v>
      </c>
      <c r="BR22" s="18"/>
      <c r="BS22" s="18"/>
      <c r="BT22" s="18"/>
      <c r="BU22" s="18"/>
      <c r="BV22" s="18"/>
      <c r="BX22" s="7" t="s">
        <v>195</v>
      </c>
      <c r="BY22" s="24">
        <v>0</v>
      </c>
      <c r="BZ22" s="23">
        <v>6</v>
      </c>
      <c r="CA22" s="24">
        <v>0</v>
      </c>
      <c r="CB22" s="24">
        <v>0</v>
      </c>
      <c r="CC22" s="24">
        <v>0</v>
      </c>
      <c r="CD22" s="24">
        <v>0</v>
      </c>
      <c r="CE22" s="18"/>
      <c r="CF22" s="18"/>
      <c r="CG22" s="18"/>
      <c r="CH22" s="18"/>
      <c r="CI22" s="18"/>
      <c r="CK22" s="7" t="s">
        <v>195</v>
      </c>
      <c r="CL22" s="24">
        <v>0</v>
      </c>
      <c r="CM22" s="23">
        <v>6</v>
      </c>
      <c r="CN22" s="24">
        <v>0</v>
      </c>
      <c r="CO22" s="24">
        <v>0</v>
      </c>
      <c r="CP22" s="24">
        <v>0</v>
      </c>
      <c r="CQ22" s="24">
        <v>0</v>
      </c>
      <c r="CR22" s="18"/>
      <c r="CS22" s="18"/>
      <c r="CT22" s="18"/>
      <c r="CU22" s="18"/>
    </row>
    <row r="23" spans="1:99" x14ac:dyDescent="0.3">
      <c r="A23" s="7">
        <v>4</v>
      </c>
      <c r="B23" s="7">
        <v>17</v>
      </c>
      <c r="C23" s="76" t="s">
        <v>65</v>
      </c>
      <c r="D23" s="55">
        <v>0.14111111111111108</v>
      </c>
      <c r="E23" s="28">
        <v>5.588888888888888E-3</v>
      </c>
      <c r="F23" s="28">
        <v>4.1666666666666664E-4</v>
      </c>
      <c r="G23" s="28">
        <v>0</v>
      </c>
      <c r="H23" s="56">
        <v>0.14711666666666665</v>
      </c>
      <c r="I23" s="55">
        <v>0.18194444444444446</v>
      </c>
      <c r="J23" s="28">
        <v>8.7962962962962951E-3</v>
      </c>
      <c r="K23" s="28">
        <v>8.7962962962962951E-3</v>
      </c>
      <c r="L23" s="28">
        <v>0</v>
      </c>
      <c r="M23" s="56">
        <v>0.19953703703703707</v>
      </c>
      <c r="N23" s="55">
        <v>0.32305555555555554</v>
      </c>
      <c r="O23" s="28">
        <v>1.4385185185185185E-2</v>
      </c>
      <c r="P23" s="28">
        <v>9.212962962962961E-3</v>
      </c>
      <c r="Q23" s="28">
        <v>0</v>
      </c>
      <c r="R23" s="56">
        <v>0.34665370370370369</v>
      </c>
      <c r="S23" s="55">
        <v>0.71794871794871795</v>
      </c>
      <c r="T23" s="28">
        <v>0.21794871794871795</v>
      </c>
      <c r="U23" s="28">
        <v>5.128205128205128E-2</v>
      </c>
      <c r="V23" s="28">
        <v>0</v>
      </c>
      <c r="W23" s="56">
        <v>0.98717948717948723</v>
      </c>
      <c r="X23" s="55">
        <v>2.1538461538461538E-2</v>
      </c>
      <c r="Y23" s="28">
        <v>6.5384615384615381E-3</v>
      </c>
      <c r="Z23" s="28">
        <v>1.5384615384615382E-3</v>
      </c>
      <c r="AA23" s="28">
        <v>0</v>
      </c>
      <c r="AB23" s="56">
        <v>2.9615384615384616E-2</v>
      </c>
      <c r="AC23" s="59">
        <v>0.25113846153846153</v>
      </c>
      <c r="AD23" s="60">
        <v>3.7011384615384619</v>
      </c>
      <c r="AE23" s="60">
        <v>7.6238461538461533E-2</v>
      </c>
      <c r="AF23" s="60">
        <v>1.7938461538461535E-2</v>
      </c>
      <c r="AG23" s="60">
        <v>0</v>
      </c>
      <c r="AH23" s="61">
        <v>3.7953153846153849</v>
      </c>
      <c r="AI23" s="24"/>
      <c r="AK23" s="9" t="s">
        <v>194</v>
      </c>
      <c r="AL23" s="24">
        <v>0</v>
      </c>
      <c r="AM23" s="23">
        <v>6</v>
      </c>
      <c r="AN23" s="24">
        <v>0</v>
      </c>
      <c r="AO23" s="24">
        <v>0</v>
      </c>
      <c r="AP23" s="24">
        <v>0</v>
      </c>
      <c r="AQ23" s="24">
        <v>0</v>
      </c>
      <c r="AR23" s="18"/>
      <c r="AS23" s="18"/>
      <c r="AT23" s="18"/>
      <c r="AU23" s="18"/>
      <c r="AV23" s="18"/>
      <c r="AX23" s="7" t="s">
        <v>194</v>
      </c>
      <c r="AY23" s="24">
        <v>0</v>
      </c>
      <c r="AZ23" s="23">
        <v>6</v>
      </c>
      <c r="BA23" s="24">
        <v>0</v>
      </c>
      <c r="BB23" s="24">
        <v>0</v>
      </c>
      <c r="BC23" s="24">
        <v>0</v>
      </c>
      <c r="BD23" s="24">
        <v>0</v>
      </c>
      <c r="BE23" s="18"/>
      <c r="BF23" s="18"/>
      <c r="BG23" s="18"/>
      <c r="BH23" s="18"/>
      <c r="BI23" s="18"/>
      <c r="BK23" s="7" t="s">
        <v>194</v>
      </c>
      <c r="BL23" s="24">
        <v>0</v>
      </c>
      <c r="BM23" s="23">
        <v>6</v>
      </c>
      <c r="BN23" s="24">
        <v>0</v>
      </c>
      <c r="BO23" s="24">
        <v>0</v>
      </c>
      <c r="BP23" s="24">
        <v>0</v>
      </c>
      <c r="BQ23" s="24">
        <v>0</v>
      </c>
      <c r="BR23" s="18"/>
      <c r="BS23" s="18"/>
      <c r="BT23" s="18"/>
      <c r="BU23" s="18"/>
      <c r="BV23" s="18"/>
      <c r="BX23" s="7" t="s">
        <v>194</v>
      </c>
      <c r="BY23" s="24">
        <v>0</v>
      </c>
      <c r="BZ23" s="23">
        <v>6</v>
      </c>
      <c r="CA23" s="24">
        <v>0</v>
      </c>
      <c r="CB23" s="24">
        <v>0</v>
      </c>
      <c r="CC23" s="24">
        <v>0</v>
      </c>
      <c r="CD23" s="24">
        <v>0</v>
      </c>
      <c r="CE23" s="18"/>
      <c r="CF23" s="18"/>
      <c r="CG23" s="18"/>
      <c r="CH23" s="18"/>
      <c r="CI23" s="18"/>
      <c r="CK23" s="7" t="s">
        <v>194</v>
      </c>
      <c r="CL23" s="24">
        <v>0</v>
      </c>
      <c r="CM23" s="23">
        <v>6</v>
      </c>
      <c r="CN23" s="24">
        <v>0</v>
      </c>
      <c r="CO23" s="24">
        <v>0</v>
      </c>
      <c r="CP23" s="24">
        <v>0</v>
      </c>
      <c r="CQ23" s="24">
        <v>0</v>
      </c>
      <c r="CR23" s="18"/>
      <c r="CS23" s="18"/>
      <c r="CT23" s="18"/>
      <c r="CU23" s="18"/>
    </row>
    <row r="24" spans="1:99" x14ac:dyDescent="0.3">
      <c r="A24" s="7">
        <v>4</v>
      </c>
      <c r="B24" s="7">
        <v>18</v>
      </c>
      <c r="C24" s="76" t="s">
        <v>66</v>
      </c>
      <c r="D24" s="55">
        <v>3.0833333333333334E-2</v>
      </c>
      <c r="E24" s="28">
        <v>2.7911111111111109E-2</v>
      </c>
      <c r="F24" s="28">
        <v>1.472222222222222E-3</v>
      </c>
      <c r="G24" s="28">
        <v>0</v>
      </c>
      <c r="H24" s="56">
        <v>6.0216666666666661E-2</v>
      </c>
      <c r="I24" s="55">
        <v>3.4722222222222224E-2</v>
      </c>
      <c r="J24" s="28">
        <v>1.759259259259259E-2</v>
      </c>
      <c r="K24" s="28">
        <v>8.7962962962962951E-3</v>
      </c>
      <c r="L24" s="28">
        <v>0</v>
      </c>
      <c r="M24" s="56">
        <v>6.1111111111111109E-2</v>
      </c>
      <c r="N24" s="55">
        <v>6.5555555555555561E-2</v>
      </c>
      <c r="O24" s="28">
        <v>4.5503703703703699E-2</v>
      </c>
      <c r="P24" s="28">
        <v>1.0268518518518517E-2</v>
      </c>
      <c r="Q24" s="28">
        <v>0</v>
      </c>
      <c r="R24" s="56">
        <v>0.12132777777777778</v>
      </c>
      <c r="S24" s="55">
        <v>0.71794871794871795</v>
      </c>
      <c r="T24" s="28">
        <v>0.30769230769230765</v>
      </c>
      <c r="U24" s="28">
        <v>0.10256410256410256</v>
      </c>
      <c r="V24" s="28">
        <v>0</v>
      </c>
      <c r="W24" s="56">
        <v>1.1282051282051282</v>
      </c>
      <c r="X24" s="55">
        <v>2.1538461538461538E-2</v>
      </c>
      <c r="Y24" s="28">
        <v>9.2307692307692299E-3</v>
      </c>
      <c r="Z24" s="28">
        <v>3.0769230769230765E-3</v>
      </c>
      <c r="AA24" s="28">
        <v>0</v>
      </c>
      <c r="AB24" s="56">
        <v>3.3846153846153845E-2</v>
      </c>
      <c r="AC24" s="59">
        <v>0.25113846153846153</v>
      </c>
      <c r="AD24" s="60">
        <v>0.25113846153846153</v>
      </c>
      <c r="AE24" s="60">
        <v>0.10763076923076922</v>
      </c>
      <c r="AF24" s="60">
        <v>3.587692307692307E-2</v>
      </c>
      <c r="AG24" s="60">
        <v>0</v>
      </c>
      <c r="AH24" s="61">
        <v>0.39464615384615381</v>
      </c>
      <c r="AI24" s="24"/>
      <c r="AK24" s="9" t="s">
        <v>193</v>
      </c>
      <c r="AL24" s="24">
        <v>0</v>
      </c>
      <c r="AM24" s="23">
        <v>6</v>
      </c>
      <c r="AN24" s="24">
        <v>0</v>
      </c>
      <c r="AO24" s="24">
        <v>0</v>
      </c>
      <c r="AP24" s="24">
        <v>0</v>
      </c>
      <c r="AQ24" s="24">
        <v>0</v>
      </c>
      <c r="AR24" s="18"/>
      <c r="AS24" s="18"/>
      <c r="AT24" s="18"/>
      <c r="AU24" s="18"/>
      <c r="AV24" s="18"/>
      <c r="AX24" s="7" t="s">
        <v>193</v>
      </c>
      <c r="AY24" s="24">
        <v>0</v>
      </c>
      <c r="AZ24" s="23">
        <v>6</v>
      </c>
      <c r="BA24" s="24">
        <v>0</v>
      </c>
      <c r="BB24" s="24">
        <v>0</v>
      </c>
      <c r="BC24" s="24">
        <v>0</v>
      </c>
      <c r="BD24" s="24">
        <v>0</v>
      </c>
      <c r="BE24" s="18"/>
      <c r="BF24" s="18"/>
      <c r="BG24" s="18"/>
      <c r="BH24" s="18"/>
      <c r="BI24" s="18"/>
      <c r="BK24" s="7" t="s">
        <v>193</v>
      </c>
      <c r="BL24" s="24">
        <v>0</v>
      </c>
      <c r="BM24" s="23">
        <v>6</v>
      </c>
      <c r="BN24" s="24">
        <v>0</v>
      </c>
      <c r="BO24" s="24">
        <v>0</v>
      </c>
      <c r="BP24" s="24">
        <v>0</v>
      </c>
      <c r="BQ24" s="24">
        <v>0</v>
      </c>
      <c r="BR24" s="18"/>
      <c r="BS24" s="18"/>
      <c r="BT24" s="18"/>
      <c r="BU24" s="18"/>
      <c r="BV24" s="18"/>
      <c r="BX24" s="7" t="s">
        <v>193</v>
      </c>
      <c r="BY24" s="24">
        <v>0</v>
      </c>
      <c r="BZ24" s="23">
        <v>6</v>
      </c>
      <c r="CA24" s="24">
        <v>0</v>
      </c>
      <c r="CB24" s="24">
        <v>0</v>
      </c>
      <c r="CC24" s="24">
        <v>0</v>
      </c>
      <c r="CD24" s="24">
        <v>0</v>
      </c>
      <c r="CE24" s="18"/>
      <c r="CF24" s="18"/>
      <c r="CG24" s="18"/>
      <c r="CH24" s="18"/>
      <c r="CI24" s="18"/>
      <c r="CK24" s="7" t="s">
        <v>193</v>
      </c>
      <c r="CL24" s="24">
        <v>0</v>
      </c>
      <c r="CM24" s="23">
        <v>6</v>
      </c>
      <c r="CN24" s="24">
        <v>0</v>
      </c>
      <c r="CO24" s="24">
        <v>0</v>
      </c>
      <c r="CP24" s="24">
        <v>0</v>
      </c>
      <c r="CQ24" s="24">
        <v>0</v>
      </c>
      <c r="CR24" s="18"/>
      <c r="CS24" s="18"/>
      <c r="CT24" s="18"/>
      <c r="CU24" s="18"/>
    </row>
    <row r="25" spans="1:99" x14ac:dyDescent="0.3">
      <c r="A25" s="7">
        <v>4</v>
      </c>
      <c r="B25" s="7">
        <v>19</v>
      </c>
      <c r="C25" s="76" t="s">
        <v>67</v>
      </c>
      <c r="D25" s="55">
        <v>3.9750000000000001E-2</v>
      </c>
      <c r="E25" s="28">
        <v>4.8555555555555557E-3</v>
      </c>
      <c r="F25" s="28">
        <v>8.0555555555555556E-4</v>
      </c>
      <c r="G25" s="28">
        <v>0</v>
      </c>
      <c r="H25" s="56">
        <v>4.541111111111111E-2</v>
      </c>
      <c r="I25" s="55">
        <v>6.9444444444444448E-2</v>
      </c>
      <c r="J25" s="28">
        <v>8.7962962962962951E-3</v>
      </c>
      <c r="K25" s="28">
        <v>8.7962962962962951E-3</v>
      </c>
      <c r="L25" s="28">
        <v>0</v>
      </c>
      <c r="M25" s="56">
        <v>8.7037037037037052E-2</v>
      </c>
      <c r="N25" s="55">
        <v>0.10919444444444446</v>
      </c>
      <c r="O25" s="28">
        <v>1.3651851851851851E-2</v>
      </c>
      <c r="P25" s="28">
        <v>9.601851851851851E-3</v>
      </c>
      <c r="Q25" s="28">
        <v>0</v>
      </c>
      <c r="R25" s="56">
        <v>0.13244814814814815</v>
      </c>
      <c r="S25" s="55">
        <v>1.3946488294314381</v>
      </c>
      <c r="T25" s="28">
        <v>0.10256410256410256</v>
      </c>
      <c r="U25" s="28">
        <v>5.128205128205128E-2</v>
      </c>
      <c r="V25" s="28">
        <v>0</v>
      </c>
      <c r="W25" s="56">
        <v>1.5484949832775921</v>
      </c>
      <c r="X25" s="55">
        <v>4.1839464882943142E-2</v>
      </c>
      <c r="Y25" s="28">
        <v>3.0769230769230765E-3</v>
      </c>
      <c r="Z25" s="28">
        <v>1.5384615384615382E-3</v>
      </c>
      <c r="AA25" s="28">
        <v>0</v>
      </c>
      <c r="AB25" s="56">
        <v>4.645484949832776E-2</v>
      </c>
      <c r="AC25" s="59">
        <v>0.48784816053511704</v>
      </c>
      <c r="AD25" s="60">
        <v>0.48784816053511704</v>
      </c>
      <c r="AE25" s="60">
        <v>3.587692307692307E-2</v>
      </c>
      <c r="AF25" s="60">
        <v>1.7938461538461535E-2</v>
      </c>
      <c r="AG25" s="60">
        <v>0</v>
      </c>
      <c r="AH25" s="61">
        <v>0.54166354515050175</v>
      </c>
      <c r="AI25" s="24"/>
      <c r="AK25" s="9" t="s">
        <v>65</v>
      </c>
      <c r="AL25" s="24">
        <v>3.8147487179487176</v>
      </c>
      <c r="AM25" s="23">
        <v>6</v>
      </c>
      <c r="AN25" s="24">
        <v>0.16505984187680076</v>
      </c>
      <c r="AO25" s="24">
        <v>6.7385398270439462E-2</v>
      </c>
      <c r="AP25" s="24">
        <v>3.5396923076923077</v>
      </c>
      <c r="AQ25" s="24">
        <v>3.9522769230769232</v>
      </c>
      <c r="AR25" s="18"/>
      <c r="AS25" s="18"/>
      <c r="AT25" s="18"/>
      <c r="AU25" s="18"/>
      <c r="AV25" s="18"/>
      <c r="AX25" s="7" t="s">
        <v>65</v>
      </c>
      <c r="AY25" s="24">
        <v>3.5876923076923077E-2</v>
      </c>
      <c r="AZ25" s="23">
        <v>6</v>
      </c>
      <c r="BA25" s="24">
        <v>2.6757787562993175E-2</v>
      </c>
      <c r="BB25" s="24">
        <v>1.0923821029187179E-2</v>
      </c>
      <c r="BC25" s="24">
        <v>1.3453846153846155E-2</v>
      </c>
      <c r="BD25" s="24">
        <v>7.6238461538461533E-2</v>
      </c>
      <c r="BE25" s="18"/>
      <c r="BF25" s="18"/>
      <c r="BG25" s="18"/>
      <c r="BH25" s="18"/>
      <c r="BI25" s="18"/>
      <c r="BK25" s="7" t="s">
        <v>65</v>
      </c>
      <c r="BL25" s="24">
        <v>2.3917948717948719E-2</v>
      </c>
      <c r="BM25" s="23">
        <v>6</v>
      </c>
      <c r="BN25" s="24">
        <v>5.0313041039270617E-2</v>
      </c>
      <c r="BO25" s="24">
        <v>2.0540212992320412E-2</v>
      </c>
      <c r="BP25" s="24">
        <v>0</v>
      </c>
      <c r="BQ25" s="24">
        <v>0.12556923076923077</v>
      </c>
      <c r="BR25" s="18"/>
      <c r="BS25" s="18"/>
      <c r="BT25" s="18"/>
      <c r="BU25" s="18"/>
      <c r="BV25" s="18"/>
      <c r="BX25" s="7" t="s">
        <v>65</v>
      </c>
      <c r="BY25" s="24">
        <v>0</v>
      </c>
      <c r="BZ25" s="23">
        <v>6</v>
      </c>
      <c r="CA25" s="24">
        <v>0</v>
      </c>
      <c r="CB25" s="24">
        <v>0</v>
      </c>
      <c r="CC25" s="24">
        <v>0</v>
      </c>
      <c r="CD25" s="24">
        <v>0</v>
      </c>
      <c r="CE25" s="18"/>
      <c r="CF25" s="18"/>
      <c r="CG25" s="18"/>
      <c r="CH25" s="18"/>
      <c r="CI25" s="18"/>
      <c r="CK25" s="7" t="s">
        <v>65</v>
      </c>
      <c r="CL25" s="24">
        <v>3.87454358974359</v>
      </c>
      <c r="CM25" s="23">
        <v>6</v>
      </c>
      <c r="CN25" s="24">
        <v>0.17437408767832716</v>
      </c>
      <c r="CO25" s="24">
        <v>7.1187923195872832E-2</v>
      </c>
      <c r="CP25" s="24">
        <v>3.553146153846154</v>
      </c>
      <c r="CQ25" s="24">
        <v>4.0150615384615387</v>
      </c>
      <c r="CR25" s="18"/>
      <c r="CS25" s="18"/>
      <c r="CT25" s="18"/>
      <c r="CU25" s="18"/>
    </row>
    <row r="26" spans="1:99" x14ac:dyDescent="0.3">
      <c r="A26" s="7">
        <v>4</v>
      </c>
      <c r="B26" s="7">
        <v>20</v>
      </c>
      <c r="C26" s="76" t="s">
        <v>194</v>
      </c>
      <c r="D26" s="55">
        <v>0</v>
      </c>
      <c r="E26" s="28">
        <v>0</v>
      </c>
      <c r="F26" s="28">
        <v>0</v>
      </c>
      <c r="G26" s="28">
        <v>0</v>
      </c>
      <c r="H26" s="56">
        <v>0</v>
      </c>
      <c r="I26" s="55">
        <v>0</v>
      </c>
      <c r="J26" s="28">
        <v>0</v>
      </c>
      <c r="K26" s="28">
        <v>0</v>
      </c>
      <c r="L26" s="28">
        <v>0</v>
      </c>
      <c r="M26" s="56">
        <v>0</v>
      </c>
      <c r="N26" s="55">
        <v>0</v>
      </c>
      <c r="O26" s="28">
        <v>0</v>
      </c>
      <c r="P26" s="28">
        <v>0</v>
      </c>
      <c r="Q26" s="28">
        <v>0</v>
      </c>
      <c r="R26" s="56">
        <v>0</v>
      </c>
      <c r="S26" s="55">
        <v>0</v>
      </c>
      <c r="T26" s="28">
        <v>0</v>
      </c>
      <c r="U26" s="28">
        <v>0</v>
      </c>
      <c r="V26" s="28">
        <v>0</v>
      </c>
      <c r="W26" s="56">
        <v>0</v>
      </c>
      <c r="X26" s="55">
        <v>0</v>
      </c>
      <c r="Y26" s="28">
        <v>0</v>
      </c>
      <c r="Z26" s="28">
        <v>0</v>
      </c>
      <c r="AA26" s="28">
        <v>0</v>
      </c>
      <c r="AB26" s="56">
        <v>0</v>
      </c>
      <c r="AC26" s="59">
        <v>0</v>
      </c>
      <c r="AD26" s="60">
        <v>0</v>
      </c>
      <c r="AE26" s="60">
        <v>0</v>
      </c>
      <c r="AF26" s="60">
        <v>0</v>
      </c>
      <c r="AG26" s="60">
        <v>0</v>
      </c>
      <c r="AH26" s="61">
        <v>0</v>
      </c>
      <c r="AI26" s="24"/>
      <c r="AK26" s="9" t="s">
        <v>66</v>
      </c>
      <c r="AL26" s="24">
        <v>0.40361538461538454</v>
      </c>
      <c r="AM26" s="23">
        <v>6</v>
      </c>
      <c r="AN26" s="24">
        <v>0.17749108313297327</v>
      </c>
      <c r="AO26" s="24">
        <v>7.2460431261615735E-2</v>
      </c>
      <c r="AP26" s="24">
        <v>0.16144615384615385</v>
      </c>
      <c r="AQ26" s="24">
        <v>0.62784615384615394</v>
      </c>
      <c r="AR26" s="18"/>
      <c r="AS26" s="18"/>
      <c r="AT26" s="18"/>
      <c r="AU26" s="18"/>
      <c r="AV26" s="18"/>
      <c r="AX26" s="7" t="s">
        <v>66</v>
      </c>
      <c r="AY26" s="24">
        <v>0.10015641025641024</v>
      </c>
      <c r="AZ26" s="23">
        <v>6</v>
      </c>
      <c r="BA26" s="24">
        <v>6.6738952664552237E-2</v>
      </c>
      <c r="BB26" s="24">
        <v>2.7246063332652129E-2</v>
      </c>
      <c r="BC26" s="24">
        <v>1.7938461538461535E-2</v>
      </c>
      <c r="BD26" s="24">
        <v>0.17938461538461536</v>
      </c>
      <c r="BE26" s="18"/>
      <c r="BF26" s="18"/>
      <c r="BG26" s="18"/>
      <c r="BH26" s="18"/>
      <c r="BI26" s="18"/>
      <c r="BK26" s="7" t="s">
        <v>66</v>
      </c>
      <c r="BL26" s="24">
        <v>2.0928205128205129E-2</v>
      </c>
      <c r="BM26" s="23">
        <v>6</v>
      </c>
      <c r="BN26" s="24">
        <v>2.3843087974955331E-2</v>
      </c>
      <c r="BO26" s="24">
        <v>9.7338999051550038E-3</v>
      </c>
      <c r="BP26" s="24">
        <v>0</v>
      </c>
      <c r="BQ26" s="24">
        <v>5.3815384615384619E-2</v>
      </c>
      <c r="BR26" s="18"/>
      <c r="BS26" s="18"/>
      <c r="BT26" s="18"/>
      <c r="BU26" s="18"/>
      <c r="BV26" s="18"/>
      <c r="BX26" s="7" t="s">
        <v>66</v>
      </c>
      <c r="BY26" s="24">
        <v>0</v>
      </c>
      <c r="BZ26" s="23">
        <v>6</v>
      </c>
      <c r="CA26" s="24">
        <v>0</v>
      </c>
      <c r="CB26" s="24">
        <v>0</v>
      </c>
      <c r="CC26" s="24">
        <v>0</v>
      </c>
      <c r="CD26" s="24">
        <v>0</v>
      </c>
      <c r="CE26" s="18"/>
      <c r="CF26" s="18"/>
      <c r="CG26" s="18"/>
      <c r="CH26" s="18"/>
      <c r="CI26" s="18"/>
      <c r="CK26" s="7" t="s">
        <v>66</v>
      </c>
      <c r="CL26" s="24">
        <v>0.52469999999999994</v>
      </c>
      <c r="CM26" s="23">
        <v>6</v>
      </c>
      <c r="CN26" s="24">
        <v>0.19049852250587956</v>
      </c>
      <c r="CO26" s="24">
        <v>7.7770696148917073E-2</v>
      </c>
      <c r="CP26" s="24">
        <v>0.21526153846153848</v>
      </c>
      <c r="CQ26" s="24">
        <v>0.73547692307692303</v>
      </c>
      <c r="CR26" s="18"/>
      <c r="CS26" s="18"/>
      <c r="CT26" s="18"/>
      <c r="CU26" s="18"/>
    </row>
    <row r="27" spans="1:99" x14ac:dyDescent="0.3">
      <c r="A27" s="7">
        <v>5</v>
      </c>
      <c r="B27" s="7" t="s">
        <v>3</v>
      </c>
      <c r="C27" s="77" t="s">
        <v>195</v>
      </c>
      <c r="D27" s="55">
        <v>0</v>
      </c>
      <c r="E27" s="28">
        <v>0</v>
      </c>
      <c r="F27" s="28">
        <v>0</v>
      </c>
      <c r="G27" s="28">
        <v>0</v>
      </c>
      <c r="H27" s="56">
        <v>0</v>
      </c>
      <c r="I27" s="55">
        <v>0</v>
      </c>
      <c r="J27" s="28">
        <v>0</v>
      </c>
      <c r="K27" s="28">
        <v>0</v>
      </c>
      <c r="L27" s="28">
        <v>0</v>
      </c>
      <c r="M27" s="56">
        <v>0</v>
      </c>
      <c r="N27" s="55">
        <v>0</v>
      </c>
      <c r="O27" s="28">
        <v>0</v>
      </c>
      <c r="P27" s="28">
        <v>0</v>
      </c>
      <c r="Q27" s="28">
        <v>0</v>
      </c>
      <c r="R27" s="56">
        <v>0</v>
      </c>
      <c r="S27" s="55">
        <v>0</v>
      </c>
      <c r="T27" s="28">
        <v>0</v>
      </c>
      <c r="U27" s="28">
        <v>0</v>
      </c>
      <c r="V27" s="28">
        <v>0</v>
      </c>
      <c r="W27" s="56">
        <v>0</v>
      </c>
      <c r="X27" s="55">
        <v>0</v>
      </c>
      <c r="Y27" s="28">
        <v>0</v>
      </c>
      <c r="Z27" s="28">
        <v>0</v>
      </c>
      <c r="AA27" s="28">
        <v>0</v>
      </c>
      <c r="AB27" s="56">
        <v>0</v>
      </c>
      <c r="AC27" s="59">
        <v>0</v>
      </c>
      <c r="AD27" s="60">
        <v>0</v>
      </c>
      <c r="AE27" s="60">
        <v>0</v>
      </c>
      <c r="AF27" s="60">
        <v>0</v>
      </c>
      <c r="AG27" s="60">
        <v>0</v>
      </c>
      <c r="AH27" s="61">
        <v>0</v>
      </c>
      <c r="AI27" s="24"/>
      <c r="AK27" s="9" t="s">
        <v>67</v>
      </c>
      <c r="AL27" s="24">
        <v>0.95626298773690055</v>
      </c>
      <c r="AM27" s="23">
        <v>6</v>
      </c>
      <c r="AN27" s="24">
        <v>0.25158077087103276</v>
      </c>
      <c r="AO27" s="24">
        <v>0.10270741962167995</v>
      </c>
      <c r="AP27" s="24">
        <v>0.48784816053511704</v>
      </c>
      <c r="AQ27" s="24">
        <v>1.1925177257525084</v>
      </c>
      <c r="AR27" s="18"/>
      <c r="AS27" s="18"/>
      <c r="AT27" s="18"/>
      <c r="AU27" s="18"/>
      <c r="AV27" s="18"/>
      <c r="AX27" s="7" t="s">
        <v>67</v>
      </c>
      <c r="AY27" s="24">
        <v>1.4201282051282051E-2</v>
      </c>
      <c r="AZ27" s="23">
        <v>6</v>
      </c>
      <c r="BA27" s="24">
        <v>1.3725170085853271E-2</v>
      </c>
      <c r="BB27" s="24">
        <v>5.6032772238753499E-3</v>
      </c>
      <c r="BC27" s="24">
        <v>0</v>
      </c>
      <c r="BD27" s="24">
        <v>3.587692307692307E-2</v>
      </c>
      <c r="BE27" s="18"/>
      <c r="BF27" s="18"/>
      <c r="BG27" s="18"/>
      <c r="BH27" s="18"/>
      <c r="BI27" s="18"/>
      <c r="BK27" s="7" t="s">
        <v>67</v>
      </c>
      <c r="BL27" s="24">
        <v>1.9433333333333334E-2</v>
      </c>
      <c r="BM27" s="23">
        <v>6</v>
      </c>
      <c r="BN27" s="24">
        <v>1.8308365641571699E-2</v>
      </c>
      <c r="BO27" s="24">
        <v>7.4743589743589732E-3</v>
      </c>
      <c r="BP27" s="24">
        <v>0</v>
      </c>
      <c r="BQ27" s="24">
        <v>4.4846153846153841E-2</v>
      </c>
      <c r="BR27" s="18"/>
      <c r="BS27" s="18"/>
      <c r="BT27" s="18"/>
      <c r="BU27" s="18"/>
      <c r="BV27" s="18"/>
      <c r="BX27" s="7" t="s">
        <v>67</v>
      </c>
      <c r="BY27" s="24">
        <v>0</v>
      </c>
      <c r="BZ27" s="23">
        <v>6</v>
      </c>
      <c r="CA27" s="24">
        <v>0</v>
      </c>
      <c r="CB27" s="24">
        <v>0</v>
      </c>
      <c r="CC27" s="24">
        <v>0</v>
      </c>
      <c r="CD27" s="24">
        <v>0</v>
      </c>
      <c r="CE27" s="18"/>
      <c r="CF27" s="18"/>
      <c r="CG27" s="18"/>
      <c r="CH27" s="18"/>
      <c r="CI27" s="18"/>
      <c r="CK27" s="7" t="s">
        <v>67</v>
      </c>
      <c r="CL27" s="24">
        <v>0.9898976031215162</v>
      </c>
      <c r="CM27" s="23">
        <v>6</v>
      </c>
      <c r="CN27" s="24">
        <v>0.24546439833955852</v>
      </c>
      <c r="CO27" s="24">
        <v>0.10021042099186547</v>
      </c>
      <c r="CP27" s="24">
        <v>0.54166354515050175</v>
      </c>
      <c r="CQ27" s="24">
        <v>1.2373638795986623</v>
      </c>
      <c r="CR27" s="18"/>
      <c r="CS27" s="18"/>
      <c r="CT27" s="18"/>
      <c r="CU27" s="18"/>
    </row>
    <row r="28" spans="1:99" ht="33.6" customHeight="1" x14ac:dyDescent="0.3">
      <c r="A28" s="7">
        <v>5</v>
      </c>
      <c r="B28" s="7">
        <v>21</v>
      </c>
      <c r="C28" s="76" t="s">
        <v>66</v>
      </c>
      <c r="D28" s="55">
        <v>1.648888888888889E-2</v>
      </c>
      <c r="E28" s="28">
        <v>7.583333333333333E-4</v>
      </c>
      <c r="F28" s="28">
        <v>6.5416666666666679E-3</v>
      </c>
      <c r="G28" s="28">
        <v>0</v>
      </c>
      <c r="H28" s="56">
        <v>2.3788888888888891E-2</v>
      </c>
      <c r="I28" s="55">
        <v>3.4722222222222224E-2</v>
      </c>
      <c r="J28" s="28">
        <v>8.7962962962962951E-3</v>
      </c>
      <c r="K28" s="28">
        <v>8.7962962962962951E-3</v>
      </c>
      <c r="L28" s="28">
        <v>0</v>
      </c>
      <c r="M28" s="56">
        <v>5.2314814814814814E-2</v>
      </c>
      <c r="N28" s="55">
        <v>5.121111111111111E-2</v>
      </c>
      <c r="O28" s="28">
        <v>9.5546296296296282E-3</v>
      </c>
      <c r="P28" s="28">
        <v>1.5337962962962963E-2</v>
      </c>
      <c r="Q28" s="28">
        <v>0</v>
      </c>
      <c r="R28" s="56">
        <v>7.6103703703703701E-2</v>
      </c>
      <c r="S28" s="55">
        <v>0.46153846153846156</v>
      </c>
      <c r="T28" s="28">
        <v>5.128205128205128E-2</v>
      </c>
      <c r="U28" s="28">
        <v>0.10256410256410256</v>
      </c>
      <c r="V28" s="28">
        <v>0</v>
      </c>
      <c r="W28" s="56">
        <v>0.61538461538461542</v>
      </c>
      <c r="X28" s="55">
        <v>1.3846153846153847E-2</v>
      </c>
      <c r="Y28" s="28">
        <v>1.5384615384615382E-3</v>
      </c>
      <c r="Z28" s="28">
        <v>3.0769230769230765E-3</v>
      </c>
      <c r="AA28" s="28">
        <v>0</v>
      </c>
      <c r="AB28" s="56">
        <v>1.8461538461538463E-2</v>
      </c>
      <c r="AC28" s="59">
        <v>0.16144615384615385</v>
      </c>
      <c r="AD28" s="60">
        <v>0.16144615384615385</v>
      </c>
      <c r="AE28" s="60">
        <v>1.7938461538461535E-2</v>
      </c>
      <c r="AF28" s="60">
        <v>3.587692307692307E-2</v>
      </c>
      <c r="AG28" s="60">
        <v>0</v>
      </c>
      <c r="AH28" s="61">
        <v>0.21526153846153848</v>
      </c>
      <c r="AI28" s="24"/>
      <c r="AY28" s="17"/>
      <c r="AZ28" s="17"/>
      <c r="BA28" s="17"/>
      <c r="BB28" s="18"/>
      <c r="BL28" s="17"/>
      <c r="BM28" s="17"/>
      <c r="BN28" s="17"/>
      <c r="BO28" s="18"/>
      <c r="BY28" s="17"/>
      <c r="BZ28" s="17"/>
      <c r="CA28" s="17"/>
      <c r="CB28" s="18"/>
      <c r="CL28" s="17"/>
      <c r="CM28" s="17"/>
      <c r="CN28" s="17"/>
      <c r="CO28" s="18"/>
    </row>
    <row r="29" spans="1:99" ht="14.4" customHeight="1" x14ac:dyDescent="0.3">
      <c r="A29" s="7">
        <v>5</v>
      </c>
      <c r="B29" s="7">
        <v>22</v>
      </c>
      <c r="C29" s="76" t="s">
        <v>65</v>
      </c>
      <c r="D29" s="55">
        <v>4.9722222222222223E-2</v>
      </c>
      <c r="E29" s="28">
        <v>4.5833333333333332E-4</v>
      </c>
      <c r="F29" s="28">
        <v>0</v>
      </c>
      <c r="G29" s="28">
        <v>0</v>
      </c>
      <c r="H29" s="56">
        <v>5.0180555555555548E-2</v>
      </c>
      <c r="I29" s="55">
        <v>0.18194444444444446</v>
      </c>
      <c r="J29" s="28">
        <v>1.759259259259259E-2</v>
      </c>
      <c r="K29" s="28">
        <v>0</v>
      </c>
      <c r="L29" s="28">
        <v>0</v>
      </c>
      <c r="M29" s="56">
        <v>0.19953703703703707</v>
      </c>
      <c r="N29" s="55">
        <v>0.23166666666666666</v>
      </c>
      <c r="O29" s="28">
        <v>1.8050925925925922E-2</v>
      </c>
      <c r="P29" s="28">
        <v>0</v>
      </c>
      <c r="Q29" s="28">
        <v>0</v>
      </c>
      <c r="R29" s="56">
        <v>0.24971759259259257</v>
      </c>
      <c r="S29" s="55">
        <v>0.25641025641025639</v>
      </c>
      <c r="T29" s="28">
        <v>3.8461538461538464E-2</v>
      </c>
      <c r="U29" s="28">
        <v>0</v>
      </c>
      <c r="V29" s="28">
        <v>0</v>
      </c>
      <c r="W29" s="56">
        <v>0.29487179487179488</v>
      </c>
      <c r="X29" s="55">
        <v>7.692307692307691E-3</v>
      </c>
      <c r="Y29" s="28">
        <v>1.153846153846154E-3</v>
      </c>
      <c r="Z29" s="28">
        <v>0</v>
      </c>
      <c r="AA29" s="28">
        <v>0</v>
      </c>
      <c r="AB29" s="56">
        <v>8.8461538461538456E-3</v>
      </c>
      <c r="AC29" s="59">
        <v>8.9692307692307682E-2</v>
      </c>
      <c r="AD29" s="60">
        <v>3.5396923076923077</v>
      </c>
      <c r="AE29" s="60">
        <v>1.3453846153846155E-2</v>
      </c>
      <c r="AF29" s="60">
        <v>0</v>
      </c>
      <c r="AG29" s="60">
        <v>0</v>
      </c>
      <c r="AH29" s="61">
        <v>3.553146153846154</v>
      </c>
      <c r="AI29" s="24"/>
      <c r="AK29" s="93" t="s">
        <v>153</v>
      </c>
      <c r="AL29" s="93"/>
      <c r="AM29" s="93"/>
      <c r="AN29" s="93"/>
      <c r="AO29" s="93"/>
      <c r="AP29" s="93"/>
      <c r="AQ29" s="93"/>
      <c r="AR29" s="41"/>
      <c r="AS29" s="43"/>
      <c r="AT29" s="41"/>
      <c r="AU29" s="41"/>
      <c r="AV29" s="41"/>
      <c r="AX29" s="93" t="s">
        <v>153</v>
      </c>
      <c r="AY29" s="93"/>
      <c r="AZ29" s="93"/>
      <c r="BA29" s="93"/>
      <c r="BB29" s="93"/>
      <c r="BC29" s="93"/>
      <c r="BD29" s="93"/>
      <c r="BK29" s="93" t="s">
        <v>153</v>
      </c>
      <c r="BL29" s="93"/>
      <c r="BM29" s="93"/>
      <c r="BN29" s="93"/>
      <c r="BO29" s="93"/>
      <c r="BP29" s="93"/>
      <c r="BQ29" s="93"/>
      <c r="BX29" s="93" t="s">
        <v>153</v>
      </c>
      <c r="BY29" s="93"/>
      <c r="BZ29" s="93"/>
      <c r="CA29" s="93"/>
      <c r="CB29" s="93"/>
      <c r="CC29" s="93"/>
      <c r="CD29" s="93"/>
      <c r="CK29" s="93" t="s">
        <v>153</v>
      </c>
      <c r="CL29" s="93"/>
      <c r="CM29" s="93"/>
      <c r="CN29" s="93"/>
      <c r="CO29" s="93"/>
      <c r="CP29" s="93"/>
      <c r="CQ29" s="93"/>
    </row>
    <row r="30" spans="1:99" x14ac:dyDescent="0.3">
      <c r="A30" s="7">
        <v>5</v>
      </c>
      <c r="B30" s="7">
        <v>23</v>
      </c>
      <c r="C30" s="76" t="s">
        <v>193</v>
      </c>
      <c r="D30" s="55">
        <v>0.31666666666666665</v>
      </c>
      <c r="E30" s="28">
        <v>1.155E-2</v>
      </c>
      <c r="F30" s="28">
        <v>0</v>
      </c>
      <c r="G30" s="28">
        <v>0</v>
      </c>
      <c r="H30" s="56">
        <v>0.32821666666666671</v>
      </c>
      <c r="I30" s="55">
        <v>0</v>
      </c>
      <c r="J30" s="28">
        <v>0</v>
      </c>
      <c r="K30" s="28">
        <v>0</v>
      </c>
      <c r="L30" s="28">
        <v>0</v>
      </c>
      <c r="M30" s="56">
        <v>0</v>
      </c>
      <c r="N30" s="55">
        <v>0.31666666666666665</v>
      </c>
      <c r="O30" s="28">
        <v>1.155E-2</v>
      </c>
      <c r="P30" s="28">
        <v>0</v>
      </c>
      <c r="Q30" s="28">
        <v>0</v>
      </c>
      <c r="R30" s="56">
        <v>0.32821666666666666</v>
      </c>
      <c r="S30" s="55">
        <v>0</v>
      </c>
      <c r="T30" s="28">
        <v>0</v>
      </c>
      <c r="U30" s="28">
        <v>0</v>
      </c>
      <c r="V30" s="28">
        <v>0</v>
      </c>
      <c r="W30" s="56">
        <v>0</v>
      </c>
      <c r="X30" s="55">
        <v>0</v>
      </c>
      <c r="Y30" s="28">
        <v>0</v>
      </c>
      <c r="Z30" s="28">
        <v>0</v>
      </c>
      <c r="AA30" s="28">
        <v>0</v>
      </c>
      <c r="AB30" s="56">
        <v>0</v>
      </c>
      <c r="AC30" s="59">
        <v>0</v>
      </c>
      <c r="AD30" s="60">
        <v>0</v>
      </c>
      <c r="AE30" s="60">
        <v>0</v>
      </c>
      <c r="AF30" s="60">
        <v>0</v>
      </c>
      <c r="AG30" s="60">
        <v>0</v>
      </c>
      <c r="AH30" s="61">
        <v>0</v>
      </c>
      <c r="AI30" s="24"/>
      <c r="AK30" s="45"/>
      <c r="AL30" s="46" t="s">
        <v>136</v>
      </c>
      <c r="AM30" s="46" t="s">
        <v>134</v>
      </c>
      <c r="AN30" s="46" t="s">
        <v>135</v>
      </c>
      <c r="AO30" s="23"/>
      <c r="AP30" s="23"/>
      <c r="AQ30" s="23"/>
      <c r="AR30" s="24"/>
      <c r="AS30" s="24"/>
      <c r="AT30" s="24"/>
      <c r="AU30" s="24"/>
      <c r="AV30" s="24"/>
      <c r="AX30" s="48"/>
      <c r="AY30" s="46" t="s">
        <v>136</v>
      </c>
      <c r="AZ30" s="46" t="s">
        <v>134</v>
      </c>
      <c r="BA30" s="46" t="s">
        <v>135</v>
      </c>
      <c r="BB30" s="23"/>
      <c r="BC30" s="23"/>
      <c r="BD30" s="23"/>
      <c r="BE30" s="24"/>
      <c r="BF30" s="24"/>
      <c r="BG30" s="24"/>
      <c r="BH30" s="24"/>
      <c r="BI30" s="24"/>
      <c r="BK30" s="48"/>
      <c r="BL30" s="46" t="s">
        <v>136</v>
      </c>
      <c r="BM30" s="46" t="s">
        <v>134</v>
      </c>
      <c r="BN30" s="46" t="s">
        <v>135</v>
      </c>
      <c r="BO30" s="23"/>
      <c r="BP30" s="23"/>
      <c r="BQ30" s="23"/>
      <c r="BR30" s="24"/>
      <c r="BS30" s="24"/>
      <c r="BT30" s="24"/>
      <c r="BU30" s="24"/>
      <c r="BV30" s="24"/>
      <c r="BX30" s="48"/>
      <c r="BY30" s="46" t="s">
        <v>136</v>
      </c>
      <c r="BZ30" s="46" t="s">
        <v>134</v>
      </c>
      <c r="CA30" s="46" t="s">
        <v>135</v>
      </c>
      <c r="CB30" s="23"/>
      <c r="CC30" s="23"/>
      <c r="CD30" s="23"/>
      <c r="CE30" s="24"/>
      <c r="CF30" s="24"/>
      <c r="CG30" s="24"/>
      <c r="CH30" s="24"/>
      <c r="CI30" s="24"/>
      <c r="CK30" s="48"/>
      <c r="CL30" s="46" t="s">
        <v>136</v>
      </c>
      <c r="CM30" s="46" t="s">
        <v>134</v>
      </c>
      <c r="CN30" s="46" t="s">
        <v>135</v>
      </c>
      <c r="CO30" s="23"/>
      <c r="CP30" s="23"/>
      <c r="CQ30" s="23"/>
      <c r="CR30" s="24"/>
      <c r="CS30" s="24"/>
      <c r="CT30" s="24"/>
      <c r="CU30" s="24"/>
    </row>
    <row r="31" spans="1:99" x14ac:dyDescent="0.3">
      <c r="A31" s="7">
        <v>5</v>
      </c>
      <c r="B31" s="7">
        <v>24</v>
      </c>
      <c r="C31" s="76" t="s">
        <v>194</v>
      </c>
      <c r="D31" s="55">
        <v>0</v>
      </c>
      <c r="E31" s="28">
        <v>0</v>
      </c>
      <c r="F31" s="28">
        <v>0</v>
      </c>
      <c r="G31" s="28">
        <v>0</v>
      </c>
      <c r="H31" s="56">
        <v>0</v>
      </c>
      <c r="I31" s="55">
        <v>0</v>
      </c>
      <c r="J31" s="28">
        <v>0</v>
      </c>
      <c r="K31" s="28">
        <v>0</v>
      </c>
      <c r="L31" s="28">
        <v>0</v>
      </c>
      <c r="M31" s="56">
        <v>0</v>
      </c>
      <c r="N31" s="55">
        <v>0</v>
      </c>
      <c r="O31" s="28">
        <v>0</v>
      </c>
      <c r="P31" s="28">
        <v>0</v>
      </c>
      <c r="Q31" s="28">
        <v>0</v>
      </c>
      <c r="R31" s="56">
        <v>0</v>
      </c>
      <c r="S31" s="55">
        <v>0</v>
      </c>
      <c r="T31" s="28">
        <v>0</v>
      </c>
      <c r="U31" s="28">
        <v>0</v>
      </c>
      <c r="V31" s="28">
        <v>0</v>
      </c>
      <c r="W31" s="56">
        <v>0</v>
      </c>
      <c r="X31" s="55">
        <v>0</v>
      </c>
      <c r="Y31" s="28">
        <v>0</v>
      </c>
      <c r="Z31" s="28">
        <v>0</v>
      </c>
      <c r="AA31" s="28">
        <v>0</v>
      </c>
      <c r="AB31" s="56">
        <v>0</v>
      </c>
      <c r="AC31" s="59">
        <v>0</v>
      </c>
      <c r="AD31" s="60">
        <v>0</v>
      </c>
      <c r="AE31" s="60">
        <v>0</v>
      </c>
      <c r="AF31" s="60">
        <v>0</v>
      </c>
      <c r="AG31" s="60">
        <v>0</v>
      </c>
      <c r="AH31" s="61">
        <v>0</v>
      </c>
      <c r="AI31" s="24"/>
      <c r="AK31" s="47" t="s">
        <v>195</v>
      </c>
      <c r="AL31" s="49">
        <v>0</v>
      </c>
      <c r="AM31" s="49">
        <v>0</v>
      </c>
      <c r="AN31" s="49">
        <v>0</v>
      </c>
      <c r="AO31" s="23"/>
      <c r="AP31" s="23"/>
      <c r="AQ31" s="23"/>
      <c r="AR31" s="24"/>
      <c r="AS31" s="24"/>
      <c r="AT31" s="24"/>
      <c r="AU31" s="24"/>
      <c r="AV31" s="24"/>
      <c r="AX31" s="48" t="s">
        <v>195</v>
      </c>
      <c r="AY31" s="49">
        <v>0</v>
      </c>
      <c r="AZ31" s="49">
        <v>0</v>
      </c>
      <c r="BA31" s="49">
        <v>0</v>
      </c>
      <c r="BB31" s="23"/>
      <c r="BC31" s="23"/>
      <c r="BD31" s="23"/>
      <c r="BE31" s="24"/>
      <c r="BF31" s="24"/>
      <c r="BG31" s="24"/>
      <c r="BH31" s="24"/>
      <c r="BI31" s="24"/>
      <c r="BK31" s="48" t="s">
        <v>195</v>
      </c>
      <c r="BL31" s="49">
        <v>0</v>
      </c>
      <c r="BM31" s="49">
        <v>0</v>
      </c>
      <c r="BN31" s="49">
        <v>0</v>
      </c>
      <c r="BO31" s="23"/>
      <c r="BP31" s="23"/>
      <c r="BQ31" s="23"/>
      <c r="BR31" s="24"/>
      <c r="BS31" s="24"/>
      <c r="BT31" s="24"/>
      <c r="BU31" s="24"/>
      <c r="BV31" s="24"/>
      <c r="BX31" s="48" t="s">
        <v>195</v>
      </c>
      <c r="BY31" s="49">
        <v>0</v>
      </c>
      <c r="BZ31" s="49">
        <v>0</v>
      </c>
      <c r="CA31" s="49">
        <v>0</v>
      </c>
      <c r="CB31" s="23"/>
      <c r="CC31" s="23"/>
      <c r="CD31" s="23"/>
      <c r="CE31" s="24"/>
      <c r="CF31" s="24"/>
      <c r="CG31" s="24"/>
      <c r="CH31" s="24"/>
      <c r="CI31" s="24"/>
      <c r="CK31" s="48" t="s">
        <v>195</v>
      </c>
      <c r="CL31" s="49">
        <v>0</v>
      </c>
      <c r="CM31" s="49">
        <v>0</v>
      </c>
      <c r="CN31" s="49">
        <v>0</v>
      </c>
      <c r="CO31" s="23"/>
      <c r="CP31" s="23"/>
      <c r="CQ31" s="23"/>
      <c r="CR31" s="24"/>
      <c r="CS31" s="24"/>
      <c r="CT31" s="24"/>
      <c r="CU31" s="24"/>
    </row>
    <row r="32" spans="1:99" x14ac:dyDescent="0.3">
      <c r="A32" s="7">
        <v>5</v>
      </c>
      <c r="B32" s="7">
        <v>25</v>
      </c>
      <c r="C32" s="76" t="s">
        <v>67</v>
      </c>
      <c r="D32" s="55">
        <v>7.9166666666666663E-2</v>
      </c>
      <c r="E32" s="28">
        <v>3.4305555555555556E-3</v>
      </c>
      <c r="F32" s="28">
        <v>0</v>
      </c>
      <c r="G32" s="28">
        <v>0</v>
      </c>
      <c r="H32" s="56">
        <v>8.2597222222222225E-2</v>
      </c>
      <c r="I32" s="55">
        <v>6.9444444444444448E-2</v>
      </c>
      <c r="J32" s="28">
        <v>1.759259259259259E-2</v>
      </c>
      <c r="K32" s="28">
        <v>0</v>
      </c>
      <c r="L32" s="28">
        <v>0</v>
      </c>
      <c r="M32" s="56">
        <v>8.7037037037037052E-2</v>
      </c>
      <c r="N32" s="55">
        <v>0.14861111111111111</v>
      </c>
      <c r="O32" s="28">
        <v>2.1023148148148145E-2</v>
      </c>
      <c r="P32" s="28">
        <v>0</v>
      </c>
      <c r="Q32" s="28">
        <v>0</v>
      </c>
      <c r="R32" s="56">
        <v>0.16963425925925926</v>
      </c>
      <c r="S32" s="55">
        <v>3.2798216276477143</v>
      </c>
      <c r="T32" s="28">
        <v>3.8461538461538464E-2</v>
      </c>
      <c r="U32" s="28">
        <v>0</v>
      </c>
      <c r="V32" s="28">
        <v>0</v>
      </c>
      <c r="W32" s="56">
        <v>3.3182831661092527</v>
      </c>
      <c r="X32" s="55">
        <v>9.8394648829431428E-2</v>
      </c>
      <c r="Y32" s="28">
        <v>1.153846153846154E-3</v>
      </c>
      <c r="Z32" s="28">
        <v>0</v>
      </c>
      <c r="AA32" s="28">
        <v>0</v>
      </c>
      <c r="AB32" s="56">
        <v>9.9548494983277572E-2</v>
      </c>
      <c r="AC32" s="59">
        <v>1.1472816053511705</v>
      </c>
      <c r="AD32" s="60">
        <v>1.1472816053511705</v>
      </c>
      <c r="AE32" s="60">
        <v>1.3453846153846155E-2</v>
      </c>
      <c r="AF32" s="60">
        <v>0</v>
      </c>
      <c r="AG32" s="60">
        <v>0</v>
      </c>
      <c r="AH32" s="61">
        <v>1.1607354515050166</v>
      </c>
      <c r="AI32" s="24"/>
      <c r="AK32" s="47" t="s">
        <v>194</v>
      </c>
      <c r="AL32" s="49">
        <v>0</v>
      </c>
      <c r="AM32" s="49">
        <v>0</v>
      </c>
      <c r="AN32" s="49">
        <v>0</v>
      </c>
      <c r="AO32" s="23"/>
      <c r="AP32" s="23"/>
      <c r="AQ32" s="23"/>
      <c r="AR32" s="24"/>
      <c r="AS32" s="24"/>
      <c r="AT32" s="24"/>
      <c r="AU32" s="24"/>
      <c r="AV32" s="24"/>
      <c r="AX32" s="48" t="s">
        <v>194</v>
      </c>
      <c r="AY32" s="49">
        <v>0</v>
      </c>
      <c r="AZ32" s="49">
        <v>0</v>
      </c>
      <c r="BA32" s="49">
        <v>0</v>
      </c>
      <c r="BB32" s="23"/>
      <c r="BC32" s="23"/>
      <c r="BD32" s="23"/>
      <c r="BE32" s="24"/>
      <c r="BF32" s="24"/>
      <c r="BG32" s="24"/>
      <c r="BH32" s="24"/>
      <c r="BI32" s="24"/>
      <c r="BK32" s="48" t="s">
        <v>194</v>
      </c>
      <c r="BL32" s="49">
        <v>0</v>
      </c>
      <c r="BM32" s="49">
        <v>0</v>
      </c>
      <c r="BN32" s="49">
        <v>0</v>
      </c>
      <c r="BO32" s="23"/>
      <c r="BP32" s="23"/>
      <c r="BQ32" s="23"/>
      <c r="BR32" s="24"/>
      <c r="BS32" s="24"/>
      <c r="BT32" s="24"/>
      <c r="BU32" s="24"/>
      <c r="BV32" s="24"/>
      <c r="BX32" s="48" t="s">
        <v>194</v>
      </c>
      <c r="BY32" s="49">
        <v>0</v>
      </c>
      <c r="BZ32" s="49">
        <v>0</v>
      </c>
      <c r="CA32" s="49">
        <v>0</v>
      </c>
      <c r="CB32" s="23"/>
      <c r="CC32" s="23"/>
      <c r="CD32" s="23"/>
      <c r="CE32" s="24"/>
      <c r="CF32" s="24"/>
      <c r="CG32" s="24"/>
      <c r="CH32" s="24"/>
      <c r="CI32" s="24"/>
      <c r="CK32" s="48" t="s">
        <v>194</v>
      </c>
      <c r="CL32" s="49">
        <v>0</v>
      </c>
      <c r="CM32" s="49">
        <v>0</v>
      </c>
      <c r="CN32" s="49">
        <v>0</v>
      </c>
      <c r="CO32" s="23"/>
      <c r="CP32" s="23"/>
      <c r="CQ32" s="23"/>
      <c r="CR32" s="24"/>
      <c r="CS32" s="24"/>
      <c r="CT32" s="24"/>
      <c r="CU32" s="24"/>
    </row>
    <row r="33" spans="1:99" x14ac:dyDescent="0.3">
      <c r="A33" s="7">
        <v>6</v>
      </c>
      <c r="B33" s="7" t="s">
        <v>3</v>
      </c>
      <c r="C33" s="77" t="s">
        <v>195</v>
      </c>
      <c r="D33" s="55">
        <v>0</v>
      </c>
      <c r="E33" s="28">
        <v>0</v>
      </c>
      <c r="F33" s="28">
        <v>0</v>
      </c>
      <c r="G33" s="28">
        <v>0</v>
      </c>
      <c r="H33" s="56">
        <v>0</v>
      </c>
      <c r="I33" s="55">
        <v>0</v>
      </c>
      <c r="J33" s="28">
        <v>0</v>
      </c>
      <c r="K33" s="28">
        <v>0</v>
      </c>
      <c r="L33" s="28">
        <v>0</v>
      </c>
      <c r="M33" s="56">
        <v>0</v>
      </c>
      <c r="N33" s="55">
        <v>0</v>
      </c>
      <c r="O33" s="28">
        <v>0</v>
      </c>
      <c r="P33" s="28">
        <v>0</v>
      </c>
      <c r="Q33" s="28">
        <v>0</v>
      </c>
      <c r="R33" s="56">
        <v>0</v>
      </c>
      <c r="S33" s="55">
        <v>0</v>
      </c>
      <c r="T33" s="28">
        <v>0</v>
      </c>
      <c r="U33" s="28">
        <v>0</v>
      </c>
      <c r="V33" s="28">
        <v>0</v>
      </c>
      <c r="W33" s="56">
        <v>0</v>
      </c>
      <c r="X33" s="55">
        <v>0</v>
      </c>
      <c r="Y33" s="28">
        <v>0</v>
      </c>
      <c r="Z33" s="28">
        <v>0</v>
      </c>
      <c r="AA33" s="28">
        <v>0</v>
      </c>
      <c r="AB33" s="56">
        <v>0</v>
      </c>
      <c r="AC33" s="59">
        <v>0</v>
      </c>
      <c r="AD33" s="60">
        <v>0</v>
      </c>
      <c r="AE33" s="60">
        <v>0</v>
      </c>
      <c r="AF33" s="60">
        <v>0</v>
      </c>
      <c r="AG33" s="60">
        <v>0</v>
      </c>
      <c r="AH33" s="61">
        <v>0</v>
      </c>
      <c r="AI33" s="24"/>
      <c r="AK33" s="47" t="s">
        <v>193</v>
      </c>
      <c r="AL33" s="49">
        <v>3.9751509259259259</v>
      </c>
      <c r="AM33" s="49">
        <v>20.755150925925925</v>
      </c>
      <c r="AN33" s="49">
        <v>37.535150925925926</v>
      </c>
      <c r="AO33" s="23"/>
      <c r="AP33" s="23"/>
      <c r="AQ33" s="23"/>
      <c r="AR33" s="24"/>
      <c r="AS33" s="24"/>
      <c r="AT33" s="24"/>
      <c r="AU33" s="24"/>
      <c r="AV33" s="24"/>
      <c r="AX33" s="48" t="s">
        <v>193</v>
      </c>
      <c r="AY33" s="49">
        <v>0.72154000000000007</v>
      </c>
      <c r="AZ33" s="49">
        <v>17.501539999999999</v>
      </c>
      <c r="BA33" s="49">
        <v>34.281540000000007</v>
      </c>
      <c r="BB33" s="23"/>
      <c r="BC33" s="23"/>
      <c r="BD33" s="23"/>
      <c r="BE33" s="24"/>
      <c r="BF33" s="24"/>
      <c r="BG33" s="24"/>
      <c r="BH33" s="24"/>
      <c r="BI33" s="24"/>
      <c r="BK33" s="48" t="s">
        <v>193</v>
      </c>
      <c r="BL33" s="49">
        <v>3.6512037037037042E-3</v>
      </c>
      <c r="BM33" s="49">
        <v>16.783651203703705</v>
      </c>
      <c r="BN33" s="49">
        <v>33.563651203703706</v>
      </c>
      <c r="BO33" s="23"/>
      <c r="BP33" s="23"/>
      <c r="BQ33" s="23"/>
      <c r="BR33" s="24"/>
      <c r="BS33" s="24"/>
      <c r="BT33" s="24"/>
      <c r="BU33" s="24"/>
      <c r="BV33" s="24"/>
      <c r="BX33" s="48" t="s">
        <v>193</v>
      </c>
      <c r="BY33" s="49">
        <v>0</v>
      </c>
      <c r="BZ33" s="49">
        <v>0</v>
      </c>
      <c r="CA33" s="49">
        <v>0</v>
      </c>
      <c r="CB33" s="23"/>
      <c r="CC33" s="23"/>
      <c r="CD33" s="23"/>
      <c r="CE33" s="24"/>
      <c r="CF33" s="24"/>
      <c r="CG33" s="24"/>
      <c r="CH33" s="24"/>
      <c r="CI33" s="24"/>
      <c r="CK33" s="48" t="s">
        <v>193</v>
      </c>
      <c r="CL33" s="49">
        <v>4.7003421296296288</v>
      </c>
      <c r="CM33" s="49">
        <v>55.040342129629636</v>
      </c>
      <c r="CN33" s="49">
        <v>105.38034212962962</v>
      </c>
      <c r="CO33" s="23"/>
      <c r="CP33" s="23"/>
      <c r="CQ33" s="23"/>
      <c r="CR33" s="24"/>
      <c r="CS33" s="24"/>
      <c r="CT33" s="24"/>
      <c r="CU33" s="24"/>
    </row>
    <row r="34" spans="1:99" x14ac:dyDescent="0.3">
      <c r="A34" s="7">
        <v>6</v>
      </c>
      <c r="B34" s="7">
        <v>26</v>
      </c>
      <c r="C34" s="76" t="s">
        <v>66</v>
      </c>
      <c r="D34" s="55">
        <v>3.4166666666666665E-2</v>
      </c>
      <c r="E34" s="28">
        <v>8.7805555555555571E-3</v>
      </c>
      <c r="F34" s="28">
        <v>0</v>
      </c>
      <c r="G34" s="28">
        <v>0</v>
      </c>
      <c r="H34" s="56">
        <v>4.294722222222222E-2</v>
      </c>
      <c r="I34" s="55">
        <v>3.4722222222222224E-2</v>
      </c>
      <c r="J34" s="28">
        <v>8.7962962962962951E-3</v>
      </c>
      <c r="K34" s="28">
        <v>0</v>
      </c>
      <c r="L34" s="28">
        <v>0</v>
      </c>
      <c r="M34" s="56">
        <v>4.3518518518518519E-2</v>
      </c>
      <c r="N34" s="55">
        <v>6.8888888888888888E-2</v>
      </c>
      <c r="O34" s="28">
        <v>1.757685185185185E-2</v>
      </c>
      <c r="P34" s="28">
        <v>0</v>
      </c>
      <c r="Q34" s="28">
        <v>0</v>
      </c>
      <c r="R34" s="56">
        <v>8.6465740740740732E-2</v>
      </c>
      <c r="S34" s="55">
        <v>1.4358974358974359</v>
      </c>
      <c r="T34" s="28">
        <v>0.30769230769230771</v>
      </c>
      <c r="U34" s="28">
        <v>0</v>
      </c>
      <c r="V34" s="28">
        <v>0</v>
      </c>
      <c r="W34" s="56">
        <v>1.7435897435897436</v>
      </c>
      <c r="X34" s="55">
        <v>4.3076923076923075E-2</v>
      </c>
      <c r="Y34" s="28">
        <v>9.2307692307692316E-3</v>
      </c>
      <c r="Z34" s="28">
        <v>0</v>
      </c>
      <c r="AA34" s="28">
        <v>0</v>
      </c>
      <c r="AB34" s="56">
        <v>5.2307692307692305E-2</v>
      </c>
      <c r="AC34" s="59">
        <v>0.50227692307692307</v>
      </c>
      <c r="AD34" s="60">
        <v>0.50227692307692307</v>
      </c>
      <c r="AE34" s="60">
        <v>0.10763076923076924</v>
      </c>
      <c r="AF34" s="60">
        <v>0</v>
      </c>
      <c r="AG34" s="60">
        <v>0</v>
      </c>
      <c r="AH34" s="61">
        <v>0.60990769230769226</v>
      </c>
      <c r="AI34" s="24"/>
      <c r="AK34" s="47" t="s">
        <v>65</v>
      </c>
      <c r="AL34" s="49">
        <v>16.270791310541309</v>
      </c>
      <c r="AM34" s="49">
        <v>49.830791310541308</v>
      </c>
      <c r="AN34" s="49">
        <v>83.390791310541317</v>
      </c>
      <c r="AR34" s="24"/>
      <c r="AS34" s="24"/>
      <c r="AT34" s="24"/>
      <c r="AU34" s="24"/>
      <c r="AV34" s="24"/>
      <c r="AX34" s="48" t="s">
        <v>65</v>
      </c>
      <c r="AY34" s="49">
        <v>7.4001502224596392</v>
      </c>
      <c r="AZ34" s="49">
        <v>24.180150222459641</v>
      </c>
      <c r="BA34" s="49">
        <v>40.960150222459632</v>
      </c>
      <c r="BB34" s="18"/>
      <c r="BE34" s="24"/>
      <c r="BF34" s="24"/>
      <c r="BG34" s="24"/>
      <c r="BH34" s="24"/>
      <c r="BI34" s="24"/>
      <c r="BK34" s="48" t="s">
        <v>65</v>
      </c>
      <c r="BL34" s="49">
        <v>7.2307389147673318</v>
      </c>
      <c r="BM34" s="49">
        <v>24.010738914767334</v>
      </c>
      <c r="BN34" s="49">
        <v>40.790738914767338</v>
      </c>
      <c r="BO34" s="18"/>
      <c r="BR34" s="24"/>
      <c r="BS34" s="24"/>
      <c r="BT34" s="24"/>
      <c r="BU34" s="24"/>
      <c r="BV34" s="24"/>
      <c r="BX34" s="48" t="s">
        <v>65</v>
      </c>
      <c r="BY34" s="49">
        <v>0</v>
      </c>
      <c r="BZ34" s="49">
        <v>0</v>
      </c>
      <c r="CA34" s="49">
        <v>0</v>
      </c>
      <c r="CB34" s="18"/>
      <c r="CE34" s="24"/>
      <c r="CF34" s="24"/>
      <c r="CG34" s="24"/>
      <c r="CH34" s="24"/>
      <c r="CI34" s="24"/>
      <c r="CK34" s="48" t="s">
        <v>65</v>
      </c>
      <c r="CL34" s="49">
        <v>30.901680447768278</v>
      </c>
      <c r="CM34" s="49">
        <v>98.02168044776829</v>
      </c>
      <c r="CN34" s="49">
        <v>165.14168044776829</v>
      </c>
      <c r="CO34" s="18"/>
      <c r="CR34" s="24"/>
      <c r="CS34" s="24"/>
      <c r="CT34" s="24"/>
      <c r="CU34" s="24"/>
    </row>
    <row r="35" spans="1:99" x14ac:dyDescent="0.3">
      <c r="A35" s="7">
        <v>6</v>
      </c>
      <c r="B35" s="7">
        <v>27</v>
      </c>
      <c r="C35" s="76" t="s">
        <v>65</v>
      </c>
      <c r="D35" s="55">
        <v>8.083333333333334E-2</v>
      </c>
      <c r="E35" s="28">
        <v>5.1333333333333326E-3</v>
      </c>
      <c r="F35" s="28">
        <v>0</v>
      </c>
      <c r="G35" s="28">
        <v>0</v>
      </c>
      <c r="H35" s="56">
        <v>8.5966666666666663E-2</v>
      </c>
      <c r="I35" s="55">
        <v>0.18194444444444446</v>
      </c>
      <c r="J35" s="28">
        <v>1.759259259259259E-2</v>
      </c>
      <c r="K35" s="28">
        <v>0</v>
      </c>
      <c r="L35" s="28">
        <v>0</v>
      </c>
      <c r="M35" s="56">
        <v>0.19953703703703707</v>
      </c>
      <c r="N35" s="55">
        <v>0.26277777777777778</v>
      </c>
      <c r="O35" s="28">
        <v>2.2725925925925924E-2</v>
      </c>
      <c r="P35" s="28">
        <v>0</v>
      </c>
      <c r="Q35" s="28">
        <v>0</v>
      </c>
      <c r="R35" s="56">
        <v>0.2855037037037037</v>
      </c>
      <c r="S35" s="55">
        <v>1.3846153846153846</v>
      </c>
      <c r="T35" s="28">
        <v>7.6923076923076927E-2</v>
      </c>
      <c r="U35" s="28">
        <v>0</v>
      </c>
      <c r="V35" s="28">
        <v>0</v>
      </c>
      <c r="W35" s="56">
        <v>1.4615384615384615</v>
      </c>
      <c r="X35" s="55">
        <v>4.1538461538461538E-2</v>
      </c>
      <c r="Y35" s="28">
        <v>2.3076923076923079E-3</v>
      </c>
      <c r="Z35" s="28">
        <v>0</v>
      </c>
      <c r="AA35" s="28">
        <v>0</v>
      </c>
      <c r="AB35" s="56">
        <v>4.384615384615384E-2</v>
      </c>
      <c r="AC35" s="59">
        <v>0.48433846153846155</v>
      </c>
      <c r="AD35" s="60">
        <v>3.9343384615384616</v>
      </c>
      <c r="AE35" s="60">
        <v>2.690769230769231E-2</v>
      </c>
      <c r="AF35" s="60">
        <v>0</v>
      </c>
      <c r="AG35" s="60">
        <v>0</v>
      </c>
      <c r="AH35" s="61">
        <v>3.9612461538461541</v>
      </c>
      <c r="AI35" s="24"/>
      <c r="AK35" s="47" t="s">
        <v>66</v>
      </c>
      <c r="AL35" s="49">
        <v>8.6494006068376077</v>
      </c>
      <c r="AM35" s="49">
        <v>25.429400606837611</v>
      </c>
      <c r="AN35" s="49">
        <v>42.209400606837612</v>
      </c>
      <c r="AR35" s="24"/>
      <c r="AS35" s="24"/>
      <c r="AT35" s="24"/>
      <c r="AU35" s="24"/>
      <c r="AV35" s="24"/>
      <c r="AX35" s="48" t="s">
        <v>66</v>
      </c>
      <c r="AY35" s="49">
        <v>7.7841482682811014</v>
      </c>
      <c r="AZ35" s="49">
        <v>24.564148268281102</v>
      </c>
      <c r="BA35" s="49">
        <v>41.344148268281103</v>
      </c>
      <c r="BB35" s="18"/>
      <c r="BE35" s="24"/>
      <c r="BF35" s="24"/>
      <c r="BG35" s="24"/>
      <c r="BH35" s="24"/>
      <c r="BI35" s="24"/>
      <c r="BK35" s="48" t="s">
        <v>66</v>
      </c>
      <c r="BL35" s="49">
        <v>7.1446674551282046</v>
      </c>
      <c r="BM35" s="49">
        <v>23.924667455128205</v>
      </c>
      <c r="BN35" s="49">
        <v>40.704667455128209</v>
      </c>
      <c r="BO35" s="18"/>
      <c r="BR35" s="24"/>
      <c r="BS35" s="24"/>
      <c r="BT35" s="24"/>
      <c r="BU35" s="24"/>
      <c r="BV35" s="24"/>
      <c r="BX35" s="48" t="s">
        <v>66</v>
      </c>
      <c r="BY35" s="49">
        <v>0</v>
      </c>
      <c r="BZ35" s="49">
        <v>0</v>
      </c>
      <c r="CA35" s="49">
        <v>0</v>
      </c>
      <c r="CB35" s="18"/>
      <c r="CE35" s="24"/>
      <c r="CF35" s="24"/>
      <c r="CG35" s="24"/>
      <c r="CH35" s="24"/>
      <c r="CI35" s="24"/>
      <c r="CK35" s="48" t="s">
        <v>66</v>
      </c>
      <c r="CL35" s="49">
        <v>23.578216330246914</v>
      </c>
      <c r="CM35" s="49">
        <v>73.918216330246921</v>
      </c>
      <c r="CN35" s="49">
        <v>124.25821633024692</v>
      </c>
      <c r="CO35" s="18"/>
      <c r="CR35" s="24"/>
      <c r="CS35" s="24"/>
      <c r="CT35" s="24"/>
      <c r="CU35" s="24"/>
    </row>
    <row r="36" spans="1:99" x14ac:dyDescent="0.3">
      <c r="A36" s="7">
        <v>6</v>
      </c>
      <c r="B36" s="7">
        <v>28</v>
      </c>
      <c r="C36" s="76" t="s">
        <v>193</v>
      </c>
      <c r="D36" s="55">
        <v>0.19166666666666671</v>
      </c>
      <c r="E36" s="28">
        <v>1.8691666666666665E-2</v>
      </c>
      <c r="F36" s="28">
        <v>0</v>
      </c>
      <c r="G36" s="28">
        <v>0</v>
      </c>
      <c r="H36" s="56">
        <v>0.21035833333333331</v>
      </c>
      <c r="I36" s="55">
        <v>0</v>
      </c>
      <c r="J36" s="28">
        <v>0</v>
      </c>
      <c r="K36" s="28">
        <v>0</v>
      </c>
      <c r="L36" s="28">
        <v>0</v>
      </c>
      <c r="M36" s="56">
        <v>0</v>
      </c>
      <c r="N36" s="55">
        <v>0.19166666666666671</v>
      </c>
      <c r="O36" s="28">
        <v>1.8691666666666665E-2</v>
      </c>
      <c r="P36" s="28">
        <v>0</v>
      </c>
      <c r="Q36" s="28">
        <v>0</v>
      </c>
      <c r="R36" s="56">
        <v>0.21035833333333337</v>
      </c>
      <c r="S36" s="55">
        <v>0</v>
      </c>
      <c r="T36" s="28">
        <v>0</v>
      </c>
      <c r="U36" s="28">
        <v>0</v>
      </c>
      <c r="V36" s="28">
        <v>0</v>
      </c>
      <c r="W36" s="56">
        <v>0</v>
      </c>
      <c r="X36" s="55">
        <v>0</v>
      </c>
      <c r="Y36" s="28">
        <v>0</v>
      </c>
      <c r="Z36" s="28">
        <v>0</v>
      </c>
      <c r="AA36" s="28">
        <v>0</v>
      </c>
      <c r="AB36" s="56">
        <v>0</v>
      </c>
      <c r="AC36" s="59">
        <v>0</v>
      </c>
      <c r="AD36" s="60">
        <v>0</v>
      </c>
      <c r="AE36" s="60">
        <v>0</v>
      </c>
      <c r="AF36" s="60">
        <v>0</v>
      </c>
      <c r="AG36" s="60">
        <v>0</v>
      </c>
      <c r="AH36" s="61">
        <v>0</v>
      </c>
      <c r="AI36" s="24"/>
      <c r="AK36" s="47" t="s">
        <v>67</v>
      </c>
      <c r="AL36" s="49">
        <v>16.996034521687516</v>
      </c>
      <c r="AM36" s="49">
        <v>50.556034521687515</v>
      </c>
      <c r="AN36" s="49">
        <v>84.116034521687538</v>
      </c>
      <c r="AX36" s="48" t="s">
        <v>67</v>
      </c>
      <c r="AY36" s="49">
        <v>14.214289229582146</v>
      </c>
      <c r="AZ36" s="49">
        <v>47.774289229582145</v>
      </c>
      <c r="BA36" s="49">
        <v>81.334289229582168</v>
      </c>
      <c r="BB36" s="18"/>
      <c r="BK36" s="48" t="s">
        <v>67</v>
      </c>
      <c r="BL36" s="49">
        <v>14.129414234567902</v>
      </c>
      <c r="BM36" s="49">
        <v>47.689414234567899</v>
      </c>
      <c r="BN36" s="49">
        <v>81.249414234567908</v>
      </c>
      <c r="BO36" s="18"/>
      <c r="BX36" s="48" t="s">
        <v>67</v>
      </c>
      <c r="BY36" s="49">
        <v>0</v>
      </c>
      <c r="BZ36" s="49">
        <v>0</v>
      </c>
      <c r="CA36" s="49">
        <v>0</v>
      </c>
      <c r="CB36" s="18"/>
      <c r="CK36" s="48" t="s">
        <v>67</v>
      </c>
      <c r="CL36" s="49">
        <v>45.339737985837566</v>
      </c>
      <c r="CM36" s="49">
        <v>146.01973798583757</v>
      </c>
      <c r="CN36" s="49">
        <v>246.69973798583757</v>
      </c>
      <c r="CO36" s="18"/>
    </row>
    <row r="37" spans="1:99" x14ac:dyDescent="0.3">
      <c r="A37" s="7">
        <v>6</v>
      </c>
      <c r="B37" s="7">
        <v>29</v>
      </c>
      <c r="C37" s="76" t="s">
        <v>67</v>
      </c>
      <c r="D37" s="55">
        <v>5.513888888888889E-2</v>
      </c>
      <c r="E37" s="28">
        <v>6.0194444444444445E-3</v>
      </c>
      <c r="F37" s="28">
        <v>1.7388888888888892E-3</v>
      </c>
      <c r="G37" s="28">
        <v>0</v>
      </c>
      <c r="H37" s="56">
        <v>6.2897222222222243E-2</v>
      </c>
      <c r="I37" s="55">
        <v>4.3518518518518519E-2</v>
      </c>
      <c r="J37" s="28">
        <v>1.759259259259259E-2</v>
      </c>
      <c r="K37" s="28">
        <v>8.7962962962962951E-3</v>
      </c>
      <c r="L37" s="28">
        <v>0</v>
      </c>
      <c r="M37" s="56">
        <v>6.9907407407407404E-2</v>
      </c>
      <c r="N37" s="55">
        <v>9.8657407407407416E-2</v>
      </c>
      <c r="O37" s="28">
        <v>2.3612037037037036E-2</v>
      </c>
      <c r="P37" s="28">
        <v>1.0535185185185184E-2</v>
      </c>
      <c r="Q37" s="28">
        <v>0</v>
      </c>
      <c r="R37" s="56">
        <v>0.13280462962962963</v>
      </c>
      <c r="S37" s="55">
        <v>2.9085841694537344</v>
      </c>
      <c r="T37" s="28">
        <v>6.4102564102564097E-2</v>
      </c>
      <c r="U37" s="28">
        <v>0.10256410256410256</v>
      </c>
      <c r="V37" s="28">
        <v>0</v>
      </c>
      <c r="W37" s="56">
        <v>3.075250836120401</v>
      </c>
      <c r="X37" s="55">
        <v>8.7257525083612036E-2</v>
      </c>
      <c r="Y37" s="28">
        <v>1.9230769230769227E-3</v>
      </c>
      <c r="Z37" s="28">
        <v>3.0769230769230765E-3</v>
      </c>
      <c r="AA37" s="28">
        <v>0</v>
      </c>
      <c r="AB37" s="56">
        <v>9.2257525083612027E-2</v>
      </c>
      <c r="AC37" s="59">
        <v>1.0174227424749163</v>
      </c>
      <c r="AD37" s="60">
        <v>1.0174227424749163</v>
      </c>
      <c r="AE37" s="60">
        <v>2.2423076923076921E-2</v>
      </c>
      <c r="AF37" s="60">
        <v>3.587692307692307E-2</v>
      </c>
      <c r="AG37" s="60">
        <v>0</v>
      </c>
      <c r="AH37" s="61">
        <v>1.0757227424749163</v>
      </c>
      <c r="AI37" s="24"/>
      <c r="AR37" s="41"/>
      <c r="AS37" s="43"/>
      <c r="AT37" s="41"/>
      <c r="AU37" s="41"/>
      <c r="AV37" s="41"/>
    </row>
    <row r="38" spans="1:99" x14ac:dyDescent="0.3">
      <c r="A38" s="7">
        <v>6</v>
      </c>
      <c r="B38" s="7">
        <v>30</v>
      </c>
      <c r="C38" s="76" t="s">
        <v>194</v>
      </c>
      <c r="D38" s="55">
        <v>0</v>
      </c>
      <c r="E38" s="28">
        <v>0</v>
      </c>
      <c r="F38" s="28">
        <v>0</v>
      </c>
      <c r="G38" s="28">
        <v>0</v>
      </c>
      <c r="H38" s="56">
        <v>0</v>
      </c>
      <c r="I38" s="55">
        <v>0</v>
      </c>
      <c r="J38" s="28">
        <v>0</v>
      </c>
      <c r="K38" s="28">
        <v>0</v>
      </c>
      <c r="L38" s="28">
        <v>0</v>
      </c>
      <c r="M38" s="56">
        <v>0</v>
      </c>
      <c r="N38" s="55">
        <v>0</v>
      </c>
      <c r="O38" s="28">
        <v>0</v>
      </c>
      <c r="P38" s="28">
        <v>0</v>
      </c>
      <c r="Q38" s="28">
        <v>0</v>
      </c>
      <c r="R38" s="56">
        <v>0</v>
      </c>
      <c r="S38" s="55">
        <v>0</v>
      </c>
      <c r="T38" s="28">
        <v>0</v>
      </c>
      <c r="U38" s="28">
        <v>0</v>
      </c>
      <c r="V38" s="28">
        <v>0</v>
      </c>
      <c r="W38" s="56">
        <v>0</v>
      </c>
      <c r="X38" s="55">
        <v>0</v>
      </c>
      <c r="Y38" s="28">
        <v>0</v>
      </c>
      <c r="Z38" s="28">
        <v>0</v>
      </c>
      <c r="AA38" s="28">
        <v>0</v>
      </c>
      <c r="AB38" s="56">
        <v>0</v>
      </c>
      <c r="AC38" s="59">
        <v>0</v>
      </c>
      <c r="AD38" s="60">
        <v>0</v>
      </c>
      <c r="AE38" s="60">
        <v>0</v>
      </c>
      <c r="AF38" s="60">
        <v>0</v>
      </c>
      <c r="AG38" s="60">
        <v>0</v>
      </c>
      <c r="AH38" s="61">
        <v>0</v>
      </c>
      <c r="AI38" s="24"/>
      <c r="AR38" s="24"/>
      <c r="AS38" s="24"/>
      <c r="AT38" s="24"/>
      <c r="AU38" s="24"/>
      <c r="AV38" s="24"/>
    </row>
    <row r="39" spans="1:99" x14ac:dyDescent="0.3">
      <c r="A39" s="7">
        <v>1</v>
      </c>
      <c r="B39" s="7" t="s">
        <v>88</v>
      </c>
      <c r="C39" s="76" t="s">
        <v>67</v>
      </c>
      <c r="D39" s="51"/>
      <c r="E39" s="52"/>
      <c r="F39" s="28">
        <v>0.15704722222222223</v>
      </c>
      <c r="G39" s="28">
        <v>0</v>
      </c>
      <c r="H39" s="56">
        <v>0.15704722222222223</v>
      </c>
      <c r="I39" s="55"/>
      <c r="J39" s="28"/>
      <c r="K39" s="28">
        <v>3.4722222222222224E-2</v>
      </c>
      <c r="L39" s="28">
        <v>0</v>
      </c>
      <c r="M39" s="56">
        <v>3.4722222222222224E-2</v>
      </c>
      <c r="N39" s="51"/>
      <c r="O39" s="52"/>
      <c r="P39" s="28">
        <v>0.19176944444444444</v>
      </c>
      <c r="Q39" s="28">
        <v>0</v>
      </c>
      <c r="R39" s="56">
        <v>0.19176944444444444</v>
      </c>
      <c r="S39" s="55"/>
      <c r="T39" s="28"/>
      <c r="U39" s="28">
        <v>5.9487179487179489</v>
      </c>
      <c r="V39" s="28">
        <v>0</v>
      </c>
      <c r="W39" s="56">
        <v>5.9487179487179489</v>
      </c>
      <c r="X39" s="55"/>
      <c r="Y39" s="28"/>
      <c r="Z39" s="28">
        <v>0.17846153846153845</v>
      </c>
      <c r="AA39" s="28">
        <v>0</v>
      </c>
      <c r="AB39" s="56">
        <v>0.17846153846153845</v>
      </c>
      <c r="AC39" s="59"/>
      <c r="AD39" s="60"/>
      <c r="AE39" s="60"/>
      <c r="AF39" s="60">
        <v>2.0808615384615385</v>
      </c>
      <c r="AG39" s="60">
        <v>0</v>
      </c>
      <c r="AH39" s="61">
        <v>2.0808615384615385</v>
      </c>
      <c r="AI39" s="24"/>
      <c r="AR39" s="24"/>
      <c r="AS39" s="24"/>
      <c r="AT39" s="24"/>
      <c r="AU39" s="24"/>
      <c r="AV39" s="24"/>
    </row>
    <row r="40" spans="1:99" x14ac:dyDescent="0.3">
      <c r="A40" s="7">
        <v>2</v>
      </c>
      <c r="B40" s="7" t="s">
        <v>89</v>
      </c>
      <c r="C40" s="76" t="s">
        <v>196</v>
      </c>
      <c r="D40" s="51"/>
      <c r="E40" s="52"/>
      <c r="F40" s="28">
        <v>0.51608333333333334</v>
      </c>
      <c r="G40" s="28">
        <v>5.1194444444444438E-3</v>
      </c>
      <c r="H40" s="56">
        <v>0.52120277777777779</v>
      </c>
      <c r="I40" s="55"/>
      <c r="J40" s="28"/>
      <c r="K40" s="28">
        <v>0</v>
      </c>
      <c r="L40" s="28">
        <v>0</v>
      </c>
      <c r="M40" s="56">
        <v>0</v>
      </c>
      <c r="N40" s="51"/>
      <c r="O40" s="52"/>
      <c r="P40" s="28">
        <v>0.51608333333333334</v>
      </c>
      <c r="Q40" s="28">
        <v>5.1194444444444438E-3</v>
      </c>
      <c r="R40" s="56">
        <v>0.52120277777777779</v>
      </c>
      <c r="S40" s="55"/>
      <c r="T40" s="28"/>
      <c r="U40" s="28">
        <v>0</v>
      </c>
      <c r="V40" s="28">
        <v>0</v>
      </c>
      <c r="W40" s="56">
        <v>0</v>
      </c>
      <c r="X40" s="55"/>
      <c r="Y40" s="28"/>
      <c r="Z40" s="28">
        <v>0</v>
      </c>
      <c r="AA40" s="28">
        <v>0</v>
      </c>
      <c r="AB40" s="56">
        <v>0</v>
      </c>
      <c r="AC40" s="59"/>
      <c r="AD40" s="60"/>
      <c r="AE40" s="60"/>
      <c r="AF40" s="60">
        <v>0</v>
      </c>
      <c r="AG40" s="60">
        <v>0</v>
      </c>
      <c r="AH40" s="61">
        <v>0</v>
      </c>
      <c r="AI40" s="24"/>
      <c r="AR40" s="24"/>
      <c r="AS40" s="24"/>
      <c r="AT40" s="24"/>
      <c r="AU40" s="24"/>
      <c r="AV40" s="24"/>
    </row>
    <row r="41" spans="1:99" x14ac:dyDescent="0.3">
      <c r="A41" s="7">
        <v>3</v>
      </c>
      <c r="B41" s="7" t="s">
        <v>90</v>
      </c>
      <c r="C41" s="76" t="s">
        <v>67</v>
      </c>
      <c r="D41" s="51"/>
      <c r="E41" s="52"/>
      <c r="F41" s="28">
        <v>0.12970277777777778</v>
      </c>
      <c r="G41" s="28">
        <v>0</v>
      </c>
      <c r="H41" s="56">
        <v>0.12970277777777778</v>
      </c>
      <c r="I41" s="55"/>
      <c r="J41" s="28"/>
      <c r="K41" s="28">
        <v>3.4722222222222224E-2</v>
      </c>
      <c r="L41" s="28">
        <v>0</v>
      </c>
      <c r="M41" s="56">
        <v>3.4722222222222224E-2</v>
      </c>
      <c r="N41" s="51"/>
      <c r="O41" s="52"/>
      <c r="P41" s="28">
        <v>0.16442499999999999</v>
      </c>
      <c r="Q41" s="28">
        <v>0</v>
      </c>
      <c r="R41" s="56">
        <v>0.16442499999999999</v>
      </c>
      <c r="S41" s="55"/>
      <c r="T41" s="28"/>
      <c r="U41" s="28">
        <v>4.8205128205128203</v>
      </c>
      <c r="V41" s="28">
        <v>0</v>
      </c>
      <c r="W41" s="56">
        <v>4.8205128205128203</v>
      </c>
      <c r="X41" s="55"/>
      <c r="Y41" s="28"/>
      <c r="Z41" s="28">
        <v>0.14461538461538459</v>
      </c>
      <c r="AA41" s="28">
        <v>0</v>
      </c>
      <c r="AB41" s="56">
        <v>0.14461538461538459</v>
      </c>
      <c r="AC41" s="59"/>
      <c r="AD41" s="60"/>
      <c r="AE41" s="60"/>
      <c r="AF41" s="60">
        <v>1.6862153846153844</v>
      </c>
      <c r="AG41" s="60">
        <v>0</v>
      </c>
      <c r="AH41" s="61">
        <v>1.6862153846153844</v>
      </c>
      <c r="AI41" s="24"/>
      <c r="AR41" s="24"/>
      <c r="AS41" s="24"/>
      <c r="AT41" s="24"/>
      <c r="AU41" s="24"/>
      <c r="AV41" s="24"/>
    </row>
    <row r="42" spans="1:99" x14ac:dyDescent="0.3">
      <c r="A42" s="7">
        <v>4</v>
      </c>
      <c r="B42" s="7" t="s">
        <v>91</v>
      </c>
      <c r="C42" s="76" t="s">
        <v>196</v>
      </c>
      <c r="D42" s="51"/>
      <c r="E42" s="52"/>
      <c r="F42" s="28">
        <v>0.12993055555555555</v>
      </c>
      <c r="G42" s="28">
        <v>0</v>
      </c>
      <c r="H42" s="56">
        <v>0.12993055555555555</v>
      </c>
      <c r="I42" s="55"/>
      <c r="J42" s="28"/>
      <c r="K42" s="28">
        <v>0</v>
      </c>
      <c r="L42" s="28">
        <v>0</v>
      </c>
      <c r="M42" s="56">
        <v>0</v>
      </c>
      <c r="N42" s="51"/>
      <c r="O42" s="52"/>
      <c r="P42" s="28">
        <v>0.12993055555555555</v>
      </c>
      <c r="Q42" s="28">
        <v>0</v>
      </c>
      <c r="R42" s="56">
        <v>0.12993055555555555</v>
      </c>
      <c r="S42" s="55"/>
      <c r="T42" s="28"/>
      <c r="U42" s="28">
        <v>0</v>
      </c>
      <c r="V42" s="28">
        <v>0</v>
      </c>
      <c r="W42" s="56">
        <v>0</v>
      </c>
      <c r="X42" s="55"/>
      <c r="Y42" s="28"/>
      <c r="Z42" s="28">
        <v>0</v>
      </c>
      <c r="AA42" s="28">
        <v>0</v>
      </c>
      <c r="AB42" s="56">
        <v>0</v>
      </c>
      <c r="AC42" s="59"/>
      <c r="AD42" s="60"/>
      <c r="AE42" s="60"/>
      <c r="AF42" s="60">
        <v>0</v>
      </c>
      <c r="AG42" s="60">
        <v>0</v>
      </c>
      <c r="AH42" s="61">
        <v>0</v>
      </c>
      <c r="AI42" s="24"/>
      <c r="AR42" s="24"/>
      <c r="AS42" s="24"/>
      <c r="AT42" s="24"/>
      <c r="AU42" s="24"/>
      <c r="AV42" s="24"/>
    </row>
    <row r="43" spans="1:99" x14ac:dyDescent="0.3">
      <c r="A43" s="7">
        <v>5</v>
      </c>
      <c r="B43" s="7" t="s">
        <v>92</v>
      </c>
      <c r="C43" s="76" t="s">
        <v>67</v>
      </c>
      <c r="D43" s="51"/>
      <c r="E43" s="52"/>
      <c r="F43" s="28">
        <v>0.15379999999999999</v>
      </c>
      <c r="G43" s="28">
        <v>4.1166666666666669E-3</v>
      </c>
      <c r="H43" s="56">
        <v>0.15791666666666665</v>
      </c>
      <c r="I43" s="55"/>
      <c r="J43" s="28"/>
      <c r="K43" s="28">
        <v>4.3518518518518519E-2</v>
      </c>
      <c r="L43" s="28">
        <v>8.7962962962962951E-3</v>
      </c>
      <c r="M43" s="56">
        <v>5.2314814814814814E-2</v>
      </c>
      <c r="N43" s="51"/>
      <c r="O43" s="52"/>
      <c r="P43" s="28">
        <v>0.1973185185185185</v>
      </c>
      <c r="Q43" s="28">
        <v>1.2912962962962963E-2</v>
      </c>
      <c r="R43" s="56">
        <v>0.21023148148148146</v>
      </c>
      <c r="S43" s="55"/>
      <c r="T43" s="28"/>
      <c r="U43" s="28">
        <v>6.9358974358974361</v>
      </c>
      <c r="V43" s="28">
        <v>2.564102564102564E-2</v>
      </c>
      <c r="W43" s="56">
        <v>6.9615384615384617</v>
      </c>
      <c r="X43" s="55"/>
      <c r="Y43" s="28"/>
      <c r="Z43" s="28">
        <v>0.20807692307692308</v>
      </c>
      <c r="AA43" s="28">
        <v>7.6923076923076912E-4</v>
      </c>
      <c r="AB43" s="56">
        <v>0.20884615384615385</v>
      </c>
      <c r="AC43" s="59"/>
      <c r="AD43" s="60"/>
      <c r="AE43" s="60"/>
      <c r="AF43" s="60">
        <v>2.4261769230769232</v>
      </c>
      <c r="AG43" s="60">
        <v>8.9692307692307675E-3</v>
      </c>
      <c r="AH43" s="61">
        <v>2.4351461538461541</v>
      </c>
      <c r="AI43" s="24"/>
      <c r="AR43" s="24"/>
      <c r="AS43" s="24"/>
      <c r="AT43" s="24"/>
      <c r="AU43" s="24"/>
      <c r="AV43" s="24"/>
    </row>
    <row r="44" spans="1:99" x14ac:dyDescent="0.3">
      <c r="A44" s="7">
        <v>6</v>
      </c>
      <c r="B44" s="7" t="s">
        <v>93</v>
      </c>
      <c r="C44" s="76" t="s">
        <v>196</v>
      </c>
      <c r="D44" s="53"/>
      <c r="E44" s="54"/>
      <c r="F44" s="27">
        <v>0.2033277777777778</v>
      </c>
      <c r="G44" s="27">
        <v>0</v>
      </c>
      <c r="H44" s="58">
        <v>0.2033277777777778</v>
      </c>
      <c r="I44" s="57"/>
      <c r="J44" s="27"/>
      <c r="K44" s="27">
        <v>0</v>
      </c>
      <c r="L44" s="27">
        <v>0</v>
      </c>
      <c r="M44" s="58">
        <v>0</v>
      </c>
      <c r="N44" s="53"/>
      <c r="O44" s="54"/>
      <c r="P44" s="27">
        <v>0.2033277777777778</v>
      </c>
      <c r="Q44" s="27">
        <v>0</v>
      </c>
      <c r="R44" s="58">
        <v>0.2033277777777778</v>
      </c>
      <c r="S44" s="57"/>
      <c r="T44" s="27"/>
      <c r="U44" s="27">
        <v>0</v>
      </c>
      <c r="V44" s="27">
        <v>0</v>
      </c>
      <c r="W44" s="58">
        <v>0</v>
      </c>
      <c r="X44" s="57"/>
      <c r="Y44" s="27"/>
      <c r="Z44" s="27">
        <v>0</v>
      </c>
      <c r="AA44" s="27">
        <v>0</v>
      </c>
      <c r="AB44" s="58">
        <v>0</v>
      </c>
      <c r="AC44" s="62"/>
      <c r="AD44" s="63"/>
      <c r="AE44" s="63"/>
      <c r="AF44" s="63">
        <v>0</v>
      </c>
      <c r="AG44" s="63">
        <v>0</v>
      </c>
      <c r="AH44" s="85">
        <v>0</v>
      </c>
      <c r="AI44" s="24"/>
    </row>
    <row r="45" spans="1:99" x14ac:dyDescent="0.3">
      <c r="AR45" s="41"/>
      <c r="AS45" s="43"/>
      <c r="AT45" s="41"/>
      <c r="AU45" s="41"/>
      <c r="AV45" s="41"/>
    </row>
    <row r="46" spans="1:99" x14ac:dyDescent="0.3">
      <c r="AR46" s="23"/>
      <c r="AS46" s="23"/>
      <c r="AT46" s="23"/>
      <c r="AU46" s="23"/>
      <c r="AV46" s="23"/>
    </row>
    <row r="47" spans="1:99" x14ac:dyDescent="0.3">
      <c r="AR47" s="23"/>
      <c r="AS47" s="23"/>
      <c r="AT47" s="23"/>
      <c r="AU47" s="23"/>
      <c r="AV47" s="23"/>
    </row>
    <row r="48" spans="1:99" x14ac:dyDescent="0.3">
      <c r="AR48" s="23"/>
      <c r="AS48" s="23"/>
      <c r="AT48" s="23"/>
      <c r="AU48" s="23"/>
      <c r="AV48" s="23"/>
    </row>
    <row r="49" spans="44:48" x14ac:dyDescent="0.3">
      <c r="AR49" s="23"/>
      <c r="AS49" s="23"/>
      <c r="AT49" s="23"/>
      <c r="AU49" s="23"/>
      <c r="AV49" s="23"/>
    </row>
    <row r="51" spans="44:48" x14ac:dyDescent="0.3">
      <c r="AT51" s="41"/>
      <c r="AU51" s="41"/>
      <c r="AV51" s="41"/>
    </row>
    <row r="52" spans="44:48" x14ac:dyDescent="0.3">
      <c r="AT52" s="23"/>
      <c r="AU52" s="23"/>
      <c r="AV52" s="23"/>
    </row>
    <row r="53" spans="44:48" x14ac:dyDescent="0.3">
      <c r="AT53" s="23"/>
      <c r="AU53" s="23"/>
      <c r="AV53" s="23"/>
    </row>
    <row r="54" spans="44:48" x14ac:dyDescent="0.3">
      <c r="AT54" s="23"/>
      <c r="AU54" s="23"/>
      <c r="AV54" s="23"/>
    </row>
    <row r="55" spans="44:48" x14ac:dyDescent="0.3">
      <c r="AT55" s="23"/>
      <c r="AU55" s="23"/>
      <c r="AV55" s="23"/>
    </row>
    <row r="56" spans="44:48" x14ac:dyDescent="0.3">
      <c r="AT56" s="23"/>
      <c r="AU56" s="23"/>
      <c r="AV56" s="23"/>
    </row>
    <row r="57" spans="44:48" x14ac:dyDescent="0.3">
      <c r="AT57" s="23"/>
      <c r="AU57" s="23"/>
      <c r="AV57" s="23"/>
    </row>
    <row r="59" spans="44:48" x14ac:dyDescent="0.3">
      <c r="AT59" s="41"/>
      <c r="AU59" s="41"/>
      <c r="AV59" s="41"/>
    </row>
    <row r="60" spans="44:48" x14ac:dyDescent="0.3">
      <c r="AT60" s="23"/>
      <c r="AU60" s="23"/>
      <c r="AV60" s="23"/>
    </row>
    <row r="61" spans="44:48" x14ac:dyDescent="0.3">
      <c r="AT61" s="23"/>
      <c r="AU61" s="23"/>
      <c r="AV61" s="23"/>
    </row>
    <row r="62" spans="44:48" x14ac:dyDescent="0.3">
      <c r="AT62" s="23"/>
      <c r="AU62" s="23"/>
      <c r="AV62" s="23"/>
    </row>
    <row r="63" spans="44:48" x14ac:dyDescent="0.3">
      <c r="AT63" s="23"/>
      <c r="AU63" s="23"/>
      <c r="AV63" s="23"/>
    </row>
    <row r="64" spans="44:48" x14ac:dyDescent="0.3">
      <c r="AT64" s="23"/>
      <c r="AU64" s="23"/>
      <c r="AV64" s="23"/>
    </row>
    <row r="65" spans="46:48" x14ac:dyDescent="0.3">
      <c r="AT65" s="23"/>
      <c r="AU65" s="23"/>
      <c r="AV65" s="23"/>
    </row>
    <row r="67" spans="46:48" x14ac:dyDescent="0.3">
      <c r="AT67" s="41"/>
      <c r="AU67" s="41"/>
      <c r="AV67" s="41"/>
    </row>
    <row r="68" spans="46:48" x14ac:dyDescent="0.3">
      <c r="AT68" s="23"/>
      <c r="AU68" s="23"/>
      <c r="AV68" s="23"/>
    </row>
    <row r="69" spans="46:48" x14ac:dyDescent="0.3">
      <c r="AT69" s="23"/>
      <c r="AU69" s="23"/>
      <c r="AV69" s="23"/>
    </row>
    <row r="70" spans="46:48" x14ac:dyDescent="0.3">
      <c r="AT70" s="23"/>
      <c r="AU70" s="23"/>
      <c r="AV70" s="23"/>
    </row>
    <row r="71" spans="46:48" x14ac:dyDescent="0.3">
      <c r="AT71" s="23"/>
      <c r="AU71" s="23"/>
      <c r="AV71" s="23"/>
    </row>
    <row r="72" spans="46:48" x14ac:dyDescent="0.3">
      <c r="AT72" s="23"/>
      <c r="AU72" s="23"/>
      <c r="AV72" s="23"/>
    </row>
    <row r="73" spans="46:48" x14ac:dyDescent="0.3">
      <c r="AT73" s="23"/>
      <c r="AU73" s="23"/>
      <c r="AV73" s="23"/>
    </row>
  </sheetData>
  <mergeCells count="31">
    <mergeCell ref="CK1:CU1"/>
    <mergeCell ref="CK2:CQ2"/>
    <mergeCell ref="CK11:CQ11"/>
    <mergeCell ref="CK20:CQ20"/>
    <mergeCell ref="CK29:CQ29"/>
    <mergeCell ref="BK1:BV1"/>
    <mergeCell ref="BK2:BQ2"/>
    <mergeCell ref="BK11:BQ11"/>
    <mergeCell ref="BK20:BQ20"/>
    <mergeCell ref="BK29:BQ29"/>
    <mergeCell ref="BX1:CI1"/>
    <mergeCell ref="BX2:CD2"/>
    <mergeCell ref="BX11:CD11"/>
    <mergeCell ref="BX20:CD20"/>
    <mergeCell ref="BX29:CD29"/>
    <mergeCell ref="AK29:AQ29"/>
    <mergeCell ref="AX29:BD29"/>
    <mergeCell ref="D1:H1"/>
    <mergeCell ref="I1:M1"/>
    <mergeCell ref="N1:R1"/>
    <mergeCell ref="S1:W1"/>
    <mergeCell ref="X1:AB1"/>
    <mergeCell ref="AX2:BD2"/>
    <mergeCell ref="AK20:AQ20"/>
    <mergeCell ref="AK2:AQ2"/>
    <mergeCell ref="AK11:AQ11"/>
    <mergeCell ref="AC1:AH1"/>
    <mergeCell ref="AX11:BD11"/>
    <mergeCell ref="AX20:BD20"/>
    <mergeCell ref="AK1:AV1"/>
    <mergeCell ref="AX1:BI1"/>
  </mergeCells>
  <pageMargins left="0.7" right="0.7" top="0.75" bottom="0.75" header="0.3" footer="0.3"/>
  <pageSetup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62"/>
  <sheetViews>
    <sheetView tabSelected="1" workbookViewId="0">
      <pane ySplit="5" topLeftCell="A15" activePane="bottomLeft" state="frozen"/>
      <selection activeCell="B1" sqref="B1"/>
      <selection pane="bottomLeft" activeCell="H3" sqref="H3"/>
    </sheetView>
  </sheetViews>
  <sheetFormatPr defaultColWidth="8.6640625" defaultRowHeight="14.4" x14ac:dyDescent="0.3"/>
  <cols>
    <col min="1" max="1" width="8.6640625" style="7" customWidth="1"/>
    <col min="2" max="2" width="18.6640625" style="7" customWidth="1"/>
    <col min="3" max="3" width="13" style="17" customWidth="1"/>
    <col min="4" max="5" width="8.6640625" style="17"/>
    <col min="6" max="6" width="8.6640625" style="18"/>
    <col min="7" max="9" width="8.6640625" style="7"/>
    <col min="10" max="12" width="10" style="7" bestFit="1" customWidth="1"/>
    <col min="13" max="16384" width="8.6640625" style="7"/>
  </cols>
  <sheetData>
    <row r="1" spans="1:13" ht="24.6" thickTop="1" thickBot="1" x14ac:dyDescent="0.5">
      <c r="B1" s="86" t="s">
        <v>157</v>
      </c>
      <c r="C1" s="88">
        <v>1</v>
      </c>
      <c r="D1" s="87" t="s">
        <v>176</v>
      </c>
    </row>
    <row r="2" spans="1:13" ht="16.2" thickTop="1" x14ac:dyDescent="0.3">
      <c r="B2" s="101" t="s">
        <v>167</v>
      </c>
      <c r="C2" s="105">
        <f>25*C1</f>
        <v>25</v>
      </c>
      <c r="D2" s="102" t="s">
        <v>168</v>
      </c>
      <c r="E2" s="18"/>
    </row>
    <row r="3" spans="1:13" x14ac:dyDescent="0.3">
      <c r="B3" s="103"/>
      <c r="C3" s="104">
        <f>C2*0.0001</f>
        <v>2.5000000000000001E-3</v>
      </c>
      <c r="D3" s="102" t="s">
        <v>181</v>
      </c>
    </row>
    <row r="4" spans="1:13" x14ac:dyDescent="0.3">
      <c r="B4" s="103"/>
      <c r="C4" s="104">
        <f>C2/4047</f>
        <v>6.1774153694094391E-3</v>
      </c>
      <c r="D4" s="102" t="s">
        <v>179</v>
      </c>
    </row>
    <row r="5" spans="1:13" ht="15.6" x14ac:dyDescent="0.3">
      <c r="B5" s="89" t="s">
        <v>169</v>
      </c>
      <c r="C5" s="100" t="s">
        <v>170</v>
      </c>
      <c r="D5" s="87"/>
      <c r="E5" s="87"/>
      <c r="F5" s="106">
        <v>17.600000000000001</v>
      </c>
    </row>
    <row r="6" spans="1:13" ht="15.6" x14ac:dyDescent="0.3">
      <c r="B6" s="89"/>
      <c r="C6" s="100"/>
      <c r="D6" s="87"/>
      <c r="E6" s="87"/>
      <c r="F6" s="107"/>
    </row>
    <row r="7" spans="1:13" s="80" customFormat="1" ht="18" x14ac:dyDescent="0.35">
      <c r="B7" s="97" t="s">
        <v>187</v>
      </c>
      <c r="C7" s="97"/>
      <c r="D7" s="97"/>
      <c r="E7" s="97"/>
      <c r="F7" s="97"/>
      <c r="G7" s="97"/>
      <c r="H7" s="97"/>
      <c r="I7" s="97"/>
      <c r="J7" s="97"/>
      <c r="K7" s="97"/>
      <c r="L7" s="97"/>
      <c r="M7" s="81"/>
    </row>
    <row r="8" spans="1:13" ht="86.4" x14ac:dyDescent="0.3">
      <c r="A8" s="19" t="s">
        <v>39</v>
      </c>
      <c r="B8" s="19" t="s">
        <v>2</v>
      </c>
      <c r="C8" s="20" t="s">
        <v>158</v>
      </c>
      <c r="D8" s="20" t="s">
        <v>159</v>
      </c>
      <c r="E8" s="20" t="s">
        <v>160</v>
      </c>
      <c r="F8" s="20" t="s">
        <v>161</v>
      </c>
      <c r="G8" s="20" t="s">
        <v>162</v>
      </c>
      <c r="H8" s="22" t="s">
        <v>163</v>
      </c>
      <c r="I8" s="22" t="s">
        <v>180</v>
      </c>
      <c r="J8" s="22" t="s">
        <v>164</v>
      </c>
      <c r="K8" s="22" t="s">
        <v>165</v>
      </c>
      <c r="L8" s="22" t="s">
        <v>166</v>
      </c>
      <c r="M8" s="22"/>
    </row>
    <row r="9" spans="1:13" x14ac:dyDescent="0.3">
      <c r="A9" s="7" t="s">
        <v>183</v>
      </c>
      <c r="B9" s="9" t="s">
        <v>195</v>
      </c>
      <c r="C9" s="18">
        <f>'Treatment summary'!$AL4*$C$1</f>
        <v>0</v>
      </c>
      <c r="D9" s="91">
        <f>'Treatment summary'!$AL13*$C$1</f>
        <v>0</v>
      </c>
      <c r="E9" s="91">
        <f>$D9+('Treatment summary'!$AS13*SUMIFS('Time assumptions'!$B$4:$B$17,'Time assumptions'!$C$4:$C$17,"per day",'Time assumptions'!$E$4:$E$17,"herbicide"))</f>
        <v>0</v>
      </c>
      <c r="F9" s="91">
        <f>SUM($D9,'Treatment summary'!$AS13*SUMIFS('Time assumptions'!$B$4:$B$17,'Time assumptions'!$C$4:$C$17,"per day",'Time assumptions'!$E$4:$E$17,"herbicide"))+('Treatment summary'!$AR13*1)</f>
        <v>0</v>
      </c>
      <c r="G9" s="91">
        <f>SUM($D9,'Treatment summary'!$AS13*SUMIFS('Time assumptions'!$B$4:$B$17,'Time assumptions'!$C$4:$C$17,"per day",'Time assumptions'!$E$4:$E$17,"herbicide"))+('Treatment summary'!$AR13*2)</f>
        <v>0</v>
      </c>
      <c r="H9" s="24">
        <f>'Treatment summary'!$AL22*$C$1</f>
        <v>0</v>
      </c>
      <c r="I9" s="24">
        <f t="shared" ref="I9:I14" si="0">(C9*$F$5)+H9</f>
        <v>0</v>
      </c>
      <c r="J9" s="49">
        <f t="shared" ref="J9:L14" si="1">$H9+($F$5*E9)</f>
        <v>0</v>
      </c>
      <c r="K9" s="49">
        <f t="shared" si="1"/>
        <v>0</v>
      </c>
      <c r="L9" s="49">
        <f t="shared" si="1"/>
        <v>0</v>
      </c>
      <c r="M9" s="17"/>
    </row>
    <row r="10" spans="1:13" x14ac:dyDescent="0.3">
      <c r="A10" s="7" t="s">
        <v>183</v>
      </c>
      <c r="B10" s="9" t="s">
        <v>194</v>
      </c>
      <c r="C10" s="18">
        <f>'Treatment summary'!$AL5*$C$1</f>
        <v>0</v>
      </c>
      <c r="D10" s="91">
        <f>'Treatment summary'!$AL14*$C$1</f>
        <v>0</v>
      </c>
      <c r="E10" s="91">
        <f>$D10+('Treatment summary'!$AS14*SUMIFS('Time assumptions'!$B$4:$B$17,'Time assumptions'!$C$4:$C$17,"per day",'Time assumptions'!$E$4:$E$17,"herbicide"))</f>
        <v>0</v>
      </c>
      <c r="F10" s="91">
        <f>SUM($D10,'Treatment summary'!$AS14*SUMIFS('Time assumptions'!$B$4:$B$17,'Time assumptions'!$C$4:$C$17,"per day",'Time assumptions'!$E$4:$E$17,"herbicide"))+('Treatment summary'!$AR14*1)</f>
        <v>0</v>
      </c>
      <c r="G10" s="91">
        <f>SUM($D10,'Treatment summary'!$AS14*SUMIFS('Time assumptions'!$B$4:$B$17,'Time assumptions'!$C$4:$C$17,"per day",'Time assumptions'!$E$4:$E$17,"herbicide"))+('Treatment summary'!$AR14*2)</f>
        <v>0</v>
      </c>
      <c r="H10" s="24">
        <f>'Treatment summary'!$AL23*$C$1</f>
        <v>0</v>
      </c>
      <c r="I10" s="24">
        <f t="shared" si="0"/>
        <v>0</v>
      </c>
      <c r="J10" s="49">
        <f t="shared" si="1"/>
        <v>0</v>
      </c>
      <c r="K10" s="49">
        <f t="shared" si="1"/>
        <v>0</v>
      </c>
      <c r="L10" s="49">
        <f t="shared" si="1"/>
        <v>0</v>
      </c>
      <c r="M10" s="17"/>
    </row>
    <row r="11" spans="1:13" x14ac:dyDescent="0.3">
      <c r="A11" s="7" t="s">
        <v>183</v>
      </c>
      <c r="B11" s="9" t="s">
        <v>193</v>
      </c>
      <c r="C11" s="18">
        <f>'Treatment summary'!$AL6*$C$1</f>
        <v>0.23689814814814814</v>
      </c>
      <c r="D11" s="91">
        <f>'Treatment summary'!$AL15*$C$1</f>
        <v>0.23689814814814814</v>
      </c>
      <c r="E11" s="91">
        <f>$D11+('Treatment summary'!$AS15*SUMIFS('Time assumptions'!$B$4:$B$17,'Time assumptions'!$C$4:$C$17,"per day",'Time assumptions'!$E$4:$E$17,"herbicide"))</f>
        <v>0.23689814814814814</v>
      </c>
      <c r="F11" s="91">
        <f>SUM($D11,'Treatment summary'!$AS15*SUMIFS('Time assumptions'!$B$4:$B$17,'Time assumptions'!$C$4:$C$17,"per day",'Time assumptions'!$E$4:$E$17,"herbicide"))+('Treatment summary'!$AR15*1)</f>
        <v>1.236898148148148</v>
      </c>
      <c r="G11" s="91">
        <f>SUM($D11,'Treatment summary'!$AS15*SUMIFS('Time assumptions'!$B$4:$B$17,'Time assumptions'!$C$4:$C$17,"per day",'Time assumptions'!$E$4:$E$17,"herbicide"))+('Treatment summary'!$AR15*2)</f>
        <v>2.236898148148148</v>
      </c>
      <c r="H11" s="24">
        <f>'Treatment summary'!$AL24*$C$1</f>
        <v>0</v>
      </c>
      <c r="I11" s="24">
        <f t="shared" si="0"/>
        <v>4.1694074074074079</v>
      </c>
      <c r="J11" s="49">
        <f t="shared" si="1"/>
        <v>4.1694074074074079</v>
      </c>
      <c r="K11" s="49">
        <f t="shared" si="1"/>
        <v>21.769407407407407</v>
      </c>
      <c r="L11" s="49">
        <f t="shared" si="1"/>
        <v>39.369407407407408</v>
      </c>
      <c r="M11" s="17"/>
    </row>
    <row r="12" spans="1:13" x14ac:dyDescent="0.3">
      <c r="A12" s="7" t="s">
        <v>183</v>
      </c>
      <c r="B12" s="9" t="s">
        <v>65</v>
      </c>
      <c r="C12" s="18">
        <f>'Treatment summary'!$AL7*$C$1</f>
        <v>0.14370370370370369</v>
      </c>
      <c r="D12" s="91">
        <f>'Treatment summary'!$AL16*$C$1</f>
        <v>0.32564814814814813</v>
      </c>
      <c r="E12" s="91">
        <f>$D12+('Treatment summary'!$AS16*SUMIFS('Time assumptions'!$B$4:$B$17,'Time assumptions'!$C$4:$C$17,"per day",'Time assumptions'!$E$4:$E$17,"herbicide"))</f>
        <v>0.74231481481481476</v>
      </c>
      <c r="F12" s="91">
        <f>SUM($D12,'Treatment summary'!$AS16*SUMIFS('Time assumptions'!$B$4:$B$17,'Time assumptions'!$C$4:$C$17,"per day",'Time assumptions'!$E$4:$E$17,"herbicide"))+('Treatment summary'!$AR16*1)</f>
        <v>2.7423148148148146</v>
      </c>
      <c r="G12" s="91">
        <f>SUM($D12,'Treatment summary'!$AS16*SUMIFS('Time assumptions'!$B$4:$B$17,'Time assumptions'!$C$4:$C$17,"per day",'Time assumptions'!$E$4:$E$17,"herbicide"))+('Treatment summary'!$AR16*2)</f>
        <v>4.7423148148148151</v>
      </c>
      <c r="H12" s="24">
        <f>'Treatment summary'!$AL25*$C$1</f>
        <v>3.8147487179487176</v>
      </c>
      <c r="I12" s="24">
        <f t="shared" si="0"/>
        <v>6.3439339031339035</v>
      </c>
      <c r="J12" s="49">
        <f t="shared" si="1"/>
        <v>16.879489458689459</v>
      </c>
      <c r="K12" s="49">
        <f t="shared" si="1"/>
        <v>52.079489458689459</v>
      </c>
      <c r="L12" s="49">
        <f t="shared" si="1"/>
        <v>87.279489458689469</v>
      </c>
      <c r="M12" s="17"/>
    </row>
    <row r="13" spans="1:13" x14ac:dyDescent="0.3">
      <c r="A13" s="7" t="s">
        <v>183</v>
      </c>
      <c r="B13" s="9" t="s">
        <v>66</v>
      </c>
      <c r="C13" s="18">
        <f>'Treatment summary'!$AL8*$C$1</f>
        <v>4.0016666666666666E-2</v>
      </c>
      <c r="D13" s="91">
        <f>'Treatment summary'!$AL17*$C$1</f>
        <v>7.4738888888888896E-2</v>
      </c>
      <c r="E13" s="91">
        <f>$D13+('Treatment summary'!$AS17*SUMIFS('Time assumptions'!$B$4:$B$17,'Time assumptions'!$C$4:$C$17,"per day",'Time assumptions'!$E$4:$E$17,"herbicide"))</f>
        <v>0.49140555555555554</v>
      </c>
      <c r="F13" s="91">
        <f>SUM($D13,'Treatment summary'!$AS17*SUMIFS('Time assumptions'!$B$4:$B$17,'Time assumptions'!$C$4:$C$17,"per day",'Time assumptions'!$E$4:$E$17,"herbicide"))+('Treatment summary'!$AR17*1)</f>
        <v>1.4914055555555557</v>
      </c>
      <c r="G13" s="91">
        <f>SUM($D13,'Treatment summary'!$AS17*SUMIFS('Time assumptions'!$B$4:$B$17,'Time assumptions'!$C$4:$C$17,"per day",'Time assumptions'!$E$4:$E$17,"herbicide"))+('Treatment summary'!$AR17*2)</f>
        <v>2.4914055555555557</v>
      </c>
      <c r="H13" s="24">
        <f>'Treatment summary'!$AL26*$C$1</f>
        <v>0.40361538461538454</v>
      </c>
      <c r="I13" s="24">
        <f t="shared" si="0"/>
        <v>1.1079087179487179</v>
      </c>
      <c r="J13" s="49">
        <f t="shared" si="1"/>
        <v>9.0523531623931639</v>
      </c>
      <c r="K13" s="49">
        <f t="shared" si="1"/>
        <v>26.652353162393165</v>
      </c>
      <c r="L13" s="49">
        <f t="shared" si="1"/>
        <v>44.25235316239317</v>
      </c>
      <c r="M13" s="17"/>
    </row>
    <row r="14" spans="1:13" x14ac:dyDescent="0.3">
      <c r="A14" s="7" t="s">
        <v>183</v>
      </c>
      <c r="B14" s="9" t="s">
        <v>67</v>
      </c>
      <c r="C14" s="18">
        <f>'Treatment summary'!$AL9*$C$1</f>
        <v>6.1750462962962965E-2</v>
      </c>
      <c r="D14" s="91">
        <f>'Treatment summary'!$AL18*$C$1</f>
        <v>0.12255293209876543</v>
      </c>
      <c r="E14" s="91">
        <f>$D14+('Treatment summary'!$AS18*SUMIFS('Time assumptions'!$B$4:$B$17,'Time assumptions'!$C$4:$C$17,"per day",'Time assumptions'!$E$4:$E$17,"herbicide"))</f>
        <v>0.95588626543209865</v>
      </c>
      <c r="F14" s="91">
        <f>SUM($D14,'Treatment summary'!$AS18*SUMIFS('Time assumptions'!$B$4:$B$17,'Time assumptions'!$C$4:$C$17,"per day",'Time assumptions'!$E$4:$E$17,"herbicide"))+('Treatment summary'!$AR18*1)</f>
        <v>2.9558862654320985</v>
      </c>
      <c r="G14" s="91">
        <f>SUM($D14,'Treatment summary'!$AS18*SUMIFS('Time assumptions'!$B$4:$B$17,'Time assumptions'!$C$4:$C$17,"per day",'Time assumptions'!$E$4:$E$17,"herbicide"))+('Treatment summary'!$AR18*2)</f>
        <v>4.955886265432099</v>
      </c>
      <c r="H14" s="24">
        <f>'Treatment summary'!$AL27*$C$1</f>
        <v>0.95626298773690055</v>
      </c>
      <c r="I14" s="24">
        <f t="shared" si="0"/>
        <v>2.0430711358850489</v>
      </c>
      <c r="J14" s="49">
        <f t="shared" si="1"/>
        <v>17.779861259341835</v>
      </c>
      <c r="K14" s="49">
        <f t="shared" si="1"/>
        <v>52.979861259341838</v>
      </c>
      <c r="L14" s="49">
        <f t="shared" si="1"/>
        <v>88.179861259341848</v>
      </c>
      <c r="M14" s="17"/>
    </row>
    <row r="16" spans="1:13" x14ac:dyDescent="0.3">
      <c r="J16" s="43"/>
      <c r="K16" s="43"/>
      <c r="L16" s="43"/>
      <c r="M16" s="43"/>
    </row>
    <row r="17" spans="1:13" ht="18" x14ac:dyDescent="0.35">
      <c r="B17" s="97" t="s">
        <v>188</v>
      </c>
      <c r="C17" s="97"/>
      <c r="D17" s="97"/>
      <c r="E17" s="97"/>
      <c r="F17" s="97"/>
      <c r="G17" s="97"/>
      <c r="H17" s="97"/>
      <c r="I17" s="97"/>
      <c r="J17" s="97"/>
      <c r="K17" s="97"/>
      <c r="L17" s="97"/>
      <c r="M17" s="24"/>
    </row>
    <row r="18" spans="1:13" ht="86.4" x14ac:dyDescent="0.3">
      <c r="A18" s="19" t="s">
        <v>39</v>
      </c>
      <c r="B18" s="19" t="s">
        <v>2</v>
      </c>
      <c r="C18" s="20" t="s">
        <v>158</v>
      </c>
      <c r="D18" s="20" t="s">
        <v>159</v>
      </c>
      <c r="E18" s="20" t="s">
        <v>160</v>
      </c>
      <c r="F18" s="20" t="s">
        <v>161</v>
      </c>
      <c r="G18" s="20" t="s">
        <v>162</v>
      </c>
      <c r="H18" s="22" t="s">
        <v>163</v>
      </c>
      <c r="I18" s="22" t="s">
        <v>180</v>
      </c>
      <c r="J18" s="22" t="s">
        <v>164</v>
      </c>
      <c r="K18" s="22" t="s">
        <v>165</v>
      </c>
      <c r="L18" s="22" t="s">
        <v>166</v>
      </c>
      <c r="M18" s="24"/>
    </row>
    <row r="19" spans="1:13" x14ac:dyDescent="0.3">
      <c r="A19" s="7" t="s">
        <v>184</v>
      </c>
      <c r="B19" s="9" t="s">
        <v>195</v>
      </c>
      <c r="C19" s="18">
        <f>'Treatment summary'!$AY4*$C$1</f>
        <v>0</v>
      </c>
      <c r="D19" s="91">
        <f>'Treatment summary'!$AY13*$C$1</f>
        <v>0</v>
      </c>
      <c r="E19" s="91">
        <f>$D19+('Treatment summary'!$BF13*SUMIFS('Time assumptions'!$B$4:$B$17,'Time assumptions'!$C$4:$C$17,"per day",'Time assumptions'!$E$4:$E$17,"herbicide"))</f>
        <v>0</v>
      </c>
      <c r="F19" s="91">
        <f>SUM($D19,'Treatment summary'!$BF13*SUMIFS('Time assumptions'!$B$4:$B$17,'Time assumptions'!$C$4:$C$17,"per day",'Time assumptions'!$E$4:$E$17,"herbicide"))+('Treatment summary'!$BE13*1)</f>
        <v>0</v>
      </c>
      <c r="G19" s="91">
        <f>SUM($D19,'Treatment summary'!$BF13*SUMIFS('Time assumptions'!$B$4:$B$17,'Time assumptions'!$C$4:$C$17,"per day",'Time assumptions'!$E$4:$E$17,"herbicide"))+('Treatment summary'!$BE13*2)</f>
        <v>0</v>
      </c>
      <c r="H19" s="24">
        <f>'Treatment summary'!$AY22*$C$1</f>
        <v>0</v>
      </c>
      <c r="I19" s="24">
        <f t="shared" ref="I19:I24" si="2">(C19*$F$5)+H19</f>
        <v>0</v>
      </c>
      <c r="J19" s="49">
        <f t="shared" ref="J19:L24" si="3">$H19+($F$5*E19)</f>
        <v>0</v>
      </c>
      <c r="K19" s="49">
        <f t="shared" si="3"/>
        <v>0</v>
      </c>
      <c r="L19" s="49">
        <f t="shared" si="3"/>
        <v>0</v>
      </c>
      <c r="M19" s="24"/>
    </row>
    <row r="20" spans="1:13" x14ac:dyDescent="0.3">
      <c r="A20" s="7" t="s">
        <v>184</v>
      </c>
      <c r="B20" s="9" t="s">
        <v>194</v>
      </c>
      <c r="C20" s="18">
        <f>'Treatment summary'!$AY5*$C$1</f>
        <v>0</v>
      </c>
      <c r="D20" s="91">
        <f>'Treatment summary'!$AY14*$C$1</f>
        <v>0</v>
      </c>
      <c r="E20" s="91">
        <f>$D20+('Treatment summary'!$BF14*SUMIFS('Time assumptions'!$B$4:$B$17,'Time assumptions'!$C$4:$C$17,"per day",'Time assumptions'!$E$4:$E$17,"herbicide"))</f>
        <v>0</v>
      </c>
      <c r="F20" s="91">
        <f>SUM($D20,'Treatment summary'!$BF14*SUMIFS('Time assumptions'!$B$4:$B$17,'Time assumptions'!$C$4:$C$17,"per day",'Time assumptions'!$E$4:$E$17,"herbicide"))+('Treatment summary'!$BE14*1)</f>
        <v>0</v>
      </c>
      <c r="G20" s="91">
        <f>SUM($D20,'Treatment summary'!$BF14*SUMIFS('Time assumptions'!$B$4:$B$17,'Time assumptions'!$C$4:$C$17,"per day",'Time assumptions'!$E$4:$E$17,"herbicide"))+('Treatment summary'!$BE14*2)</f>
        <v>0</v>
      </c>
      <c r="H20" s="24">
        <f>'Treatment summary'!$AY23*$C$1</f>
        <v>0</v>
      </c>
      <c r="I20" s="24">
        <f t="shared" si="2"/>
        <v>0</v>
      </c>
      <c r="J20" s="49">
        <f t="shared" si="3"/>
        <v>0</v>
      </c>
      <c r="K20" s="49">
        <f t="shared" si="3"/>
        <v>0</v>
      </c>
      <c r="L20" s="49">
        <f t="shared" si="3"/>
        <v>0</v>
      </c>
      <c r="M20" s="24"/>
    </row>
    <row r="21" spans="1:13" x14ac:dyDescent="0.3">
      <c r="A21" s="7" t="s">
        <v>184</v>
      </c>
      <c r="B21" s="9" t="s">
        <v>193</v>
      </c>
      <c r="C21" s="18">
        <f>'Treatment summary'!$AY6*$C$1</f>
        <v>4.3000000000000003E-2</v>
      </c>
      <c r="D21" s="91">
        <f>'Treatment summary'!$AY15*$C$1</f>
        <v>4.3000000000000003E-2</v>
      </c>
      <c r="E21" s="91">
        <f>$D21+('Treatment summary'!$BF15*SUMIFS('Time assumptions'!$B$4:$B$17,'Time assumptions'!$C$4:$C$17,"per day",'Time assumptions'!$E$4:$E$17,"herbicide"))</f>
        <v>4.3000000000000003E-2</v>
      </c>
      <c r="F21" s="91">
        <f>SUM($D21,'Treatment summary'!$BF15*SUMIFS('Time assumptions'!$B$4:$B$17,'Time assumptions'!$C$4:$C$17,"per day",'Time assumptions'!$E$4:$E$17,"herbicide"))+('Treatment summary'!$BE15*1)</f>
        <v>1.0429999999999999</v>
      </c>
      <c r="G21" s="91">
        <f>SUM($D21,'Treatment summary'!$BF15*SUMIFS('Time assumptions'!$B$4:$B$17,'Time assumptions'!$C$4:$C$17,"per day",'Time assumptions'!$E$4:$E$17,"herbicide"))+('Treatment summary'!$BE15*2)</f>
        <v>2.0430000000000001</v>
      </c>
      <c r="H21" s="24">
        <f>'Treatment summary'!$AY24*$C$1</f>
        <v>0</v>
      </c>
      <c r="I21" s="24">
        <f t="shared" si="2"/>
        <v>0.75680000000000014</v>
      </c>
      <c r="J21" s="49">
        <f t="shared" si="3"/>
        <v>0.75680000000000014</v>
      </c>
      <c r="K21" s="49">
        <f t="shared" si="3"/>
        <v>18.3568</v>
      </c>
      <c r="L21" s="49">
        <f t="shared" si="3"/>
        <v>35.956800000000008</v>
      </c>
      <c r="M21" s="24"/>
    </row>
    <row r="22" spans="1:13" x14ac:dyDescent="0.3">
      <c r="A22" s="7" t="s">
        <v>184</v>
      </c>
      <c r="B22" s="9" t="s">
        <v>65</v>
      </c>
      <c r="C22" s="18">
        <f>'Treatment summary'!$AY7*$C$1</f>
        <v>7.7763888888888882E-3</v>
      </c>
      <c r="D22" s="91">
        <f>'Treatment summary'!$AY16*$C$1</f>
        <v>2.2205401234567896E-2</v>
      </c>
      <c r="E22" s="91">
        <f>$D22+('Treatment summary'!$BF16*SUMIFS('Time assumptions'!$B$4:$B$17,'Time assumptions'!$C$4:$C$17,"per day",'Time assumptions'!$E$4:$E$17,"herbicide"))</f>
        <v>0.43887206790123451</v>
      </c>
      <c r="F22" s="91">
        <f>SUM($D22,'Treatment summary'!$BF16*SUMIFS('Time assumptions'!$B$4:$B$17,'Time assumptions'!$C$4:$C$17,"per day",'Time assumptions'!$E$4:$E$17,"herbicide"))+('Treatment summary'!$BE16*1)</f>
        <v>1.4388720679012346</v>
      </c>
      <c r="G22" s="91">
        <f>SUM($D22,'Treatment summary'!$BF16*SUMIFS('Time assumptions'!$B$4:$B$17,'Time assumptions'!$C$4:$C$17,"per day",'Time assumptions'!$E$4:$E$17,"herbicide"))+('Treatment summary'!$BE16*2)</f>
        <v>2.4388720679012343</v>
      </c>
      <c r="H22" s="24">
        <f>'Treatment summary'!$AY25*$C$1</f>
        <v>3.5876923076923077E-2</v>
      </c>
      <c r="I22" s="24">
        <f t="shared" si="2"/>
        <v>0.17274136752136754</v>
      </c>
      <c r="J22" s="49">
        <f t="shared" si="3"/>
        <v>7.7600253181386512</v>
      </c>
      <c r="K22" s="49">
        <f t="shared" si="3"/>
        <v>25.360025318138653</v>
      </c>
      <c r="L22" s="49">
        <f t="shared" si="3"/>
        <v>42.960025318138648</v>
      </c>
      <c r="M22" s="24"/>
    </row>
    <row r="23" spans="1:13" x14ac:dyDescent="0.3">
      <c r="A23" s="7" t="s">
        <v>184</v>
      </c>
      <c r="B23" s="9" t="s">
        <v>66</v>
      </c>
      <c r="C23" s="18">
        <f>'Treatment summary'!$AY8*$C$1</f>
        <v>2.3743518518518521E-2</v>
      </c>
      <c r="D23" s="91">
        <f>'Treatment summary'!$AY17*$C$1</f>
        <v>4.1258950617283942E-2</v>
      </c>
      <c r="E23" s="91">
        <f>$D23+('Treatment summary'!$BF17*SUMIFS('Time assumptions'!$B$4:$B$17,'Time assumptions'!$C$4:$C$17,"per day",'Time assumptions'!$E$4:$E$17,"herbicide"))</f>
        <v>0.45792561728395059</v>
      </c>
      <c r="F23" s="91">
        <f>SUM($D23,'Treatment summary'!$BF17*SUMIFS('Time assumptions'!$B$4:$B$17,'Time assumptions'!$C$4:$C$17,"per day",'Time assumptions'!$E$4:$E$17,"herbicide"))+('Treatment summary'!$BE17*1)</f>
        <v>1.4579256172839505</v>
      </c>
      <c r="G23" s="91">
        <f>SUM($D23,'Treatment summary'!$BF17*SUMIFS('Time assumptions'!$B$4:$B$17,'Time assumptions'!$C$4:$C$17,"per day",'Time assumptions'!$E$4:$E$17,"herbicide"))+('Treatment summary'!$BE17*2)</f>
        <v>2.4579256172839505</v>
      </c>
      <c r="H23" s="24">
        <f>'Treatment summary'!$AY26*$C$1</f>
        <v>0.10015641025641024</v>
      </c>
      <c r="I23" s="24">
        <f t="shared" si="2"/>
        <v>0.51804233618233619</v>
      </c>
      <c r="J23" s="49">
        <f t="shared" si="3"/>
        <v>8.1596472744539419</v>
      </c>
      <c r="K23" s="49">
        <f t="shared" si="3"/>
        <v>25.759647274453943</v>
      </c>
      <c r="L23" s="49">
        <f t="shared" si="3"/>
        <v>43.359647274453941</v>
      </c>
    </row>
    <row r="24" spans="1:13" x14ac:dyDescent="0.3">
      <c r="A24" s="7" t="s">
        <v>184</v>
      </c>
      <c r="B24" s="9" t="s">
        <v>67</v>
      </c>
      <c r="C24" s="18">
        <f>'Treatment summary'!$AY9*$C$1</f>
        <v>2.6550925925925926E-3</v>
      </c>
      <c r="D24" s="91">
        <f>'Treatment summary'!$AY18*$C$1</f>
        <v>1.2917438271604936E-2</v>
      </c>
      <c r="E24" s="91">
        <f>$D24+('Treatment summary'!$BF18*SUMIFS('Time assumptions'!$B$4:$B$17,'Time assumptions'!$C$4:$C$17,"per day",'Time assumptions'!$E$4:$E$17,"herbicide"))</f>
        <v>0.84625077160493822</v>
      </c>
      <c r="F24" s="91">
        <f>SUM($D24,'Treatment summary'!$BF18*SUMIFS('Time assumptions'!$B$4:$B$17,'Time assumptions'!$C$4:$C$17,"per day",'Time assumptions'!$E$4:$E$17,"herbicide"))+('Treatment summary'!$BE18*1)</f>
        <v>2.8462507716049381</v>
      </c>
      <c r="G24" s="91">
        <f>SUM($D24,'Treatment summary'!$BF18*SUMIFS('Time assumptions'!$B$4:$B$17,'Time assumptions'!$C$4:$C$17,"per day",'Time assumptions'!$E$4:$E$17,"herbicide"))+('Treatment summary'!$BE18*2)</f>
        <v>4.8462507716049386</v>
      </c>
      <c r="H24" s="24">
        <f>'Treatment summary'!$AY27*$C$1</f>
        <v>1.4201282051282051E-2</v>
      </c>
      <c r="I24" s="24">
        <f t="shared" si="2"/>
        <v>6.0930911680911685E-2</v>
      </c>
      <c r="J24" s="49">
        <f t="shared" si="3"/>
        <v>14.908214862298196</v>
      </c>
      <c r="K24" s="49">
        <f t="shared" si="3"/>
        <v>50.108214862298198</v>
      </c>
      <c r="L24" s="49">
        <f t="shared" si="3"/>
        <v>85.308214862298215</v>
      </c>
      <c r="M24" s="43"/>
    </row>
    <row r="25" spans="1:13" x14ac:dyDescent="0.3">
      <c r="J25" s="23"/>
      <c r="K25" s="23"/>
      <c r="L25" s="23"/>
      <c r="M25" s="23"/>
    </row>
    <row r="26" spans="1:13" x14ac:dyDescent="0.3">
      <c r="J26" s="23"/>
      <c r="K26" s="23"/>
      <c r="L26" s="23"/>
      <c r="M26" s="23"/>
    </row>
    <row r="27" spans="1:13" ht="18" x14ac:dyDescent="0.35">
      <c r="B27" s="97" t="s">
        <v>189</v>
      </c>
      <c r="C27" s="97"/>
      <c r="D27" s="97"/>
      <c r="E27" s="97"/>
      <c r="F27" s="97"/>
      <c r="G27" s="97"/>
      <c r="H27" s="97"/>
      <c r="I27" s="97"/>
      <c r="J27" s="97"/>
      <c r="K27" s="97"/>
      <c r="L27" s="97"/>
      <c r="M27" s="23"/>
    </row>
    <row r="28" spans="1:13" ht="86.4" x14ac:dyDescent="0.3">
      <c r="A28" s="19" t="s">
        <v>39</v>
      </c>
      <c r="B28" s="19" t="s">
        <v>2</v>
      </c>
      <c r="C28" s="20" t="s">
        <v>158</v>
      </c>
      <c r="D28" s="20" t="s">
        <v>159</v>
      </c>
      <c r="E28" s="20" t="s">
        <v>160</v>
      </c>
      <c r="F28" s="20" t="s">
        <v>161</v>
      </c>
      <c r="G28" s="20" t="s">
        <v>162</v>
      </c>
      <c r="H28" s="22" t="s">
        <v>163</v>
      </c>
      <c r="I28" s="22" t="s">
        <v>180</v>
      </c>
      <c r="J28" s="22" t="s">
        <v>164</v>
      </c>
      <c r="K28" s="22" t="s">
        <v>165</v>
      </c>
      <c r="L28" s="22" t="s">
        <v>166</v>
      </c>
      <c r="M28" s="23"/>
    </row>
    <row r="29" spans="1:13" x14ac:dyDescent="0.3">
      <c r="A29" s="7" t="s">
        <v>185</v>
      </c>
      <c r="B29" s="9" t="s">
        <v>195</v>
      </c>
      <c r="C29" s="18">
        <f>'Treatment summary'!$BL4*$C$1</f>
        <v>0</v>
      </c>
      <c r="D29" s="91">
        <f>'Treatment summary'!$BL13*$C$1</f>
        <v>0</v>
      </c>
      <c r="E29" s="91">
        <f>$D29+('Treatment summary'!$BS13*SUMIFS('Time assumptions'!$B$4:$B$17,'Time assumptions'!$C$4:$C$17,"per day",'Time assumptions'!$E$4:$E$17,"herbicide"))</f>
        <v>0</v>
      </c>
      <c r="F29" s="91">
        <f>SUM($D29,'Treatment summary'!$BS13*SUMIFS('Time assumptions'!$B$4:$B$17,'Time assumptions'!$C$4:$C$17,"per day",'Time assumptions'!$E$4:$E$17,"herbicide"))+('Treatment summary'!$BR13*1)</f>
        <v>0</v>
      </c>
      <c r="G29" s="91">
        <f>SUM($D29,'Treatment summary'!$BS13*SUMIFS('Time assumptions'!$B$4:$B$17,'Time assumptions'!$C$4:$C$17,"per day",'Time assumptions'!$E$4:$E$17,"herbicide"))+('Treatment summary'!$BR13*2)</f>
        <v>0</v>
      </c>
      <c r="H29" s="24">
        <f>'Treatment summary'!$BL22*$C$1</f>
        <v>0</v>
      </c>
      <c r="I29" s="24">
        <f t="shared" ref="I29:I34" si="4">(C29*$F$5)+H29</f>
        <v>0</v>
      </c>
      <c r="J29" s="49">
        <f t="shared" ref="J29:L34" si="5">$H29+($F$5*E29)</f>
        <v>0</v>
      </c>
      <c r="K29" s="49">
        <f t="shared" si="5"/>
        <v>0</v>
      </c>
      <c r="L29" s="49">
        <f t="shared" si="5"/>
        <v>0</v>
      </c>
    </row>
    <row r="30" spans="1:13" x14ac:dyDescent="0.3">
      <c r="A30" s="7" t="s">
        <v>185</v>
      </c>
      <c r="B30" s="9" t="s">
        <v>194</v>
      </c>
      <c r="C30" s="18">
        <f>'Treatment summary'!$BL5*$C$1</f>
        <v>0</v>
      </c>
      <c r="D30" s="91">
        <f>'Treatment summary'!$BL14*$C$1</f>
        <v>0</v>
      </c>
      <c r="E30" s="91">
        <f>$D30+('Treatment summary'!$BS14*SUMIFS('Time assumptions'!$B$4:$B$17,'Time assumptions'!$C$4:$C$17,"per day",'Time assumptions'!$E$4:$E$17,"herbicide"))</f>
        <v>0</v>
      </c>
      <c r="F30" s="91">
        <f>SUM($D30,'Treatment summary'!$BS14*SUMIFS('Time assumptions'!$B$4:$B$17,'Time assumptions'!$C$4:$C$17,"per day",'Time assumptions'!$E$4:$E$17,"herbicide"))+('Treatment summary'!$BR14*1)</f>
        <v>0</v>
      </c>
      <c r="G30" s="91">
        <f>SUM($D30,'Treatment summary'!$BS14*SUMIFS('Time assumptions'!$B$4:$B$17,'Time assumptions'!$C$4:$C$17,"per day",'Time assumptions'!$E$4:$E$17,"herbicide"))+('Treatment summary'!$BR14*2)</f>
        <v>0</v>
      </c>
      <c r="H30" s="24">
        <f>'Treatment summary'!$BL23*$C$1</f>
        <v>0</v>
      </c>
      <c r="I30" s="24">
        <f t="shared" si="4"/>
        <v>0</v>
      </c>
      <c r="J30" s="49">
        <f t="shared" si="5"/>
        <v>0</v>
      </c>
      <c r="K30" s="49">
        <f t="shared" si="5"/>
        <v>0</v>
      </c>
      <c r="L30" s="49">
        <f t="shared" si="5"/>
        <v>0</v>
      </c>
      <c r="M30" s="43"/>
    </row>
    <row r="31" spans="1:13" x14ac:dyDescent="0.3">
      <c r="A31" s="7" t="s">
        <v>185</v>
      </c>
      <c r="B31" s="9" t="s">
        <v>193</v>
      </c>
      <c r="C31" s="18">
        <f>'Treatment summary'!$BL6*$C$1</f>
        <v>2.175925925925926E-4</v>
      </c>
      <c r="D31" s="91">
        <f>'Treatment summary'!$BL15*$C$1</f>
        <v>2.175925925925926E-4</v>
      </c>
      <c r="E31" s="91">
        <f>$D31+('Treatment summary'!$BS15*SUMIFS('Time assumptions'!$B$4:$B$17,'Time assumptions'!$C$4:$C$17,"per day",'Time assumptions'!$E$4:$E$17,"herbicide"))</f>
        <v>2.175925925925926E-4</v>
      </c>
      <c r="F31" s="91">
        <f>SUM($D31,'Treatment summary'!$BS15*SUMIFS('Time assumptions'!$B$4:$B$17,'Time assumptions'!$C$4:$C$17,"per day",'Time assumptions'!$E$4:$E$17,"herbicide"))+('Treatment summary'!$BR15*1)</f>
        <v>1.0002175925925927</v>
      </c>
      <c r="G31" s="91">
        <f>SUM($D31,'Treatment summary'!$BS15*SUMIFS('Time assumptions'!$B$4:$B$17,'Time assumptions'!$C$4:$C$17,"per day",'Time assumptions'!$E$4:$E$17,"herbicide"))+('Treatment summary'!$BR15*2)</f>
        <v>2.0002175925925925</v>
      </c>
      <c r="H31" s="24">
        <f>'Treatment summary'!$BL24*$C$1</f>
        <v>0</v>
      </c>
      <c r="I31" s="24">
        <f t="shared" si="4"/>
        <v>3.8296296296296303E-3</v>
      </c>
      <c r="J31" s="49">
        <f t="shared" si="5"/>
        <v>3.8296296296296303E-3</v>
      </c>
      <c r="K31" s="49">
        <f t="shared" si="5"/>
        <v>17.603829629629633</v>
      </c>
      <c r="L31" s="49">
        <f t="shared" si="5"/>
        <v>35.203829629629631</v>
      </c>
      <c r="M31" s="23"/>
    </row>
    <row r="32" spans="1:13" x14ac:dyDescent="0.3">
      <c r="A32" s="7" t="s">
        <v>185</v>
      </c>
      <c r="B32" s="9" t="s">
        <v>65</v>
      </c>
      <c r="C32" s="18">
        <f>'Treatment summary'!$BL7*$C$1</f>
        <v>5.5689814814814812E-3</v>
      </c>
      <c r="D32" s="91">
        <f>'Treatment summary'!$BL16*$C$1</f>
        <v>1.2822067901234567E-2</v>
      </c>
      <c r="E32" s="91">
        <f>$D32+('Treatment summary'!$BS16*SUMIFS('Time assumptions'!$B$4:$B$17,'Time assumptions'!$C$4:$C$17,"per day",'Time assumptions'!$E$4:$E$17,"herbicide"))</f>
        <v>0.42948873456790121</v>
      </c>
      <c r="F32" s="91">
        <f>SUM($D32,'Treatment summary'!$BS16*SUMIFS('Time assumptions'!$B$4:$B$17,'Time assumptions'!$C$4:$C$17,"per day",'Time assumptions'!$E$4:$E$17,"herbicide"))+('Treatment summary'!$BR16*1)</f>
        <v>1.4294887345679013</v>
      </c>
      <c r="G32" s="91">
        <f>SUM($D32,'Treatment summary'!$BS16*SUMIFS('Time assumptions'!$B$4:$B$17,'Time assumptions'!$C$4:$C$17,"per day",'Time assumptions'!$E$4:$E$17,"herbicide"))+('Treatment summary'!$BR16*2)</f>
        <v>2.4294887345679013</v>
      </c>
      <c r="H32" s="24">
        <f>'Treatment summary'!$BL25*$C$1</f>
        <v>2.3917948717948719E-2</v>
      </c>
      <c r="I32" s="24">
        <f t="shared" si="4"/>
        <v>0.1219320227920228</v>
      </c>
      <c r="J32" s="49">
        <f t="shared" si="5"/>
        <v>7.5829196771130105</v>
      </c>
      <c r="K32" s="49">
        <f t="shared" si="5"/>
        <v>25.182919677113013</v>
      </c>
      <c r="L32" s="49">
        <f t="shared" si="5"/>
        <v>42.782919677113014</v>
      </c>
      <c r="M32" s="23"/>
    </row>
    <row r="33" spans="1:13" x14ac:dyDescent="0.3">
      <c r="A33" s="7" t="s">
        <v>185</v>
      </c>
      <c r="B33" s="9" t="s">
        <v>66</v>
      </c>
      <c r="C33" s="18">
        <f>'Treatment summary'!$BL8*$C$1</f>
        <v>3.472685185185185E-3</v>
      </c>
      <c r="D33" s="91">
        <f>'Treatment summary'!$BL17*$C$1</f>
        <v>7.8708333333333321E-3</v>
      </c>
      <c r="E33" s="91">
        <f>$D33+('Treatment summary'!$BS17*SUMIFS('Time assumptions'!$B$4:$B$17,'Time assumptions'!$C$4:$C$17,"per day",'Time assumptions'!$E$4:$E$17,"herbicide"))</f>
        <v>0.42453749999999996</v>
      </c>
      <c r="F33" s="91">
        <f>SUM($D33,'Treatment summary'!$BS17*SUMIFS('Time assumptions'!$B$4:$B$17,'Time assumptions'!$C$4:$C$17,"per day",'Time assumptions'!$E$4:$E$17,"herbicide"))+('Treatment summary'!$BR17*1)</f>
        <v>1.4245375</v>
      </c>
      <c r="G33" s="91">
        <f>SUM($D33,'Treatment summary'!$BS17*SUMIFS('Time assumptions'!$B$4:$B$17,'Time assumptions'!$C$4:$C$17,"per day",'Time assumptions'!$E$4:$E$17,"herbicide"))+('Treatment summary'!$BR17*2)</f>
        <v>2.4245375</v>
      </c>
      <c r="H33" s="24">
        <f>'Treatment summary'!$BL26*$C$1</f>
        <v>2.0928205128205129E-2</v>
      </c>
      <c r="I33" s="24">
        <f t="shared" si="4"/>
        <v>8.2047464387464394E-2</v>
      </c>
      <c r="J33" s="49">
        <f t="shared" si="5"/>
        <v>7.4927882051282042</v>
      </c>
      <c r="K33" s="49">
        <f t="shared" si="5"/>
        <v>25.092788205128205</v>
      </c>
      <c r="L33" s="49">
        <f t="shared" si="5"/>
        <v>42.69278820512821</v>
      </c>
      <c r="M33" s="23"/>
    </row>
    <row r="34" spans="1:13" x14ac:dyDescent="0.3">
      <c r="A34" s="7" t="s">
        <v>185</v>
      </c>
      <c r="B34" s="9" t="s">
        <v>67</v>
      </c>
      <c r="C34" s="18">
        <f>'Treatment summary'!$BL9*$C$1</f>
        <v>1.6833333333333333E-3</v>
      </c>
      <c r="D34" s="91">
        <f>'Treatment summary'!$BL18*$C$1</f>
        <v>7.5475308641975306E-3</v>
      </c>
      <c r="E34" s="91">
        <f>$D34+('Treatment summary'!$BS18*SUMIFS('Time assumptions'!$B$4:$B$17,'Time assumptions'!$C$4:$C$17,"per day",'Time assumptions'!$E$4:$E$17,"herbicide"))</f>
        <v>0.42421419753086415</v>
      </c>
      <c r="F34" s="91">
        <f>SUM($D34,'Treatment summary'!$BS18*SUMIFS('Time assumptions'!$B$4:$B$17,'Time assumptions'!$C$4:$C$17,"per day",'Time assumptions'!$E$4:$E$17,"herbicide"))+('Treatment summary'!$BR18*1)</f>
        <v>2.4242141975308642</v>
      </c>
      <c r="G34" s="91">
        <f>SUM($D34,'Treatment summary'!$BS18*SUMIFS('Time assumptions'!$B$4:$B$17,'Time assumptions'!$C$4:$C$17,"per day",'Time assumptions'!$E$4:$E$17,"herbicide"))+('Treatment summary'!$BR18*2)</f>
        <v>4.4242141975308638</v>
      </c>
      <c r="H34" s="24">
        <f>'Treatment summary'!$BL27*$C$1</f>
        <v>1.9433333333333334E-2</v>
      </c>
      <c r="I34" s="24">
        <f t="shared" si="4"/>
        <v>4.9060000000000006E-2</v>
      </c>
      <c r="J34" s="49">
        <f t="shared" si="5"/>
        <v>7.485603209876543</v>
      </c>
      <c r="K34" s="49">
        <f t="shared" si="5"/>
        <v>42.685603209876547</v>
      </c>
      <c r="L34" s="49">
        <f t="shared" si="5"/>
        <v>77.88560320987655</v>
      </c>
      <c r="M34" s="23"/>
    </row>
    <row r="35" spans="1:13" x14ac:dyDescent="0.3">
      <c r="K35" s="23"/>
      <c r="L35" s="23"/>
      <c r="M35" s="23"/>
    </row>
    <row r="36" spans="1:13" x14ac:dyDescent="0.3">
      <c r="K36" s="23"/>
      <c r="L36" s="23"/>
      <c r="M36" s="23"/>
    </row>
    <row r="37" spans="1:13" ht="18" x14ac:dyDescent="0.35">
      <c r="B37" s="97" t="s">
        <v>190</v>
      </c>
      <c r="C37" s="97"/>
      <c r="D37" s="97"/>
      <c r="E37" s="97"/>
      <c r="F37" s="97"/>
      <c r="G37" s="97"/>
      <c r="H37" s="97"/>
      <c r="I37" s="97"/>
      <c r="J37" s="97"/>
      <c r="K37" s="97"/>
      <c r="L37" s="97"/>
      <c r="M37" s="23"/>
    </row>
    <row r="38" spans="1:13" ht="86.4" x14ac:dyDescent="0.3">
      <c r="A38" s="19" t="s">
        <v>39</v>
      </c>
      <c r="B38" s="19" t="s">
        <v>2</v>
      </c>
      <c r="C38" s="20" t="s">
        <v>158</v>
      </c>
      <c r="D38" s="20" t="s">
        <v>159</v>
      </c>
      <c r="E38" s="20" t="s">
        <v>160</v>
      </c>
      <c r="F38" s="20" t="s">
        <v>161</v>
      </c>
      <c r="G38" s="20" t="s">
        <v>162</v>
      </c>
      <c r="H38" s="22" t="s">
        <v>163</v>
      </c>
      <c r="I38" s="22" t="s">
        <v>180</v>
      </c>
      <c r="J38" s="22" t="s">
        <v>164</v>
      </c>
      <c r="K38" s="22" t="s">
        <v>165</v>
      </c>
      <c r="L38" s="22" t="s">
        <v>166</v>
      </c>
      <c r="M38" s="23"/>
    </row>
    <row r="39" spans="1:13" x14ac:dyDescent="0.3">
      <c r="A39" s="7" t="s">
        <v>186</v>
      </c>
      <c r="B39" s="9" t="s">
        <v>195</v>
      </c>
      <c r="C39" s="18">
        <f>'Treatment summary'!$BY4*$C$1</f>
        <v>0</v>
      </c>
      <c r="D39" s="91">
        <f>'Treatment summary'!$BY13*$C$1</f>
        <v>0</v>
      </c>
      <c r="E39" s="91">
        <f>$D39+('Treatment summary'!$CF13*SUMIFS('Time assumptions'!$B$4:$B$17,'Time assumptions'!$C$4:$C$17,"per day",'Time assumptions'!$E$4:$E$17,"herbicide"))</f>
        <v>0</v>
      </c>
      <c r="F39" s="91">
        <f>SUM($D39,'Treatment summary'!$CF13*SUMIFS('Time assumptions'!$B$4:$B$17,'Time assumptions'!$C$4:$C$17,"per day",'Time assumptions'!$E$4:$E$17,"herbicide"))+('Treatment summary'!$CE13*1)</f>
        <v>0</v>
      </c>
      <c r="G39" s="91">
        <f>SUM($D39,'Treatment summary'!$CF13*SUMIFS('Time assumptions'!$B$4:$B$17,'Time assumptions'!$C$4:$C$17,"per day",'Time assumptions'!$E$4:$E$17,"herbicide"))+('Treatment summary'!$CE13*2)</f>
        <v>0</v>
      </c>
      <c r="H39" s="24">
        <f>'Treatment summary'!$BY22*$C$1</f>
        <v>0</v>
      </c>
      <c r="I39" s="24">
        <f t="shared" ref="I39:I44" si="6">(C39*$F$5)+H39</f>
        <v>0</v>
      </c>
      <c r="J39" s="49">
        <f t="shared" ref="J39:L44" si="7">$H39+($F$5*E39)</f>
        <v>0</v>
      </c>
      <c r="K39" s="49">
        <f t="shared" si="7"/>
        <v>0</v>
      </c>
      <c r="L39" s="49">
        <f t="shared" si="7"/>
        <v>0</v>
      </c>
    </row>
    <row r="40" spans="1:13" x14ac:dyDescent="0.3">
      <c r="A40" s="7" t="s">
        <v>186</v>
      </c>
      <c r="B40" s="9" t="s">
        <v>194</v>
      </c>
      <c r="C40" s="18">
        <f>'Treatment summary'!$BY5*$C$1</f>
        <v>0</v>
      </c>
      <c r="D40" s="91">
        <f>'Treatment summary'!$BY14*$C$1</f>
        <v>0</v>
      </c>
      <c r="E40" s="91">
        <f>$D40+('Treatment summary'!$CF14*SUMIFS('Time assumptions'!$B$4:$B$17,'Time assumptions'!$C$4:$C$17,"per day",'Time assumptions'!$E$4:$E$17,"herbicide"))</f>
        <v>0</v>
      </c>
      <c r="F40" s="91">
        <f>SUM($D40,'Treatment summary'!$CF14*SUMIFS('Time assumptions'!$B$4:$B$17,'Time assumptions'!$C$4:$C$17,"per day",'Time assumptions'!$E$4:$E$17,"herbicide"))+('Treatment summary'!$CE14*1)</f>
        <v>0</v>
      </c>
      <c r="G40" s="91">
        <f>SUM($D40,'Treatment summary'!$CF14*SUMIFS('Time assumptions'!$B$4:$B$17,'Time assumptions'!$C$4:$C$17,"per day",'Time assumptions'!$E$4:$E$17,"herbicide"))+('Treatment summary'!$CE14*2)</f>
        <v>0</v>
      </c>
      <c r="H40" s="24">
        <f>'Treatment summary'!$BY23*$C$1</f>
        <v>0</v>
      </c>
      <c r="I40" s="24">
        <f t="shared" si="6"/>
        <v>0</v>
      </c>
      <c r="J40" s="49">
        <f t="shared" si="7"/>
        <v>0</v>
      </c>
      <c r="K40" s="49">
        <f t="shared" si="7"/>
        <v>0</v>
      </c>
      <c r="L40" s="49">
        <f t="shared" si="7"/>
        <v>0</v>
      </c>
      <c r="M40" s="90"/>
    </row>
    <row r="41" spans="1:13" x14ac:dyDescent="0.3">
      <c r="A41" s="7" t="s">
        <v>186</v>
      </c>
      <c r="B41" s="9" t="s">
        <v>193</v>
      </c>
      <c r="C41" s="18">
        <f>'Treatment summary'!$BY6*$C$1</f>
        <v>0</v>
      </c>
      <c r="D41" s="91">
        <f>'Treatment summary'!$BY15*$C$1</f>
        <v>0</v>
      </c>
      <c r="E41" s="91">
        <f>$D41+('Treatment summary'!$CF15*SUMIFS('Time assumptions'!$B$4:$B$17,'Time assumptions'!$C$4:$C$17,"per day",'Time assumptions'!$E$4:$E$17,"herbicide"))</f>
        <v>0</v>
      </c>
      <c r="F41" s="91">
        <f>SUM($D41,'Treatment summary'!$CF15*SUMIFS('Time assumptions'!$B$4:$B$17,'Time assumptions'!$C$4:$C$17,"per day",'Time assumptions'!$E$4:$E$17,"herbicide"))+('Treatment summary'!$CE15*1)</f>
        <v>1</v>
      </c>
      <c r="G41" s="91">
        <f>SUM($D41,'Treatment summary'!$CF15*SUMIFS('Time assumptions'!$B$4:$B$17,'Time assumptions'!$C$4:$C$17,"per day",'Time assumptions'!$E$4:$E$17,"herbicide"))+('Treatment summary'!$CE15*2)</f>
        <v>2</v>
      </c>
      <c r="H41" s="24">
        <f>'Treatment summary'!$BY24*$C$1</f>
        <v>0</v>
      </c>
      <c r="I41" s="24">
        <f t="shared" si="6"/>
        <v>0</v>
      </c>
      <c r="J41" s="49">
        <f t="shared" si="7"/>
        <v>0</v>
      </c>
      <c r="K41" s="49">
        <f t="shared" si="7"/>
        <v>17.600000000000001</v>
      </c>
      <c r="L41" s="49">
        <f t="shared" si="7"/>
        <v>35.200000000000003</v>
      </c>
      <c r="M41" s="23"/>
    </row>
    <row r="42" spans="1:13" x14ac:dyDescent="0.3">
      <c r="A42" s="7" t="s">
        <v>186</v>
      </c>
      <c r="B42" s="9" t="s">
        <v>65</v>
      </c>
      <c r="C42" s="18">
        <f>'Treatment summary'!$BY7*$C$1</f>
        <v>0</v>
      </c>
      <c r="D42" s="91">
        <f>'Treatment summary'!$BY16*$C$1</f>
        <v>0</v>
      </c>
      <c r="E42" s="91">
        <f>$D42+('Treatment summary'!$CF16*SUMIFS('Time assumptions'!$B$4:$B$17,'Time assumptions'!$C$4:$C$17,"per day",'Time assumptions'!$E$4:$E$17,"herbicide"))</f>
        <v>0.41666666666666663</v>
      </c>
      <c r="F42" s="91">
        <f>SUM($D42,'Treatment summary'!$CF16*SUMIFS('Time assumptions'!$B$4:$B$17,'Time assumptions'!$C$4:$C$17,"per day",'Time assumptions'!$E$4:$E$17,"herbicide"))+('Treatment summary'!$CE16*1)</f>
        <v>1.4166666666666665</v>
      </c>
      <c r="G42" s="91">
        <f>SUM($D42,'Treatment summary'!$CF16*SUMIFS('Time assumptions'!$B$4:$B$17,'Time assumptions'!$C$4:$C$17,"per day",'Time assumptions'!$E$4:$E$17,"herbicide"))+('Treatment summary'!$CE16*2)</f>
        <v>2.4166666666666665</v>
      </c>
      <c r="H42" s="24">
        <f>'Treatment summary'!$BY25*$C$1</f>
        <v>0</v>
      </c>
      <c r="I42" s="24">
        <f t="shared" si="6"/>
        <v>0</v>
      </c>
      <c r="J42" s="49">
        <f t="shared" si="7"/>
        <v>7.333333333333333</v>
      </c>
      <c r="K42" s="49">
        <f t="shared" si="7"/>
        <v>24.933333333333334</v>
      </c>
      <c r="L42" s="49">
        <f t="shared" si="7"/>
        <v>42.533333333333331</v>
      </c>
      <c r="M42" s="23"/>
    </row>
    <row r="43" spans="1:13" x14ac:dyDescent="0.3">
      <c r="A43" s="7" t="s">
        <v>186</v>
      </c>
      <c r="B43" s="9" t="s">
        <v>66</v>
      </c>
      <c r="C43" s="18">
        <f>'Treatment summary'!$BY8*$C$1</f>
        <v>0</v>
      </c>
      <c r="D43" s="91">
        <f>'Treatment summary'!$BY17*$C$1</f>
        <v>0</v>
      </c>
      <c r="E43" s="91">
        <f>$D43+('Treatment summary'!$CF17*SUMIFS('Time assumptions'!$B$4:$B$17,'Time assumptions'!$C$4:$C$17,"per day",'Time assumptions'!$E$4:$E$17,"herbicide"))</f>
        <v>0.41666666666666663</v>
      </c>
      <c r="F43" s="91">
        <f>SUM($D43,'Treatment summary'!$CF17*SUMIFS('Time assumptions'!$B$4:$B$17,'Time assumptions'!$C$4:$C$17,"per day",'Time assumptions'!$E$4:$E$17,"herbicide"))+('Treatment summary'!$CE17*1)</f>
        <v>1.4166666666666665</v>
      </c>
      <c r="G43" s="91">
        <f>SUM($D43,'Treatment summary'!$CF17*SUMIFS('Time assumptions'!$B$4:$B$17,'Time assumptions'!$C$4:$C$17,"per day",'Time assumptions'!$E$4:$E$17,"herbicide"))+('Treatment summary'!$CE17*2)</f>
        <v>2.4166666666666665</v>
      </c>
      <c r="H43" s="24">
        <f>'Treatment summary'!$BY26*$C$1</f>
        <v>0</v>
      </c>
      <c r="I43" s="24">
        <f t="shared" si="6"/>
        <v>0</v>
      </c>
      <c r="J43" s="49">
        <f t="shared" si="7"/>
        <v>7.333333333333333</v>
      </c>
      <c r="K43" s="49">
        <f t="shared" si="7"/>
        <v>24.933333333333334</v>
      </c>
      <c r="L43" s="49">
        <f t="shared" si="7"/>
        <v>42.533333333333331</v>
      </c>
      <c r="M43" s="23"/>
    </row>
    <row r="44" spans="1:13" x14ac:dyDescent="0.3">
      <c r="A44" s="7" t="s">
        <v>186</v>
      </c>
      <c r="B44" s="9" t="s">
        <v>67</v>
      </c>
      <c r="C44" s="18">
        <f>'Treatment summary'!$BY9*$C$1</f>
        <v>0</v>
      </c>
      <c r="D44" s="91">
        <f>'Treatment summary'!$BY18*$C$1</f>
        <v>0</v>
      </c>
      <c r="E44" s="91">
        <f>$D44+('Treatment summary'!$CF18*SUMIFS('Time assumptions'!$B$4:$B$17,'Time assumptions'!$C$4:$C$17,"per day",'Time assumptions'!$E$4:$E$17,"herbicide"))</f>
        <v>0.41666666666666663</v>
      </c>
      <c r="F44" s="91">
        <f>SUM($D44,'Treatment summary'!$CF18*SUMIFS('Time assumptions'!$B$4:$B$17,'Time assumptions'!$C$4:$C$17,"per day",'Time assumptions'!$E$4:$E$17,"herbicide"))+('Treatment summary'!$CE18*1)</f>
        <v>2.4166666666666665</v>
      </c>
      <c r="G44" s="91">
        <f>SUM($D44,'Treatment summary'!$CF18*SUMIFS('Time assumptions'!$B$4:$B$17,'Time assumptions'!$C$4:$C$17,"per day",'Time assumptions'!$E$4:$E$17,"herbicide"))+('Treatment summary'!$CE18*2)</f>
        <v>4.416666666666667</v>
      </c>
      <c r="H44" s="24">
        <f>'Treatment summary'!$BY27*$C$1</f>
        <v>0</v>
      </c>
      <c r="I44" s="24">
        <f t="shared" si="6"/>
        <v>0</v>
      </c>
      <c r="J44" s="49">
        <f t="shared" si="7"/>
        <v>7.333333333333333</v>
      </c>
      <c r="K44" s="49">
        <f t="shared" si="7"/>
        <v>42.533333333333331</v>
      </c>
      <c r="L44" s="49">
        <f t="shared" si="7"/>
        <v>77.733333333333348</v>
      </c>
      <c r="M44" s="23"/>
    </row>
    <row r="45" spans="1:13" x14ac:dyDescent="0.3">
      <c r="K45" s="23"/>
      <c r="L45" s="23"/>
      <c r="M45" s="23"/>
    </row>
    <row r="46" spans="1:13" x14ac:dyDescent="0.3">
      <c r="K46" s="23"/>
      <c r="L46" s="23"/>
      <c r="M46" s="23"/>
    </row>
    <row r="47" spans="1:13" ht="18" x14ac:dyDescent="0.35">
      <c r="B47" s="97" t="s">
        <v>156</v>
      </c>
      <c r="C47" s="97"/>
      <c r="D47" s="97"/>
      <c r="E47" s="97"/>
      <c r="F47" s="97"/>
      <c r="G47" s="97"/>
      <c r="H47" s="97"/>
      <c r="I47" s="97"/>
      <c r="J47" s="97"/>
      <c r="K47" s="97"/>
      <c r="L47" s="97"/>
    </row>
    <row r="48" spans="1:13" ht="86.4" x14ac:dyDescent="0.3">
      <c r="A48" s="19" t="s">
        <v>39</v>
      </c>
      <c r="B48" s="19" t="s">
        <v>2</v>
      </c>
      <c r="C48" s="20" t="s">
        <v>158</v>
      </c>
      <c r="D48" s="20" t="s">
        <v>159</v>
      </c>
      <c r="E48" s="20" t="s">
        <v>160</v>
      </c>
      <c r="F48" s="20" t="s">
        <v>161</v>
      </c>
      <c r="G48" s="20" t="s">
        <v>162</v>
      </c>
      <c r="H48" s="22" t="s">
        <v>163</v>
      </c>
      <c r="I48" s="22" t="s">
        <v>180</v>
      </c>
      <c r="J48" s="22" t="s">
        <v>164</v>
      </c>
      <c r="K48" s="22" t="s">
        <v>165</v>
      </c>
      <c r="L48" s="22" t="s">
        <v>166</v>
      </c>
      <c r="M48" s="43"/>
    </row>
    <row r="49" spans="1:13" x14ac:dyDescent="0.3">
      <c r="A49" s="7" t="s">
        <v>26</v>
      </c>
      <c r="B49" s="9" t="s">
        <v>195</v>
      </c>
      <c r="C49" s="18">
        <f t="shared" ref="C49:L49" si="8">SUM(C9,C19,C29,C39)</f>
        <v>0</v>
      </c>
      <c r="D49" s="91">
        <f t="shared" si="8"/>
        <v>0</v>
      </c>
      <c r="E49" s="91">
        <f t="shared" si="8"/>
        <v>0</v>
      </c>
      <c r="F49" s="91">
        <f t="shared" si="8"/>
        <v>0</v>
      </c>
      <c r="G49" s="91">
        <f t="shared" si="8"/>
        <v>0</v>
      </c>
      <c r="H49" s="24">
        <f t="shared" si="8"/>
        <v>0</v>
      </c>
      <c r="I49" s="24">
        <f t="shared" ref="I49" si="9">SUM(I9,I19,I29,I39)</f>
        <v>0</v>
      </c>
      <c r="J49" s="49">
        <f t="shared" si="8"/>
        <v>0</v>
      </c>
      <c r="K49" s="49">
        <f t="shared" si="8"/>
        <v>0</v>
      </c>
      <c r="L49" s="49">
        <f t="shared" si="8"/>
        <v>0</v>
      </c>
      <c r="M49" s="23"/>
    </row>
    <row r="50" spans="1:13" x14ac:dyDescent="0.3">
      <c r="A50" s="7" t="s">
        <v>26</v>
      </c>
      <c r="B50" s="9" t="s">
        <v>194</v>
      </c>
      <c r="C50" s="18">
        <f t="shared" ref="C50:L50" si="10">SUM(C10,C20,C30,C40)</f>
        <v>0</v>
      </c>
      <c r="D50" s="91">
        <f t="shared" si="10"/>
        <v>0</v>
      </c>
      <c r="E50" s="91">
        <f t="shared" si="10"/>
        <v>0</v>
      </c>
      <c r="F50" s="91">
        <f t="shared" si="10"/>
        <v>0</v>
      </c>
      <c r="G50" s="91">
        <f t="shared" si="10"/>
        <v>0</v>
      </c>
      <c r="H50" s="24">
        <f t="shared" si="10"/>
        <v>0</v>
      </c>
      <c r="I50" s="24">
        <f t="shared" ref="I50" si="11">SUM(I10,I20,I30,I40)</f>
        <v>0</v>
      </c>
      <c r="J50" s="49">
        <f t="shared" si="10"/>
        <v>0</v>
      </c>
      <c r="K50" s="49">
        <f t="shared" si="10"/>
        <v>0</v>
      </c>
      <c r="L50" s="49">
        <f t="shared" si="10"/>
        <v>0</v>
      </c>
      <c r="M50" s="23"/>
    </row>
    <row r="51" spans="1:13" x14ac:dyDescent="0.3">
      <c r="A51" s="7" t="s">
        <v>26</v>
      </c>
      <c r="B51" s="9" t="s">
        <v>193</v>
      </c>
      <c r="C51" s="18">
        <f t="shared" ref="C51:L51" si="12">SUM(C11,C21,C31,C41)</f>
        <v>0.28011574074074069</v>
      </c>
      <c r="D51" s="91">
        <f t="shared" si="12"/>
        <v>0.28011574074074069</v>
      </c>
      <c r="E51" s="91">
        <f t="shared" si="12"/>
        <v>0.28011574074074069</v>
      </c>
      <c r="F51" s="91">
        <f t="shared" si="12"/>
        <v>4.2801157407407411</v>
      </c>
      <c r="G51" s="91">
        <f t="shared" si="12"/>
        <v>8.2801157407407402</v>
      </c>
      <c r="H51" s="24">
        <f t="shared" si="12"/>
        <v>0</v>
      </c>
      <c r="I51" s="24">
        <f t="shared" ref="I51" si="13">SUM(I11,I21,I31,I41)</f>
        <v>4.9300370370370379</v>
      </c>
      <c r="J51" s="49">
        <f t="shared" si="12"/>
        <v>4.9300370370370379</v>
      </c>
      <c r="K51" s="49">
        <f t="shared" si="12"/>
        <v>75.330037037037044</v>
      </c>
      <c r="L51" s="49">
        <f t="shared" si="12"/>
        <v>145.73003703703705</v>
      </c>
      <c r="M51" s="23"/>
    </row>
    <row r="52" spans="1:13" x14ac:dyDescent="0.3">
      <c r="A52" s="7" t="s">
        <v>26</v>
      </c>
      <c r="B52" s="9" t="s">
        <v>65</v>
      </c>
      <c r="C52" s="18">
        <f t="shared" ref="C52:L52" si="14">SUM(C12,C22,C32,C42)</f>
        <v>0.15704907407407409</v>
      </c>
      <c r="D52" s="91">
        <f t="shared" si="14"/>
        <v>0.36067561728395059</v>
      </c>
      <c r="E52" s="91">
        <f t="shared" si="14"/>
        <v>2.0273422839506172</v>
      </c>
      <c r="F52" s="91">
        <f t="shared" si="14"/>
        <v>7.0273422839506168</v>
      </c>
      <c r="G52" s="91">
        <f t="shared" si="14"/>
        <v>12.027342283950617</v>
      </c>
      <c r="H52" s="24">
        <f t="shared" si="14"/>
        <v>3.8745435897435891</v>
      </c>
      <c r="I52" s="24">
        <f t="shared" ref="I52" si="15">SUM(I12,I22,I32,I42)</f>
        <v>6.6386072934472935</v>
      </c>
      <c r="J52" s="49">
        <f t="shared" si="14"/>
        <v>39.555767787274455</v>
      </c>
      <c r="K52" s="49">
        <f t="shared" si="14"/>
        <v>127.55576778727445</v>
      </c>
      <c r="L52" s="49">
        <f t="shared" si="14"/>
        <v>215.55576778727445</v>
      </c>
      <c r="M52" s="23"/>
    </row>
    <row r="53" spans="1:13" x14ac:dyDescent="0.3">
      <c r="A53" s="7" t="s">
        <v>26</v>
      </c>
      <c r="B53" s="9" t="s">
        <v>66</v>
      </c>
      <c r="C53" s="18">
        <f t="shared" ref="C53:L53" si="16">SUM(C13,C23,C33,C43)</f>
        <v>6.7232870370370373E-2</v>
      </c>
      <c r="D53" s="91">
        <f t="shared" si="16"/>
        <v>0.12386867283950617</v>
      </c>
      <c r="E53" s="91">
        <f t="shared" si="16"/>
        <v>1.7905353395061727</v>
      </c>
      <c r="F53" s="91">
        <f t="shared" si="16"/>
        <v>5.7905353395061727</v>
      </c>
      <c r="G53" s="91">
        <f t="shared" si="16"/>
        <v>9.7905353395061727</v>
      </c>
      <c r="H53" s="24">
        <f t="shared" si="16"/>
        <v>0.52469999999999994</v>
      </c>
      <c r="I53" s="24">
        <f t="shared" ref="I53" si="17">SUM(I13,I23,I33,I43)</f>
        <v>1.7079985185185185</v>
      </c>
      <c r="J53" s="49">
        <f t="shared" si="16"/>
        <v>32.038121975308641</v>
      </c>
      <c r="K53" s="49">
        <f t="shared" si="16"/>
        <v>102.43812197530865</v>
      </c>
      <c r="L53" s="49">
        <f t="shared" si="16"/>
        <v>172.83812197530867</v>
      </c>
      <c r="M53" s="23"/>
    </row>
    <row r="54" spans="1:13" x14ac:dyDescent="0.3">
      <c r="A54" s="7" t="s">
        <v>26</v>
      </c>
      <c r="B54" s="9" t="s">
        <v>67</v>
      </c>
      <c r="C54" s="18">
        <f t="shared" ref="C54:L54" si="18">SUM(C14,C24,C34,C44)</f>
        <v>6.6088888888888891E-2</v>
      </c>
      <c r="D54" s="91">
        <f t="shared" si="18"/>
        <v>0.1430179012345679</v>
      </c>
      <c r="E54" s="91">
        <f t="shared" si="18"/>
        <v>2.6430179012345674</v>
      </c>
      <c r="F54" s="91">
        <f t="shared" si="18"/>
        <v>10.643017901234566</v>
      </c>
      <c r="G54" s="91">
        <f t="shared" si="18"/>
        <v>18.643017901234568</v>
      </c>
      <c r="H54" s="24">
        <f t="shared" si="18"/>
        <v>0.98989760312151587</v>
      </c>
      <c r="I54" s="24">
        <f t="shared" ref="I54" si="19">SUM(I14,I24,I34,I44)</f>
        <v>2.1530620475659603</v>
      </c>
      <c r="J54" s="49">
        <f t="shared" si="18"/>
        <v>47.50701266484991</v>
      </c>
      <c r="K54" s="49">
        <f t="shared" si="18"/>
        <v>188.30701266484991</v>
      </c>
      <c r="L54" s="49">
        <f t="shared" si="18"/>
        <v>329.10701266484995</v>
      </c>
      <c r="M54" s="23"/>
    </row>
    <row r="56" spans="1:13" x14ac:dyDescent="0.3">
      <c r="K56" s="43"/>
      <c r="L56" s="43"/>
      <c r="M56" s="43"/>
    </row>
    <row r="57" spans="1:13" x14ac:dyDescent="0.3">
      <c r="K57" s="23"/>
      <c r="L57" s="23"/>
      <c r="M57" s="23"/>
    </row>
    <row r="58" spans="1:13" x14ac:dyDescent="0.3">
      <c r="K58" s="23"/>
      <c r="L58" s="23"/>
      <c r="M58" s="23"/>
    </row>
    <row r="59" spans="1:13" x14ac:dyDescent="0.3">
      <c r="K59" s="23"/>
      <c r="L59" s="23"/>
      <c r="M59" s="23"/>
    </row>
    <row r="60" spans="1:13" x14ac:dyDescent="0.3">
      <c r="K60" s="23"/>
      <c r="L60" s="23"/>
      <c r="M60" s="23"/>
    </row>
    <row r="61" spans="1:13" x14ac:dyDescent="0.3">
      <c r="K61" s="23"/>
      <c r="L61" s="23"/>
      <c r="M61" s="23"/>
    </row>
    <row r="62" spans="1:13" x14ac:dyDescent="0.3">
      <c r="K62" s="23"/>
      <c r="L62" s="23"/>
      <c r="M62" s="23"/>
    </row>
  </sheetData>
  <sheetProtection sheet="1" objects="1" scenarios="1"/>
  <mergeCells count="5">
    <mergeCell ref="B47:L47"/>
    <mergeCell ref="B7:L7"/>
    <mergeCell ref="B17:L17"/>
    <mergeCell ref="B27:L27"/>
    <mergeCell ref="B37:L37"/>
  </mergeCell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48"/>
  <sheetViews>
    <sheetView workbookViewId="0">
      <pane ySplit="1" topLeftCell="A2" activePane="bottomLeft" state="frozen"/>
      <selection activeCell="B1" sqref="B1"/>
      <selection pane="bottomLeft" activeCell="J6" sqref="J6"/>
    </sheetView>
  </sheetViews>
  <sheetFormatPr defaultColWidth="8.6640625" defaultRowHeight="14.4" x14ac:dyDescent="0.3"/>
  <cols>
    <col min="1" max="2" width="8.6640625" style="7"/>
    <col min="3" max="3" width="21.6640625" style="7" bestFit="1" customWidth="1"/>
    <col min="4" max="4" width="6.44140625" style="23" bestFit="1" customWidth="1"/>
    <col min="5" max="5" width="6.44140625" style="130" customWidth="1"/>
    <col min="6" max="6" width="6.44140625" style="131" customWidth="1"/>
    <col min="7" max="7" width="6.44140625" style="133" customWidth="1"/>
    <col min="8" max="12" width="6.44140625" style="23" customWidth="1"/>
    <col min="13" max="14" width="8.6640625" style="7"/>
    <col min="15" max="15" width="18.44140625" style="7" customWidth="1"/>
    <col min="16" max="16384" width="8.6640625" style="7"/>
  </cols>
  <sheetData>
    <row r="1" spans="1:22" ht="43.2" x14ac:dyDescent="0.3">
      <c r="A1" s="19" t="s">
        <v>0</v>
      </c>
      <c r="B1" s="19" t="s">
        <v>1</v>
      </c>
      <c r="C1" s="19" t="s">
        <v>2</v>
      </c>
      <c r="D1" s="35" t="s">
        <v>125</v>
      </c>
      <c r="E1" s="128" t="s">
        <v>126</v>
      </c>
      <c r="F1" s="129" t="s">
        <v>127</v>
      </c>
      <c r="G1" s="132" t="s">
        <v>133</v>
      </c>
      <c r="H1" s="15" t="s">
        <v>128</v>
      </c>
      <c r="I1" s="15" t="s">
        <v>129</v>
      </c>
      <c r="J1" s="15" t="s">
        <v>130</v>
      </c>
      <c r="K1" s="15" t="s">
        <v>131</v>
      </c>
      <c r="L1" s="15" t="s">
        <v>132</v>
      </c>
      <c r="O1" s="92"/>
      <c r="P1" s="92"/>
      <c r="Q1" s="92"/>
      <c r="R1" s="92"/>
      <c r="S1" s="92"/>
      <c r="T1" s="92"/>
      <c r="U1" s="92"/>
      <c r="V1" s="92"/>
    </row>
    <row r="2" spans="1:22" x14ac:dyDescent="0.3">
      <c r="A2" s="7">
        <v>1</v>
      </c>
      <c r="B2" s="7" t="s">
        <v>3</v>
      </c>
      <c r="C2" s="9" t="s">
        <v>195</v>
      </c>
      <c r="D2" s="23">
        <v>2</v>
      </c>
      <c r="E2" s="130">
        <v>1</v>
      </c>
      <c r="F2" s="131">
        <v>1</v>
      </c>
      <c r="G2" s="133">
        <v>0</v>
      </c>
      <c r="H2" s="23">
        <v>0</v>
      </c>
      <c r="I2" s="23">
        <v>1</v>
      </c>
      <c r="J2" s="23">
        <v>1</v>
      </c>
      <c r="K2" s="23">
        <v>0</v>
      </c>
      <c r="L2" s="23">
        <v>0</v>
      </c>
      <c r="M2" s="23"/>
    </row>
    <row r="3" spans="1:22" x14ac:dyDescent="0.3">
      <c r="A3" s="7">
        <v>1</v>
      </c>
      <c r="B3" s="9">
        <v>1</v>
      </c>
      <c r="C3" s="9" t="s">
        <v>193</v>
      </c>
      <c r="D3" s="23">
        <v>24</v>
      </c>
      <c r="E3" s="130">
        <v>24</v>
      </c>
      <c r="F3" s="131">
        <v>0</v>
      </c>
      <c r="G3" s="133">
        <v>0</v>
      </c>
      <c r="H3" s="23">
        <v>21</v>
      </c>
      <c r="I3" s="23">
        <v>3</v>
      </c>
      <c r="J3" s="23">
        <v>0</v>
      </c>
      <c r="K3" s="23">
        <v>0</v>
      </c>
      <c r="L3" s="23">
        <v>0</v>
      </c>
      <c r="M3" s="23"/>
    </row>
    <row r="4" spans="1:22" x14ac:dyDescent="0.3">
      <c r="A4" s="7">
        <v>1</v>
      </c>
      <c r="B4" s="9">
        <v>2</v>
      </c>
      <c r="C4" s="9" t="s">
        <v>194</v>
      </c>
      <c r="D4" s="23">
        <v>82</v>
      </c>
      <c r="E4" s="130">
        <v>82</v>
      </c>
      <c r="F4" s="131">
        <v>0</v>
      </c>
      <c r="G4" s="133">
        <v>0</v>
      </c>
      <c r="H4" s="23">
        <v>0</v>
      </c>
      <c r="I4" s="23">
        <v>82</v>
      </c>
      <c r="J4" s="23">
        <v>0</v>
      </c>
      <c r="K4" s="23">
        <v>0</v>
      </c>
      <c r="L4" s="23">
        <v>0</v>
      </c>
      <c r="M4" s="23"/>
    </row>
    <row r="5" spans="1:22" x14ac:dyDescent="0.3">
      <c r="A5" s="7">
        <v>1</v>
      </c>
      <c r="B5" s="9">
        <v>3</v>
      </c>
      <c r="C5" s="9" t="s">
        <v>67</v>
      </c>
      <c r="D5" s="23">
        <v>1</v>
      </c>
      <c r="E5" s="130">
        <v>0</v>
      </c>
      <c r="F5" s="131">
        <v>1</v>
      </c>
      <c r="G5" s="133">
        <v>0</v>
      </c>
      <c r="H5" s="23">
        <v>0</v>
      </c>
      <c r="I5" s="23">
        <v>0</v>
      </c>
      <c r="J5" s="23">
        <v>1</v>
      </c>
      <c r="K5" s="23">
        <v>0</v>
      </c>
      <c r="L5" s="23">
        <v>0</v>
      </c>
      <c r="M5" s="23"/>
    </row>
    <row r="6" spans="1:22" x14ac:dyDescent="0.3">
      <c r="A6" s="7">
        <v>1</v>
      </c>
      <c r="B6" s="9">
        <v>4</v>
      </c>
      <c r="C6" s="9" t="s">
        <v>65</v>
      </c>
      <c r="D6" s="23">
        <v>6</v>
      </c>
      <c r="E6" s="130">
        <v>6</v>
      </c>
      <c r="F6" s="131">
        <v>0</v>
      </c>
      <c r="G6" s="133">
        <v>0</v>
      </c>
      <c r="H6" s="23">
        <v>3</v>
      </c>
      <c r="I6" s="23">
        <v>2</v>
      </c>
      <c r="J6" s="23">
        <v>0</v>
      </c>
      <c r="K6" s="23">
        <v>0</v>
      </c>
      <c r="L6" s="23">
        <v>0</v>
      </c>
      <c r="M6" s="23"/>
    </row>
    <row r="7" spans="1:22" x14ac:dyDescent="0.3">
      <c r="A7" s="7">
        <v>1</v>
      </c>
      <c r="B7" s="9">
        <v>5</v>
      </c>
      <c r="C7" s="9" t="s">
        <v>66</v>
      </c>
      <c r="D7" s="23">
        <v>4</v>
      </c>
      <c r="E7" s="130">
        <v>4</v>
      </c>
      <c r="F7" s="131">
        <v>0</v>
      </c>
      <c r="G7" s="133">
        <v>0</v>
      </c>
      <c r="H7" s="23">
        <v>4</v>
      </c>
      <c r="I7" s="23">
        <v>0</v>
      </c>
      <c r="J7" s="23">
        <v>0</v>
      </c>
      <c r="K7" s="23">
        <v>0</v>
      </c>
      <c r="L7" s="23">
        <v>0</v>
      </c>
      <c r="M7" s="23"/>
    </row>
    <row r="8" spans="1:22" x14ac:dyDescent="0.3">
      <c r="A8" s="7">
        <v>2</v>
      </c>
      <c r="B8" s="7" t="s">
        <v>3</v>
      </c>
      <c r="C8" s="9" t="s">
        <v>195</v>
      </c>
      <c r="D8" s="23">
        <v>1</v>
      </c>
      <c r="E8" s="130">
        <v>0</v>
      </c>
      <c r="F8" s="131">
        <v>1</v>
      </c>
      <c r="G8" s="133">
        <v>0</v>
      </c>
      <c r="H8" s="23">
        <v>0</v>
      </c>
      <c r="I8" s="23">
        <v>0</v>
      </c>
      <c r="J8" s="23">
        <v>1</v>
      </c>
      <c r="K8" s="23">
        <v>0</v>
      </c>
      <c r="L8" s="23">
        <v>0</v>
      </c>
      <c r="M8" s="23"/>
    </row>
    <row r="9" spans="1:22" x14ac:dyDescent="0.3">
      <c r="A9" s="7">
        <v>2</v>
      </c>
      <c r="B9" s="7">
        <v>6</v>
      </c>
      <c r="C9" s="7" t="s">
        <v>194</v>
      </c>
      <c r="D9" s="23">
        <v>79</v>
      </c>
      <c r="E9" s="130">
        <v>79</v>
      </c>
      <c r="F9" s="131">
        <v>0</v>
      </c>
      <c r="G9" s="133">
        <v>0</v>
      </c>
      <c r="H9" s="23">
        <v>0</v>
      </c>
      <c r="I9" s="23">
        <v>79</v>
      </c>
      <c r="J9" s="23">
        <v>0</v>
      </c>
      <c r="K9" s="23">
        <v>0</v>
      </c>
      <c r="L9" s="23">
        <v>0</v>
      </c>
      <c r="M9" s="23"/>
    </row>
    <row r="10" spans="1:22" x14ac:dyDescent="0.3">
      <c r="A10" s="7">
        <v>2</v>
      </c>
      <c r="B10" s="7">
        <v>7</v>
      </c>
      <c r="C10" s="7" t="s">
        <v>67</v>
      </c>
      <c r="D10" s="23">
        <v>8</v>
      </c>
      <c r="E10" s="130">
        <v>0</v>
      </c>
      <c r="F10" s="131">
        <v>8</v>
      </c>
      <c r="G10" s="133">
        <v>0</v>
      </c>
      <c r="H10" s="23">
        <v>0</v>
      </c>
      <c r="I10" s="23">
        <v>0</v>
      </c>
      <c r="J10" s="23">
        <v>8</v>
      </c>
      <c r="K10" s="23">
        <v>0</v>
      </c>
      <c r="L10" s="23">
        <v>0</v>
      </c>
      <c r="M10" s="23"/>
    </row>
    <row r="11" spans="1:22" x14ac:dyDescent="0.3">
      <c r="A11" s="7">
        <v>2</v>
      </c>
      <c r="B11" s="7">
        <v>8</v>
      </c>
      <c r="C11" s="7" t="s">
        <v>193</v>
      </c>
      <c r="D11" s="23">
        <v>9</v>
      </c>
      <c r="E11" s="130">
        <v>9</v>
      </c>
      <c r="F11" s="131">
        <v>0</v>
      </c>
      <c r="G11" s="133">
        <v>0</v>
      </c>
      <c r="H11" s="23">
        <v>9</v>
      </c>
      <c r="I11" s="23">
        <v>0</v>
      </c>
      <c r="J11" s="23">
        <v>0</v>
      </c>
      <c r="K11" s="23">
        <v>0</v>
      </c>
      <c r="L11" s="23">
        <v>0</v>
      </c>
      <c r="M11" s="23"/>
    </row>
    <row r="12" spans="1:22" x14ac:dyDescent="0.3">
      <c r="A12" s="7">
        <v>2</v>
      </c>
      <c r="B12" s="7">
        <v>9</v>
      </c>
      <c r="C12" s="7" t="s">
        <v>66</v>
      </c>
      <c r="D12" s="23">
        <v>8</v>
      </c>
      <c r="E12" s="130">
        <v>8</v>
      </c>
      <c r="F12" s="131">
        <v>0</v>
      </c>
      <c r="G12" s="133">
        <v>0</v>
      </c>
      <c r="H12" s="23">
        <v>8</v>
      </c>
      <c r="I12" s="23">
        <v>0</v>
      </c>
      <c r="J12" s="23">
        <v>0</v>
      </c>
      <c r="K12" s="23">
        <v>0</v>
      </c>
      <c r="L12" s="23">
        <v>0</v>
      </c>
      <c r="M12" s="23"/>
    </row>
    <row r="13" spans="1:22" x14ac:dyDescent="0.3">
      <c r="A13" s="7">
        <v>2</v>
      </c>
      <c r="B13" s="7">
        <v>10</v>
      </c>
      <c r="C13" s="7" t="s">
        <v>65</v>
      </c>
      <c r="D13" s="23">
        <v>69</v>
      </c>
      <c r="E13" s="130">
        <v>47</v>
      </c>
      <c r="F13" s="131">
        <v>22</v>
      </c>
      <c r="G13" s="133">
        <v>0</v>
      </c>
      <c r="H13" s="23">
        <v>18</v>
      </c>
      <c r="I13" s="23">
        <v>15</v>
      </c>
      <c r="J13" s="23">
        <v>22</v>
      </c>
      <c r="K13" s="23">
        <v>0</v>
      </c>
      <c r="L13" s="23">
        <v>0</v>
      </c>
      <c r="M13" s="23"/>
    </row>
    <row r="14" spans="1:22" x14ac:dyDescent="0.3">
      <c r="A14" s="7">
        <v>3</v>
      </c>
      <c r="B14" s="7" t="s">
        <v>3</v>
      </c>
      <c r="C14" s="7" t="s">
        <v>195</v>
      </c>
      <c r="D14" s="23">
        <v>1</v>
      </c>
      <c r="E14" s="130">
        <v>0</v>
      </c>
      <c r="F14" s="131">
        <v>1</v>
      </c>
      <c r="G14" s="133">
        <v>0</v>
      </c>
      <c r="H14" s="23">
        <v>0</v>
      </c>
      <c r="I14" s="23">
        <v>0</v>
      </c>
      <c r="J14" s="23">
        <v>1</v>
      </c>
      <c r="K14" s="23">
        <v>0</v>
      </c>
      <c r="L14" s="23">
        <v>0</v>
      </c>
      <c r="M14" s="23"/>
      <c r="R14" s="17"/>
    </row>
    <row r="15" spans="1:22" x14ac:dyDescent="0.3">
      <c r="A15" s="7">
        <v>3</v>
      </c>
      <c r="B15" s="7">
        <v>11</v>
      </c>
      <c r="C15" s="7" t="s">
        <v>194</v>
      </c>
      <c r="D15" s="23">
        <v>45</v>
      </c>
      <c r="E15" s="130">
        <v>45</v>
      </c>
      <c r="F15" s="131">
        <v>0</v>
      </c>
      <c r="G15" s="133">
        <v>0</v>
      </c>
      <c r="H15" s="23">
        <v>0</v>
      </c>
      <c r="I15" s="23">
        <v>45</v>
      </c>
      <c r="J15" s="23">
        <v>0</v>
      </c>
      <c r="K15" s="23">
        <v>0</v>
      </c>
      <c r="L15" s="23">
        <v>0</v>
      </c>
      <c r="M15" s="23"/>
    </row>
    <row r="16" spans="1:22" x14ac:dyDescent="0.3">
      <c r="A16" s="7">
        <v>3</v>
      </c>
      <c r="B16" s="7">
        <v>12</v>
      </c>
      <c r="C16" s="7" t="s">
        <v>66</v>
      </c>
      <c r="D16" s="23">
        <v>62</v>
      </c>
      <c r="E16" s="130">
        <v>54</v>
      </c>
      <c r="F16" s="131">
        <v>8</v>
      </c>
      <c r="G16" s="133">
        <v>0</v>
      </c>
      <c r="H16" s="23">
        <v>49</v>
      </c>
      <c r="I16" s="23">
        <v>5</v>
      </c>
      <c r="J16" s="23">
        <v>8</v>
      </c>
      <c r="K16" s="23">
        <v>0</v>
      </c>
      <c r="L16" s="23">
        <v>0</v>
      </c>
      <c r="M16" s="23"/>
    </row>
    <row r="17" spans="1:13" x14ac:dyDescent="0.3">
      <c r="A17" s="7">
        <v>3</v>
      </c>
      <c r="B17" s="7">
        <v>13</v>
      </c>
      <c r="C17" s="7" t="s">
        <v>67</v>
      </c>
      <c r="D17" s="23">
        <v>3</v>
      </c>
      <c r="E17" s="130">
        <v>3</v>
      </c>
      <c r="F17" s="131">
        <v>0</v>
      </c>
      <c r="G17" s="133">
        <v>0</v>
      </c>
      <c r="H17" s="23">
        <v>3</v>
      </c>
      <c r="I17" s="23">
        <v>0</v>
      </c>
      <c r="J17" s="23">
        <v>0</v>
      </c>
      <c r="K17" s="23">
        <v>0</v>
      </c>
      <c r="L17" s="23">
        <v>0</v>
      </c>
      <c r="M17" s="23"/>
    </row>
    <row r="18" spans="1:13" x14ac:dyDescent="0.3">
      <c r="A18" s="7">
        <v>3</v>
      </c>
      <c r="B18" s="7">
        <v>14</v>
      </c>
      <c r="C18" s="7" t="s">
        <v>65</v>
      </c>
      <c r="D18" s="23">
        <v>6</v>
      </c>
      <c r="E18" s="130">
        <v>6</v>
      </c>
      <c r="F18" s="131">
        <v>0</v>
      </c>
      <c r="G18" s="133">
        <v>0</v>
      </c>
      <c r="H18" s="23">
        <v>3</v>
      </c>
      <c r="I18" s="23">
        <v>0</v>
      </c>
      <c r="J18" s="23">
        <v>0</v>
      </c>
      <c r="K18" s="23">
        <v>0</v>
      </c>
      <c r="L18" s="23">
        <v>0</v>
      </c>
      <c r="M18" s="23"/>
    </row>
    <row r="19" spans="1:13" x14ac:dyDescent="0.3">
      <c r="A19" s="7">
        <v>3</v>
      </c>
      <c r="B19" s="7">
        <v>15</v>
      </c>
      <c r="C19" s="7" t="s">
        <v>193</v>
      </c>
      <c r="D19" s="23">
        <v>2</v>
      </c>
      <c r="E19" s="130">
        <v>0</v>
      </c>
      <c r="F19" s="131">
        <v>2</v>
      </c>
      <c r="G19" s="133">
        <v>0</v>
      </c>
      <c r="H19" s="23">
        <v>0</v>
      </c>
      <c r="I19" s="23">
        <v>0</v>
      </c>
      <c r="J19" s="23">
        <v>2</v>
      </c>
      <c r="K19" s="23">
        <v>0</v>
      </c>
      <c r="L19" s="23">
        <v>0</v>
      </c>
      <c r="M19" s="23"/>
    </row>
    <row r="20" spans="1:13" x14ac:dyDescent="0.3">
      <c r="A20" s="7">
        <v>4</v>
      </c>
      <c r="B20" s="7" t="s">
        <v>3</v>
      </c>
      <c r="C20" s="11" t="s">
        <v>195</v>
      </c>
      <c r="D20" s="23">
        <v>5</v>
      </c>
      <c r="E20" s="130">
        <v>3</v>
      </c>
      <c r="F20" s="131">
        <v>2</v>
      </c>
      <c r="G20" s="133">
        <v>0</v>
      </c>
      <c r="H20" s="23">
        <v>0</v>
      </c>
      <c r="I20" s="23">
        <v>3</v>
      </c>
      <c r="J20" s="23">
        <v>2</v>
      </c>
      <c r="K20" s="23">
        <v>0</v>
      </c>
      <c r="L20" s="23">
        <v>0</v>
      </c>
      <c r="M20" s="23"/>
    </row>
    <row r="21" spans="1:13" x14ac:dyDescent="0.3">
      <c r="A21" s="7">
        <v>4</v>
      </c>
      <c r="B21" s="7">
        <v>16</v>
      </c>
      <c r="C21" s="7" t="s">
        <v>193</v>
      </c>
      <c r="D21" s="23">
        <v>14</v>
      </c>
      <c r="E21" s="130">
        <v>13</v>
      </c>
      <c r="F21" s="131">
        <v>1</v>
      </c>
      <c r="G21" s="133">
        <v>0</v>
      </c>
      <c r="H21" s="23">
        <v>13</v>
      </c>
      <c r="I21" s="23">
        <v>0</v>
      </c>
      <c r="J21" s="23">
        <v>1</v>
      </c>
      <c r="K21" s="23">
        <v>0</v>
      </c>
      <c r="L21" s="23">
        <v>0</v>
      </c>
      <c r="M21" s="23"/>
    </row>
    <row r="22" spans="1:13" x14ac:dyDescent="0.3">
      <c r="A22" s="7">
        <v>4</v>
      </c>
      <c r="B22" s="7">
        <v>17</v>
      </c>
      <c r="C22" s="7" t="s">
        <v>65</v>
      </c>
      <c r="D22" s="23">
        <v>14</v>
      </c>
      <c r="E22" s="130">
        <v>13</v>
      </c>
      <c r="F22" s="131">
        <v>1</v>
      </c>
      <c r="G22" s="133">
        <v>0</v>
      </c>
      <c r="H22" s="23">
        <v>5</v>
      </c>
      <c r="I22" s="23">
        <v>3</v>
      </c>
      <c r="J22" s="23">
        <v>1</v>
      </c>
      <c r="K22" s="23">
        <v>0</v>
      </c>
      <c r="L22" s="23">
        <v>0</v>
      </c>
      <c r="M22" s="23"/>
    </row>
    <row r="23" spans="1:13" x14ac:dyDescent="0.3">
      <c r="A23" s="7">
        <v>4</v>
      </c>
      <c r="B23" s="7">
        <v>18</v>
      </c>
      <c r="C23" s="7" t="s">
        <v>66</v>
      </c>
      <c r="D23" s="23">
        <v>17</v>
      </c>
      <c r="E23" s="130">
        <v>11</v>
      </c>
      <c r="F23" s="131">
        <v>6</v>
      </c>
      <c r="G23" s="133">
        <v>0</v>
      </c>
      <c r="H23" s="23">
        <v>11</v>
      </c>
      <c r="I23" s="23">
        <v>0</v>
      </c>
      <c r="J23" s="23">
        <v>6</v>
      </c>
      <c r="K23" s="23">
        <v>0</v>
      </c>
      <c r="L23" s="23">
        <v>0</v>
      </c>
      <c r="M23" s="23"/>
    </row>
    <row r="24" spans="1:13" x14ac:dyDescent="0.3">
      <c r="A24" s="7">
        <v>4</v>
      </c>
      <c r="B24" s="7">
        <v>19</v>
      </c>
      <c r="C24" s="7" t="s">
        <v>67</v>
      </c>
      <c r="D24" s="23">
        <v>5</v>
      </c>
      <c r="E24" s="130">
        <v>3</v>
      </c>
      <c r="F24" s="131">
        <v>2</v>
      </c>
      <c r="G24" s="133">
        <v>0</v>
      </c>
      <c r="H24" s="23">
        <v>3</v>
      </c>
      <c r="I24" s="23">
        <v>0</v>
      </c>
      <c r="J24" s="23">
        <v>2</v>
      </c>
      <c r="K24" s="23">
        <v>0</v>
      </c>
      <c r="L24" s="23">
        <v>0</v>
      </c>
      <c r="M24" s="23"/>
    </row>
    <row r="25" spans="1:13" x14ac:dyDescent="0.3">
      <c r="A25" s="7">
        <v>4</v>
      </c>
      <c r="B25" s="7">
        <v>20</v>
      </c>
      <c r="C25" s="7" t="s">
        <v>194</v>
      </c>
      <c r="D25" s="23">
        <v>21</v>
      </c>
      <c r="E25" s="130">
        <v>21</v>
      </c>
      <c r="F25" s="131">
        <v>0</v>
      </c>
      <c r="G25" s="133">
        <v>0</v>
      </c>
      <c r="H25" s="23">
        <v>0</v>
      </c>
      <c r="I25" s="23">
        <v>21</v>
      </c>
      <c r="J25" s="23">
        <v>0</v>
      </c>
      <c r="K25" s="23">
        <v>0</v>
      </c>
      <c r="L25" s="23">
        <v>0</v>
      </c>
      <c r="M25" s="23"/>
    </row>
    <row r="26" spans="1:13" x14ac:dyDescent="0.3">
      <c r="A26" s="7">
        <v>5</v>
      </c>
      <c r="B26" s="7" t="s">
        <v>3</v>
      </c>
      <c r="C26" s="11" t="s">
        <v>195</v>
      </c>
      <c r="D26" s="23">
        <v>0</v>
      </c>
      <c r="E26" s="130">
        <v>0</v>
      </c>
      <c r="F26" s="131">
        <v>0</v>
      </c>
      <c r="G26" s="133">
        <v>0</v>
      </c>
      <c r="H26" s="23">
        <v>0</v>
      </c>
      <c r="I26" s="23">
        <v>0</v>
      </c>
      <c r="J26" s="23">
        <v>0</v>
      </c>
      <c r="K26" s="23">
        <v>0</v>
      </c>
      <c r="L26" s="23">
        <v>0</v>
      </c>
      <c r="M26" s="23"/>
    </row>
    <row r="27" spans="1:13" x14ac:dyDescent="0.3">
      <c r="A27" s="7">
        <v>5</v>
      </c>
      <c r="B27" s="7">
        <v>21</v>
      </c>
      <c r="C27" s="7" t="s">
        <v>66</v>
      </c>
      <c r="D27" s="23">
        <v>5</v>
      </c>
      <c r="E27" s="130">
        <v>3</v>
      </c>
      <c r="F27" s="131">
        <v>2</v>
      </c>
      <c r="G27" s="133">
        <v>0</v>
      </c>
      <c r="H27" s="23">
        <v>1</v>
      </c>
      <c r="I27" s="23">
        <v>2</v>
      </c>
      <c r="J27" s="23">
        <v>2</v>
      </c>
      <c r="K27" s="23">
        <v>0</v>
      </c>
      <c r="L27" s="23">
        <v>0</v>
      </c>
      <c r="M27" s="23"/>
    </row>
    <row r="28" spans="1:13" x14ac:dyDescent="0.3">
      <c r="A28" s="7">
        <v>5</v>
      </c>
      <c r="B28" s="7">
        <v>22</v>
      </c>
      <c r="C28" s="7" t="s">
        <v>65</v>
      </c>
      <c r="D28" s="23">
        <v>4</v>
      </c>
      <c r="E28" s="130">
        <v>4</v>
      </c>
      <c r="F28" s="131">
        <v>0</v>
      </c>
      <c r="G28" s="133">
        <v>0</v>
      </c>
      <c r="H28" s="23">
        <v>2</v>
      </c>
      <c r="I28" s="23">
        <v>1</v>
      </c>
      <c r="J28" s="23">
        <v>0</v>
      </c>
      <c r="K28" s="23">
        <v>0</v>
      </c>
      <c r="L28" s="23">
        <v>0</v>
      </c>
      <c r="M28" s="23"/>
    </row>
    <row r="29" spans="1:13" x14ac:dyDescent="0.3">
      <c r="A29" s="7">
        <v>5</v>
      </c>
      <c r="B29" s="7">
        <v>23</v>
      </c>
      <c r="C29" s="7" t="s">
        <v>193</v>
      </c>
      <c r="D29" s="23">
        <v>4</v>
      </c>
      <c r="E29" s="130">
        <v>4</v>
      </c>
      <c r="F29" s="131">
        <v>0</v>
      </c>
      <c r="G29" s="133">
        <v>0</v>
      </c>
      <c r="H29" s="23">
        <v>3</v>
      </c>
      <c r="I29" s="23">
        <v>1</v>
      </c>
      <c r="J29" s="23">
        <v>0</v>
      </c>
      <c r="K29" s="23">
        <v>0</v>
      </c>
      <c r="L29" s="23">
        <v>0</v>
      </c>
      <c r="M29" s="23"/>
    </row>
    <row r="30" spans="1:13" x14ac:dyDescent="0.3">
      <c r="A30" s="7">
        <v>5</v>
      </c>
      <c r="B30" s="7">
        <v>24</v>
      </c>
      <c r="C30" s="7" t="s">
        <v>194</v>
      </c>
      <c r="D30" s="23">
        <v>46</v>
      </c>
      <c r="E30" s="130">
        <v>46</v>
      </c>
      <c r="F30" s="131">
        <v>0</v>
      </c>
      <c r="G30" s="133">
        <v>0</v>
      </c>
      <c r="H30" s="23">
        <v>0</v>
      </c>
      <c r="I30" s="23">
        <v>46</v>
      </c>
      <c r="J30" s="23">
        <v>0</v>
      </c>
      <c r="K30" s="23">
        <v>0</v>
      </c>
      <c r="L30" s="23">
        <v>0</v>
      </c>
      <c r="M30" s="23"/>
    </row>
    <row r="31" spans="1:13" x14ac:dyDescent="0.3">
      <c r="A31" s="7">
        <v>5</v>
      </c>
      <c r="B31" s="7">
        <v>25</v>
      </c>
      <c r="C31" s="7" t="s">
        <v>67</v>
      </c>
      <c r="D31" s="23">
        <v>3</v>
      </c>
      <c r="E31" s="130">
        <v>3</v>
      </c>
      <c r="F31" s="131">
        <v>0</v>
      </c>
      <c r="G31" s="133">
        <v>0</v>
      </c>
      <c r="H31" s="23">
        <v>1</v>
      </c>
      <c r="I31" s="23">
        <v>2</v>
      </c>
      <c r="J31" s="23">
        <v>0</v>
      </c>
      <c r="K31" s="23">
        <v>0</v>
      </c>
      <c r="L31" s="23">
        <v>0</v>
      </c>
      <c r="M31" s="23"/>
    </row>
    <row r="32" spans="1:13" x14ac:dyDescent="0.3">
      <c r="A32" s="7">
        <v>6</v>
      </c>
      <c r="B32" s="7" t="s">
        <v>3</v>
      </c>
      <c r="C32" s="11" t="s">
        <v>195</v>
      </c>
      <c r="D32" s="23">
        <v>0</v>
      </c>
      <c r="E32" s="130">
        <v>0</v>
      </c>
      <c r="F32" s="131">
        <v>0</v>
      </c>
      <c r="G32" s="133">
        <v>0</v>
      </c>
      <c r="H32" s="23">
        <v>0</v>
      </c>
      <c r="I32" s="23">
        <v>0</v>
      </c>
      <c r="J32" s="23">
        <v>0</v>
      </c>
      <c r="K32" s="23">
        <v>0</v>
      </c>
      <c r="L32" s="23">
        <v>0</v>
      </c>
      <c r="M32" s="23"/>
    </row>
    <row r="33" spans="1:13" x14ac:dyDescent="0.3">
      <c r="A33" s="7">
        <v>6</v>
      </c>
      <c r="B33" s="7">
        <v>26</v>
      </c>
      <c r="C33" s="7" t="s">
        <v>66</v>
      </c>
      <c r="D33" s="23">
        <v>6</v>
      </c>
      <c r="E33" s="130">
        <v>6</v>
      </c>
      <c r="F33" s="131">
        <v>0</v>
      </c>
      <c r="G33" s="133">
        <v>0</v>
      </c>
      <c r="H33" s="23">
        <v>6</v>
      </c>
      <c r="I33" s="23">
        <v>0</v>
      </c>
      <c r="J33" s="23">
        <v>0</v>
      </c>
      <c r="K33" s="23">
        <v>0</v>
      </c>
      <c r="L33" s="23">
        <v>0</v>
      </c>
      <c r="M33" s="23"/>
    </row>
    <row r="34" spans="1:13" x14ac:dyDescent="0.3">
      <c r="A34" s="7">
        <v>6</v>
      </c>
      <c r="B34" s="7">
        <v>27</v>
      </c>
      <c r="C34" s="7" t="s">
        <v>65</v>
      </c>
      <c r="D34" s="23">
        <v>7</v>
      </c>
      <c r="E34" s="130">
        <v>7</v>
      </c>
      <c r="F34" s="131">
        <v>0</v>
      </c>
      <c r="G34" s="133">
        <v>0</v>
      </c>
      <c r="H34" s="23">
        <v>3</v>
      </c>
      <c r="I34" s="23">
        <v>2</v>
      </c>
      <c r="J34" s="23">
        <v>0</v>
      </c>
      <c r="K34" s="23">
        <v>0</v>
      </c>
      <c r="L34" s="23">
        <v>0</v>
      </c>
      <c r="M34" s="23"/>
    </row>
    <row r="35" spans="1:13" x14ac:dyDescent="0.3">
      <c r="A35" s="7">
        <v>6</v>
      </c>
      <c r="B35" s="7">
        <v>28</v>
      </c>
      <c r="C35" s="7" t="s">
        <v>193</v>
      </c>
      <c r="D35" s="23">
        <v>6</v>
      </c>
      <c r="E35" s="130">
        <v>6</v>
      </c>
      <c r="F35" s="131">
        <v>0</v>
      </c>
      <c r="G35" s="133">
        <v>0</v>
      </c>
      <c r="H35" s="23">
        <v>6</v>
      </c>
      <c r="I35" s="23">
        <v>0</v>
      </c>
      <c r="J35" s="23">
        <v>0</v>
      </c>
      <c r="K35" s="23">
        <v>0</v>
      </c>
      <c r="L35" s="23">
        <v>0</v>
      </c>
      <c r="M35" s="23"/>
    </row>
    <row r="36" spans="1:13" x14ac:dyDescent="0.3">
      <c r="A36" s="7">
        <v>6</v>
      </c>
      <c r="B36" s="7">
        <v>29</v>
      </c>
      <c r="C36" s="7" t="s">
        <v>67</v>
      </c>
      <c r="D36" s="23">
        <v>6</v>
      </c>
      <c r="E36" s="130">
        <v>4</v>
      </c>
      <c r="F36" s="131">
        <v>2</v>
      </c>
      <c r="G36" s="133">
        <v>0</v>
      </c>
      <c r="H36" s="23">
        <v>2</v>
      </c>
      <c r="I36" s="23">
        <v>2</v>
      </c>
      <c r="J36" s="23">
        <v>2</v>
      </c>
      <c r="K36" s="23">
        <v>0</v>
      </c>
      <c r="L36" s="23">
        <v>0</v>
      </c>
      <c r="M36" s="23"/>
    </row>
    <row r="37" spans="1:13" x14ac:dyDescent="0.3">
      <c r="A37" s="7">
        <v>6</v>
      </c>
      <c r="B37" s="7">
        <v>30</v>
      </c>
      <c r="C37" s="7" t="s">
        <v>194</v>
      </c>
      <c r="D37" s="23">
        <v>36</v>
      </c>
      <c r="E37" s="130">
        <v>36</v>
      </c>
      <c r="F37" s="131">
        <v>0</v>
      </c>
      <c r="G37" s="133">
        <v>0</v>
      </c>
      <c r="H37" s="23">
        <v>0</v>
      </c>
      <c r="I37" s="23">
        <v>36</v>
      </c>
      <c r="J37" s="23">
        <v>0</v>
      </c>
      <c r="K37" s="23">
        <v>0</v>
      </c>
      <c r="L37" s="23">
        <v>0</v>
      </c>
      <c r="M37" s="23"/>
    </row>
    <row r="38" spans="1:13" x14ac:dyDescent="0.3">
      <c r="A38" s="7">
        <v>1</v>
      </c>
      <c r="B38" s="7" t="s">
        <v>88</v>
      </c>
      <c r="C38" s="7" t="s">
        <v>67</v>
      </c>
      <c r="D38" s="23">
        <v>47</v>
      </c>
      <c r="E38" s="130">
        <v>0</v>
      </c>
      <c r="F38" s="131">
        <v>47</v>
      </c>
      <c r="G38" s="133">
        <v>0</v>
      </c>
      <c r="H38" s="23">
        <v>0</v>
      </c>
      <c r="I38" s="23">
        <v>0</v>
      </c>
      <c r="J38" s="23">
        <v>47</v>
      </c>
      <c r="K38" s="23">
        <v>0</v>
      </c>
      <c r="L38" s="23">
        <v>0</v>
      </c>
      <c r="M38" s="23"/>
    </row>
    <row r="39" spans="1:13" x14ac:dyDescent="0.3">
      <c r="A39" s="7">
        <v>2</v>
      </c>
      <c r="B39" s="7" t="s">
        <v>89</v>
      </c>
      <c r="C39" s="7" t="s">
        <v>204</v>
      </c>
      <c r="D39" s="23">
        <v>64</v>
      </c>
      <c r="E39" s="130">
        <v>0</v>
      </c>
      <c r="F39" s="131">
        <v>61</v>
      </c>
      <c r="G39" s="133">
        <v>3</v>
      </c>
      <c r="H39" s="23">
        <v>0</v>
      </c>
      <c r="I39" s="23">
        <v>0</v>
      </c>
      <c r="J39" s="23">
        <v>43</v>
      </c>
      <c r="K39" s="23">
        <v>18</v>
      </c>
      <c r="L39" s="23">
        <v>3</v>
      </c>
      <c r="M39" s="23"/>
    </row>
    <row r="40" spans="1:13" x14ac:dyDescent="0.3">
      <c r="A40" s="7">
        <v>3</v>
      </c>
      <c r="B40" s="7" t="s">
        <v>90</v>
      </c>
      <c r="C40" s="7" t="s">
        <v>67</v>
      </c>
      <c r="D40" s="23">
        <v>34</v>
      </c>
      <c r="E40" s="130">
        <v>0</v>
      </c>
      <c r="F40" s="131">
        <v>34</v>
      </c>
      <c r="G40" s="133">
        <v>0</v>
      </c>
      <c r="H40" s="23">
        <v>0</v>
      </c>
      <c r="I40" s="23">
        <v>0</v>
      </c>
      <c r="J40" s="23">
        <v>34</v>
      </c>
      <c r="K40" s="23">
        <v>0</v>
      </c>
      <c r="L40" s="23">
        <v>0</v>
      </c>
      <c r="M40" s="23"/>
    </row>
    <row r="41" spans="1:13" x14ac:dyDescent="0.3">
      <c r="A41" s="7">
        <v>4</v>
      </c>
      <c r="B41" s="7" t="s">
        <v>91</v>
      </c>
      <c r="C41" s="7" t="s">
        <v>204</v>
      </c>
      <c r="D41" s="23">
        <v>29</v>
      </c>
      <c r="E41" s="130">
        <v>0</v>
      </c>
      <c r="F41" s="131">
        <v>29</v>
      </c>
      <c r="G41" s="133">
        <v>0</v>
      </c>
      <c r="H41" s="23">
        <v>0</v>
      </c>
      <c r="I41" s="23">
        <v>0</v>
      </c>
      <c r="J41" s="23">
        <v>29</v>
      </c>
      <c r="K41" s="23">
        <v>0</v>
      </c>
      <c r="L41" s="23">
        <v>0</v>
      </c>
      <c r="M41" s="23"/>
    </row>
    <row r="42" spans="1:13" x14ac:dyDescent="0.3">
      <c r="A42" s="7">
        <v>5</v>
      </c>
      <c r="B42" s="7" t="s">
        <v>92</v>
      </c>
      <c r="C42" s="7" t="s">
        <v>67</v>
      </c>
      <c r="D42" s="23">
        <v>46</v>
      </c>
      <c r="E42" s="130">
        <v>0</v>
      </c>
      <c r="F42" s="131">
        <v>44</v>
      </c>
      <c r="G42" s="133">
        <v>2</v>
      </c>
      <c r="H42" s="23">
        <v>0</v>
      </c>
      <c r="I42" s="23">
        <v>0</v>
      </c>
      <c r="J42" s="23">
        <v>43</v>
      </c>
      <c r="K42" s="23">
        <v>1</v>
      </c>
      <c r="L42" s="23">
        <v>2</v>
      </c>
      <c r="M42" s="23"/>
    </row>
    <row r="43" spans="1:13" x14ac:dyDescent="0.3">
      <c r="A43" s="7">
        <v>6</v>
      </c>
      <c r="B43" s="7" t="s">
        <v>93</v>
      </c>
      <c r="C43" s="7" t="s">
        <v>204</v>
      </c>
      <c r="D43" s="23">
        <v>33</v>
      </c>
      <c r="E43" s="130">
        <v>0</v>
      </c>
      <c r="F43" s="131">
        <v>33</v>
      </c>
      <c r="G43" s="133">
        <v>0</v>
      </c>
      <c r="H43" s="23">
        <v>0</v>
      </c>
      <c r="I43" s="23">
        <v>0</v>
      </c>
      <c r="J43" s="23">
        <v>33</v>
      </c>
      <c r="K43" s="23">
        <v>0</v>
      </c>
      <c r="L43" s="23">
        <v>0</v>
      </c>
      <c r="M43" s="23"/>
    </row>
    <row r="48" spans="1:13" x14ac:dyDescent="0.3">
      <c r="D48" s="6"/>
    </row>
  </sheetData>
  <mergeCells count="1">
    <mergeCell ref="O1:V1"/>
  </mergeCells>
  <pageMargins left="0.7" right="0.7" top="0.75" bottom="0.75" header="0.3" footer="0.3"/>
  <pageSetup orientation="portrait" horizontalDpi="1200" verticalDpi="12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ColWidth="8.6640625" defaultRowHeight="14.4" x14ac:dyDescent="0.3"/>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34"/>
  <sheetViews>
    <sheetView topLeftCell="A7" zoomScaleNormal="100" zoomScalePageLayoutView="150" workbookViewId="0">
      <selection activeCell="C27" sqref="C27"/>
    </sheetView>
  </sheetViews>
  <sheetFormatPr defaultColWidth="8.88671875" defaultRowHeight="14.4" x14ac:dyDescent="0.3"/>
  <cols>
    <col min="1" max="1" width="60.21875" bestFit="1" customWidth="1"/>
    <col min="2" max="3" width="8.88671875" style="38"/>
    <col min="4" max="4" width="18.77734375" style="38" bestFit="1" customWidth="1"/>
    <col min="5" max="5" width="14.21875" style="38" bestFit="1" customWidth="1"/>
    <col min="6" max="11" width="10.44140625" customWidth="1"/>
  </cols>
  <sheetData>
    <row r="1" spans="1:12" s="25" customFormat="1" x14ac:dyDescent="0.3">
      <c r="A1" s="98" t="s">
        <v>81</v>
      </c>
      <c r="B1" s="99" t="s">
        <v>82</v>
      </c>
      <c r="C1" s="42"/>
      <c r="D1" s="40"/>
      <c r="E1" s="40"/>
      <c r="F1" s="98" t="s">
        <v>107</v>
      </c>
      <c r="G1" s="98"/>
      <c r="H1" s="98"/>
      <c r="I1" s="98"/>
      <c r="J1" s="98"/>
      <c r="K1" s="98"/>
    </row>
    <row r="2" spans="1:12" s="25" customFormat="1" ht="43.2" x14ac:dyDescent="0.3">
      <c r="A2" s="98"/>
      <c r="B2" s="99"/>
      <c r="C2" s="42" t="s">
        <v>68</v>
      </c>
      <c r="D2" s="40" t="s">
        <v>106</v>
      </c>
      <c r="E2" s="40" t="s">
        <v>2</v>
      </c>
      <c r="F2" s="134" t="s">
        <v>195</v>
      </c>
      <c r="G2" s="134" t="s">
        <v>194</v>
      </c>
      <c r="H2" s="134" t="s">
        <v>193</v>
      </c>
      <c r="I2" s="134" t="s">
        <v>65</v>
      </c>
      <c r="J2" s="134" t="s">
        <v>66</v>
      </c>
      <c r="K2" s="134" t="s">
        <v>67</v>
      </c>
      <c r="L2" s="25" t="s">
        <v>27</v>
      </c>
    </row>
    <row r="3" spans="1:12" x14ac:dyDescent="0.3">
      <c r="A3" s="39" t="s">
        <v>108</v>
      </c>
      <c r="F3">
        <v>0</v>
      </c>
      <c r="G3">
        <v>0</v>
      </c>
      <c r="H3">
        <v>1</v>
      </c>
      <c r="I3">
        <v>2</v>
      </c>
      <c r="J3">
        <v>1</v>
      </c>
      <c r="K3">
        <v>2</v>
      </c>
    </row>
    <row r="4" spans="1:12" x14ac:dyDescent="0.3">
      <c r="A4" t="s">
        <v>205</v>
      </c>
      <c r="B4" s="5">
        <v>0</v>
      </c>
      <c r="C4" s="38" t="s">
        <v>217</v>
      </c>
      <c r="D4" s="38" t="s">
        <v>109</v>
      </c>
      <c r="E4" s="38" t="s">
        <v>191</v>
      </c>
      <c r="F4">
        <v>0</v>
      </c>
      <c r="G4">
        <v>0</v>
      </c>
      <c r="H4">
        <v>1</v>
      </c>
      <c r="I4">
        <v>0</v>
      </c>
      <c r="J4">
        <v>0</v>
      </c>
      <c r="K4">
        <v>0</v>
      </c>
    </row>
    <row r="5" spans="1:12" x14ac:dyDescent="0.3">
      <c r="A5" t="s">
        <v>84</v>
      </c>
      <c r="B5" s="5">
        <v>0.8833333333333333</v>
      </c>
      <c r="C5" s="38" t="s">
        <v>122</v>
      </c>
      <c r="D5" s="38" t="s">
        <v>109</v>
      </c>
      <c r="E5" s="38" t="s">
        <v>17</v>
      </c>
      <c r="F5">
        <v>0</v>
      </c>
      <c r="G5">
        <v>0</v>
      </c>
      <c r="H5">
        <v>0</v>
      </c>
      <c r="I5">
        <v>1</v>
      </c>
      <c r="J5">
        <v>0</v>
      </c>
      <c r="K5">
        <v>0</v>
      </c>
      <c r="L5" s="7" t="s">
        <v>85</v>
      </c>
    </row>
    <row r="6" spans="1:12" x14ac:dyDescent="0.3">
      <c r="A6" t="s">
        <v>83</v>
      </c>
      <c r="B6" s="5">
        <v>0</v>
      </c>
      <c r="C6" s="38" t="s">
        <v>122</v>
      </c>
      <c r="D6" s="38" t="s">
        <v>109</v>
      </c>
      <c r="E6" s="38" t="s">
        <v>17</v>
      </c>
      <c r="F6">
        <v>0</v>
      </c>
      <c r="G6">
        <v>0</v>
      </c>
      <c r="H6">
        <v>0</v>
      </c>
      <c r="I6">
        <v>1</v>
      </c>
      <c r="J6">
        <v>0</v>
      </c>
      <c r="K6">
        <v>0</v>
      </c>
    </row>
    <row r="7" spans="1:12" x14ac:dyDescent="0.3">
      <c r="A7" s="7" t="s">
        <v>110</v>
      </c>
      <c r="B7" s="5">
        <v>0.375</v>
      </c>
      <c r="C7" s="38" t="s">
        <v>122</v>
      </c>
      <c r="D7" s="38" t="s">
        <v>114</v>
      </c>
      <c r="E7" s="38" t="s">
        <v>192</v>
      </c>
      <c r="F7">
        <v>0</v>
      </c>
      <c r="G7">
        <v>0</v>
      </c>
      <c r="H7">
        <v>0</v>
      </c>
      <c r="I7">
        <v>1</v>
      </c>
      <c r="J7">
        <v>1</v>
      </c>
      <c r="K7">
        <v>2</v>
      </c>
      <c r="L7" t="s">
        <v>173</v>
      </c>
    </row>
    <row r="8" spans="1:12" x14ac:dyDescent="0.3">
      <c r="A8" s="7" t="s">
        <v>111</v>
      </c>
      <c r="B8" s="5">
        <v>0.25</v>
      </c>
      <c r="C8" s="38" t="s">
        <v>122</v>
      </c>
      <c r="D8" s="38" t="s">
        <v>114</v>
      </c>
      <c r="E8" s="38" t="s">
        <v>192</v>
      </c>
      <c r="F8">
        <v>0</v>
      </c>
      <c r="G8">
        <v>0</v>
      </c>
      <c r="H8">
        <v>0</v>
      </c>
      <c r="I8">
        <v>1</v>
      </c>
      <c r="J8">
        <v>1</v>
      </c>
      <c r="K8">
        <v>2</v>
      </c>
    </row>
    <row r="9" spans="1:12" x14ac:dyDescent="0.3">
      <c r="A9" s="7" t="s">
        <v>110</v>
      </c>
      <c r="B9" s="5">
        <v>0.125</v>
      </c>
      <c r="C9" s="38" t="s">
        <v>122</v>
      </c>
      <c r="D9" s="38" t="s">
        <v>115</v>
      </c>
      <c r="E9" s="38" t="s">
        <v>192</v>
      </c>
      <c r="F9">
        <v>0</v>
      </c>
      <c r="G9">
        <v>0</v>
      </c>
      <c r="H9">
        <v>0</v>
      </c>
      <c r="I9">
        <v>1</v>
      </c>
      <c r="J9">
        <v>1</v>
      </c>
      <c r="K9">
        <v>2</v>
      </c>
      <c r="L9" t="s">
        <v>174</v>
      </c>
    </row>
    <row r="10" spans="1:12" x14ac:dyDescent="0.3">
      <c r="A10" s="7" t="s">
        <v>111</v>
      </c>
      <c r="B10" s="5">
        <v>0.16666666666666666</v>
      </c>
      <c r="C10" s="38" t="s">
        <v>122</v>
      </c>
      <c r="D10" s="38" t="s">
        <v>115</v>
      </c>
      <c r="E10" s="38" t="s">
        <v>192</v>
      </c>
      <c r="F10">
        <v>0</v>
      </c>
      <c r="G10">
        <v>0</v>
      </c>
      <c r="H10">
        <v>0</v>
      </c>
      <c r="I10">
        <v>1</v>
      </c>
      <c r="J10">
        <v>1</v>
      </c>
      <c r="K10">
        <v>2</v>
      </c>
    </row>
    <row r="11" spans="1:12" x14ac:dyDescent="0.3">
      <c r="A11" s="7" t="s">
        <v>110</v>
      </c>
      <c r="B11" s="5">
        <v>7.4999999999999997E-2</v>
      </c>
      <c r="C11" s="38" t="s">
        <v>122</v>
      </c>
      <c r="D11" s="38" t="s">
        <v>116</v>
      </c>
      <c r="E11" s="38" t="s">
        <v>192</v>
      </c>
      <c r="F11">
        <v>0</v>
      </c>
      <c r="G11">
        <v>0</v>
      </c>
      <c r="H11">
        <v>0</v>
      </c>
      <c r="I11">
        <v>1</v>
      </c>
      <c r="J11">
        <v>1</v>
      </c>
      <c r="K11">
        <v>2</v>
      </c>
      <c r="L11" t="s">
        <v>175</v>
      </c>
    </row>
    <row r="12" spans="1:12" x14ac:dyDescent="0.3">
      <c r="A12" s="7" t="s">
        <v>111</v>
      </c>
      <c r="B12" s="5">
        <v>8.3333333333333329E-2</v>
      </c>
      <c r="C12" s="38" t="s">
        <v>122</v>
      </c>
      <c r="D12" s="38" t="s">
        <v>116</v>
      </c>
      <c r="E12" s="38" t="s">
        <v>192</v>
      </c>
      <c r="F12">
        <v>0</v>
      </c>
      <c r="G12">
        <v>0</v>
      </c>
      <c r="H12">
        <v>0</v>
      </c>
      <c r="I12">
        <v>1</v>
      </c>
      <c r="J12">
        <v>1</v>
      </c>
      <c r="K12">
        <v>2</v>
      </c>
    </row>
    <row r="13" spans="1:12" x14ac:dyDescent="0.3">
      <c r="A13" s="7" t="s">
        <v>112</v>
      </c>
      <c r="B13" s="5">
        <v>0.16666666666666666</v>
      </c>
      <c r="C13" s="38" t="s">
        <v>217</v>
      </c>
      <c r="D13" s="38" t="s">
        <v>109</v>
      </c>
      <c r="E13" s="38" t="s">
        <v>192</v>
      </c>
      <c r="F13">
        <v>0</v>
      </c>
      <c r="G13">
        <v>0</v>
      </c>
      <c r="H13">
        <v>0</v>
      </c>
      <c r="I13">
        <v>1</v>
      </c>
      <c r="J13">
        <v>1</v>
      </c>
      <c r="K13">
        <v>2</v>
      </c>
    </row>
    <row r="14" spans="1:12" x14ac:dyDescent="0.3">
      <c r="A14" s="7" t="s">
        <v>113</v>
      </c>
      <c r="B14" s="5">
        <v>8.3333333333333329E-2</v>
      </c>
      <c r="C14" s="38" t="s">
        <v>217</v>
      </c>
      <c r="D14" s="38" t="s">
        <v>109</v>
      </c>
      <c r="E14" s="38" t="s">
        <v>192</v>
      </c>
      <c r="F14">
        <v>0</v>
      </c>
      <c r="G14">
        <v>0</v>
      </c>
      <c r="H14">
        <v>0</v>
      </c>
      <c r="I14">
        <v>1</v>
      </c>
      <c r="J14">
        <v>1</v>
      </c>
      <c r="K14">
        <v>2</v>
      </c>
    </row>
    <row r="15" spans="1:12" x14ac:dyDescent="0.3">
      <c r="A15" s="7" t="s">
        <v>141</v>
      </c>
      <c r="B15" s="5">
        <v>0.16666666666666666</v>
      </c>
      <c r="C15" s="38" t="s">
        <v>217</v>
      </c>
      <c r="D15" s="38" t="s">
        <v>109</v>
      </c>
      <c r="E15" s="38" t="s">
        <v>192</v>
      </c>
      <c r="F15">
        <v>0</v>
      </c>
      <c r="G15">
        <v>0</v>
      </c>
      <c r="H15">
        <v>0</v>
      </c>
      <c r="I15">
        <v>1</v>
      </c>
      <c r="J15">
        <v>1</v>
      </c>
      <c r="K15">
        <v>2</v>
      </c>
    </row>
    <row r="20" spans="1:9" x14ac:dyDescent="0.3">
      <c r="A20" t="s">
        <v>123</v>
      </c>
      <c r="B20" s="38" t="s">
        <v>124</v>
      </c>
      <c r="C20" s="38" t="s">
        <v>218</v>
      </c>
      <c r="I20" s="5"/>
    </row>
    <row r="21" spans="1:9" x14ac:dyDescent="0.3">
      <c r="A21" t="s">
        <v>206</v>
      </c>
      <c r="B21" s="5">
        <v>0</v>
      </c>
      <c r="C21" s="5">
        <v>0</v>
      </c>
      <c r="E21" s="38" t="s">
        <v>191</v>
      </c>
      <c r="I21" s="5"/>
    </row>
    <row r="22" spans="1:9" x14ac:dyDescent="0.3">
      <c r="A22" t="s">
        <v>117</v>
      </c>
      <c r="B22" s="5">
        <v>0.14722222222222223</v>
      </c>
      <c r="C22" s="5">
        <v>0</v>
      </c>
      <c r="D22" s="6"/>
      <c r="E22" s="38" t="s">
        <v>17</v>
      </c>
      <c r="I22" s="5"/>
    </row>
    <row r="23" spans="1:9" x14ac:dyDescent="0.3">
      <c r="A23" t="s">
        <v>118</v>
      </c>
      <c r="B23" s="5">
        <v>0</v>
      </c>
      <c r="C23" s="5">
        <v>0</v>
      </c>
      <c r="E23" s="38" t="s">
        <v>17</v>
      </c>
      <c r="I23" s="5"/>
    </row>
    <row r="24" spans="1:9" x14ac:dyDescent="0.3">
      <c r="A24" t="s">
        <v>270</v>
      </c>
      <c r="B24" s="5">
        <v>3.4722222222222224E-2</v>
      </c>
      <c r="C24" s="5">
        <v>0.41666666666666663</v>
      </c>
      <c r="D24" s="38" t="s">
        <v>114</v>
      </c>
      <c r="E24" s="38" t="s">
        <v>192</v>
      </c>
      <c r="F24" s="38" t="s">
        <v>119</v>
      </c>
      <c r="I24" s="5"/>
    </row>
    <row r="25" spans="1:9" x14ac:dyDescent="0.3">
      <c r="A25" t="s">
        <v>271</v>
      </c>
      <c r="B25" s="5">
        <v>1.6203703703703703E-2</v>
      </c>
      <c r="C25" s="5">
        <v>0.41666666666666663</v>
      </c>
      <c r="D25" s="38" t="s">
        <v>115</v>
      </c>
      <c r="E25" s="38" t="s">
        <v>192</v>
      </c>
      <c r="F25" s="38" t="s">
        <v>120</v>
      </c>
      <c r="I25" s="5"/>
    </row>
    <row r="26" spans="1:9" x14ac:dyDescent="0.3">
      <c r="A26" t="s">
        <v>272</v>
      </c>
      <c r="B26" s="5">
        <v>8.7962962962962951E-3</v>
      </c>
      <c r="C26" s="5">
        <v>0.41666666666666663</v>
      </c>
      <c r="D26" s="38" t="s">
        <v>116</v>
      </c>
      <c r="E26" s="38" t="s">
        <v>192</v>
      </c>
      <c r="F26" s="38" t="s">
        <v>121</v>
      </c>
      <c r="I26" s="5"/>
    </row>
    <row r="27" spans="1:9" x14ac:dyDescent="0.3">
      <c r="I27" s="5"/>
    </row>
    <row r="28" spans="1:9" x14ac:dyDescent="0.3">
      <c r="I28" s="5"/>
    </row>
    <row r="29" spans="1:9" x14ac:dyDescent="0.3">
      <c r="D29" s="5"/>
      <c r="I29" s="5"/>
    </row>
    <row r="30" spans="1:9" x14ac:dyDescent="0.3">
      <c r="D30" s="6"/>
      <c r="I30" s="5"/>
    </row>
    <row r="31" spans="1:9" x14ac:dyDescent="0.3">
      <c r="I31" s="5"/>
    </row>
    <row r="32" spans="1:9" x14ac:dyDescent="0.3">
      <c r="F32" s="38"/>
      <c r="I32" s="5"/>
    </row>
    <row r="33" spans="6:9" x14ac:dyDescent="0.3">
      <c r="F33" s="38"/>
      <c r="I33" s="5"/>
    </row>
    <row r="34" spans="6:9" x14ac:dyDescent="0.3">
      <c r="F34" s="38"/>
      <c r="I34" s="5"/>
    </row>
  </sheetData>
  <mergeCells count="3">
    <mergeCell ref="A1:A2"/>
    <mergeCell ref="B1:B2"/>
    <mergeCell ref="F1:K1"/>
  </mergeCells>
  <pageMargins left="0.7" right="0.7" top="0.75" bottom="0.75" header="0.3" footer="0.3"/>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86"/>
  <sheetViews>
    <sheetView topLeftCell="A61" workbookViewId="0">
      <selection activeCell="B83" sqref="B83"/>
    </sheetView>
  </sheetViews>
  <sheetFormatPr defaultColWidth="8.88671875" defaultRowHeight="14.4" x14ac:dyDescent="0.3"/>
  <cols>
    <col min="1" max="1" width="37.109375" bestFit="1" customWidth="1"/>
    <col min="2" max="2" width="32.5546875" bestFit="1" customWidth="1"/>
  </cols>
  <sheetData>
    <row r="1" spans="1:2" x14ac:dyDescent="0.3">
      <c r="A1" s="25" t="s">
        <v>207</v>
      </c>
    </row>
    <row r="2" spans="1:2" x14ac:dyDescent="0.3">
      <c r="A2" s="25" t="s">
        <v>209</v>
      </c>
      <c r="B2" s="25" t="s">
        <v>208</v>
      </c>
    </row>
    <row r="3" spans="1:2" x14ac:dyDescent="0.3">
      <c r="A3" t="s">
        <v>210</v>
      </c>
      <c r="B3" t="s">
        <v>211</v>
      </c>
    </row>
    <row r="4" spans="1:2" x14ac:dyDescent="0.3">
      <c r="A4" t="s">
        <v>212</v>
      </c>
      <c r="B4" t="s">
        <v>215</v>
      </c>
    </row>
    <row r="5" spans="1:2" x14ac:dyDescent="0.3">
      <c r="A5" t="s">
        <v>220</v>
      </c>
      <c r="B5" t="s">
        <v>221</v>
      </c>
    </row>
    <row r="6" spans="1:2" x14ac:dyDescent="0.3">
      <c r="A6" t="s">
        <v>213</v>
      </c>
      <c r="B6" t="s">
        <v>216</v>
      </c>
    </row>
    <row r="7" spans="1:2" x14ac:dyDescent="0.3">
      <c r="A7" t="s">
        <v>214</v>
      </c>
      <c r="B7" t="s">
        <v>219</v>
      </c>
    </row>
    <row r="10" spans="1:2" x14ac:dyDescent="0.3">
      <c r="A10" s="25" t="s">
        <v>222</v>
      </c>
    </row>
    <row r="11" spans="1:2" x14ac:dyDescent="0.3">
      <c r="A11" s="25" t="s">
        <v>223</v>
      </c>
      <c r="B11" s="25" t="s">
        <v>208</v>
      </c>
    </row>
    <row r="12" spans="1:2" x14ac:dyDescent="0.3">
      <c r="A12" s="109" t="s">
        <v>0</v>
      </c>
      <c r="B12" s="116" t="s">
        <v>224</v>
      </c>
    </row>
    <row r="13" spans="1:2" x14ac:dyDescent="0.3">
      <c r="A13" s="109" t="s">
        <v>1</v>
      </c>
      <c r="B13" s="116" t="s">
        <v>225</v>
      </c>
    </row>
    <row r="14" spans="1:2" x14ac:dyDescent="0.3">
      <c r="A14" s="110" t="s">
        <v>197</v>
      </c>
      <c r="B14" s="117" t="s">
        <v>226</v>
      </c>
    </row>
    <row r="15" spans="1:2" x14ac:dyDescent="0.3">
      <c r="A15" s="111" t="s">
        <v>4</v>
      </c>
      <c r="B15" s="118" t="s">
        <v>227</v>
      </c>
    </row>
    <row r="16" spans="1:2" x14ac:dyDescent="0.3">
      <c r="A16" s="109" t="s">
        <v>5</v>
      </c>
      <c r="B16" t="s">
        <v>228</v>
      </c>
    </row>
    <row r="17" spans="1:2" x14ac:dyDescent="0.3">
      <c r="A17" s="110" t="s">
        <v>198</v>
      </c>
      <c r="B17" t="s">
        <v>229</v>
      </c>
    </row>
    <row r="18" spans="1:2" x14ac:dyDescent="0.3">
      <c r="A18" s="110" t="s">
        <v>6</v>
      </c>
      <c r="B18" t="s">
        <v>230</v>
      </c>
    </row>
    <row r="19" spans="1:2" x14ac:dyDescent="0.3">
      <c r="A19" s="110" t="s">
        <v>7</v>
      </c>
      <c r="B19" t="s">
        <v>231</v>
      </c>
    </row>
    <row r="20" spans="1:2" x14ac:dyDescent="0.3">
      <c r="A20" s="110" t="s">
        <v>8</v>
      </c>
      <c r="B20" t="s">
        <v>232</v>
      </c>
    </row>
    <row r="21" spans="1:2" x14ac:dyDescent="0.3">
      <c r="A21" s="112" t="s">
        <v>172</v>
      </c>
      <c r="B21" t="s">
        <v>233</v>
      </c>
    </row>
    <row r="22" spans="1:2" x14ac:dyDescent="0.3">
      <c r="A22" s="113" t="s">
        <v>16</v>
      </c>
      <c r="B22" t="s">
        <v>234</v>
      </c>
    </row>
    <row r="23" spans="1:2" x14ac:dyDescent="0.3">
      <c r="A23" s="114" t="s">
        <v>15</v>
      </c>
      <c r="B23" t="s">
        <v>235</v>
      </c>
    </row>
    <row r="24" spans="1:2" x14ac:dyDescent="0.3">
      <c r="A24" s="115" t="s">
        <v>18</v>
      </c>
      <c r="B24" t="s">
        <v>236</v>
      </c>
    </row>
    <row r="25" spans="1:2" x14ac:dyDescent="0.3">
      <c r="A25" s="110" t="s">
        <v>9</v>
      </c>
      <c r="B25" t="s">
        <v>237</v>
      </c>
    </row>
    <row r="28" spans="1:2" x14ac:dyDescent="0.3">
      <c r="A28" s="25" t="s">
        <v>238</v>
      </c>
    </row>
    <row r="29" spans="1:2" x14ac:dyDescent="0.3">
      <c r="A29" s="25" t="s">
        <v>223</v>
      </c>
      <c r="B29" s="25" t="s">
        <v>208</v>
      </c>
    </row>
    <row r="30" spans="1:2" x14ac:dyDescent="0.3">
      <c r="A30" s="109" t="s">
        <v>0</v>
      </c>
      <c r="B30" s="116" t="s">
        <v>224</v>
      </c>
    </row>
    <row r="31" spans="1:2" x14ac:dyDescent="0.3">
      <c r="A31" s="109" t="s">
        <v>1</v>
      </c>
      <c r="B31" s="116" t="s">
        <v>225</v>
      </c>
    </row>
    <row r="32" spans="1:2" x14ac:dyDescent="0.3">
      <c r="A32" s="110" t="s">
        <v>197</v>
      </c>
      <c r="B32" s="117" t="s">
        <v>226</v>
      </c>
    </row>
    <row r="33" spans="1:2" ht="14.4" customHeight="1" x14ac:dyDescent="0.3">
      <c r="A33" s="119" t="s">
        <v>145</v>
      </c>
      <c r="B33" t="s">
        <v>239</v>
      </c>
    </row>
    <row r="34" spans="1:2" ht="14.4" customHeight="1" x14ac:dyDescent="0.3">
      <c r="A34" s="120" t="s">
        <v>105</v>
      </c>
      <c r="B34" t="s">
        <v>240</v>
      </c>
    </row>
    <row r="35" spans="1:2" ht="14.4" customHeight="1" x14ac:dyDescent="0.3">
      <c r="A35" s="120" t="s">
        <v>150</v>
      </c>
      <c r="B35" t="s">
        <v>241</v>
      </c>
    </row>
    <row r="36" spans="1:2" ht="14.4" customHeight="1" x14ac:dyDescent="0.3">
      <c r="A36" s="120" t="s">
        <v>146</v>
      </c>
      <c r="B36" t="s">
        <v>242</v>
      </c>
    </row>
    <row r="37" spans="1:2" ht="14.4" customHeight="1" x14ac:dyDescent="0.3">
      <c r="A37" s="120" t="s">
        <v>147</v>
      </c>
      <c r="B37" t="s">
        <v>243</v>
      </c>
    </row>
    <row r="38" spans="1:2" ht="14.4" customHeight="1" x14ac:dyDescent="0.3">
      <c r="A38" s="120" t="s">
        <v>148</v>
      </c>
      <c r="B38" t="s">
        <v>244</v>
      </c>
    </row>
    <row r="39" spans="1:2" ht="14.4" customHeight="1" x14ac:dyDescent="0.3">
      <c r="A39" s="120"/>
    </row>
    <row r="40" spans="1:2" ht="14.4" customHeight="1" x14ac:dyDescent="0.3">
      <c r="A40" s="120"/>
    </row>
    <row r="41" spans="1:2" ht="14.4" customHeight="1" x14ac:dyDescent="0.3">
      <c r="A41" s="121" t="s">
        <v>245</v>
      </c>
    </row>
    <row r="42" spans="1:2" ht="14.4" customHeight="1" x14ac:dyDescent="0.3">
      <c r="A42" s="126" t="s">
        <v>246</v>
      </c>
    </row>
    <row r="43" spans="1:2" ht="14.4" customHeight="1" x14ac:dyDescent="0.3">
      <c r="A43" s="25" t="s">
        <v>223</v>
      </c>
      <c r="B43" s="25" t="s">
        <v>208</v>
      </c>
    </row>
    <row r="44" spans="1:2" x14ac:dyDescent="0.3">
      <c r="A44" s="123" t="s">
        <v>39</v>
      </c>
      <c r="B44" t="s">
        <v>247</v>
      </c>
    </row>
    <row r="45" spans="1:2" x14ac:dyDescent="0.3">
      <c r="A45" s="123" t="s">
        <v>2</v>
      </c>
      <c r="B45" t="s">
        <v>248</v>
      </c>
    </row>
    <row r="46" spans="1:2" x14ac:dyDescent="0.3">
      <c r="A46" s="124" t="s">
        <v>158</v>
      </c>
      <c r="B46" t="s">
        <v>249</v>
      </c>
    </row>
    <row r="47" spans="1:2" x14ac:dyDescent="0.3">
      <c r="A47" s="124" t="s">
        <v>159</v>
      </c>
      <c r="B47" t="s">
        <v>250</v>
      </c>
    </row>
    <row r="48" spans="1:2" x14ac:dyDescent="0.3">
      <c r="A48" s="124" t="s">
        <v>160</v>
      </c>
      <c r="B48" t="s">
        <v>251</v>
      </c>
    </row>
    <row r="49" spans="1:2" x14ac:dyDescent="0.3">
      <c r="A49" s="124" t="s">
        <v>161</v>
      </c>
      <c r="B49" t="s">
        <v>252</v>
      </c>
    </row>
    <row r="50" spans="1:2" x14ac:dyDescent="0.3">
      <c r="A50" s="124" t="s">
        <v>162</v>
      </c>
      <c r="B50" t="s">
        <v>253</v>
      </c>
    </row>
    <row r="51" spans="1:2" x14ac:dyDescent="0.3">
      <c r="A51" s="125" t="s">
        <v>163</v>
      </c>
      <c r="B51" t="s">
        <v>254</v>
      </c>
    </row>
    <row r="52" spans="1:2" x14ac:dyDescent="0.3">
      <c r="A52" s="125" t="s">
        <v>180</v>
      </c>
      <c r="B52" t="s">
        <v>255</v>
      </c>
    </row>
    <row r="53" spans="1:2" x14ac:dyDescent="0.3">
      <c r="A53" s="125" t="s">
        <v>164</v>
      </c>
      <c r="B53" t="s">
        <v>256</v>
      </c>
    </row>
    <row r="54" spans="1:2" x14ac:dyDescent="0.3">
      <c r="A54" s="125" t="s">
        <v>165</v>
      </c>
      <c r="B54" t="s">
        <v>257</v>
      </c>
    </row>
    <row r="55" spans="1:2" x14ac:dyDescent="0.3">
      <c r="A55" s="125" t="s">
        <v>166</v>
      </c>
      <c r="B55" t="s">
        <v>258</v>
      </c>
    </row>
    <row r="58" spans="1:2" x14ac:dyDescent="0.3">
      <c r="A58" s="25" t="s">
        <v>259</v>
      </c>
    </row>
    <row r="59" spans="1:2" x14ac:dyDescent="0.3">
      <c r="A59" s="25" t="s">
        <v>223</v>
      </c>
      <c r="B59" s="25" t="s">
        <v>208</v>
      </c>
    </row>
    <row r="60" spans="1:2" x14ac:dyDescent="0.3">
      <c r="A60" s="122" t="s">
        <v>0</v>
      </c>
      <c r="B60" s="116" t="s">
        <v>224</v>
      </c>
    </row>
    <row r="61" spans="1:2" x14ac:dyDescent="0.3">
      <c r="A61" s="122" t="s">
        <v>1</v>
      </c>
      <c r="B61" s="116" t="s">
        <v>225</v>
      </c>
    </row>
    <row r="62" spans="1:2" x14ac:dyDescent="0.3">
      <c r="A62" s="122" t="s">
        <v>2</v>
      </c>
      <c r="B62" s="117" t="s">
        <v>226</v>
      </c>
    </row>
    <row r="63" spans="1:2" x14ac:dyDescent="0.3">
      <c r="A63" s="127" t="s">
        <v>125</v>
      </c>
      <c r="B63" t="s">
        <v>260</v>
      </c>
    </row>
    <row r="64" spans="1:2" x14ac:dyDescent="0.3">
      <c r="A64" s="108" t="s">
        <v>126</v>
      </c>
      <c r="B64" t="s">
        <v>261</v>
      </c>
    </row>
    <row r="65" spans="1:2" x14ac:dyDescent="0.3">
      <c r="A65" s="108" t="s">
        <v>127</v>
      </c>
      <c r="B65" t="s">
        <v>262</v>
      </c>
    </row>
    <row r="66" spans="1:2" x14ac:dyDescent="0.3">
      <c r="A66" s="108" t="s">
        <v>133</v>
      </c>
      <c r="B66" t="s">
        <v>263</v>
      </c>
    </row>
    <row r="67" spans="1:2" x14ac:dyDescent="0.3">
      <c r="A67" s="108" t="s">
        <v>128</v>
      </c>
      <c r="B67" t="s">
        <v>264</v>
      </c>
    </row>
    <row r="68" spans="1:2" x14ac:dyDescent="0.3">
      <c r="A68" s="108" t="s">
        <v>129</v>
      </c>
      <c r="B68" t="s">
        <v>265</v>
      </c>
    </row>
    <row r="69" spans="1:2" x14ac:dyDescent="0.3">
      <c r="A69" s="108" t="s">
        <v>130</v>
      </c>
      <c r="B69" t="s">
        <v>266</v>
      </c>
    </row>
    <row r="70" spans="1:2" x14ac:dyDescent="0.3">
      <c r="A70" s="108" t="s">
        <v>131</v>
      </c>
      <c r="B70" t="s">
        <v>268</v>
      </c>
    </row>
    <row r="71" spans="1:2" x14ac:dyDescent="0.3">
      <c r="A71" s="108" t="s">
        <v>132</v>
      </c>
      <c r="B71" t="s">
        <v>267</v>
      </c>
    </row>
    <row r="74" spans="1:2" x14ac:dyDescent="0.3">
      <c r="A74" s="15" t="s">
        <v>269</v>
      </c>
    </row>
    <row r="75" spans="1:2" x14ac:dyDescent="0.3">
      <c r="A75" s="25" t="s">
        <v>223</v>
      </c>
      <c r="B75" s="25" t="s">
        <v>208</v>
      </c>
    </row>
    <row r="76" spans="1:2" x14ac:dyDescent="0.3">
      <c r="A76" s="135" t="s">
        <v>81</v>
      </c>
      <c r="B76" s="135" t="s">
        <v>273</v>
      </c>
    </row>
    <row r="77" spans="1:2" x14ac:dyDescent="0.3">
      <c r="A77" s="136" t="s">
        <v>82</v>
      </c>
      <c r="B77" s="136" t="s">
        <v>274</v>
      </c>
    </row>
    <row r="78" spans="1:2" x14ac:dyDescent="0.3">
      <c r="A78" s="137" t="s">
        <v>68</v>
      </c>
      <c r="B78" s="135" t="s">
        <v>275</v>
      </c>
    </row>
    <row r="79" spans="1:2" x14ac:dyDescent="0.3">
      <c r="A79" s="137" t="s">
        <v>106</v>
      </c>
      <c r="B79" s="135" t="s">
        <v>276</v>
      </c>
    </row>
    <row r="80" spans="1:2" x14ac:dyDescent="0.3">
      <c r="A80" s="137" t="s">
        <v>2</v>
      </c>
      <c r="B80" s="135" t="s">
        <v>248</v>
      </c>
    </row>
    <row r="81" spans="1:2" x14ac:dyDescent="0.3">
      <c r="A81" s="135" t="s">
        <v>107</v>
      </c>
      <c r="B81" s="135" t="s">
        <v>277</v>
      </c>
    </row>
    <row r="82" spans="1:2" x14ac:dyDescent="0.3">
      <c r="A82" s="137" t="s">
        <v>27</v>
      </c>
      <c r="B82" s="135" t="s">
        <v>278</v>
      </c>
    </row>
    <row r="83" spans="1:2" x14ac:dyDescent="0.3">
      <c r="A83" s="135"/>
    </row>
    <row r="84" spans="1:2" x14ac:dyDescent="0.3">
      <c r="A84" s="135"/>
    </row>
    <row r="85" spans="1:2" x14ac:dyDescent="0.3">
      <c r="A85" s="135"/>
    </row>
    <row r="86" spans="1:2" x14ac:dyDescent="0.3">
      <c r="A86" s="13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Treatment application data</vt:lpstr>
      <vt:lpstr>Treatment summary</vt:lpstr>
      <vt:lpstr>Time and Cost SCALING</vt:lpstr>
      <vt:lpstr>Plant count summary</vt:lpstr>
      <vt:lpstr>Time assumptions</vt:lpstr>
      <vt:lpstr>Meta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Tiffany Sprague</dc:creator>
  <cp:lastModifiedBy>Tiffany Sprague</cp:lastModifiedBy>
  <cp:lastPrinted>2018-09-04T20:23:46Z</cp:lastPrinted>
  <dcterms:created xsi:type="dcterms:W3CDTF">2018-04-04T20:43:24Z</dcterms:created>
  <dcterms:modified xsi:type="dcterms:W3CDTF">2022-08-07T03:05:07Z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dbf12d4f10f94f6f92c4b3c58e1ee341</vt:lpwstr>
  </property>
</Properties>
</file>