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oao\Dropbox\CT-script\"/>
    </mc:Choice>
  </mc:AlternateContent>
  <bookViews>
    <workbookView xWindow="0" yWindow="0" windowWidth="20490" windowHeight="7755"/>
  </bookViews>
  <sheets>
    <sheet name="CT" sheetId="1" r:id="rId1"/>
  </sheets>
  <calcPr calcId="152511"/>
</workbook>
</file>

<file path=xl/calcChain.xml><?xml version="1.0" encoding="utf-8"?>
<calcChain xmlns="http://schemas.openxmlformats.org/spreadsheetml/2006/main">
  <c r="F27" i="1" l="1"/>
  <c r="H42" i="1" l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1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1" i="1"/>
  <c r="D42" i="1"/>
  <c r="G27" i="1"/>
  <c r="G28" i="1"/>
  <c r="G29" i="1"/>
  <c r="G30" i="1"/>
  <c r="G31" i="1"/>
  <c r="G33" i="1"/>
  <c r="G34" i="1"/>
  <c r="G35" i="1"/>
  <c r="G36" i="1"/>
  <c r="G32" i="1"/>
  <c r="F33" i="1"/>
  <c r="F34" i="1"/>
  <c r="F35" i="1"/>
  <c r="F36" i="1"/>
  <c r="F32" i="1"/>
  <c r="F28" i="1"/>
  <c r="F29" i="1"/>
  <c r="F30" i="1"/>
  <c r="F31" i="1"/>
  <c r="E33" i="1"/>
  <c r="E34" i="1"/>
  <c r="E35" i="1"/>
  <c r="E36" i="1"/>
  <c r="E32" i="1"/>
  <c r="E28" i="1"/>
  <c r="E29" i="1"/>
  <c r="E30" i="1"/>
  <c r="E31" i="1"/>
  <c r="E27" i="1"/>
</calcChain>
</file>

<file path=xl/sharedStrings.xml><?xml version="1.0" encoding="utf-8"?>
<sst xmlns="http://schemas.openxmlformats.org/spreadsheetml/2006/main" count="27" uniqueCount="20">
  <si>
    <t>Tree</t>
  </si>
  <si>
    <t>Log</t>
  </si>
  <si>
    <t>Knot</t>
  </si>
  <si>
    <t>KE_mm</t>
  </si>
  <si>
    <t>DKB_mm</t>
  </si>
  <si>
    <t>Zposition_mm</t>
  </si>
  <si>
    <t>Diameter_mm</t>
  </si>
  <si>
    <t>Result from script should be:</t>
  </si>
  <si>
    <t>Azimuth_deg</t>
  </si>
  <si>
    <t>C_mm</t>
  </si>
  <si>
    <t>Sound_pos</t>
  </si>
  <si>
    <t>Sound_knot</t>
  </si>
  <si>
    <t>Database 1 = "Multi_CT"</t>
  </si>
  <si>
    <t>Database 2 = "One_CT"</t>
  </si>
  <si>
    <t>RadialPosition_mm</t>
  </si>
  <si>
    <t>Outlimit_mm</t>
  </si>
  <si>
    <t>Heartwood_point</t>
  </si>
  <si>
    <t>HSlimit_mm</t>
  </si>
  <si>
    <t>WBlimit_mm</t>
  </si>
  <si>
    <t>Example of input to the script: file knotsParametric@Dgl_623_1_2015_05_20.csv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</si>
</sst>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9E99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/>
    <xf numFmtId="0" fontId="0" fillId="0" borderId="0" xfId="0" applyBorder="1"/>
    <xf numFmtId="164" fontId="3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164" fontId="3" fillId="0" borderId="0" xfId="0" applyNumberFormat="1" applyFont="1"/>
    <xf numFmtId="0" fontId="0" fillId="0" borderId="0" xfId="0" applyFill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1" fontId="4" fillId="0" borderId="0" xfId="0" applyNumberFormat="1" applyFont="1" applyBorder="1" applyAlignment="1">
      <alignment horizontal="left"/>
    </xf>
    <xf numFmtId="1" fontId="3" fillId="0" borderId="0" xfId="0" applyNumberFormat="1" applyFont="1" applyBorder="1"/>
    <xf numFmtId="0" fontId="0" fillId="0" borderId="0" xfId="0" applyFill="1"/>
    <xf numFmtId="0" fontId="3" fillId="0" borderId="0" xfId="0" applyFont="1" applyFill="1"/>
    <xf numFmtId="1" fontId="0" fillId="0" borderId="0" xfId="0" applyNumberFormat="1" applyFill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E9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16" zoomScale="70" zoomScaleNormal="70" workbookViewId="0">
      <selection activeCell="L47" sqref="L47"/>
    </sheetView>
  </sheetViews>
  <sheetFormatPr defaultColWidth="11" defaultRowHeight="14.25" x14ac:dyDescent="0.2"/>
  <cols>
    <col min="1" max="1" width="4.75" style="1" bestFit="1" customWidth="1"/>
    <col min="2" max="2" width="5.25" style="1" bestFit="1" customWidth="1"/>
    <col min="3" max="3" width="4.75" style="1" bestFit="1" customWidth="1"/>
    <col min="4" max="4" width="14.75" style="1" bestFit="1" customWidth="1"/>
    <col min="5" max="6" width="11" style="1" bestFit="1" customWidth="1"/>
    <col min="7" max="7" width="10.125" style="1" bestFit="1" customWidth="1"/>
    <col min="8" max="8" width="8.875" style="1" bestFit="1" customWidth="1"/>
    <col min="9" max="9" width="9.5" style="1" bestFit="1" customWidth="1"/>
    <col min="10" max="11" width="10" bestFit="1" customWidth="1"/>
    <col min="12" max="12" width="12.75" bestFit="1" customWidth="1"/>
    <col min="13" max="13" width="12.125" bestFit="1" customWidth="1"/>
  </cols>
  <sheetData>
    <row r="1" spans="1:13" x14ac:dyDescent="0.2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6"/>
      <c r="K1" s="7"/>
      <c r="L1" s="7"/>
      <c r="M1" s="7"/>
    </row>
    <row r="2" spans="1:13" x14ac:dyDescent="0.2">
      <c r="A2" s="15">
        <v>0.41505700000000001</v>
      </c>
      <c r="B2" s="15">
        <v>-0.129139</v>
      </c>
      <c r="C2" s="15">
        <v>1.5056499999999999</v>
      </c>
      <c r="D2" s="15">
        <v>-6.6961499999999997E-3</v>
      </c>
      <c r="E2" s="15">
        <v>-3.6332300000000002</v>
      </c>
      <c r="F2" s="15">
        <v>9.1526099999999999E-2</v>
      </c>
      <c r="G2" s="15">
        <v>0.16991600000000001</v>
      </c>
      <c r="H2" s="15">
        <v>106.51</v>
      </c>
      <c r="I2" s="15">
        <v>43.708399999999997</v>
      </c>
      <c r="J2" s="5"/>
      <c r="K2" s="7"/>
      <c r="L2" s="7"/>
      <c r="M2" s="7"/>
    </row>
    <row r="3" spans="1:13" x14ac:dyDescent="0.2">
      <c r="A3" s="15">
        <v>0.42164099999999999</v>
      </c>
      <c r="B3" s="15">
        <v>-0.116901</v>
      </c>
      <c r="C3" s="15">
        <v>5.7605199999999996</v>
      </c>
      <c r="D3" s="15">
        <v>4.9439499999999997E-2</v>
      </c>
      <c r="E3" s="15">
        <v>80.731200000000001</v>
      </c>
      <c r="F3" s="15">
        <v>1.30305E-2</v>
      </c>
      <c r="G3" s="15">
        <v>0.36557000000000001</v>
      </c>
      <c r="H3" s="15">
        <v>102.651</v>
      </c>
      <c r="I3" s="15">
        <v>69.320499999999996</v>
      </c>
      <c r="J3" s="5"/>
      <c r="K3" s="7"/>
      <c r="L3" s="7"/>
      <c r="M3" s="7"/>
    </row>
    <row r="4" spans="1:13" x14ac:dyDescent="0.2">
      <c r="A4" s="15">
        <v>0.58204</v>
      </c>
      <c r="B4" s="15">
        <v>-0.172264</v>
      </c>
      <c r="C4" s="15">
        <v>4.7388000000000003</v>
      </c>
      <c r="D4" s="15">
        <v>2.8834200000000001E-2</v>
      </c>
      <c r="E4" s="15">
        <v>99.181100000000001</v>
      </c>
      <c r="F4" s="15">
        <v>8.91517E-2</v>
      </c>
      <c r="G4" s="15">
        <v>0.42783399999999999</v>
      </c>
      <c r="H4" s="15">
        <v>103.7</v>
      </c>
      <c r="I4" s="15">
        <v>53.382199999999997</v>
      </c>
      <c r="J4" s="5"/>
      <c r="K4" s="7"/>
      <c r="L4" s="7"/>
      <c r="M4" s="7"/>
    </row>
    <row r="5" spans="1:13" x14ac:dyDescent="0.2">
      <c r="A5" s="15">
        <v>0.63540799999999997</v>
      </c>
      <c r="B5" s="15">
        <v>-0.191388</v>
      </c>
      <c r="C5" s="15">
        <v>3.1291099999999998</v>
      </c>
      <c r="D5" s="15">
        <v>-5.7694799999999997E-2</v>
      </c>
      <c r="E5" s="15">
        <v>127.044</v>
      </c>
      <c r="F5" s="15">
        <v>7.0409100000000002E-2</v>
      </c>
      <c r="G5" s="15">
        <v>0.50256800000000001</v>
      </c>
      <c r="H5" s="15">
        <v>106.72799999999999</v>
      </c>
      <c r="I5" s="15">
        <v>49.763300000000001</v>
      </c>
      <c r="J5" s="5"/>
      <c r="K5" s="7"/>
      <c r="L5" s="7"/>
      <c r="M5" s="7"/>
    </row>
    <row r="6" spans="1:13" x14ac:dyDescent="0.2">
      <c r="A6" s="15">
        <v>0.56830199999999997</v>
      </c>
      <c r="B6" s="15">
        <v>-0.175925</v>
      </c>
      <c r="C6" s="15">
        <v>3.8170999999999999</v>
      </c>
      <c r="D6" s="15">
        <v>1.0622899999999999E-2</v>
      </c>
      <c r="E6" s="15">
        <v>160.77600000000001</v>
      </c>
      <c r="F6" s="15">
        <v>0.11597399999999999</v>
      </c>
      <c r="G6" s="15">
        <v>0.55174100000000004</v>
      </c>
      <c r="H6" s="15">
        <v>99.939300000000003</v>
      </c>
      <c r="I6" s="15">
        <v>44.6036</v>
      </c>
      <c r="J6" s="5"/>
      <c r="K6" s="7"/>
      <c r="L6" s="7"/>
      <c r="M6" s="7"/>
    </row>
    <row r="7" spans="1:13" x14ac:dyDescent="0.2">
      <c r="A7" s="15">
        <v>0.66683599999999998</v>
      </c>
      <c r="B7" s="15">
        <v>-0.17421700000000001</v>
      </c>
      <c r="C7" s="15">
        <v>1.0918000000000001</v>
      </c>
      <c r="D7" s="15">
        <v>-7.7351000000000003E-2</v>
      </c>
      <c r="E7" s="15">
        <v>219.655</v>
      </c>
      <c r="F7" s="15">
        <v>5.645E-2</v>
      </c>
      <c r="G7" s="15">
        <v>0.452816</v>
      </c>
      <c r="H7" s="15">
        <v>100.67100000000001</v>
      </c>
      <c r="I7" s="15">
        <v>87.917100000000005</v>
      </c>
      <c r="J7" s="5"/>
      <c r="K7" s="7"/>
      <c r="L7" s="7"/>
      <c r="M7" s="7"/>
    </row>
    <row r="8" spans="1:13" x14ac:dyDescent="0.2">
      <c r="A8" s="15">
        <v>0.56316500000000003</v>
      </c>
      <c r="B8" s="15">
        <v>-0.153255</v>
      </c>
      <c r="C8" s="15">
        <v>4.7670300000000001</v>
      </c>
      <c r="D8" s="15">
        <v>7.2195700000000002E-2</v>
      </c>
      <c r="E8" s="15">
        <v>224.47</v>
      </c>
      <c r="F8" s="15">
        <v>6.7494599999999997E-3</v>
      </c>
      <c r="G8" s="15">
        <v>0.54732199999999998</v>
      </c>
      <c r="H8" s="15">
        <v>98.6327</v>
      </c>
      <c r="I8" s="15">
        <v>74.686400000000006</v>
      </c>
      <c r="J8" s="5"/>
      <c r="K8" s="7"/>
      <c r="L8" s="7"/>
      <c r="M8" s="7"/>
    </row>
    <row r="9" spans="1:13" x14ac:dyDescent="0.2">
      <c r="A9" s="15">
        <v>0.75039400000000001</v>
      </c>
      <c r="B9" s="15">
        <v>-0.21257499999999999</v>
      </c>
      <c r="C9" s="15">
        <v>2.4186200000000002</v>
      </c>
      <c r="D9" s="15">
        <v>-4.6493E-2</v>
      </c>
      <c r="E9" s="15">
        <v>300.51100000000002</v>
      </c>
      <c r="F9" s="15">
        <v>0.10449799999999999</v>
      </c>
      <c r="G9" s="15">
        <v>0.50764799999999999</v>
      </c>
      <c r="H9" s="15">
        <v>100.315</v>
      </c>
      <c r="I9" s="15">
        <v>63.601700000000001</v>
      </c>
      <c r="J9" s="5"/>
      <c r="K9" s="7"/>
      <c r="L9" s="7"/>
      <c r="M9" s="7"/>
    </row>
    <row r="10" spans="1:13" x14ac:dyDescent="0.2">
      <c r="A10" s="15">
        <v>0.90218200000000004</v>
      </c>
      <c r="B10" s="15">
        <v>-0.26204100000000002</v>
      </c>
      <c r="C10" s="15">
        <v>3.1384500000000002</v>
      </c>
      <c r="D10" s="15">
        <v>2.08524E-2</v>
      </c>
      <c r="E10" s="15">
        <v>314.11399999999998</v>
      </c>
      <c r="F10" s="15">
        <v>0.112413</v>
      </c>
      <c r="G10" s="15">
        <v>0.52442500000000003</v>
      </c>
      <c r="H10" s="15">
        <v>106.35299999999999</v>
      </c>
      <c r="I10" s="15">
        <v>57.551699999999997</v>
      </c>
      <c r="J10" s="5"/>
      <c r="K10" s="7"/>
      <c r="L10" s="7"/>
      <c r="M10" s="7"/>
    </row>
    <row r="11" spans="1:13" x14ac:dyDescent="0.2">
      <c r="A11" s="15">
        <v>0.85241199999999995</v>
      </c>
      <c r="B11" s="15">
        <v>-0.23274700000000001</v>
      </c>
      <c r="C11" s="15">
        <v>0.50214099999999995</v>
      </c>
      <c r="D11" s="15">
        <v>-6.4455700000000005E-2</v>
      </c>
      <c r="E11" s="15">
        <v>439.21</v>
      </c>
      <c r="F11" s="15">
        <v>0.20524300000000001</v>
      </c>
      <c r="G11" s="15">
        <v>0.36582700000000001</v>
      </c>
      <c r="H11" s="15">
        <v>122.86</v>
      </c>
      <c r="I11" s="15">
        <v>73.691999999999993</v>
      </c>
      <c r="J11" s="5"/>
      <c r="K11" s="7"/>
      <c r="L11" s="7"/>
      <c r="M11" s="7"/>
    </row>
    <row r="12" spans="1:13" x14ac:dyDescent="0.2">
      <c r="A12" s="15">
        <v>0.84564700000000004</v>
      </c>
      <c r="B12" s="15">
        <v>-0.225216</v>
      </c>
      <c r="C12" s="15">
        <v>2.3281700000000001</v>
      </c>
      <c r="D12" s="15">
        <v>-3.14095E-2</v>
      </c>
      <c r="E12" s="15">
        <v>458.74700000000001</v>
      </c>
      <c r="F12" s="15">
        <v>3.28945E-2</v>
      </c>
      <c r="G12" s="15">
        <v>0.62282599999999999</v>
      </c>
      <c r="H12" s="15">
        <v>100.74</v>
      </c>
      <c r="I12" s="15">
        <v>81.418499999999995</v>
      </c>
      <c r="J12" s="5"/>
      <c r="K12" s="7"/>
      <c r="L12" s="7"/>
      <c r="M12" s="7"/>
    </row>
    <row r="13" spans="1:13" x14ac:dyDescent="0.2">
      <c r="A13" s="15">
        <v>1.02</v>
      </c>
      <c r="B13" s="15">
        <v>-0.293512</v>
      </c>
      <c r="C13" s="15">
        <v>3.6943100000000002</v>
      </c>
      <c r="D13" s="15">
        <v>4.3837500000000001E-2</v>
      </c>
      <c r="E13" s="15">
        <v>505.86500000000001</v>
      </c>
      <c r="F13" s="15">
        <v>0.181501</v>
      </c>
      <c r="G13" s="15">
        <v>0.73633199999999999</v>
      </c>
      <c r="H13" s="15">
        <v>98.1965</v>
      </c>
      <c r="I13" s="15">
        <v>59.7395</v>
      </c>
      <c r="J13" s="5"/>
      <c r="K13" s="7"/>
      <c r="L13" s="7"/>
      <c r="M13" s="7"/>
    </row>
    <row r="14" spans="1:13" x14ac:dyDescent="0.2">
      <c r="A14" s="15">
        <v>0.89212100000000005</v>
      </c>
      <c r="B14" s="15">
        <v>-0.24538599999999999</v>
      </c>
      <c r="C14" s="15">
        <v>5.7524499999999996</v>
      </c>
      <c r="D14" s="15">
        <v>-4.1435199999999998E-2</v>
      </c>
      <c r="E14" s="15">
        <v>507.88099999999997</v>
      </c>
      <c r="F14" s="15">
        <v>-7.29504E-3</v>
      </c>
      <c r="G14" s="15">
        <v>0.693384</v>
      </c>
      <c r="H14" s="15">
        <v>92.753799999999998</v>
      </c>
      <c r="I14" s="15">
        <v>71.557599999999994</v>
      </c>
      <c r="J14" s="5"/>
      <c r="K14" s="7"/>
      <c r="L14" s="7"/>
      <c r="M14" s="7"/>
    </row>
    <row r="15" spans="1:13" x14ac:dyDescent="0.2">
      <c r="A15" s="15">
        <v>0.44328899999999999</v>
      </c>
      <c r="B15" s="15">
        <v>-0.13300899999999999</v>
      </c>
      <c r="C15" s="15">
        <v>1.17303</v>
      </c>
      <c r="D15" s="15">
        <v>4.4762499999999997E-2</v>
      </c>
      <c r="E15" s="15">
        <v>526.66800000000001</v>
      </c>
      <c r="F15" s="15">
        <v>0.25658900000000001</v>
      </c>
      <c r="G15" s="15">
        <v>0.10351</v>
      </c>
      <c r="H15" s="15">
        <v>123.375</v>
      </c>
      <c r="I15" s="15">
        <v>50.534300000000002</v>
      </c>
      <c r="J15" s="5"/>
      <c r="K15" s="7"/>
      <c r="L15" s="7"/>
      <c r="M15" s="7"/>
    </row>
    <row r="16" spans="1:13" x14ac:dyDescent="0.2">
      <c r="A16" s="15">
        <v>0.112987</v>
      </c>
      <c r="B16" s="15">
        <v>-3.2347599999999997E-2</v>
      </c>
      <c r="C16" s="15">
        <v>4.2985100000000003</v>
      </c>
      <c r="D16" s="15">
        <v>3.9079500000000003E-2</v>
      </c>
      <c r="E16" s="15">
        <v>555.45799999999997</v>
      </c>
      <c r="F16" s="15">
        <v>5.4413400000000001E-2</v>
      </c>
      <c r="G16" s="15">
        <v>8.8424299999999997E-2</v>
      </c>
      <c r="H16" s="15">
        <v>97.267200000000003</v>
      </c>
      <c r="I16" s="15">
        <v>60.968699999999998</v>
      </c>
      <c r="J16" s="5"/>
      <c r="K16" s="7"/>
      <c r="L16" s="7"/>
      <c r="M16" s="7"/>
    </row>
    <row r="17" spans="1:13" x14ac:dyDescent="0.2">
      <c r="A17" s="15">
        <v>0.13539799999999999</v>
      </c>
      <c r="B17" s="15">
        <v>-3.8629400000000001E-2</v>
      </c>
      <c r="C17" s="15">
        <v>0.47362500000000002</v>
      </c>
      <c r="D17" s="15">
        <v>4.5813399999999997E-2</v>
      </c>
      <c r="E17" s="15">
        <v>642.83600000000001</v>
      </c>
      <c r="F17" s="15">
        <v>4.2979900000000001E-2</v>
      </c>
      <c r="G17" s="15">
        <v>1.72081E-2</v>
      </c>
      <c r="H17" s="15">
        <v>125.06</v>
      </c>
      <c r="I17" s="15">
        <v>61.821399999999997</v>
      </c>
      <c r="J17" s="5"/>
      <c r="K17" s="7"/>
      <c r="L17" s="7"/>
      <c r="M17" s="7"/>
    </row>
    <row r="18" spans="1:13" x14ac:dyDescent="0.2">
      <c r="A18" s="15">
        <v>0.23757800000000001</v>
      </c>
      <c r="B18" s="15">
        <v>-6.9562600000000002E-2</v>
      </c>
      <c r="C18" s="15">
        <v>5.4541399999999998</v>
      </c>
      <c r="D18" s="15">
        <v>-2.85481E-2</v>
      </c>
      <c r="E18" s="15">
        <v>742.54399999999998</v>
      </c>
      <c r="F18" s="15">
        <v>5.0299999999999997E-2</v>
      </c>
      <c r="G18" s="15">
        <v>0.106403</v>
      </c>
      <c r="H18" s="15">
        <v>98.949399999999997</v>
      </c>
      <c r="I18" s="15">
        <v>55.728700000000003</v>
      </c>
      <c r="J18" s="5"/>
      <c r="K18" s="7"/>
      <c r="L18" s="7"/>
      <c r="M18" s="7"/>
    </row>
    <row r="19" spans="1:13" x14ac:dyDescent="0.2">
      <c r="A19" s="15">
        <v>0.27940799999999999</v>
      </c>
      <c r="B19" s="15">
        <v>-8.2093100000000002E-2</v>
      </c>
      <c r="C19" s="15">
        <v>0.85995600000000005</v>
      </c>
      <c r="D19" s="15">
        <v>-1.0260200000000001E-2</v>
      </c>
      <c r="E19" s="15">
        <v>750.62900000000002</v>
      </c>
      <c r="F19" s="15">
        <v>1.2432199999999999E-2</v>
      </c>
      <c r="G19" s="15">
        <v>8.0012700000000006E-2</v>
      </c>
      <c r="H19" s="15">
        <v>101.483</v>
      </c>
      <c r="I19" s="15">
        <v>54.965000000000003</v>
      </c>
      <c r="J19" s="5"/>
      <c r="K19" s="7"/>
      <c r="L19" s="7"/>
      <c r="M19" s="7"/>
    </row>
    <row r="20" spans="1:13" x14ac:dyDescent="0.2">
      <c r="A20" s="15">
        <v>0.29446499999999998</v>
      </c>
      <c r="B20" s="15">
        <v>-8.5093299999999997E-2</v>
      </c>
      <c r="C20" s="15">
        <v>2.9045200000000002</v>
      </c>
      <c r="D20" s="15">
        <v>-4.6438899999999998E-2</v>
      </c>
      <c r="E20" s="15">
        <v>762.69200000000001</v>
      </c>
      <c r="F20" s="15">
        <v>9.2963199999999996E-2</v>
      </c>
      <c r="G20" s="15">
        <v>0.18923499999999999</v>
      </c>
      <c r="H20" s="15">
        <v>105.283</v>
      </c>
      <c r="I20" s="15">
        <v>58.737499999999997</v>
      </c>
      <c r="J20" s="5"/>
      <c r="K20" s="7"/>
      <c r="L20" s="7"/>
      <c r="M20" s="7"/>
    </row>
    <row r="21" spans="1:13" x14ac:dyDescent="0.2">
      <c r="A21" s="15">
        <v>0.24962999999999999</v>
      </c>
      <c r="B21" s="15">
        <v>-6.9006700000000004E-2</v>
      </c>
      <c r="C21" s="15">
        <v>1.2361200000000001</v>
      </c>
      <c r="D21" s="15">
        <v>5.09627E-3</v>
      </c>
      <c r="E21" s="15">
        <v>775.82899999999995</v>
      </c>
      <c r="F21" s="15">
        <v>0.19100300000000001</v>
      </c>
      <c r="G21" s="15">
        <v>0.158382</v>
      </c>
      <c r="H21" s="15">
        <v>132.68899999999999</v>
      </c>
      <c r="I21" s="15">
        <v>70.142899999999997</v>
      </c>
      <c r="J21" s="5"/>
      <c r="K21" s="7"/>
      <c r="L21" s="7"/>
      <c r="M21" s="7"/>
    </row>
    <row r="22" spans="1:13" x14ac:dyDescent="0.2">
      <c r="J22" s="5"/>
      <c r="K22" s="7"/>
      <c r="L22" s="7"/>
      <c r="M22" s="7"/>
    </row>
    <row r="23" spans="1:13" x14ac:dyDescent="0.2">
      <c r="A23" s="24" t="s">
        <v>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7"/>
    </row>
    <row r="24" spans="1:13" x14ac:dyDescent="0.2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4"/>
    </row>
    <row r="25" spans="1:13" x14ac:dyDescent="0.2">
      <c r="A25" s="25" t="s">
        <v>12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"/>
    </row>
    <row r="26" spans="1:13" s="14" customFormat="1" ht="15" x14ac:dyDescent="0.25">
      <c r="A26" s="3" t="s">
        <v>0</v>
      </c>
      <c r="B26" s="3" t="s">
        <v>1</v>
      </c>
      <c r="C26" s="3" t="s">
        <v>2</v>
      </c>
      <c r="D26" s="9" t="s">
        <v>14</v>
      </c>
      <c r="E26" s="9" t="s">
        <v>6</v>
      </c>
      <c r="F26" s="9" t="s">
        <v>5</v>
      </c>
      <c r="G26" s="3" t="s">
        <v>8</v>
      </c>
      <c r="H26" s="9" t="s">
        <v>10</v>
      </c>
      <c r="I26" s="9" t="s">
        <v>17</v>
      </c>
      <c r="J26" s="9" t="s">
        <v>18</v>
      </c>
      <c r="K26" s="3" t="s">
        <v>15</v>
      </c>
      <c r="L26" s="10" t="s">
        <v>16</v>
      </c>
      <c r="M26" s="4"/>
    </row>
    <row r="27" spans="1:13" x14ac:dyDescent="0.2">
      <c r="A27" s="5">
        <v>623</v>
      </c>
      <c r="B27" s="5">
        <v>1</v>
      </c>
      <c r="C27" s="5">
        <v>1</v>
      </c>
      <c r="D27" s="5">
        <v>20</v>
      </c>
      <c r="E27" s="8">
        <f>ABS(TAN($A$2+($B$2*(D27^(1/4))))*2*D27)</f>
        <v>5.7169065635110563</v>
      </c>
      <c r="F27" s="11">
        <f>$E$2+(($F$2*(D27^(1/2)))+$G$2*D27)</f>
        <v>0.17440716263088696</v>
      </c>
      <c r="G27" s="11">
        <f>(($C$2+$D$2*LOG(D27))*360)/(2*PI())</f>
        <v>85.768235780385453</v>
      </c>
      <c r="H27" s="5">
        <v>1</v>
      </c>
      <c r="I27" s="5">
        <v>250.38</v>
      </c>
      <c r="J27" s="20">
        <v>311</v>
      </c>
      <c r="K27" s="5">
        <v>338</v>
      </c>
      <c r="L27" s="17">
        <v>1</v>
      </c>
      <c r="M27" s="19"/>
    </row>
    <row r="28" spans="1:13" x14ac:dyDescent="0.2">
      <c r="A28" s="5">
        <v>623</v>
      </c>
      <c r="B28" s="5">
        <v>1</v>
      </c>
      <c r="C28" s="5">
        <v>1</v>
      </c>
      <c r="D28" s="5">
        <v>40</v>
      </c>
      <c r="E28" s="8">
        <f t="shared" ref="E28:E31" si="0">ABS(TAN($A$2+($B$2*(D28^(1/4))))*2*D28)</f>
        <v>7.2428611802477825</v>
      </c>
      <c r="F28" s="11">
        <f t="shared" ref="F28:F31" si="1">$E$2+(($F$2*(D28^(1/2)))+$G$2*D28)</f>
        <v>3.7422718827046744</v>
      </c>
      <c r="G28" s="11">
        <f t="shared" ref="G28:G31" si="2">(($C$2+$D$2*LOG(D28))*360)/(2*PI())</f>
        <v>85.652742270885057</v>
      </c>
      <c r="H28" s="5">
        <v>1</v>
      </c>
      <c r="I28" s="5">
        <v>250.38</v>
      </c>
      <c r="J28" s="20">
        <v>311</v>
      </c>
      <c r="K28" s="5">
        <v>338</v>
      </c>
      <c r="L28" s="17">
        <v>1</v>
      </c>
      <c r="M28" s="19"/>
    </row>
    <row r="29" spans="1:13" x14ac:dyDescent="0.2">
      <c r="A29" s="5">
        <v>623</v>
      </c>
      <c r="B29" s="5">
        <v>1</v>
      </c>
      <c r="C29" s="5">
        <v>1</v>
      </c>
      <c r="D29" s="5">
        <v>60</v>
      </c>
      <c r="E29" s="8">
        <f t="shared" si="0"/>
        <v>6.6840356049421716</v>
      </c>
      <c r="F29" s="11">
        <f t="shared" si="1"/>
        <v>7.2706881220866295</v>
      </c>
      <c r="G29" s="11">
        <f t="shared" si="2"/>
        <v>85.585182898750659</v>
      </c>
      <c r="H29" s="5">
        <v>0</v>
      </c>
      <c r="I29" s="5">
        <v>250.33099999999999</v>
      </c>
      <c r="J29" s="20">
        <v>311</v>
      </c>
      <c r="K29" s="5">
        <v>338</v>
      </c>
      <c r="L29" s="17">
        <v>1</v>
      </c>
      <c r="M29" s="19"/>
    </row>
    <row r="30" spans="1:13" x14ac:dyDescent="0.2">
      <c r="A30" s="5">
        <v>623</v>
      </c>
      <c r="B30" s="5">
        <v>1</v>
      </c>
      <c r="C30" s="5">
        <v>1</v>
      </c>
      <c r="D30" s="5">
        <v>80</v>
      </c>
      <c r="E30" s="8">
        <f t="shared" si="0"/>
        <v>4.6158891329110201</v>
      </c>
      <c r="F30" s="11">
        <f t="shared" si="1"/>
        <v>10.778684325261775</v>
      </c>
      <c r="G30" s="11">
        <f t="shared" si="2"/>
        <v>85.53724876138466</v>
      </c>
      <c r="H30" s="5">
        <v>0</v>
      </c>
      <c r="I30" s="5">
        <v>250.33099999999999</v>
      </c>
      <c r="J30" s="18">
        <v>311</v>
      </c>
      <c r="K30" s="5">
        <v>338</v>
      </c>
      <c r="L30" s="17">
        <v>1</v>
      </c>
      <c r="M30" s="19"/>
    </row>
    <row r="31" spans="1:13" x14ac:dyDescent="0.2">
      <c r="A31" s="5">
        <v>623</v>
      </c>
      <c r="B31" s="5">
        <v>1</v>
      </c>
      <c r="C31" s="5">
        <v>1</v>
      </c>
      <c r="D31" s="5">
        <v>100</v>
      </c>
      <c r="E31" s="8">
        <f t="shared" si="0"/>
        <v>1.3367449532718942</v>
      </c>
      <c r="F31" s="11">
        <f t="shared" si="1"/>
        <v>14.273631000000002</v>
      </c>
      <c r="G31" s="11">
        <f t="shared" si="2"/>
        <v>85.500068155899342</v>
      </c>
      <c r="H31" s="5">
        <v>0</v>
      </c>
      <c r="I31" s="5">
        <v>250.24799999999999</v>
      </c>
      <c r="J31" s="18">
        <v>311</v>
      </c>
      <c r="K31" s="5">
        <v>339</v>
      </c>
      <c r="L31" s="17">
        <v>1</v>
      </c>
      <c r="M31" s="19"/>
    </row>
    <row r="32" spans="1:13" x14ac:dyDescent="0.2">
      <c r="A32" s="5">
        <v>623</v>
      </c>
      <c r="B32" s="5">
        <v>1</v>
      </c>
      <c r="C32" s="5">
        <v>2</v>
      </c>
      <c r="D32" s="5">
        <v>20</v>
      </c>
      <c r="E32" s="8">
        <f>ABS(TAN($A$3+($B$3*(D32^(1/4))))*2*D32)</f>
        <v>7.048648039676678</v>
      </c>
      <c r="F32" s="11">
        <f>$E$3+(($F$3*(D32^(1/2)))+$G$3*D32)</f>
        <v>88.100874167561628</v>
      </c>
      <c r="G32" s="11">
        <f>(($C$3+$D$3*LOG(D32))*360)/(2*PI())</f>
        <v>333.73887854195857</v>
      </c>
      <c r="H32" s="5">
        <v>1</v>
      </c>
      <c r="I32" s="5">
        <v>244.97499999999999</v>
      </c>
      <c r="J32" s="20">
        <v>307</v>
      </c>
      <c r="K32" s="5">
        <v>313</v>
      </c>
      <c r="L32" s="17">
        <v>1</v>
      </c>
      <c r="M32" s="19"/>
    </row>
    <row r="33" spans="1:17" x14ac:dyDescent="0.2">
      <c r="A33" s="5">
        <v>623</v>
      </c>
      <c r="B33" s="5">
        <v>1</v>
      </c>
      <c r="C33" s="5">
        <v>2</v>
      </c>
      <c r="D33" s="5">
        <v>40</v>
      </c>
      <c r="E33" s="8">
        <f t="shared" ref="E33:E36" si="3">ABS(TAN($A$3+($B$3*(D33^(1/4))))*2*D33)</f>
        <v>10.267875140946717</v>
      </c>
      <c r="F33" s="11">
        <f t="shared" ref="F33:F36" si="4">$E$3+(($F$3*(D33^(1/2)))+$G$3*D33)</f>
        <v>95.436412118101643</v>
      </c>
      <c r="G33" s="11">
        <f t="shared" ref="G33:G36" si="5">(($C$3+$D$3*LOG(D33))*360)/(2*PI())</f>
        <v>334.59159859197911</v>
      </c>
      <c r="H33" s="5">
        <v>1</v>
      </c>
      <c r="I33" s="5">
        <v>245.149</v>
      </c>
      <c r="J33" s="20">
        <v>307</v>
      </c>
      <c r="K33" s="5">
        <v>312</v>
      </c>
      <c r="L33" s="17">
        <v>1</v>
      </c>
      <c r="M33" s="19"/>
    </row>
    <row r="34" spans="1:17" x14ac:dyDescent="0.2">
      <c r="A34" s="5">
        <v>623</v>
      </c>
      <c r="B34" s="5">
        <v>1</v>
      </c>
      <c r="C34" s="5">
        <v>2</v>
      </c>
      <c r="D34" s="5">
        <v>60</v>
      </c>
      <c r="E34" s="8">
        <f t="shared" si="3"/>
        <v>11.590290836650583</v>
      </c>
      <c r="F34" s="11">
        <f t="shared" si="4"/>
        <v>102.76633381898552</v>
      </c>
      <c r="G34" s="11">
        <f t="shared" si="5"/>
        <v>335.09040784485421</v>
      </c>
      <c r="H34" s="5">
        <v>1</v>
      </c>
      <c r="I34" s="5">
        <v>245.298</v>
      </c>
      <c r="J34" s="20">
        <v>307</v>
      </c>
      <c r="K34" s="5">
        <v>313</v>
      </c>
      <c r="L34" s="17">
        <v>1</v>
      </c>
      <c r="M34" s="19"/>
    </row>
    <row r="35" spans="1:17" x14ac:dyDescent="0.2">
      <c r="A35" s="5">
        <v>623</v>
      </c>
      <c r="B35" s="5">
        <v>1</v>
      </c>
      <c r="C35" s="5">
        <v>2</v>
      </c>
      <c r="D35" s="5">
        <v>80</v>
      </c>
      <c r="E35" s="8">
        <f t="shared" si="3"/>
        <v>11.54404340730731</v>
      </c>
      <c r="F35" s="11">
        <f t="shared" si="4"/>
        <v>110.09334833512324</v>
      </c>
      <c r="G35" s="11">
        <f t="shared" si="5"/>
        <v>335.4443186419997</v>
      </c>
      <c r="H35" s="5">
        <v>0</v>
      </c>
      <c r="I35" s="5">
        <v>245.446</v>
      </c>
      <c r="J35" s="20">
        <v>307</v>
      </c>
      <c r="K35" s="5">
        <v>313</v>
      </c>
      <c r="L35" s="17">
        <v>1</v>
      </c>
      <c r="M35" s="19"/>
    </row>
    <row r="36" spans="1:17" x14ac:dyDescent="0.2">
      <c r="A36" s="5">
        <v>623</v>
      </c>
      <c r="B36" s="5">
        <v>1</v>
      </c>
      <c r="C36" s="5">
        <v>2</v>
      </c>
      <c r="D36" s="5">
        <v>100</v>
      </c>
      <c r="E36" s="8">
        <f t="shared" si="3"/>
        <v>10.402882312452386</v>
      </c>
      <c r="F36" s="11">
        <f t="shared" si="4"/>
        <v>117.41850500000001</v>
      </c>
      <c r="G36" s="11">
        <f t="shared" si="5"/>
        <v>335.71883318317504</v>
      </c>
      <c r="H36" s="5">
        <v>0</v>
      </c>
      <c r="I36" s="5">
        <v>245.34700000000001</v>
      </c>
      <c r="J36" s="20">
        <v>306</v>
      </c>
      <c r="K36" s="5">
        <v>313</v>
      </c>
      <c r="L36" s="17">
        <v>1</v>
      </c>
      <c r="M36" s="19"/>
    </row>
    <row r="37" spans="1:17" x14ac:dyDescent="0.2">
      <c r="A37" s="5"/>
      <c r="B37" s="5"/>
      <c r="C37" s="5"/>
      <c r="D37" s="5"/>
      <c r="E37" s="8"/>
      <c r="F37" s="12"/>
      <c r="G37" s="17"/>
      <c r="H37" s="5"/>
      <c r="I37" s="5"/>
      <c r="J37" s="8"/>
      <c r="K37" s="5"/>
      <c r="L37" s="7"/>
      <c r="M37" s="4"/>
    </row>
    <row r="38" spans="1:1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7"/>
      <c r="M38" s="4"/>
      <c r="N38" s="21"/>
      <c r="O38" s="21"/>
      <c r="P38" s="21"/>
      <c r="Q38" s="21"/>
    </row>
    <row r="39" spans="1:17" x14ac:dyDescent="0.2">
      <c r="A39" s="26" t="s">
        <v>13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7"/>
      <c r="M39" s="4"/>
      <c r="N39" s="21"/>
      <c r="O39" s="21"/>
      <c r="P39" s="21"/>
      <c r="Q39" s="21"/>
    </row>
    <row r="40" spans="1:17" x14ac:dyDescent="0.2">
      <c r="A40" s="3" t="s">
        <v>0</v>
      </c>
      <c r="B40" s="3" t="s">
        <v>1</v>
      </c>
      <c r="C40" s="3" t="s">
        <v>2</v>
      </c>
      <c r="D40" s="9" t="s">
        <v>8</v>
      </c>
      <c r="E40" s="9" t="s">
        <v>3</v>
      </c>
      <c r="F40" s="9" t="s">
        <v>4</v>
      </c>
      <c r="G40" s="9" t="s">
        <v>11</v>
      </c>
      <c r="H40" s="3" t="s">
        <v>9</v>
      </c>
      <c r="I40" s="3" t="s">
        <v>17</v>
      </c>
      <c r="J40" s="3" t="s">
        <v>18</v>
      </c>
      <c r="K40" s="3" t="s">
        <v>15</v>
      </c>
      <c r="N40" s="16"/>
      <c r="O40" s="2"/>
      <c r="P40" s="22"/>
      <c r="Q40" s="21"/>
    </row>
    <row r="41" spans="1:17" x14ac:dyDescent="0.2">
      <c r="A41" s="5">
        <v>623</v>
      </c>
      <c r="B41" s="5">
        <v>1</v>
      </c>
      <c r="C41" s="5">
        <v>1</v>
      </c>
      <c r="D41" s="18">
        <f>(($C2+$D2*LOG(100))*360)/(2*PI())</f>
        <v>85.500068155899342</v>
      </c>
      <c r="E41" s="11">
        <f t="shared" ref="E41:E55" si="6">H2</f>
        <v>106.51</v>
      </c>
      <c r="F41" s="12">
        <f t="shared" ref="F41:F55" si="7">I2</f>
        <v>43.708399999999997</v>
      </c>
      <c r="G41" s="5">
        <v>0</v>
      </c>
      <c r="H41" s="8">
        <f t="shared" ref="H41:H55" si="8">E2</f>
        <v>-3.6332300000000002</v>
      </c>
      <c r="I41" s="5">
        <v>250.24799999999999</v>
      </c>
      <c r="J41" s="5">
        <v>311</v>
      </c>
      <c r="K41" s="5">
        <v>339</v>
      </c>
      <c r="N41" s="16"/>
      <c r="O41" s="12"/>
      <c r="P41" s="23"/>
      <c r="Q41" s="21"/>
    </row>
    <row r="42" spans="1:17" x14ac:dyDescent="0.2">
      <c r="A42" s="5">
        <v>623</v>
      </c>
      <c r="B42" s="5">
        <v>1</v>
      </c>
      <c r="C42" s="5">
        <v>2</v>
      </c>
      <c r="D42" s="18">
        <f>(($C3+$D3*LOG(100))*360)/(2*PI())</f>
        <v>335.71883318317504</v>
      </c>
      <c r="E42" s="11">
        <f t="shared" si="6"/>
        <v>102.651</v>
      </c>
      <c r="F42" s="12">
        <f t="shared" si="7"/>
        <v>69.320499999999996</v>
      </c>
      <c r="G42" s="5">
        <v>0</v>
      </c>
      <c r="H42" s="8">
        <f t="shared" si="8"/>
        <v>80.731200000000001</v>
      </c>
      <c r="I42" s="5">
        <v>245.34700000000001</v>
      </c>
      <c r="J42" s="5">
        <v>306</v>
      </c>
      <c r="K42" s="5">
        <v>313</v>
      </c>
      <c r="N42" s="16"/>
      <c r="O42" s="12"/>
      <c r="P42" s="23"/>
      <c r="Q42" s="21"/>
    </row>
    <row r="43" spans="1:17" x14ac:dyDescent="0.2">
      <c r="A43" s="5">
        <v>623</v>
      </c>
      <c r="B43" s="5">
        <v>1</v>
      </c>
      <c r="C43" s="5">
        <v>3</v>
      </c>
      <c r="D43" s="18">
        <f>(($C4+$D4*LOG(100))*360)/(2*PI())</f>
        <v>274.81739588786678</v>
      </c>
      <c r="E43" s="11">
        <f t="shared" si="6"/>
        <v>103.7</v>
      </c>
      <c r="F43" s="12">
        <f t="shared" si="7"/>
        <v>53.382199999999997</v>
      </c>
      <c r="G43" s="5">
        <v>0</v>
      </c>
      <c r="H43" s="8">
        <f t="shared" si="8"/>
        <v>99.181100000000001</v>
      </c>
      <c r="I43" s="5">
        <v>247.79300000000001</v>
      </c>
      <c r="J43" s="5">
        <v>314</v>
      </c>
      <c r="K43" s="5">
        <v>320</v>
      </c>
      <c r="N43" s="16"/>
      <c r="O43" s="12"/>
      <c r="P43" s="23"/>
      <c r="Q43" s="21"/>
    </row>
    <row r="44" spans="1:17" x14ac:dyDescent="0.2">
      <c r="A44" s="5">
        <v>623</v>
      </c>
      <c r="B44" s="5">
        <v>1</v>
      </c>
      <c r="C44" s="5">
        <v>4</v>
      </c>
      <c r="D44" s="18">
        <f>(($C5+$D5*LOG(100))*360)/(2*PI())</f>
        <v>172.67345955247825</v>
      </c>
      <c r="E44" s="11">
        <f t="shared" si="6"/>
        <v>106.72799999999999</v>
      </c>
      <c r="F44" s="12">
        <f t="shared" si="7"/>
        <v>49.763300000000001</v>
      </c>
      <c r="G44" s="5">
        <v>0</v>
      </c>
      <c r="H44" s="8">
        <f t="shared" si="8"/>
        <v>127.044</v>
      </c>
      <c r="I44" s="5">
        <v>254.30600000000001</v>
      </c>
      <c r="J44" s="5">
        <v>326</v>
      </c>
      <c r="K44" s="5">
        <v>339</v>
      </c>
      <c r="N44" s="16"/>
      <c r="O44" s="12"/>
      <c r="P44" s="23"/>
      <c r="Q44" s="21"/>
    </row>
    <row r="45" spans="1:17" x14ac:dyDescent="0.2">
      <c r="A45" s="5">
        <v>623</v>
      </c>
      <c r="B45" s="5">
        <v>1</v>
      </c>
      <c r="C45" s="5">
        <v>5</v>
      </c>
      <c r="D45" s="18">
        <f>(($C6+$D6*LOG(80))*360)/(2*PI())</f>
        <v>219.86203063049811</v>
      </c>
      <c r="E45" s="11">
        <f t="shared" si="6"/>
        <v>99.939300000000003</v>
      </c>
      <c r="F45" s="12">
        <f t="shared" si="7"/>
        <v>44.6036</v>
      </c>
      <c r="G45" s="5">
        <v>0</v>
      </c>
      <c r="H45" s="8">
        <f t="shared" si="8"/>
        <v>160.77600000000001</v>
      </c>
      <c r="I45" s="5">
        <v>256.49599999999998</v>
      </c>
      <c r="J45" s="5">
        <v>308</v>
      </c>
      <c r="K45" s="5">
        <v>321</v>
      </c>
      <c r="N45" s="16"/>
      <c r="O45" s="12"/>
      <c r="P45" s="23"/>
      <c r="Q45" s="21"/>
    </row>
    <row r="46" spans="1:17" x14ac:dyDescent="0.2">
      <c r="A46" s="5">
        <v>623</v>
      </c>
      <c r="B46" s="5">
        <v>1</v>
      </c>
      <c r="C46" s="5">
        <v>6</v>
      </c>
      <c r="D46" s="18">
        <f>(($C7+$D7*LOG(100))*360)/(2*PI())</f>
        <v>53.691760390150428</v>
      </c>
      <c r="E46" s="11">
        <f t="shared" si="6"/>
        <v>100.67100000000001</v>
      </c>
      <c r="F46" s="12">
        <f t="shared" si="7"/>
        <v>87.917100000000005</v>
      </c>
      <c r="G46" s="5">
        <v>0</v>
      </c>
      <c r="H46" s="8">
        <f t="shared" si="8"/>
        <v>219.655</v>
      </c>
      <c r="I46" s="5">
        <v>235.16499999999999</v>
      </c>
      <c r="J46" s="5">
        <v>311</v>
      </c>
      <c r="K46" s="5">
        <v>332</v>
      </c>
      <c r="N46" s="16"/>
      <c r="O46" s="12"/>
      <c r="P46" s="23"/>
      <c r="Q46" s="21"/>
    </row>
    <row r="47" spans="1:17" x14ac:dyDescent="0.2">
      <c r="A47" s="5">
        <v>623</v>
      </c>
      <c r="B47" s="5">
        <v>1</v>
      </c>
      <c r="C47" s="5">
        <v>7</v>
      </c>
      <c r="D47" s="18">
        <f>(($C8+$D8*LOG(80))*360)/(2*PI())</f>
        <v>281.00284849805564</v>
      </c>
      <c r="E47" s="11">
        <f t="shared" si="6"/>
        <v>98.6327</v>
      </c>
      <c r="F47" s="12">
        <f t="shared" si="7"/>
        <v>74.686400000000006</v>
      </c>
      <c r="G47" s="5">
        <v>0</v>
      </c>
      <c r="H47" s="8">
        <f t="shared" si="8"/>
        <v>224.47</v>
      </c>
      <c r="I47" s="5">
        <v>247.595</v>
      </c>
      <c r="J47" s="5">
        <v>310</v>
      </c>
      <c r="K47" s="5">
        <v>313</v>
      </c>
      <c r="N47" s="16"/>
      <c r="O47" s="12"/>
      <c r="P47" s="23"/>
      <c r="Q47" s="21"/>
    </row>
    <row r="48" spans="1:17" x14ac:dyDescent="0.2">
      <c r="A48" s="5">
        <v>623</v>
      </c>
      <c r="B48" s="5">
        <v>1</v>
      </c>
      <c r="C48" s="5">
        <v>8</v>
      </c>
      <c r="D48" s="18">
        <f>(($C9+$D9*LOG(100))*360)/(2*PI())</f>
        <v>133.24901289212772</v>
      </c>
      <c r="E48" s="11">
        <f t="shared" si="6"/>
        <v>100.315</v>
      </c>
      <c r="F48" s="12">
        <f t="shared" si="7"/>
        <v>63.601700000000001</v>
      </c>
      <c r="G48" s="5">
        <v>0</v>
      </c>
      <c r="H48" s="8">
        <f t="shared" si="8"/>
        <v>300.51100000000002</v>
      </c>
      <c r="I48" s="5">
        <v>232.702</v>
      </c>
      <c r="J48" s="5">
        <v>302</v>
      </c>
      <c r="K48" s="5">
        <v>322</v>
      </c>
      <c r="N48" s="16"/>
      <c r="O48" s="12"/>
      <c r="P48" s="23"/>
      <c r="Q48" s="21"/>
    </row>
    <row r="49" spans="1:17" x14ac:dyDescent="0.2">
      <c r="A49" s="5">
        <v>623</v>
      </c>
      <c r="B49" s="5">
        <v>1</v>
      </c>
      <c r="C49" s="5">
        <v>9</v>
      </c>
      <c r="D49" s="18">
        <f>(($C10+$D10*LOG(100))*360)/(2*PI())</f>
        <v>182.20944823827045</v>
      </c>
      <c r="E49" s="11">
        <f t="shared" si="6"/>
        <v>106.35299999999999</v>
      </c>
      <c r="F49" s="12">
        <f t="shared" si="7"/>
        <v>57.551699999999997</v>
      </c>
      <c r="G49" s="5">
        <v>0</v>
      </c>
      <c r="H49" s="8">
        <f t="shared" si="8"/>
        <v>314.11399999999998</v>
      </c>
      <c r="I49" s="5">
        <v>258.87599999999998</v>
      </c>
      <c r="J49" s="5">
        <v>328</v>
      </c>
      <c r="K49" s="5">
        <v>334</v>
      </c>
      <c r="N49" s="16"/>
      <c r="O49" s="12"/>
      <c r="P49" s="23"/>
      <c r="Q49" s="21"/>
    </row>
    <row r="50" spans="1:17" x14ac:dyDescent="0.2">
      <c r="A50" s="5">
        <v>623</v>
      </c>
      <c r="B50" s="5">
        <v>1</v>
      </c>
      <c r="C50" s="5">
        <v>10</v>
      </c>
      <c r="D50" s="18">
        <f>(($C11+$D11*LOG(120))*360)/(2*PI())</f>
        <v>21.092061394059765</v>
      </c>
      <c r="E50" s="11">
        <f t="shared" si="6"/>
        <v>122.86</v>
      </c>
      <c r="F50" s="12">
        <f t="shared" si="7"/>
        <v>73.691999999999993</v>
      </c>
      <c r="G50" s="5">
        <v>0</v>
      </c>
      <c r="H50" s="8">
        <f t="shared" si="8"/>
        <v>439.21</v>
      </c>
      <c r="I50" s="5">
        <v>233.81800000000001</v>
      </c>
      <c r="J50" s="5">
        <v>291</v>
      </c>
      <c r="K50" s="5">
        <v>307</v>
      </c>
      <c r="N50" s="17"/>
      <c r="O50" s="12"/>
      <c r="P50" s="23"/>
      <c r="Q50" s="21"/>
    </row>
    <row r="51" spans="1:17" x14ac:dyDescent="0.2">
      <c r="A51" s="5">
        <v>623</v>
      </c>
      <c r="B51" s="5">
        <v>1</v>
      </c>
      <c r="C51" s="5">
        <v>11</v>
      </c>
      <c r="D51" s="18">
        <f>(($C12+$D12*LOG(100))*360)/(2*PI())</f>
        <v>129.79505141574055</v>
      </c>
      <c r="E51" s="11">
        <f t="shared" si="6"/>
        <v>100.74</v>
      </c>
      <c r="F51" s="12">
        <f t="shared" si="7"/>
        <v>81.418499999999995</v>
      </c>
      <c r="G51" s="5">
        <v>0</v>
      </c>
      <c r="H51" s="8">
        <f t="shared" si="8"/>
        <v>458.74700000000001</v>
      </c>
      <c r="I51" s="5">
        <v>239</v>
      </c>
      <c r="J51" s="5">
        <v>305</v>
      </c>
      <c r="K51" s="5">
        <v>317</v>
      </c>
      <c r="N51" s="17"/>
      <c r="O51" s="12"/>
      <c r="P51" s="23"/>
      <c r="Q51" s="21"/>
    </row>
    <row r="52" spans="1:17" x14ac:dyDescent="0.2">
      <c r="A52" s="5">
        <v>623</v>
      </c>
      <c r="B52" s="5">
        <v>1</v>
      </c>
      <c r="C52" s="5">
        <v>12</v>
      </c>
      <c r="D52" s="18">
        <f>(($C13+$D13*LOG(80))*360)/(2*PI())</f>
        <v>216.44836944021111</v>
      </c>
      <c r="E52" s="11">
        <f t="shared" si="6"/>
        <v>98.1965</v>
      </c>
      <c r="F52" s="12">
        <f t="shared" si="7"/>
        <v>59.7395</v>
      </c>
      <c r="G52" s="5">
        <v>0</v>
      </c>
      <c r="H52" s="8">
        <f t="shared" si="8"/>
        <v>505.86500000000001</v>
      </c>
      <c r="I52" s="5">
        <v>246.934</v>
      </c>
      <c r="J52" s="5">
        <v>304</v>
      </c>
      <c r="K52" s="5">
        <v>318</v>
      </c>
      <c r="N52" s="17"/>
      <c r="O52" s="12"/>
      <c r="P52" s="23"/>
      <c r="Q52" s="21"/>
    </row>
    <row r="53" spans="1:17" x14ac:dyDescent="0.2">
      <c r="A53" s="5">
        <v>623</v>
      </c>
      <c r="B53" s="5">
        <v>1</v>
      </c>
      <c r="C53" s="5">
        <v>13</v>
      </c>
      <c r="D53" s="18">
        <f>(($C14+$D14*LOG(80))*360)/(2*PI())</f>
        <v>325.0730530808421</v>
      </c>
      <c r="E53" s="11">
        <f t="shared" si="6"/>
        <v>92.753799999999998</v>
      </c>
      <c r="F53" s="12">
        <f t="shared" si="7"/>
        <v>71.557599999999994</v>
      </c>
      <c r="G53" s="5">
        <v>0</v>
      </c>
      <c r="H53" s="8">
        <f t="shared" si="8"/>
        <v>507.88099999999997</v>
      </c>
      <c r="I53" s="5">
        <v>233.471</v>
      </c>
      <c r="J53" s="5">
        <v>288</v>
      </c>
      <c r="K53" s="17">
        <v>303</v>
      </c>
      <c r="N53" s="17"/>
      <c r="O53" s="12"/>
      <c r="P53" s="23"/>
      <c r="Q53" s="21"/>
    </row>
    <row r="54" spans="1:17" x14ac:dyDescent="0.2">
      <c r="A54" s="5">
        <v>623</v>
      </c>
      <c r="B54" s="5">
        <v>1</v>
      </c>
      <c r="C54" s="5">
        <v>14</v>
      </c>
      <c r="D54" s="18">
        <f>(($C15+$D15*LOG(120))*360)/(2*PI())</f>
        <v>72.542149229406277</v>
      </c>
      <c r="E54" s="11">
        <f t="shared" si="6"/>
        <v>123.375</v>
      </c>
      <c r="F54" s="12">
        <f t="shared" si="7"/>
        <v>50.534300000000002</v>
      </c>
      <c r="G54" s="5">
        <v>0</v>
      </c>
      <c r="H54" s="8">
        <f t="shared" si="8"/>
        <v>526.66800000000001</v>
      </c>
      <c r="I54" s="5">
        <v>245.24799999999999</v>
      </c>
      <c r="J54" s="5">
        <v>325</v>
      </c>
      <c r="K54" s="17">
        <v>337</v>
      </c>
      <c r="N54" s="17"/>
      <c r="O54" s="12"/>
      <c r="P54" s="23"/>
      <c r="Q54" s="21"/>
    </row>
    <row r="55" spans="1:17" x14ac:dyDescent="0.2">
      <c r="A55" s="5">
        <v>623</v>
      </c>
      <c r="B55" s="5">
        <v>1</v>
      </c>
      <c r="C55" s="5">
        <v>15</v>
      </c>
      <c r="D55" s="18">
        <f>(($C16+$D16*LOG(80))*360)/(2*PI())</f>
        <v>250.547671744452</v>
      </c>
      <c r="E55" s="11">
        <f t="shared" si="6"/>
        <v>97.267200000000003</v>
      </c>
      <c r="F55" s="12">
        <f t="shared" si="7"/>
        <v>60.968699999999998</v>
      </c>
      <c r="G55" s="5">
        <v>0</v>
      </c>
      <c r="H55" s="8">
        <f t="shared" si="8"/>
        <v>555.45799999999997</v>
      </c>
      <c r="I55" s="5">
        <v>234.983</v>
      </c>
      <c r="J55" s="5">
        <v>294</v>
      </c>
      <c r="K55" s="17">
        <v>307</v>
      </c>
      <c r="N55" s="17"/>
      <c r="O55" s="12"/>
      <c r="P55" s="23"/>
      <c r="Q55" s="21"/>
    </row>
    <row r="56" spans="1:17" x14ac:dyDescent="0.2">
      <c r="A56" s="5"/>
      <c r="B56" s="5"/>
      <c r="C56" s="5"/>
      <c r="D56" s="12"/>
      <c r="F56" s="11"/>
      <c r="G56" s="12"/>
      <c r="H56" s="5"/>
      <c r="I56" s="5"/>
      <c r="J56" s="5"/>
      <c r="K56" s="5"/>
      <c r="L56" s="7"/>
      <c r="M56" s="7"/>
      <c r="N56" s="21"/>
      <c r="O56" s="21"/>
      <c r="P56" s="21"/>
      <c r="Q56" s="21"/>
    </row>
    <row r="57" spans="1:17" x14ac:dyDescent="0.2">
      <c r="A57" s="5"/>
      <c r="B57" s="5"/>
      <c r="C57" s="5"/>
      <c r="D57" s="5"/>
      <c r="F57" s="5"/>
      <c r="G57" s="5"/>
      <c r="H57" s="5"/>
      <c r="I57" s="5"/>
      <c r="J57" s="5"/>
      <c r="K57" s="7"/>
      <c r="L57" s="7"/>
      <c r="M57" s="7"/>
      <c r="N57" s="21"/>
      <c r="O57" s="21"/>
      <c r="P57" s="17"/>
      <c r="Q57" s="21"/>
    </row>
    <row r="58" spans="1:17" x14ac:dyDescent="0.2">
      <c r="A58" s="5"/>
      <c r="B58" s="5"/>
      <c r="C58" s="5"/>
      <c r="D58" s="5"/>
      <c r="E58" s="5"/>
      <c r="F58" s="5"/>
      <c r="G58" s="5"/>
      <c r="H58" s="5"/>
      <c r="I58" s="5"/>
      <c r="J58" s="7"/>
      <c r="K58" s="7"/>
      <c r="L58" s="7"/>
      <c r="M58" s="7"/>
      <c r="N58" s="21"/>
      <c r="O58" s="21"/>
      <c r="P58" s="21"/>
      <c r="Q58" s="21"/>
    </row>
    <row r="59" spans="1:17" x14ac:dyDescent="0.2">
      <c r="A59" s="5"/>
      <c r="B59" s="5"/>
      <c r="C59" s="5"/>
      <c r="D59" s="5"/>
      <c r="E59" s="5"/>
      <c r="F59" s="5"/>
      <c r="G59" s="5"/>
      <c r="H59" s="5"/>
      <c r="I59" s="5"/>
      <c r="J59" s="7"/>
      <c r="K59" s="7"/>
      <c r="L59" s="7"/>
      <c r="M59" s="7"/>
      <c r="N59" s="21"/>
      <c r="O59" s="21"/>
      <c r="P59" s="21"/>
      <c r="Q59" s="21"/>
    </row>
    <row r="60" spans="1:17" ht="15" x14ac:dyDescent="0.25">
      <c r="A60" s="7"/>
      <c r="B60" s="7"/>
      <c r="C60" s="7"/>
      <c r="D60" s="13"/>
      <c r="E60" s="13"/>
      <c r="F60" s="13"/>
      <c r="G60" s="13"/>
      <c r="H60" s="13"/>
      <c r="I60" s="13"/>
      <c r="J60" s="7"/>
      <c r="K60" s="7"/>
      <c r="L60" s="7"/>
      <c r="M60" s="7"/>
    </row>
    <row r="61" spans="1:17" x14ac:dyDescent="0.2">
      <c r="A61" s="7"/>
      <c r="B61" s="7"/>
      <c r="C61" s="7"/>
      <c r="D61" s="7"/>
      <c r="E61" s="7"/>
      <c r="F61" s="5"/>
      <c r="G61" s="7"/>
      <c r="H61" s="5"/>
      <c r="I61" s="5"/>
      <c r="J61" s="7"/>
      <c r="K61" s="7"/>
      <c r="L61" s="7"/>
      <c r="M61" s="7"/>
    </row>
    <row r="62" spans="1:17" x14ac:dyDescent="0.2">
      <c r="A62" s="7"/>
      <c r="B62" s="7"/>
      <c r="C62" s="7"/>
      <c r="D62" s="7"/>
      <c r="E62" s="7"/>
      <c r="F62" s="5"/>
      <c r="G62" s="7"/>
      <c r="H62" s="5"/>
      <c r="I62" s="5"/>
      <c r="J62" s="7"/>
      <c r="K62" s="7"/>
      <c r="L62" s="7"/>
      <c r="M62" s="7"/>
    </row>
    <row r="63" spans="1:17" x14ac:dyDescent="0.2">
      <c r="A63"/>
      <c r="B63"/>
      <c r="C63"/>
      <c r="D63"/>
      <c r="E63"/>
      <c r="G63"/>
    </row>
    <row r="64" spans="1:17" x14ac:dyDescent="0.2">
      <c r="A64"/>
      <c r="B64"/>
      <c r="C64"/>
      <c r="D64"/>
      <c r="E64"/>
      <c r="G64"/>
    </row>
    <row r="65" spans="1:9" x14ac:dyDescent="0.2">
      <c r="A65"/>
      <c r="B65"/>
      <c r="C65"/>
      <c r="D65"/>
      <c r="E65"/>
      <c r="G65"/>
    </row>
    <row r="66" spans="1:9" x14ac:dyDescent="0.2">
      <c r="A66"/>
      <c r="B66"/>
      <c r="C66"/>
      <c r="D66"/>
      <c r="E66"/>
      <c r="F66"/>
      <c r="G66"/>
      <c r="H66"/>
      <c r="I66"/>
    </row>
    <row r="67" spans="1:9" x14ac:dyDescent="0.2">
      <c r="A67"/>
      <c r="B67"/>
      <c r="C67"/>
      <c r="D67"/>
      <c r="E67"/>
      <c r="F67"/>
      <c r="G67"/>
      <c r="H67"/>
      <c r="I67"/>
    </row>
    <row r="68" spans="1:9" x14ac:dyDescent="0.2">
      <c r="A68"/>
      <c r="B68"/>
      <c r="C68"/>
      <c r="D68"/>
      <c r="E68"/>
      <c r="F68"/>
      <c r="G68"/>
      <c r="H68"/>
      <c r="I68"/>
    </row>
    <row r="69" spans="1:9" x14ac:dyDescent="0.2">
      <c r="A69"/>
      <c r="B69"/>
      <c r="C69"/>
      <c r="D69"/>
      <c r="E69"/>
      <c r="F69"/>
      <c r="G69"/>
      <c r="H69"/>
      <c r="I69"/>
    </row>
    <row r="70" spans="1:9" x14ac:dyDescent="0.2">
      <c r="A70"/>
      <c r="B70"/>
      <c r="C70"/>
      <c r="D70"/>
      <c r="E70"/>
      <c r="F70"/>
      <c r="G70"/>
      <c r="H70"/>
      <c r="I70"/>
    </row>
    <row r="71" spans="1:9" x14ac:dyDescent="0.2">
      <c r="A71"/>
      <c r="B71"/>
      <c r="C71"/>
      <c r="D71"/>
      <c r="E71"/>
      <c r="F71"/>
      <c r="G71"/>
      <c r="H71"/>
      <c r="I71"/>
    </row>
  </sheetData>
  <mergeCells count="4">
    <mergeCell ref="A1:I1"/>
    <mergeCell ref="A25:L25"/>
    <mergeCell ref="A23:L23"/>
    <mergeCell ref="A39:K39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CT</vt:lpstr>
    </vt:vector>
  </TitlesOfParts>
  <Company>LGL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Lais-Longo, Bruna (FORST)</dc:creator>
  <cp:lastModifiedBy>Pereira</cp:lastModifiedBy>
  <cp:lastPrinted>2017-06-06T11:08:55Z</cp:lastPrinted>
  <dcterms:created xsi:type="dcterms:W3CDTF">2017-06-06T09:11:38Z</dcterms:created>
  <dcterms:modified xsi:type="dcterms:W3CDTF">2017-06-22T17:58:38Z</dcterms:modified>
</cp:coreProperties>
</file>