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queryTables/queryTable5.xml" ContentType="application/vnd.openxmlformats-officedocument.spreadsheetml.queryTable+xml"/>
  <Override PartName="/xl/tables/table9.xml" ContentType="application/vnd.openxmlformats-officedocument.spreadsheetml.table+xml"/>
  <Override PartName="/xl/queryTables/queryTable6.xml" ContentType="application/vnd.openxmlformats-officedocument.spreadsheetml.queryTable+xml"/>
  <Override PartName="/xl/tables/table10.xml" ContentType="application/vnd.openxmlformats-officedocument.spreadsheetml.table+xml"/>
  <Override PartName="/xl/queryTables/queryTable7.xml" ContentType="application/vnd.openxmlformats-officedocument.spreadsheetml.queryTable+xml"/>
  <Override PartName="/xl/tables/table11.xml" ContentType="application/vnd.openxmlformats-officedocument.spreadsheetml.table+xml"/>
  <Override PartName="/xl/queryTables/queryTable8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mos-project\Dados\"/>
    </mc:Choice>
  </mc:AlternateContent>
  <xr:revisionPtr revIDLastSave="0" documentId="13_ncr:1_{57EAE447-F588-4551-9772-0DE49133E5D1}" xr6:coauthVersionLast="47" xr6:coauthVersionMax="47" xr10:uidLastSave="{00000000-0000-0000-0000-000000000000}"/>
  <bookViews>
    <workbookView xWindow="-108" yWindow="-108" windowWidth="23256" windowHeight="12456" firstSheet="1" activeTab="1" xr2:uid="{B7A45FD2-F1F2-4E7D-A114-41F5D5FB78A5}"/>
  </bookViews>
  <sheets>
    <sheet name="Planilha3" sheetId="16" state="hidden" r:id="rId1"/>
    <sheet name="Input" sheetId="1" r:id="rId2"/>
    <sheet name="Planilha1" sheetId="20" r:id="rId3"/>
    <sheet name="Comparação" sheetId="27" r:id="rId4"/>
    <sheet name="ContractTypes" sheetId="11" r:id="rId5"/>
    <sheet name="Planilha5" sheetId="24" state="hidden" r:id="rId6"/>
    <sheet name="WIP" sheetId="19" r:id="rId7"/>
    <sheet name="Days" sheetId="9" r:id="rId8"/>
    <sheet name="Revenue" sheetId="10" r:id="rId9"/>
    <sheet name="WOs" sheetId="3" state="hidden" r:id="rId10"/>
    <sheet name="Rig" sheetId="4" state="hidden" r:id="rId11"/>
    <sheet name="ListaClientes" sheetId="5" state="hidden" r:id="rId12"/>
    <sheet name="SoW" sheetId="6" state="hidden" r:id="rId13"/>
    <sheet name="dEmbarks" sheetId="8" state="hidden" r:id="rId14"/>
    <sheet name="Clientes" sheetId="12" state="hidden" r:id="rId15"/>
  </sheets>
  <externalReferences>
    <externalReference r:id="rId16"/>
  </externalReferences>
  <definedNames>
    <definedName name="_xlnm._FilterDatabase" localSheetId="3" hidden="1">Comparação!$B$1:$BC$206</definedName>
    <definedName name="_xlnm._FilterDatabase" localSheetId="1" hidden="1">Input!$R$227:$R$227</definedName>
    <definedName name="_xlcn.WorksheetConnection_InputC1C31" hidden="1">Input!$C$1:$C$3</definedName>
    <definedName name="_xlcn.WorksheetConnection_ProjetosxProdução2025.xlsxContractTypes1" hidden="1">ContractTypes[]</definedName>
    <definedName name="_xlcn.WorksheetConnection_ProjetosxProdução2025.xlsxDays1" hidden="1">Days[]</definedName>
    <definedName name="_xlcn.WorksheetConnection_ProjetosxProdução2025.xlsxdWOs1" hidden="1">dWOs[]</definedName>
    <definedName name="_xlcn.WorksheetConnection_ProjetosxProdução2025.xlsxTabProd1" hidden="1">TabProd[]</definedName>
    <definedName name="DadosExternos_1" localSheetId="14" hidden="1">Clientes!$A$3:$C$37</definedName>
    <definedName name="DadosExternos_1" localSheetId="7" hidden="1">Days!$A$1:$L$971</definedName>
    <definedName name="DadosExternos_1" localSheetId="9" hidden="1">WOs!$A$1:$V$1552</definedName>
    <definedName name="DadosExternos_2" localSheetId="10" hidden="1">Rig!$A$1:$H$184</definedName>
    <definedName name="DadosExternos_3" localSheetId="11" hidden="1">ListaClientes!$A$1:$K$137</definedName>
    <definedName name="DadosExternos_4" localSheetId="4" hidden="1">'ContractTypes'!$A$1:$B$9</definedName>
    <definedName name="DadosExternos_4" localSheetId="12" hidden="1">SoW!$A$1:$D$327</definedName>
    <definedName name="DadosExternos_6" localSheetId="13" hidden="1">dEmbarks!$A$1:$B$46</definedName>
    <definedName name="Embark">dEmbarks[Embark]</definedName>
    <definedName name="ListaClientes">dClientes[Client]</definedName>
    <definedName name="ListaRigs">dRig[Rig]</definedName>
    <definedName name="SegmentaçãodeDados_Client">#N/A</definedName>
    <definedName name="SegmentaçãodeDados_Rig">#N/A</definedName>
    <definedName name="SoW">dSoWDetail[SoW]</definedName>
    <definedName name="WO">dWOs[WO]</definedName>
  </definedNames>
  <calcPr calcId="191028"/>
  <pivotCaches>
    <pivotCache cacheId="0" r:id="rId17"/>
    <pivotCache cacheId="1" r:id="rId18"/>
    <pivotCache cacheId="2" r:id="rId19"/>
  </pivotCaches>
  <extLst>
    <ext xmlns:x14="http://schemas.microsoft.com/office/spreadsheetml/2009/9/main" uri="{BBE1A952-AA13-448e-AADC-164F8A28A991}">
      <x14:slicerCaches>
        <x14:slicerCache r:id="rId20"/>
        <x14:slicerCache r:id="rId2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WOs_ad8a7a20-1847-4d75-ba9c-a7722212a0bd" name="dWOs" connection="Consulta - dWOs"/>
          <x15:modelTable id="dRig_9a1513c6-e5d2-4fcf-931f-f4f521a9713f" name="dRig" connection="Consulta - dRig"/>
          <x15:modelTable id="dClientes_5c54b46d-e3b3-483b-9f42-c81828112918" name="dClientes" connection="Consulta - dClientes"/>
          <x15:modelTable id="dSoWDetail_c200d999-6c29-4d2d-8ade-36937ef246cb" name="dSoWDetail" connection="Consulta - dSoWDetail"/>
          <x15:modelTable id="dCategories_f90669f8-fb45-47ac-87ae-1b71004def8c" name="dCategories" connection="Consulta - dCategories"/>
          <x15:modelTable id="dEmbarks_64227659-dd97-4d48-89ee-423a915c8bd8" name="dEmbarks" connection="Consulta - dEmbarks"/>
          <x15:modelTable id="ContractTypes_35f5b920-7dc3-4c48-8384-492ee584b131" name="ContractTypes" connection="Consulta - ContractTypes"/>
          <x15:modelTable id="TabProd" name="TabProd" connection="WorksheetConnection_Projetos x Produção 2025.xlsx!TabProd"/>
          <x15:modelTable id="dWOs 1" name="dWOs 1" connection="WorksheetConnection_Projetos x Produção 2025.xlsx!dWOs"/>
          <x15:modelTable id="Days" name="Days" connection="WorksheetConnection_Projetos x Produção 2025.xlsx!Days"/>
          <x15:modelTable id="ContractTypes 1" name="ContractTypes 1" connection="WorksheetConnection_Projetos x Produção 2025.xlsx!ContractTypes"/>
          <x15:modelTable id="Intervalo" name="Intervalo" connection="WorksheetConnection_Input!$C$1:$C$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85" i="1" l="1"/>
  <c r="M585" i="1" s="1"/>
  <c r="S585" i="1"/>
  <c r="W585" i="1"/>
  <c r="AA585" i="1"/>
  <c r="AQ585" i="1" s="1"/>
  <c r="AP585" i="1"/>
  <c r="AP700" i="1"/>
  <c r="AA700" i="1"/>
  <c r="AQ700" i="1" s="1"/>
  <c r="W700" i="1"/>
  <c r="S700" i="1"/>
  <c r="L700" i="1"/>
  <c r="M700" i="1" s="1"/>
  <c r="L536" i="1"/>
  <c r="X536" i="1" s="1"/>
  <c r="AP536" i="1"/>
  <c r="S536" i="1"/>
  <c r="W536" i="1"/>
  <c r="AA536" i="1"/>
  <c r="X585" i="1" l="1"/>
  <c r="X700" i="1"/>
  <c r="AQ536" i="1"/>
  <c r="M536" i="1"/>
  <c r="L641" i="1"/>
  <c r="M641" i="1" s="1"/>
  <c r="S641" i="1"/>
  <c r="W641" i="1"/>
  <c r="AA641" i="1"/>
  <c r="AQ641" i="1" s="1"/>
  <c r="AP641" i="1"/>
  <c r="L640" i="1"/>
  <c r="X640" i="1" s="1"/>
  <c r="S640" i="1"/>
  <c r="W640" i="1"/>
  <c r="AA640" i="1"/>
  <c r="AQ640" i="1" s="1"/>
  <c r="AP640" i="1"/>
  <c r="L639" i="1"/>
  <c r="M639" i="1" s="1"/>
  <c r="S639" i="1"/>
  <c r="W639" i="1"/>
  <c r="AA639" i="1"/>
  <c r="AQ639" i="1" s="1"/>
  <c r="AP639" i="1"/>
  <c r="L701" i="1"/>
  <c r="M701" i="1" s="1"/>
  <c r="L673" i="1"/>
  <c r="M673" i="1" s="1"/>
  <c r="L621" i="1"/>
  <c r="M621" i="1" s="1"/>
  <c r="L627" i="1"/>
  <c r="X627" i="1" s="1"/>
  <c r="L630" i="1"/>
  <c r="X630" i="1" s="1"/>
  <c r="L654" i="1"/>
  <c r="M654" i="1" s="1"/>
  <c r="L623" i="1"/>
  <c r="X623" i="1" s="1"/>
  <c r="L625" i="1"/>
  <c r="M625" i="1" s="1"/>
  <c r="L635" i="1"/>
  <c r="M635" i="1" s="1"/>
  <c r="L694" i="1"/>
  <c r="M694" i="1" s="1"/>
  <c r="L668" i="1"/>
  <c r="M668" i="1" s="1"/>
  <c r="L633" i="1"/>
  <c r="X633" i="1" s="1"/>
  <c r="L648" i="1"/>
  <c r="M648" i="1" s="1"/>
  <c r="L691" i="1"/>
  <c r="X691" i="1" s="1"/>
  <c r="L686" i="1"/>
  <c r="M686" i="1" s="1"/>
  <c r="L616" i="1"/>
  <c r="M616" i="1" s="1"/>
  <c r="L714" i="1"/>
  <c r="M714" i="1" s="1"/>
  <c r="L646" i="1"/>
  <c r="M646" i="1" s="1"/>
  <c r="L643" i="1"/>
  <c r="M643" i="1" s="1"/>
  <c r="L696" i="1"/>
  <c r="M696" i="1" s="1"/>
  <c r="L664" i="1"/>
  <c r="M664" i="1" s="1"/>
  <c r="L662" i="1"/>
  <c r="M662" i="1" s="1"/>
  <c r="L650" i="1"/>
  <c r="M650" i="1" s="1"/>
  <c r="L676" i="1"/>
  <c r="X676" i="1" s="1"/>
  <c r="L722" i="1"/>
  <c r="M722" i="1" s="1"/>
  <c r="L719" i="1"/>
  <c r="M719" i="1" s="1"/>
  <c r="L705" i="1"/>
  <c r="M705" i="1" s="1"/>
  <c r="L638" i="1"/>
  <c r="M638" i="1" s="1"/>
  <c r="L660" i="1"/>
  <c r="M660" i="1" s="1"/>
  <c r="L683" i="1"/>
  <c r="M683" i="1" s="1"/>
  <c r="S701" i="1"/>
  <c r="S673" i="1"/>
  <c r="S621" i="1"/>
  <c r="S627" i="1"/>
  <c r="S630" i="1"/>
  <c r="S654" i="1"/>
  <c r="S623" i="1"/>
  <c r="S625" i="1"/>
  <c r="S635" i="1"/>
  <c r="S694" i="1"/>
  <c r="S668" i="1"/>
  <c r="S633" i="1"/>
  <c r="S648" i="1"/>
  <c r="S691" i="1"/>
  <c r="S686" i="1"/>
  <c r="S616" i="1"/>
  <c r="S714" i="1"/>
  <c r="S646" i="1"/>
  <c r="S643" i="1"/>
  <c r="S696" i="1"/>
  <c r="S664" i="1"/>
  <c r="S662" i="1"/>
  <c r="S650" i="1"/>
  <c r="S676" i="1"/>
  <c r="S722" i="1"/>
  <c r="S719" i="1"/>
  <c r="S705" i="1"/>
  <c r="S638" i="1"/>
  <c r="S660" i="1"/>
  <c r="S683" i="1"/>
  <c r="W701" i="1"/>
  <c r="W673" i="1"/>
  <c r="W621" i="1"/>
  <c r="W627" i="1"/>
  <c r="W630" i="1"/>
  <c r="W654" i="1"/>
  <c r="W623" i="1"/>
  <c r="W625" i="1"/>
  <c r="W635" i="1"/>
  <c r="W694" i="1"/>
  <c r="W668" i="1"/>
  <c r="W633" i="1"/>
  <c r="W648" i="1"/>
  <c r="W691" i="1"/>
  <c r="W686" i="1"/>
  <c r="W616" i="1"/>
  <c r="W714" i="1"/>
  <c r="W646" i="1"/>
  <c r="W643" i="1"/>
  <c r="W696" i="1"/>
  <c r="W664" i="1"/>
  <c r="W662" i="1"/>
  <c r="W650" i="1"/>
  <c r="W676" i="1"/>
  <c r="W722" i="1"/>
  <c r="W719" i="1"/>
  <c r="W705" i="1"/>
  <c r="W638" i="1"/>
  <c r="W660" i="1"/>
  <c r="W683" i="1"/>
  <c r="AA701" i="1"/>
  <c r="AQ701" i="1" s="1"/>
  <c r="AA673" i="1"/>
  <c r="AQ673" i="1" s="1"/>
  <c r="AA621" i="1"/>
  <c r="AQ621" i="1" s="1"/>
  <c r="AA627" i="1"/>
  <c r="AQ627" i="1" s="1"/>
  <c r="AA630" i="1"/>
  <c r="AQ630" i="1" s="1"/>
  <c r="AA654" i="1"/>
  <c r="AQ654" i="1" s="1"/>
  <c r="AA623" i="1"/>
  <c r="AQ623" i="1" s="1"/>
  <c r="AA625" i="1"/>
  <c r="AQ625" i="1" s="1"/>
  <c r="AA635" i="1"/>
  <c r="AQ635" i="1" s="1"/>
  <c r="AA694" i="1"/>
  <c r="AQ694" i="1" s="1"/>
  <c r="AA668" i="1"/>
  <c r="AQ668" i="1" s="1"/>
  <c r="AA633" i="1"/>
  <c r="AQ633" i="1" s="1"/>
  <c r="AA648" i="1"/>
  <c r="AQ648" i="1" s="1"/>
  <c r="AA691" i="1"/>
  <c r="AQ691" i="1" s="1"/>
  <c r="AA686" i="1"/>
  <c r="AQ686" i="1" s="1"/>
  <c r="AA616" i="1"/>
  <c r="AQ616" i="1" s="1"/>
  <c r="AA714" i="1"/>
  <c r="AQ714" i="1" s="1"/>
  <c r="AA646" i="1"/>
  <c r="AQ646" i="1" s="1"/>
  <c r="AA643" i="1"/>
  <c r="AQ643" i="1" s="1"/>
  <c r="AA696" i="1"/>
  <c r="AQ696" i="1" s="1"/>
  <c r="AA664" i="1"/>
  <c r="AQ664" i="1" s="1"/>
  <c r="AA662" i="1"/>
  <c r="AQ662" i="1" s="1"/>
  <c r="AA650" i="1"/>
  <c r="AQ650" i="1" s="1"/>
  <c r="AA676" i="1"/>
  <c r="AQ676" i="1" s="1"/>
  <c r="AA722" i="1"/>
  <c r="AQ722" i="1" s="1"/>
  <c r="AA719" i="1"/>
  <c r="AQ719" i="1" s="1"/>
  <c r="AA705" i="1"/>
  <c r="AQ705" i="1" s="1"/>
  <c r="AA638" i="1"/>
  <c r="AQ638" i="1" s="1"/>
  <c r="AA660" i="1"/>
  <c r="AQ660" i="1" s="1"/>
  <c r="AA683" i="1"/>
  <c r="AQ683" i="1" s="1"/>
  <c r="AP701" i="1"/>
  <c r="AP673" i="1"/>
  <c r="AP621" i="1"/>
  <c r="AP627" i="1"/>
  <c r="AP630" i="1"/>
  <c r="AP654" i="1"/>
  <c r="AP623" i="1"/>
  <c r="AP625" i="1"/>
  <c r="AP635" i="1"/>
  <c r="AP694" i="1"/>
  <c r="AP668" i="1"/>
  <c r="AP633" i="1"/>
  <c r="AP648" i="1"/>
  <c r="AP691" i="1"/>
  <c r="AP686" i="1"/>
  <c r="AP616" i="1"/>
  <c r="AP714" i="1"/>
  <c r="AP646" i="1"/>
  <c r="AP643" i="1"/>
  <c r="AP696" i="1"/>
  <c r="AP664" i="1"/>
  <c r="AP662" i="1"/>
  <c r="AP650" i="1"/>
  <c r="AP676" i="1"/>
  <c r="AP722" i="1"/>
  <c r="AP719" i="1"/>
  <c r="AP705" i="1"/>
  <c r="AP638" i="1"/>
  <c r="AP660" i="1"/>
  <c r="AP683" i="1"/>
  <c r="L682" i="1"/>
  <c r="M682" i="1" s="1"/>
  <c r="S682" i="1"/>
  <c r="W682" i="1"/>
  <c r="AA682" i="1"/>
  <c r="AQ682" i="1" s="1"/>
  <c r="AP682" i="1"/>
  <c r="L659" i="1"/>
  <c r="M659" i="1" s="1"/>
  <c r="S659" i="1"/>
  <c r="W659" i="1"/>
  <c r="AA659" i="1"/>
  <c r="AQ659" i="1" s="1"/>
  <c r="AP659" i="1"/>
  <c r="L637" i="1"/>
  <c r="X637" i="1" s="1"/>
  <c r="S637" i="1"/>
  <c r="W637" i="1"/>
  <c r="AA637" i="1"/>
  <c r="AQ637" i="1" s="1"/>
  <c r="AP637" i="1"/>
  <c r="L704" i="1"/>
  <c r="X704" i="1" s="1"/>
  <c r="S704" i="1"/>
  <c r="W704" i="1"/>
  <c r="AA704" i="1"/>
  <c r="AQ704" i="1" s="1"/>
  <c r="AP704" i="1"/>
  <c r="L718" i="1"/>
  <c r="M718" i="1" s="1"/>
  <c r="S718" i="1"/>
  <c r="W718" i="1"/>
  <c r="AA718" i="1"/>
  <c r="AQ718" i="1" s="1"/>
  <c r="AP718" i="1"/>
  <c r="L721" i="1"/>
  <c r="X721" i="1" s="1"/>
  <c r="S721" i="1"/>
  <c r="W721" i="1"/>
  <c r="AA721" i="1"/>
  <c r="AQ721" i="1" s="1"/>
  <c r="AP721" i="1"/>
  <c r="L675" i="1"/>
  <c r="M675" i="1" s="1"/>
  <c r="S675" i="1"/>
  <c r="W675" i="1"/>
  <c r="AA675" i="1"/>
  <c r="AQ675" i="1" s="1"/>
  <c r="AP675" i="1"/>
  <c r="L649" i="1"/>
  <c r="M649" i="1" s="1"/>
  <c r="S649" i="1"/>
  <c r="W649" i="1"/>
  <c r="AA649" i="1"/>
  <c r="AQ649" i="1" s="1"/>
  <c r="AP649" i="1"/>
  <c r="L661" i="1"/>
  <c r="X661" i="1" s="1"/>
  <c r="S661" i="1"/>
  <c r="W661" i="1"/>
  <c r="AA661" i="1"/>
  <c r="AQ661" i="1" s="1"/>
  <c r="AP661" i="1"/>
  <c r="L663" i="1"/>
  <c r="X663" i="1" s="1"/>
  <c r="S663" i="1"/>
  <c r="W663" i="1"/>
  <c r="AA663" i="1"/>
  <c r="AQ663" i="1" s="1"/>
  <c r="AP663" i="1"/>
  <c r="L695" i="1"/>
  <c r="X695" i="1" s="1"/>
  <c r="S695" i="1"/>
  <c r="W695" i="1"/>
  <c r="AA695" i="1"/>
  <c r="AQ695" i="1" s="1"/>
  <c r="AP695" i="1"/>
  <c r="L642" i="1"/>
  <c r="X642" i="1" s="1"/>
  <c r="S642" i="1"/>
  <c r="W642" i="1"/>
  <c r="AA642" i="1"/>
  <c r="AQ642" i="1" s="1"/>
  <c r="AP642" i="1"/>
  <c r="L645" i="1"/>
  <c r="X645" i="1" s="1"/>
  <c r="S645" i="1"/>
  <c r="W645" i="1"/>
  <c r="AA645" i="1"/>
  <c r="AQ645" i="1" s="1"/>
  <c r="AP645" i="1"/>
  <c r="L713" i="1"/>
  <c r="X713" i="1" s="1"/>
  <c r="S713" i="1"/>
  <c r="W713" i="1"/>
  <c r="AA713" i="1"/>
  <c r="AQ713" i="1" s="1"/>
  <c r="AP713" i="1"/>
  <c r="L615" i="1"/>
  <c r="X615" i="1" s="1"/>
  <c r="S615" i="1"/>
  <c r="W615" i="1"/>
  <c r="AA615" i="1"/>
  <c r="AQ615" i="1" s="1"/>
  <c r="AP615" i="1"/>
  <c r="L693" i="1"/>
  <c r="M693" i="1" s="1"/>
  <c r="L667" i="1"/>
  <c r="M667" i="1" s="1"/>
  <c r="L632" i="1"/>
  <c r="M632" i="1" s="1"/>
  <c r="L647" i="1"/>
  <c r="M647" i="1" s="1"/>
  <c r="L690" i="1"/>
  <c r="X690" i="1" s="1"/>
  <c r="L685" i="1"/>
  <c r="M685" i="1" s="1"/>
  <c r="S693" i="1"/>
  <c r="S667" i="1"/>
  <c r="S632" i="1"/>
  <c r="S647" i="1"/>
  <c r="S690" i="1"/>
  <c r="S685" i="1"/>
  <c r="W693" i="1"/>
  <c r="W667" i="1"/>
  <c r="W632" i="1"/>
  <c r="W647" i="1"/>
  <c r="W690" i="1"/>
  <c r="W685" i="1"/>
  <c r="AA693" i="1"/>
  <c r="AQ693" i="1" s="1"/>
  <c r="AA667" i="1"/>
  <c r="AQ667" i="1" s="1"/>
  <c r="AA632" i="1"/>
  <c r="AQ632" i="1" s="1"/>
  <c r="AA647" i="1"/>
  <c r="AQ647" i="1" s="1"/>
  <c r="AA690" i="1"/>
  <c r="AQ690" i="1" s="1"/>
  <c r="AA685" i="1"/>
  <c r="AQ685" i="1" s="1"/>
  <c r="AP693" i="1"/>
  <c r="AP667" i="1"/>
  <c r="AP632" i="1"/>
  <c r="AP647" i="1"/>
  <c r="AP690" i="1"/>
  <c r="AP685" i="1"/>
  <c r="L634" i="1"/>
  <c r="X634" i="1" s="1"/>
  <c r="S634" i="1"/>
  <c r="W634" i="1"/>
  <c r="AA634" i="1"/>
  <c r="AQ634" i="1" s="1"/>
  <c r="AP634" i="1"/>
  <c r="L624" i="1"/>
  <c r="X624" i="1" s="1"/>
  <c r="S624" i="1"/>
  <c r="W624" i="1"/>
  <c r="AA624" i="1"/>
  <c r="AQ624" i="1" s="1"/>
  <c r="AP624" i="1"/>
  <c r="L622" i="1"/>
  <c r="X622" i="1" s="1"/>
  <c r="S622" i="1"/>
  <c r="W622" i="1"/>
  <c r="AA622" i="1"/>
  <c r="AQ622" i="1" s="1"/>
  <c r="AP622" i="1"/>
  <c r="L653" i="1"/>
  <c r="M653" i="1" s="1"/>
  <c r="S653" i="1"/>
  <c r="W653" i="1"/>
  <c r="AA653" i="1"/>
  <c r="AQ653" i="1" s="1"/>
  <c r="AP653" i="1"/>
  <c r="L626" i="1"/>
  <c r="M626" i="1" s="1"/>
  <c r="L629" i="1"/>
  <c r="M629" i="1" s="1"/>
  <c r="S626" i="1"/>
  <c r="S629" i="1"/>
  <c r="W626" i="1"/>
  <c r="W629" i="1"/>
  <c r="AA626" i="1"/>
  <c r="AQ626" i="1" s="1"/>
  <c r="AA629" i="1"/>
  <c r="AQ629" i="1" s="1"/>
  <c r="AP626" i="1"/>
  <c r="AP629" i="1"/>
  <c r="L619" i="1"/>
  <c r="X619" i="1" s="1"/>
  <c r="S619" i="1"/>
  <c r="W619" i="1"/>
  <c r="AA619" i="1"/>
  <c r="AQ619" i="1" s="1"/>
  <c r="AP619" i="1"/>
  <c r="L672" i="1"/>
  <c r="X672" i="1" s="1"/>
  <c r="S672" i="1"/>
  <c r="W672" i="1"/>
  <c r="AA672" i="1"/>
  <c r="AQ672" i="1" s="1"/>
  <c r="AP672" i="1"/>
  <c r="L670" i="1"/>
  <c r="M670" i="1" s="1"/>
  <c r="S670" i="1"/>
  <c r="W670" i="1"/>
  <c r="AA670" i="1"/>
  <c r="AQ670" i="1" s="1"/>
  <c r="AP670" i="1"/>
  <c r="L699" i="1"/>
  <c r="M699" i="1" s="1"/>
  <c r="S699" i="1"/>
  <c r="W699" i="1"/>
  <c r="AA699" i="1"/>
  <c r="AQ699" i="1" s="1"/>
  <c r="AP699" i="1"/>
  <c r="L702" i="1"/>
  <c r="M702" i="1" s="1"/>
  <c r="S702" i="1"/>
  <c r="W702" i="1"/>
  <c r="AA702" i="1"/>
  <c r="AQ702" i="1" s="1"/>
  <c r="AP702" i="1"/>
  <c r="L717" i="1"/>
  <c r="M717" i="1" s="1"/>
  <c r="L720" i="1"/>
  <c r="X720" i="1" s="1"/>
  <c r="S717" i="1"/>
  <c r="S720" i="1"/>
  <c r="W717" i="1"/>
  <c r="W720" i="1"/>
  <c r="AA717" i="1"/>
  <c r="AQ717" i="1" s="1"/>
  <c r="AA720" i="1"/>
  <c r="AQ720" i="1" s="1"/>
  <c r="AP717" i="1"/>
  <c r="AP720" i="1"/>
  <c r="L716" i="1"/>
  <c r="M716" i="1" s="1"/>
  <c r="S716" i="1"/>
  <c r="W716" i="1"/>
  <c r="AA716" i="1"/>
  <c r="AQ716" i="1" s="1"/>
  <c r="AP716" i="1"/>
  <c r="L711" i="1"/>
  <c r="M711" i="1" s="1"/>
  <c r="L712" i="1"/>
  <c r="M712" i="1" s="1"/>
  <c r="L715" i="1"/>
  <c r="M715" i="1" s="1"/>
  <c r="S711" i="1"/>
  <c r="S712" i="1"/>
  <c r="S715" i="1"/>
  <c r="W711" i="1"/>
  <c r="W712" i="1"/>
  <c r="W715" i="1"/>
  <c r="AA711" i="1"/>
  <c r="AQ711" i="1" s="1"/>
  <c r="AA712" i="1"/>
  <c r="AQ712" i="1" s="1"/>
  <c r="AA715" i="1"/>
  <c r="AQ715" i="1" s="1"/>
  <c r="AP711" i="1"/>
  <c r="AP712" i="1"/>
  <c r="AP715" i="1"/>
  <c r="L710" i="1"/>
  <c r="M710" i="1" s="1"/>
  <c r="S710" i="1"/>
  <c r="W710" i="1"/>
  <c r="AA710" i="1"/>
  <c r="AQ710" i="1" s="1"/>
  <c r="AP710" i="1"/>
  <c r="L709" i="1"/>
  <c r="M709" i="1" s="1"/>
  <c r="S709" i="1"/>
  <c r="W709" i="1"/>
  <c r="AA709" i="1"/>
  <c r="AQ709" i="1" s="1"/>
  <c r="AP709" i="1"/>
  <c r="L708" i="1"/>
  <c r="M708" i="1" s="1"/>
  <c r="S708" i="1"/>
  <c r="W708" i="1"/>
  <c r="AA708" i="1"/>
  <c r="AQ708" i="1" s="1"/>
  <c r="AP708" i="1"/>
  <c r="L706" i="1"/>
  <c r="X706" i="1" s="1"/>
  <c r="L707" i="1"/>
  <c r="M707" i="1" s="1"/>
  <c r="S706" i="1"/>
  <c r="S707" i="1"/>
  <c r="W706" i="1"/>
  <c r="W707" i="1"/>
  <c r="AA706" i="1"/>
  <c r="AQ706" i="1" s="1"/>
  <c r="AA707" i="1"/>
  <c r="AQ707" i="1" s="1"/>
  <c r="AP706" i="1"/>
  <c r="AP707" i="1"/>
  <c r="L703" i="1"/>
  <c r="M703" i="1" s="1"/>
  <c r="S703" i="1"/>
  <c r="W703" i="1"/>
  <c r="AA703" i="1"/>
  <c r="AQ703" i="1" s="1"/>
  <c r="AP703" i="1"/>
  <c r="L698" i="1"/>
  <c r="X698" i="1" s="1"/>
  <c r="S698" i="1"/>
  <c r="W698" i="1"/>
  <c r="AA698" i="1"/>
  <c r="AQ698" i="1" s="1"/>
  <c r="AP698" i="1"/>
  <c r="L697" i="1"/>
  <c r="M697" i="1" s="1"/>
  <c r="S697" i="1"/>
  <c r="W697" i="1"/>
  <c r="AA697" i="1"/>
  <c r="AQ697" i="1" s="1"/>
  <c r="AP697" i="1"/>
  <c r="L688" i="1"/>
  <c r="X688" i="1" s="1"/>
  <c r="S688" i="1"/>
  <c r="W688" i="1"/>
  <c r="AA688" i="1"/>
  <c r="AQ688" i="1" s="1"/>
  <c r="AP688" i="1"/>
  <c r="L692" i="1"/>
  <c r="M692" i="1" s="1"/>
  <c r="S692" i="1"/>
  <c r="W692" i="1"/>
  <c r="AA692" i="1"/>
  <c r="AQ692" i="1" s="1"/>
  <c r="AP692" i="1"/>
  <c r="L677" i="1"/>
  <c r="X677" i="1" s="1"/>
  <c r="L689" i="1"/>
  <c r="X689" i="1" s="1"/>
  <c r="S677" i="1"/>
  <c r="S689" i="1"/>
  <c r="W677" i="1"/>
  <c r="W689" i="1"/>
  <c r="AA677" i="1"/>
  <c r="AQ677" i="1" s="1"/>
  <c r="AA689" i="1"/>
  <c r="AQ689" i="1" s="1"/>
  <c r="AP677" i="1"/>
  <c r="AP689" i="1"/>
  <c r="L684" i="1"/>
  <c r="M684" i="1" s="1"/>
  <c r="S684" i="1"/>
  <c r="W684" i="1"/>
  <c r="AA684" i="1"/>
  <c r="AQ684" i="1" s="1"/>
  <c r="AP684" i="1"/>
  <c r="L681" i="1"/>
  <c r="M681" i="1" s="1"/>
  <c r="S681" i="1"/>
  <c r="W681" i="1"/>
  <c r="AA681" i="1"/>
  <c r="AP681" i="1"/>
  <c r="L687" i="1"/>
  <c r="M687" i="1" s="1"/>
  <c r="S687" i="1"/>
  <c r="W687" i="1"/>
  <c r="AA687" i="1"/>
  <c r="AQ687" i="1" s="1"/>
  <c r="AP687" i="1"/>
  <c r="L678" i="1"/>
  <c r="X678" i="1" s="1"/>
  <c r="S678" i="1"/>
  <c r="W678" i="1"/>
  <c r="AA678" i="1"/>
  <c r="AP678" i="1"/>
  <c r="L680" i="1"/>
  <c r="M680" i="1" s="1"/>
  <c r="S680" i="1"/>
  <c r="W680" i="1"/>
  <c r="AA680" i="1"/>
  <c r="AQ680" i="1" s="1"/>
  <c r="AP680" i="1"/>
  <c r="L679" i="1"/>
  <c r="M679" i="1" s="1"/>
  <c r="S679" i="1"/>
  <c r="W679" i="1"/>
  <c r="AA679" i="1"/>
  <c r="AQ679" i="1" s="1"/>
  <c r="AP679" i="1"/>
  <c r="L674" i="1"/>
  <c r="X674" i="1" s="1"/>
  <c r="S674" i="1"/>
  <c r="W674" i="1"/>
  <c r="AA674" i="1"/>
  <c r="AP674" i="1"/>
  <c r="L657" i="1"/>
  <c r="X657" i="1" s="1"/>
  <c r="L665" i="1"/>
  <c r="M665" i="1" s="1"/>
  <c r="L666" i="1"/>
  <c r="M666" i="1" s="1"/>
  <c r="L669" i="1"/>
  <c r="M669" i="1" s="1"/>
  <c r="L671" i="1"/>
  <c r="X671" i="1" s="1"/>
  <c r="S657" i="1"/>
  <c r="S665" i="1"/>
  <c r="S666" i="1"/>
  <c r="S669" i="1"/>
  <c r="S671" i="1"/>
  <c r="W657" i="1"/>
  <c r="W665" i="1"/>
  <c r="W666" i="1"/>
  <c r="W669" i="1"/>
  <c r="W671" i="1"/>
  <c r="AA657" i="1"/>
  <c r="AA665" i="1"/>
  <c r="AA666" i="1"/>
  <c r="AA669" i="1"/>
  <c r="AQ669" i="1" s="1"/>
  <c r="AA671" i="1"/>
  <c r="AP657" i="1"/>
  <c r="AP665" i="1"/>
  <c r="AP666" i="1"/>
  <c r="AP669" i="1"/>
  <c r="AP671" i="1"/>
  <c r="L658" i="1"/>
  <c r="M658" i="1" s="1"/>
  <c r="S658" i="1"/>
  <c r="W658" i="1"/>
  <c r="AA658" i="1"/>
  <c r="AQ658" i="1" s="1"/>
  <c r="AP658" i="1"/>
  <c r="L656" i="1"/>
  <c r="X656" i="1" s="1"/>
  <c r="S656" i="1"/>
  <c r="W656" i="1"/>
  <c r="AA656" i="1"/>
  <c r="AP656" i="1"/>
  <c r="L652" i="1"/>
  <c r="X652" i="1" s="1"/>
  <c r="S652" i="1"/>
  <c r="W652" i="1"/>
  <c r="AA652" i="1"/>
  <c r="AQ652" i="1" s="1"/>
  <c r="AP652" i="1"/>
  <c r="L618" i="1"/>
  <c r="M618" i="1" s="1"/>
  <c r="L636" i="1"/>
  <c r="M636" i="1" s="1"/>
  <c r="L655" i="1"/>
  <c r="X655" i="1" s="1"/>
  <c r="S618" i="1"/>
  <c r="S636" i="1"/>
  <c r="S655" i="1"/>
  <c r="W618" i="1"/>
  <c r="W636" i="1"/>
  <c r="W655" i="1"/>
  <c r="AA618" i="1"/>
  <c r="AA636" i="1"/>
  <c r="AA655" i="1"/>
  <c r="AP618" i="1"/>
  <c r="AP636" i="1"/>
  <c r="AP655" i="1"/>
  <c r="L589" i="1"/>
  <c r="M589" i="1" s="1"/>
  <c r="S589" i="1"/>
  <c r="W589" i="1"/>
  <c r="AA589" i="1"/>
  <c r="AQ589" i="1" s="1"/>
  <c r="AP589" i="1"/>
  <c r="AP573" i="1"/>
  <c r="L573" i="1"/>
  <c r="X573" i="1" s="1"/>
  <c r="S573" i="1"/>
  <c r="W573" i="1"/>
  <c r="AA573" i="1"/>
  <c r="AQ573" i="1" s="1"/>
  <c r="L563" i="1"/>
  <c r="M563" i="1" s="1"/>
  <c r="S563" i="1"/>
  <c r="W563" i="1"/>
  <c r="AA563" i="1"/>
  <c r="AQ563" i="1" s="1"/>
  <c r="AP563" i="1"/>
  <c r="AP644" i="1"/>
  <c r="L644" i="1"/>
  <c r="X644" i="1" s="1"/>
  <c r="S644" i="1"/>
  <c r="W644" i="1"/>
  <c r="AA644" i="1"/>
  <c r="AP570" i="1"/>
  <c r="L570" i="1"/>
  <c r="M570" i="1" s="1"/>
  <c r="S570" i="1"/>
  <c r="W570" i="1"/>
  <c r="AA570" i="1"/>
  <c r="AQ570" i="1" s="1"/>
  <c r="AP538" i="1"/>
  <c r="L538" i="1"/>
  <c r="X538" i="1" s="1"/>
  <c r="S538" i="1"/>
  <c r="W538" i="1"/>
  <c r="AA538" i="1"/>
  <c r="AQ538" i="1" s="1"/>
  <c r="AP469" i="1"/>
  <c r="L469" i="1"/>
  <c r="M469" i="1" s="1"/>
  <c r="S469" i="1"/>
  <c r="W469" i="1"/>
  <c r="AA469" i="1"/>
  <c r="AQ469" i="1" s="1"/>
  <c r="AP364" i="1"/>
  <c r="L364" i="1"/>
  <c r="M364" i="1" s="1"/>
  <c r="S364" i="1"/>
  <c r="W364" i="1"/>
  <c r="AA364" i="1"/>
  <c r="AQ364" i="1" s="1"/>
  <c r="AQ636" i="1" l="1"/>
  <c r="AQ681" i="1"/>
  <c r="AQ678" i="1"/>
  <c r="AQ674" i="1"/>
  <c r="AQ671" i="1"/>
  <c r="AQ666" i="1"/>
  <c r="AQ665" i="1"/>
  <c r="AQ657" i="1"/>
  <c r="AQ656" i="1"/>
  <c r="AQ655" i="1"/>
  <c r="AQ618" i="1"/>
  <c r="M630" i="1"/>
  <c r="M640" i="1"/>
  <c r="X683" i="1"/>
  <c r="X638" i="1"/>
  <c r="X616" i="1"/>
  <c r="X660" i="1"/>
  <c r="M627" i="1"/>
  <c r="X641" i="1"/>
  <c r="X694" i="1"/>
  <c r="X714" i="1"/>
  <c r="M623" i="1"/>
  <c r="X639" i="1"/>
  <c r="M691" i="1"/>
  <c r="X621" i="1"/>
  <c r="X686" i="1"/>
  <c r="X673" i="1"/>
  <c r="M633" i="1"/>
  <c r="X701" i="1"/>
  <c r="X705" i="1"/>
  <c r="X719" i="1"/>
  <c r="X662" i="1"/>
  <c r="X635" i="1"/>
  <c r="X696" i="1"/>
  <c r="M676" i="1"/>
  <c r="X643" i="1"/>
  <c r="X668" i="1"/>
  <c r="X646" i="1"/>
  <c r="X654" i="1"/>
  <c r="X648" i="1"/>
  <c r="X722" i="1"/>
  <c r="X625" i="1"/>
  <c r="X650" i="1"/>
  <c r="X664" i="1"/>
  <c r="X682" i="1"/>
  <c r="M637" i="1"/>
  <c r="M704" i="1"/>
  <c r="X659" i="1"/>
  <c r="X675" i="1"/>
  <c r="X718" i="1"/>
  <c r="M721" i="1"/>
  <c r="M661" i="1"/>
  <c r="M663" i="1"/>
  <c r="X649" i="1"/>
  <c r="M645" i="1"/>
  <c r="M695" i="1"/>
  <c r="M642" i="1"/>
  <c r="X667" i="1"/>
  <c r="M713" i="1"/>
  <c r="X647" i="1"/>
  <c r="X632" i="1"/>
  <c r="M615" i="1"/>
  <c r="X693" i="1"/>
  <c r="M690" i="1"/>
  <c r="X685" i="1"/>
  <c r="M634" i="1"/>
  <c r="M624" i="1"/>
  <c r="M622" i="1"/>
  <c r="X629" i="1"/>
  <c r="M619" i="1"/>
  <c r="X653" i="1"/>
  <c r="X626" i="1"/>
  <c r="M672" i="1"/>
  <c r="X670" i="1"/>
  <c r="X699" i="1"/>
  <c r="X669" i="1"/>
  <c r="M720" i="1"/>
  <c r="X702" i="1"/>
  <c r="X717" i="1"/>
  <c r="X710" i="1"/>
  <c r="X715" i="1"/>
  <c r="X712" i="1"/>
  <c r="M698" i="1"/>
  <c r="X711" i="1"/>
  <c r="X716" i="1"/>
  <c r="M706" i="1"/>
  <c r="X709" i="1"/>
  <c r="M652" i="1"/>
  <c r="X707" i="1"/>
  <c r="X708" i="1"/>
  <c r="X703" i="1"/>
  <c r="M688" i="1"/>
  <c r="X697" i="1"/>
  <c r="M677" i="1"/>
  <c r="M689" i="1"/>
  <c r="X692" i="1"/>
  <c r="X684" i="1"/>
  <c r="M678" i="1"/>
  <c r="X681" i="1"/>
  <c r="X687" i="1"/>
  <c r="M657" i="1"/>
  <c r="X680" i="1"/>
  <c r="M674" i="1"/>
  <c r="X679" i="1"/>
  <c r="X666" i="1"/>
  <c r="X665" i="1"/>
  <c r="M671" i="1"/>
  <c r="M656" i="1"/>
  <c r="X658" i="1"/>
  <c r="M655" i="1"/>
  <c r="X636" i="1"/>
  <c r="X618" i="1"/>
  <c r="X589" i="1"/>
  <c r="M573" i="1"/>
  <c r="X563" i="1"/>
  <c r="AQ644" i="1"/>
  <c r="M644" i="1"/>
  <c r="X570" i="1"/>
  <c r="M538" i="1"/>
  <c r="X469" i="1"/>
  <c r="X364" i="1"/>
  <c r="L31" i="1"/>
  <c r="X31" i="1" s="1"/>
  <c r="S31" i="1"/>
  <c r="W31" i="1"/>
  <c r="AA31" i="1"/>
  <c r="AP31" i="1"/>
  <c r="L476" i="1"/>
  <c r="M476" i="1" s="1"/>
  <c r="S476" i="1"/>
  <c r="W476" i="1"/>
  <c r="AA476" i="1"/>
  <c r="AP476" i="1"/>
  <c r="AP601" i="1"/>
  <c r="L601" i="1"/>
  <c r="X601" i="1" s="1"/>
  <c r="S601" i="1"/>
  <c r="W601" i="1"/>
  <c r="AA601" i="1"/>
  <c r="AQ31" i="1" l="1"/>
  <c r="M31" i="1"/>
  <c r="X476" i="1"/>
  <c r="AQ476" i="1"/>
  <c r="AQ601" i="1"/>
  <c r="M601" i="1"/>
  <c r="AP582" i="1" l="1"/>
  <c r="L582" i="1"/>
  <c r="M582" i="1" s="1"/>
  <c r="S582" i="1"/>
  <c r="W582" i="1"/>
  <c r="AA582" i="1"/>
  <c r="AP565" i="1"/>
  <c r="L565" i="1"/>
  <c r="X565" i="1" s="1"/>
  <c r="S565" i="1"/>
  <c r="W565" i="1"/>
  <c r="AA565" i="1"/>
  <c r="AQ582" i="1" l="1"/>
  <c r="X582" i="1"/>
  <c r="AQ565" i="1"/>
  <c r="M565" i="1"/>
  <c r="AP556" i="1"/>
  <c r="L556" i="1"/>
  <c r="M556" i="1" s="1"/>
  <c r="S556" i="1"/>
  <c r="W556" i="1"/>
  <c r="AA556" i="1"/>
  <c r="L544" i="1"/>
  <c r="M544" i="1" s="1"/>
  <c r="S544" i="1"/>
  <c r="W544" i="1"/>
  <c r="AA544" i="1"/>
  <c r="AQ544" i="1" s="1"/>
  <c r="AP544" i="1"/>
  <c r="AQ556" i="1" l="1"/>
  <c r="X556" i="1"/>
  <c r="X544" i="1"/>
  <c r="L337" i="1"/>
  <c r="M337" i="1" s="1"/>
  <c r="S337" i="1"/>
  <c r="W337" i="1"/>
  <c r="AA337" i="1"/>
  <c r="AQ337" i="1" s="1"/>
  <c r="AP337" i="1"/>
  <c r="X337" i="1" l="1"/>
  <c r="L530" i="1"/>
  <c r="M530" i="1" s="1"/>
  <c r="S530" i="1"/>
  <c r="W530" i="1"/>
  <c r="AA530" i="1"/>
  <c r="AQ530" i="1" s="1"/>
  <c r="AP530" i="1"/>
  <c r="L561" i="1"/>
  <c r="X561" i="1" s="1"/>
  <c r="S561" i="1"/>
  <c r="W561" i="1"/>
  <c r="AA561" i="1"/>
  <c r="AQ561" i="1" s="1"/>
  <c r="AP561" i="1"/>
  <c r="AP551" i="1"/>
  <c r="L551" i="1"/>
  <c r="X551" i="1" s="1"/>
  <c r="S551" i="1"/>
  <c r="W551" i="1"/>
  <c r="AA551" i="1"/>
  <c r="AP603" i="1"/>
  <c r="L603" i="1"/>
  <c r="X603" i="1" s="1"/>
  <c r="S603" i="1"/>
  <c r="W603" i="1"/>
  <c r="AA603" i="1"/>
  <c r="L558" i="1"/>
  <c r="M558" i="1" s="1"/>
  <c r="S558" i="1"/>
  <c r="W558" i="1"/>
  <c r="AA558" i="1"/>
  <c r="AQ558" i="1" s="1"/>
  <c r="AP558" i="1"/>
  <c r="AP595" i="1"/>
  <c r="L595" i="1"/>
  <c r="M595" i="1" s="1"/>
  <c r="S595" i="1"/>
  <c r="W595" i="1"/>
  <c r="AA595" i="1"/>
  <c r="L546" i="1"/>
  <c r="M546" i="1" s="1"/>
  <c r="S546" i="1"/>
  <c r="W546" i="1"/>
  <c r="AA546" i="1"/>
  <c r="AQ546" i="1" s="1"/>
  <c r="AP546" i="1"/>
  <c r="T204" i="27"/>
  <c r="S204" i="27"/>
  <c r="T203" i="27"/>
  <c r="S203" i="27"/>
  <c r="T202" i="27"/>
  <c r="S202" i="27"/>
  <c r="T201" i="27"/>
  <c r="S201" i="27"/>
  <c r="T200" i="27"/>
  <c r="S200" i="27"/>
  <c r="T199" i="27"/>
  <c r="S199" i="27"/>
  <c r="T198" i="27"/>
  <c r="S198" i="27"/>
  <c r="T197" i="27"/>
  <c r="S197" i="27"/>
  <c r="T196" i="27"/>
  <c r="S196" i="27"/>
  <c r="T195" i="27"/>
  <c r="S195" i="27"/>
  <c r="T194" i="27"/>
  <c r="S194" i="27"/>
  <c r="T193" i="27"/>
  <c r="S193" i="27"/>
  <c r="T192" i="27"/>
  <c r="T191" i="27"/>
  <c r="S191" i="27"/>
  <c r="T190" i="27"/>
  <c r="S190" i="27"/>
  <c r="T189" i="27"/>
  <c r="S189" i="27"/>
  <c r="T188" i="27"/>
  <c r="T187" i="27"/>
  <c r="S187" i="27"/>
  <c r="T186" i="27"/>
  <c r="S186" i="27"/>
  <c r="T185" i="27"/>
  <c r="S185" i="27"/>
  <c r="T184" i="27"/>
  <c r="T183" i="27"/>
  <c r="S183" i="27"/>
  <c r="T182" i="27"/>
  <c r="T181" i="27"/>
  <c r="S181" i="27"/>
  <c r="T180" i="27"/>
  <c r="S180" i="27"/>
  <c r="T179" i="27"/>
  <c r="T178" i="27"/>
  <c r="S178" i="27"/>
  <c r="T177" i="27"/>
  <c r="U177" i="27" s="1"/>
  <c r="S177" i="27"/>
  <c r="T176" i="27"/>
  <c r="T175" i="27"/>
  <c r="S175" i="27"/>
  <c r="T174" i="27"/>
  <c r="S174" i="27"/>
  <c r="T173" i="27"/>
  <c r="T172" i="27"/>
  <c r="T171" i="27"/>
  <c r="T170" i="27"/>
  <c r="T169" i="27"/>
  <c r="S169" i="27"/>
  <c r="T168" i="27"/>
  <c r="S168" i="27"/>
  <c r="T167" i="27"/>
  <c r="S167" i="27"/>
  <c r="T166" i="27"/>
  <c r="S166" i="27"/>
  <c r="T165" i="27"/>
  <c r="S165" i="27"/>
  <c r="T164" i="27"/>
  <c r="S164" i="27"/>
  <c r="T163" i="27"/>
  <c r="S163" i="27"/>
  <c r="T162" i="27"/>
  <c r="S162" i="27"/>
  <c r="T161" i="27"/>
  <c r="S161" i="27"/>
  <c r="T160" i="27"/>
  <c r="S160" i="27"/>
  <c r="T159" i="27"/>
  <c r="S159" i="27"/>
  <c r="T158" i="27"/>
  <c r="S158" i="27"/>
  <c r="T157" i="27"/>
  <c r="S157" i="27"/>
  <c r="T156" i="27"/>
  <c r="S156" i="27"/>
  <c r="T155" i="27"/>
  <c r="S155" i="27"/>
  <c r="T154" i="27"/>
  <c r="S154" i="27"/>
  <c r="T153" i="27"/>
  <c r="S153" i="27"/>
  <c r="T152" i="27"/>
  <c r="S152" i="27"/>
  <c r="T151" i="27"/>
  <c r="S151" i="27"/>
  <c r="T150" i="27"/>
  <c r="S150" i="27"/>
  <c r="T149" i="27"/>
  <c r="S149" i="27"/>
  <c r="T148" i="27"/>
  <c r="U148" i="27" s="1"/>
  <c r="S148" i="27"/>
  <c r="T147" i="27"/>
  <c r="T146" i="27"/>
  <c r="S146" i="27"/>
  <c r="T145" i="27"/>
  <c r="S145" i="27"/>
  <c r="T144" i="27"/>
  <c r="S144" i="27"/>
  <c r="T143" i="27"/>
  <c r="S143" i="27"/>
  <c r="T142" i="27"/>
  <c r="S142" i="27"/>
  <c r="T141" i="27"/>
  <c r="S141" i="27"/>
  <c r="T140" i="27"/>
  <c r="S140" i="27"/>
  <c r="T139" i="27"/>
  <c r="S139" i="27"/>
  <c r="T138" i="27"/>
  <c r="S138" i="27"/>
  <c r="T137" i="27"/>
  <c r="S137" i="27"/>
  <c r="T136" i="27"/>
  <c r="S136" i="27"/>
  <c r="T135" i="27"/>
  <c r="S135" i="27"/>
  <c r="T134" i="27"/>
  <c r="S134" i="27"/>
  <c r="T133" i="27"/>
  <c r="S133" i="27"/>
  <c r="T132" i="27"/>
  <c r="S132" i="27"/>
  <c r="T131" i="27"/>
  <c r="S131" i="27"/>
  <c r="T130" i="27"/>
  <c r="S130" i="27"/>
  <c r="T129" i="27"/>
  <c r="T128" i="27"/>
  <c r="S128" i="27"/>
  <c r="T127" i="27"/>
  <c r="T126" i="27"/>
  <c r="S126" i="27"/>
  <c r="T125" i="27"/>
  <c r="S125" i="27"/>
  <c r="T124" i="27"/>
  <c r="T123" i="27"/>
  <c r="S123" i="27"/>
  <c r="T122" i="27"/>
  <c r="S122" i="27"/>
  <c r="T121" i="27"/>
  <c r="T120" i="27"/>
  <c r="S120" i="27"/>
  <c r="T119" i="27"/>
  <c r="U119" i="27" s="1"/>
  <c r="S119" i="27"/>
  <c r="T118" i="27"/>
  <c r="T117" i="27"/>
  <c r="S117" i="27"/>
  <c r="T116" i="27"/>
  <c r="S116" i="27"/>
  <c r="T115" i="27"/>
  <c r="S115" i="27"/>
  <c r="T114" i="27"/>
  <c r="S114" i="27"/>
  <c r="T113" i="27"/>
  <c r="S113" i="27"/>
  <c r="T112" i="27"/>
  <c r="S112" i="27"/>
  <c r="T111" i="27"/>
  <c r="S111" i="27"/>
  <c r="T110" i="27"/>
  <c r="S110" i="27"/>
  <c r="T109" i="27"/>
  <c r="S109" i="27"/>
  <c r="T108" i="27"/>
  <c r="S108" i="27"/>
  <c r="T107" i="27"/>
  <c r="S107" i="27"/>
  <c r="T106" i="27"/>
  <c r="S106" i="27"/>
  <c r="T105" i="27"/>
  <c r="S105" i="27"/>
  <c r="T104" i="27"/>
  <c r="S104" i="27"/>
  <c r="T103" i="27"/>
  <c r="S103" i="27"/>
  <c r="T102" i="27"/>
  <c r="S102" i="27"/>
  <c r="T101" i="27"/>
  <c r="S101" i="27"/>
  <c r="T100" i="27"/>
  <c r="T99" i="27"/>
  <c r="S99" i="27"/>
  <c r="T98" i="27"/>
  <c r="S98" i="27"/>
  <c r="T97" i="27"/>
  <c r="S97" i="27"/>
  <c r="T96" i="27"/>
  <c r="S96" i="27"/>
  <c r="T95" i="27"/>
  <c r="S95" i="27"/>
  <c r="T94" i="27"/>
  <c r="S94" i="27"/>
  <c r="T93" i="27"/>
  <c r="S93" i="27"/>
  <c r="T92" i="27"/>
  <c r="T91" i="27"/>
  <c r="S91" i="27"/>
  <c r="T90" i="27"/>
  <c r="U90" i="27" s="1"/>
  <c r="S90" i="27"/>
  <c r="T89" i="27"/>
  <c r="T88" i="27"/>
  <c r="U88" i="27" s="1"/>
  <c r="S88" i="27"/>
  <c r="T87" i="27"/>
  <c r="U87" i="27" s="1"/>
  <c r="S87" i="27"/>
  <c r="T86" i="27"/>
  <c r="U86" i="27" s="1"/>
  <c r="S86" i="27"/>
  <c r="T85" i="27"/>
  <c r="U85" i="27" s="1"/>
  <c r="S85" i="27"/>
  <c r="T84" i="27"/>
  <c r="U84" i="27" s="1"/>
  <c r="S84" i="27"/>
  <c r="T83" i="27"/>
  <c r="T82" i="27"/>
  <c r="U82" i="27" s="1"/>
  <c r="S82" i="27"/>
  <c r="T81" i="27"/>
  <c r="U81" i="27" s="1"/>
  <c r="S81" i="27"/>
  <c r="T80" i="27"/>
  <c r="U80" i="27" s="1"/>
  <c r="S80" i="27"/>
  <c r="T79" i="27"/>
  <c r="T78" i="27"/>
  <c r="U78" i="27" s="1"/>
  <c r="S78" i="27"/>
  <c r="T77" i="27"/>
  <c r="U77" i="27" s="1"/>
  <c r="S77" i="27"/>
  <c r="T76" i="27"/>
  <c r="U76" i="27" s="1"/>
  <c r="S76" i="27"/>
  <c r="T75" i="27"/>
  <c r="U75" i="27" s="1"/>
  <c r="S75" i="27"/>
  <c r="T74" i="27"/>
  <c r="U74" i="27" s="1"/>
  <c r="S74" i="27"/>
  <c r="T73" i="27"/>
  <c r="U73" i="27" s="1"/>
  <c r="S73" i="27"/>
  <c r="T72" i="27"/>
  <c r="U72" i="27" s="1"/>
  <c r="S72" i="27"/>
  <c r="T71" i="27"/>
  <c r="T70" i="27"/>
  <c r="U70" i="27" s="1"/>
  <c r="S70" i="27"/>
  <c r="T69" i="27"/>
  <c r="U69" i="27" s="1"/>
  <c r="S69" i="27"/>
  <c r="T68" i="27"/>
  <c r="U68" i="27" s="1"/>
  <c r="S68" i="27"/>
  <c r="T67" i="27"/>
  <c r="U67" i="27" s="1"/>
  <c r="S67" i="27"/>
  <c r="T66" i="27"/>
  <c r="U66" i="27" s="1"/>
  <c r="S66" i="27"/>
  <c r="T65" i="27"/>
  <c r="T64" i="27"/>
  <c r="U64" i="27" s="1"/>
  <c r="S64" i="27"/>
  <c r="T63" i="27"/>
  <c r="U63" i="27" s="1"/>
  <c r="S63" i="27"/>
  <c r="T62" i="27"/>
  <c r="T61" i="27"/>
  <c r="U61" i="27" s="1"/>
  <c r="S61" i="27"/>
  <c r="T60" i="27"/>
  <c r="T59" i="27"/>
  <c r="S59" i="27"/>
  <c r="T58" i="27"/>
  <c r="S58" i="27"/>
  <c r="T57" i="27"/>
  <c r="S57" i="27"/>
  <c r="T56" i="27"/>
  <c r="S56" i="27"/>
  <c r="T55" i="27"/>
  <c r="S55" i="27"/>
  <c r="T54" i="27"/>
  <c r="S54" i="27"/>
  <c r="T53" i="27"/>
  <c r="S53" i="27"/>
  <c r="T52" i="27"/>
  <c r="S52" i="27"/>
  <c r="T51" i="27"/>
  <c r="S51" i="27"/>
  <c r="T50" i="27"/>
  <c r="S50" i="27"/>
  <c r="T49" i="27"/>
  <c r="S49" i="27"/>
  <c r="T48" i="27"/>
  <c r="S48" i="27"/>
  <c r="T47" i="27"/>
  <c r="T46" i="27"/>
  <c r="S46" i="27"/>
  <c r="T45" i="27"/>
  <c r="S45" i="27"/>
  <c r="T44" i="27"/>
  <c r="S44" i="27"/>
  <c r="T43" i="27"/>
  <c r="T42" i="27"/>
  <c r="T41" i="27"/>
  <c r="S41" i="27"/>
  <c r="T40" i="27"/>
  <c r="T39" i="27"/>
  <c r="T38" i="27"/>
  <c r="S38" i="27"/>
  <c r="T37" i="27"/>
  <c r="T36" i="27"/>
  <c r="S36" i="27"/>
  <c r="T35" i="27"/>
  <c r="S35" i="27"/>
  <c r="T34" i="27"/>
  <c r="T33" i="27"/>
  <c r="T32" i="27"/>
  <c r="U32" i="27" s="1"/>
  <c r="S32" i="27"/>
  <c r="T31" i="27"/>
  <c r="T30" i="27"/>
  <c r="U30" i="27" s="1"/>
  <c r="T29" i="27"/>
  <c r="U29" i="27" s="1"/>
  <c r="T28" i="27"/>
  <c r="U28" i="27" s="1"/>
  <c r="T27" i="27"/>
  <c r="U27" i="27" s="1"/>
  <c r="T26" i="27"/>
  <c r="U26" i="27" s="1"/>
  <c r="T25" i="27"/>
  <c r="U25" i="27" s="1"/>
  <c r="T24" i="27"/>
  <c r="U24" i="27" s="1"/>
  <c r="T23" i="27"/>
  <c r="U23" i="27" s="1"/>
  <c r="T22" i="27"/>
  <c r="U22" i="27" s="1"/>
  <c r="T21" i="27"/>
  <c r="U21" i="27" s="1"/>
  <c r="T20" i="27"/>
  <c r="U20" i="27" s="1"/>
  <c r="T19" i="27"/>
  <c r="U19" i="27" s="1"/>
  <c r="T18" i="27"/>
  <c r="U18" i="27" s="1"/>
  <c r="T17" i="27"/>
  <c r="U17" i="27" s="1"/>
  <c r="T16" i="27"/>
  <c r="U16" i="27" s="1"/>
  <c r="T15" i="27"/>
  <c r="U15" i="27" s="1"/>
  <c r="T14" i="27"/>
  <c r="T13" i="27"/>
  <c r="T12" i="27"/>
  <c r="U12" i="27" s="1"/>
  <c r="T11" i="27"/>
  <c r="T10" i="27"/>
  <c r="T9" i="27"/>
  <c r="U9" i="27" s="1"/>
  <c r="T8" i="27"/>
  <c r="T7" i="27"/>
  <c r="U7" i="27" s="1"/>
  <c r="T6" i="27"/>
  <c r="U6" i="27" s="1"/>
  <c r="T5" i="27"/>
  <c r="T4" i="27"/>
  <c r="U4" i="27" s="1"/>
  <c r="T3" i="27"/>
  <c r="U3" i="27" s="1"/>
  <c r="S30" i="27"/>
  <c r="S29" i="27"/>
  <c r="S28" i="27"/>
  <c r="S27" i="27"/>
  <c r="S26" i="27"/>
  <c r="S25" i="27"/>
  <c r="S24" i="27"/>
  <c r="S23" i="27"/>
  <c r="S22" i="27"/>
  <c r="S21" i="27"/>
  <c r="S20" i="27"/>
  <c r="S19" i="27"/>
  <c r="S18" i="27"/>
  <c r="S17" i="27"/>
  <c r="S16" i="27"/>
  <c r="S15" i="27"/>
  <c r="S12" i="27"/>
  <c r="S9" i="27"/>
  <c r="S7" i="27"/>
  <c r="S6" i="27"/>
  <c r="S4" i="27"/>
  <c r="S3" i="27"/>
  <c r="O3" i="27"/>
  <c r="T2" i="27"/>
  <c r="L560" i="1"/>
  <c r="M560" i="1" s="1"/>
  <c r="S560" i="1"/>
  <c r="W560" i="1"/>
  <c r="AA560" i="1"/>
  <c r="AP560" i="1"/>
  <c r="L579" i="1"/>
  <c r="M579" i="1" s="1"/>
  <c r="S579" i="1"/>
  <c r="W579" i="1"/>
  <c r="AA579" i="1"/>
  <c r="AP579" i="1"/>
  <c r="L588" i="1"/>
  <c r="M588" i="1" s="1"/>
  <c r="S588" i="1"/>
  <c r="W588" i="1"/>
  <c r="AA588" i="1"/>
  <c r="AQ588" i="1" s="1"/>
  <c r="AP588" i="1"/>
  <c r="L598" i="1"/>
  <c r="X598" i="1" s="1"/>
  <c r="S598" i="1"/>
  <c r="W598" i="1"/>
  <c r="AA598" i="1"/>
  <c r="AP598" i="1"/>
  <c r="L572" i="1"/>
  <c r="M572" i="1" s="1"/>
  <c r="S572" i="1"/>
  <c r="W572" i="1"/>
  <c r="AA572" i="1"/>
  <c r="AP572" i="1"/>
  <c r="L503" i="1"/>
  <c r="M503" i="1" s="1"/>
  <c r="S503" i="1"/>
  <c r="W503" i="1"/>
  <c r="AA503" i="1"/>
  <c r="AQ503" i="1" s="1"/>
  <c r="AP503" i="1"/>
  <c r="L542" i="1"/>
  <c r="M542" i="1" s="1"/>
  <c r="S542" i="1"/>
  <c r="W542" i="1"/>
  <c r="AA542" i="1"/>
  <c r="AQ542" i="1" s="1"/>
  <c r="AP542" i="1"/>
  <c r="L608" i="1"/>
  <c r="M608" i="1" s="1"/>
  <c r="S608" i="1"/>
  <c r="W608" i="1"/>
  <c r="AA608" i="1"/>
  <c r="AP608" i="1"/>
  <c r="L609" i="1"/>
  <c r="M609" i="1" s="1"/>
  <c r="S609" i="1"/>
  <c r="W609" i="1"/>
  <c r="AA609" i="1"/>
  <c r="AP609" i="1"/>
  <c r="L529" i="1"/>
  <c r="M529" i="1" s="1"/>
  <c r="S529" i="1"/>
  <c r="W529" i="1"/>
  <c r="AA529" i="1"/>
  <c r="AP529" i="1"/>
  <c r="L528" i="1"/>
  <c r="X528" i="1" s="1"/>
  <c r="S528" i="1"/>
  <c r="W528" i="1"/>
  <c r="AA528" i="1"/>
  <c r="AP528" i="1"/>
  <c r="L504" i="1"/>
  <c r="M504" i="1" s="1"/>
  <c r="S504" i="1"/>
  <c r="W504" i="1"/>
  <c r="AA504" i="1"/>
  <c r="AQ504" i="1" s="1"/>
  <c r="AP504" i="1"/>
  <c r="L502" i="1"/>
  <c r="X502" i="1" s="1"/>
  <c r="S502" i="1"/>
  <c r="W502" i="1"/>
  <c r="AA502" i="1"/>
  <c r="AQ502" i="1" s="1"/>
  <c r="AP502" i="1"/>
  <c r="L541" i="1"/>
  <c r="M541" i="1" s="1"/>
  <c r="S541" i="1"/>
  <c r="W541" i="1"/>
  <c r="AA541" i="1"/>
  <c r="AP541" i="1"/>
  <c r="L631" i="1"/>
  <c r="X631" i="1" s="1"/>
  <c r="S631" i="1"/>
  <c r="W631" i="1"/>
  <c r="AA631" i="1"/>
  <c r="AQ631" i="1" s="1"/>
  <c r="AP631" i="1"/>
  <c r="L620" i="1"/>
  <c r="X620" i="1" s="1"/>
  <c r="S620" i="1"/>
  <c r="W620" i="1"/>
  <c r="AA620" i="1"/>
  <c r="AQ620" i="1" s="1"/>
  <c r="AP620" i="1"/>
  <c r="L600" i="1"/>
  <c r="X600" i="1" s="1"/>
  <c r="S600" i="1"/>
  <c r="W600" i="1"/>
  <c r="AA600" i="1"/>
  <c r="AP600" i="1"/>
  <c r="L617" i="1"/>
  <c r="X617" i="1" s="1"/>
  <c r="S617" i="1"/>
  <c r="W617" i="1"/>
  <c r="AA617" i="1"/>
  <c r="AP617" i="1"/>
  <c r="AP564" i="1"/>
  <c r="L564" i="1"/>
  <c r="X564" i="1" s="1"/>
  <c r="S564" i="1"/>
  <c r="W564" i="1"/>
  <c r="AA564" i="1"/>
  <c r="L581" i="1"/>
  <c r="X581" i="1" s="1"/>
  <c r="S581" i="1"/>
  <c r="W581" i="1"/>
  <c r="AA581" i="1"/>
  <c r="AP581" i="1"/>
  <c r="L651" i="1"/>
  <c r="X651" i="1" s="1"/>
  <c r="S651" i="1"/>
  <c r="W651" i="1"/>
  <c r="AA651" i="1"/>
  <c r="AQ651" i="1" s="1"/>
  <c r="AP651" i="1"/>
  <c r="L599" i="1"/>
  <c r="X599" i="1" s="1"/>
  <c r="S599" i="1"/>
  <c r="W599" i="1"/>
  <c r="AA599" i="1"/>
  <c r="AP599" i="1"/>
  <c r="L456" i="1"/>
  <c r="M456" i="1" s="1"/>
  <c r="S456" i="1"/>
  <c r="W456" i="1"/>
  <c r="AA456" i="1"/>
  <c r="AQ456" i="1" s="1"/>
  <c r="AP456" i="1"/>
  <c r="AQ560" i="1" l="1"/>
  <c r="AQ609" i="1"/>
  <c r="AQ529" i="1"/>
  <c r="X530" i="1"/>
  <c r="M561" i="1"/>
  <c r="AQ551" i="1"/>
  <c r="M551" i="1"/>
  <c r="M603" i="1"/>
  <c r="AQ603" i="1"/>
  <c r="X558" i="1"/>
  <c r="AQ595" i="1"/>
  <c r="X595" i="1"/>
  <c r="X546" i="1"/>
  <c r="T205" i="27"/>
  <c r="S192" i="27"/>
  <c r="S179" i="27"/>
  <c r="AQ579" i="1"/>
  <c r="AQ572" i="1"/>
  <c r="AQ600" i="1"/>
  <c r="AQ598" i="1"/>
  <c r="AQ528" i="1"/>
  <c r="AQ608" i="1"/>
  <c r="AQ541" i="1"/>
  <c r="X560" i="1"/>
  <c r="X579" i="1"/>
  <c r="X588" i="1"/>
  <c r="M598" i="1"/>
  <c r="X572" i="1"/>
  <c r="X503" i="1"/>
  <c r="X542" i="1"/>
  <c r="X529" i="1"/>
  <c r="X608" i="1"/>
  <c r="X609" i="1"/>
  <c r="M528" i="1"/>
  <c r="X504" i="1"/>
  <c r="M502" i="1"/>
  <c r="X541" i="1"/>
  <c r="M631" i="1"/>
  <c r="M620" i="1"/>
  <c r="AQ581" i="1"/>
  <c r="AQ617" i="1"/>
  <c r="M600" i="1"/>
  <c r="M617" i="1"/>
  <c r="AQ564" i="1"/>
  <c r="M564" i="1"/>
  <c r="M581" i="1"/>
  <c r="M651" i="1"/>
  <c r="AQ599" i="1"/>
  <c r="M599" i="1"/>
  <c r="X456" i="1"/>
  <c r="L587" i="1" l="1"/>
  <c r="X587" i="1" s="1"/>
  <c r="S587" i="1"/>
  <c r="W587" i="1"/>
  <c r="AA587" i="1"/>
  <c r="AQ587" i="1" s="1"/>
  <c r="AP587" i="1"/>
  <c r="L434" i="1"/>
  <c r="M434" i="1" s="1"/>
  <c r="S434" i="1"/>
  <c r="W434" i="1"/>
  <c r="AA434" i="1"/>
  <c r="AQ434" i="1" s="1"/>
  <c r="AP434" i="1"/>
  <c r="L612" i="1"/>
  <c r="M612" i="1" s="1"/>
  <c r="S612" i="1"/>
  <c r="W612" i="1"/>
  <c r="AA612" i="1"/>
  <c r="AP612" i="1"/>
  <c r="L597" i="1"/>
  <c r="M597" i="1" s="1"/>
  <c r="L577" i="1"/>
  <c r="M577" i="1" s="1"/>
  <c r="L605" i="1"/>
  <c r="M605" i="1" s="1"/>
  <c r="L614" i="1"/>
  <c r="M614" i="1" s="1"/>
  <c r="L607" i="1"/>
  <c r="X607" i="1" s="1"/>
  <c r="L593" i="1"/>
  <c r="X593" i="1" s="1"/>
  <c r="S597" i="1"/>
  <c r="S577" i="1"/>
  <c r="S605" i="1"/>
  <c r="S614" i="1"/>
  <c r="S607" i="1"/>
  <c r="S593" i="1"/>
  <c r="W597" i="1"/>
  <c r="W577" i="1"/>
  <c r="W605" i="1"/>
  <c r="W614" i="1"/>
  <c r="W607" i="1"/>
  <c r="W593" i="1"/>
  <c r="AA597" i="1"/>
  <c r="AA577" i="1"/>
  <c r="AA605" i="1"/>
  <c r="AQ605" i="1" s="1"/>
  <c r="AA614" i="1"/>
  <c r="AA607" i="1"/>
  <c r="AA593" i="1"/>
  <c r="AQ593" i="1" s="1"/>
  <c r="AP597" i="1"/>
  <c r="AP577" i="1"/>
  <c r="AP605" i="1"/>
  <c r="AP614" i="1"/>
  <c r="AP607" i="1"/>
  <c r="AP593" i="1"/>
  <c r="L592" i="1"/>
  <c r="M592" i="1" s="1"/>
  <c r="S592" i="1"/>
  <c r="W592" i="1"/>
  <c r="AA592" i="1"/>
  <c r="AP592" i="1"/>
  <c r="L606" i="1"/>
  <c r="M606" i="1" s="1"/>
  <c r="S606" i="1"/>
  <c r="W606" i="1"/>
  <c r="AA606" i="1"/>
  <c r="AP606" i="1"/>
  <c r="L604" i="1"/>
  <c r="X604" i="1" s="1"/>
  <c r="L613" i="1"/>
  <c r="M613" i="1" s="1"/>
  <c r="S604" i="1"/>
  <c r="S613" i="1"/>
  <c r="W604" i="1"/>
  <c r="W613" i="1"/>
  <c r="AA604" i="1"/>
  <c r="S33" i="27" s="1"/>
  <c r="AA613" i="1"/>
  <c r="AP604" i="1"/>
  <c r="AP613" i="1"/>
  <c r="L578" i="1"/>
  <c r="M578" i="1" s="1"/>
  <c r="S578" i="1"/>
  <c r="W578" i="1"/>
  <c r="AA578" i="1"/>
  <c r="AP578" i="1"/>
  <c r="L596" i="1"/>
  <c r="X596" i="1" s="1"/>
  <c r="S596" i="1"/>
  <c r="W596" i="1"/>
  <c r="AA596" i="1"/>
  <c r="AP596" i="1"/>
  <c r="L576" i="1"/>
  <c r="M576" i="1" s="1"/>
  <c r="S576" i="1"/>
  <c r="W576" i="1"/>
  <c r="AA576" i="1"/>
  <c r="AP576" i="1"/>
  <c r="AP534" i="1"/>
  <c r="L534" i="1"/>
  <c r="X534" i="1" s="1"/>
  <c r="S534" i="1"/>
  <c r="W534" i="1"/>
  <c r="AA534" i="1"/>
  <c r="L496" i="1"/>
  <c r="X496" i="1" s="1"/>
  <c r="S496" i="1"/>
  <c r="W496" i="1"/>
  <c r="AA496" i="1"/>
  <c r="AQ496" i="1" s="1"/>
  <c r="AP496" i="1"/>
  <c r="L483" i="1"/>
  <c r="M483" i="1" s="1"/>
  <c r="S483" i="1"/>
  <c r="W483" i="1"/>
  <c r="AA483" i="1"/>
  <c r="AQ483" i="1" s="1"/>
  <c r="AP483" i="1"/>
  <c r="AQ614" i="1" l="1"/>
  <c r="AQ577" i="1"/>
  <c r="AQ607" i="1"/>
  <c r="AQ597" i="1"/>
  <c r="AQ612" i="1"/>
  <c r="M587" i="1"/>
  <c r="X612" i="1"/>
  <c r="X434" i="1"/>
  <c r="M593" i="1"/>
  <c r="M607" i="1"/>
  <c r="X605" i="1"/>
  <c r="X614" i="1"/>
  <c r="AQ604" i="1"/>
  <c r="AQ606" i="1"/>
  <c r="AQ613" i="1"/>
  <c r="AQ596" i="1"/>
  <c r="AQ592" i="1"/>
  <c r="AQ578" i="1"/>
  <c r="X577" i="1"/>
  <c r="X597" i="1"/>
  <c r="X606" i="1"/>
  <c r="M604" i="1"/>
  <c r="X578" i="1"/>
  <c r="M596" i="1"/>
  <c r="X592" i="1"/>
  <c r="X613" i="1"/>
  <c r="AQ576" i="1"/>
  <c r="X576" i="1"/>
  <c r="AQ534" i="1"/>
  <c r="M534" i="1"/>
  <c r="M496" i="1"/>
  <c r="X483" i="1"/>
  <c r="L505" i="1" l="1"/>
  <c r="M505" i="1" s="1"/>
  <c r="S505" i="1"/>
  <c r="W505" i="1"/>
  <c r="AA505" i="1"/>
  <c r="AQ505" i="1" s="1"/>
  <c r="AP505" i="1"/>
  <c r="L520" i="1"/>
  <c r="M520" i="1" s="1"/>
  <c r="S520" i="1"/>
  <c r="W520" i="1"/>
  <c r="AA520" i="1"/>
  <c r="AP520" i="1"/>
  <c r="L522" i="1"/>
  <c r="M522" i="1" s="1"/>
  <c r="S522" i="1"/>
  <c r="W522" i="1"/>
  <c r="AA522" i="1"/>
  <c r="AQ522" i="1" s="1"/>
  <c r="AP522" i="1"/>
  <c r="AQ520" i="1" l="1"/>
  <c r="S182" i="27"/>
  <c r="X505" i="1"/>
  <c r="X520" i="1"/>
  <c r="X522" i="1"/>
  <c r="L470" i="1"/>
  <c r="M470" i="1" s="1"/>
  <c r="S470" i="1"/>
  <c r="W470" i="1"/>
  <c r="AA470" i="1"/>
  <c r="L540" i="1"/>
  <c r="X540" i="1" s="1"/>
  <c r="S540" i="1"/>
  <c r="W540" i="1"/>
  <c r="AA540" i="1"/>
  <c r="AP540" i="1"/>
  <c r="L535" i="1"/>
  <c r="M535" i="1" s="1"/>
  <c r="S535" i="1"/>
  <c r="W535" i="1"/>
  <c r="AA535" i="1"/>
  <c r="AP535" i="1"/>
  <c r="L549" i="1"/>
  <c r="M549" i="1" s="1"/>
  <c r="S549" i="1"/>
  <c r="W549" i="1"/>
  <c r="AA549" i="1"/>
  <c r="AP549" i="1"/>
  <c r="L591" i="1"/>
  <c r="X591" i="1" s="1"/>
  <c r="L586" i="1"/>
  <c r="M586" i="1" s="1"/>
  <c r="L610" i="1"/>
  <c r="X610" i="1" s="1"/>
  <c r="S591" i="1"/>
  <c r="S586" i="1"/>
  <c r="S610" i="1"/>
  <c r="W591" i="1"/>
  <c r="W586" i="1"/>
  <c r="W610" i="1"/>
  <c r="AA591" i="1"/>
  <c r="AA586" i="1"/>
  <c r="AQ586" i="1" s="1"/>
  <c r="AA610" i="1"/>
  <c r="AP591" i="1"/>
  <c r="AP586" i="1"/>
  <c r="AP610" i="1"/>
  <c r="L594" i="1"/>
  <c r="M594" i="1" s="1"/>
  <c r="S594" i="1"/>
  <c r="W594" i="1"/>
  <c r="AA594" i="1"/>
  <c r="AP594" i="1"/>
  <c r="L611" i="1"/>
  <c r="X611" i="1" s="1"/>
  <c r="S611" i="1"/>
  <c r="W611" i="1"/>
  <c r="AA611" i="1"/>
  <c r="AP611" i="1"/>
  <c r="L602" i="1"/>
  <c r="X602" i="1" s="1"/>
  <c r="S602" i="1"/>
  <c r="W602" i="1"/>
  <c r="AA602" i="1"/>
  <c r="AP602" i="1"/>
  <c r="L584" i="1"/>
  <c r="X584" i="1" s="1"/>
  <c r="S584" i="1"/>
  <c r="W584" i="1"/>
  <c r="AA584" i="1"/>
  <c r="AP584" i="1"/>
  <c r="L590" i="1"/>
  <c r="X590" i="1" s="1"/>
  <c r="S590" i="1"/>
  <c r="W590" i="1"/>
  <c r="AA590" i="1"/>
  <c r="AP590" i="1"/>
  <c r="L543" i="1"/>
  <c r="X543" i="1" s="1"/>
  <c r="S543" i="1"/>
  <c r="W543" i="1"/>
  <c r="AA543" i="1"/>
  <c r="AP543" i="1"/>
  <c r="L628" i="1"/>
  <c r="X628" i="1" s="1"/>
  <c r="S628" i="1"/>
  <c r="W628" i="1"/>
  <c r="AA628" i="1"/>
  <c r="AP628" i="1"/>
  <c r="L583" i="1"/>
  <c r="X583" i="1" s="1"/>
  <c r="S583" i="1"/>
  <c r="W583" i="1"/>
  <c r="AA583" i="1"/>
  <c r="S79" i="27" s="1"/>
  <c r="U79" i="27" s="1"/>
  <c r="AP583" i="1"/>
  <c r="L575" i="1"/>
  <c r="M575" i="1" s="1"/>
  <c r="S575" i="1"/>
  <c r="W575" i="1"/>
  <c r="AA575" i="1"/>
  <c r="AP575" i="1"/>
  <c r="L569" i="1"/>
  <c r="X569" i="1" s="1"/>
  <c r="S569" i="1"/>
  <c r="W569" i="1"/>
  <c r="AA569" i="1"/>
  <c r="AP569" i="1"/>
  <c r="L571" i="1"/>
  <c r="X571" i="1" s="1"/>
  <c r="S571" i="1"/>
  <c r="W571" i="1"/>
  <c r="AA571" i="1"/>
  <c r="AP571" i="1"/>
  <c r="L568" i="1"/>
  <c r="M568" i="1" s="1"/>
  <c r="S568" i="1"/>
  <c r="W568" i="1"/>
  <c r="AA568" i="1"/>
  <c r="AP568" i="1"/>
  <c r="L567" i="1"/>
  <c r="X567" i="1" s="1"/>
  <c r="S567" i="1"/>
  <c r="W567" i="1"/>
  <c r="AA567" i="1"/>
  <c r="AP567" i="1"/>
  <c r="L566" i="1"/>
  <c r="X566" i="1" s="1"/>
  <c r="S566" i="1"/>
  <c r="W566" i="1"/>
  <c r="AA566" i="1"/>
  <c r="AP566" i="1"/>
  <c r="L574" i="1"/>
  <c r="X574" i="1" s="1"/>
  <c r="S574" i="1"/>
  <c r="W574" i="1"/>
  <c r="AA574" i="1"/>
  <c r="AP574" i="1"/>
  <c r="L559" i="1"/>
  <c r="X559" i="1" s="1"/>
  <c r="S559" i="1"/>
  <c r="W559" i="1"/>
  <c r="AA559" i="1"/>
  <c r="S42" i="27" s="1"/>
  <c r="AP559" i="1"/>
  <c r="L557" i="1"/>
  <c r="X557" i="1" s="1"/>
  <c r="S557" i="1"/>
  <c r="W557" i="1"/>
  <c r="AA557" i="1"/>
  <c r="AP557" i="1"/>
  <c r="L555" i="1"/>
  <c r="M555" i="1" s="1"/>
  <c r="S555" i="1"/>
  <c r="W555" i="1"/>
  <c r="AA555" i="1"/>
  <c r="AP555" i="1"/>
  <c r="L553" i="1"/>
  <c r="X553" i="1" s="1"/>
  <c r="L554" i="1"/>
  <c r="M554" i="1" s="1"/>
  <c r="S553" i="1"/>
  <c r="S554" i="1"/>
  <c r="W553" i="1"/>
  <c r="W554" i="1"/>
  <c r="AA553" i="1"/>
  <c r="AA554" i="1"/>
  <c r="AP553" i="1"/>
  <c r="AP554" i="1"/>
  <c r="L552" i="1"/>
  <c r="X552" i="1" s="1"/>
  <c r="S552" i="1"/>
  <c r="W552" i="1"/>
  <c r="AA552" i="1"/>
  <c r="AP552" i="1"/>
  <c r="L550" i="1"/>
  <c r="X550" i="1" s="1"/>
  <c r="L545" i="1"/>
  <c r="M545" i="1" s="1"/>
  <c r="S550" i="1"/>
  <c r="S545" i="1"/>
  <c r="W550" i="1"/>
  <c r="W545" i="1"/>
  <c r="AA550" i="1"/>
  <c r="AA545" i="1"/>
  <c r="AP550" i="1"/>
  <c r="AP545" i="1"/>
  <c r="L548" i="1"/>
  <c r="M548" i="1" s="1"/>
  <c r="S548" i="1"/>
  <c r="W548" i="1"/>
  <c r="AA548" i="1"/>
  <c r="AP548" i="1"/>
  <c r="L539" i="1"/>
  <c r="X539" i="1" s="1"/>
  <c r="S539" i="1"/>
  <c r="W539" i="1"/>
  <c r="AA539" i="1"/>
  <c r="AP539" i="1"/>
  <c r="L533" i="1"/>
  <c r="X533" i="1" s="1"/>
  <c r="S533" i="1"/>
  <c r="W533" i="1"/>
  <c r="AA533" i="1"/>
  <c r="AP533" i="1"/>
  <c r="L532" i="1"/>
  <c r="M532" i="1" s="1"/>
  <c r="S532" i="1"/>
  <c r="W532" i="1"/>
  <c r="AA532" i="1"/>
  <c r="AP532" i="1"/>
  <c r="L512" i="1"/>
  <c r="M512" i="1" s="1"/>
  <c r="L510" i="1"/>
  <c r="M510" i="1" s="1"/>
  <c r="L519" i="1"/>
  <c r="M519" i="1" s="1"/>
  <c r="L531" i="1"/>
  <c r="X531" i="1" s="1"/>
  <c r="S512" i="1"/>
  <c r="S510" i="1"/>
  <c r="S519" i="1"/>
  <c r="S531" i="1"/>
  <c r="W512" i="1"/>
  <c r="W510" i="1"/>
  <c r="W519" i="1"/>
  <c r="W531" i="1"/>
  <c r="AA512" i="1"/>
  <c r="AA510" i="1"/>
  <c r="AA519" i="1"/>
  <c r="AA531" i="1"/>
  <c r="AP512" i="1"/>
  <c r="AP510" i="1"/>
  <c r="AP519" i="1"/>
  <c r="AP531" i="1"/>
  <c r="L511" i="1"/>
  <c r="S511" i="1"/>
  <c r="W511" i="1"/>
  <c r="AA511" i="1"/>
  <c r="AP511" i="1"/>
  <c r="L518" i="1"/>
  <c r="X518" i="1" s="1"/>
  <c r="S518" i="1"/>
  <c r="W518" i="1"/>
  <c r="AA518" i="1"/>
  <c r="S13" i="27" s="1"/>
  <c r="U13" i="27" s="1"/>
  <c r="AP518" i="1"/>
  <c r="L527" i="1"/>
  <c r="X527" i="1" s="1"/>
  <c r="S527" i="1"/>
  <c r="W527" i="1"/>
  <c r="AA527" i="1"/>
  <c r="AP527" i="1"/>
  <c r="L517" i="1"/>
  <c r="X517" i="1" s="1"/>
  <c r="L509" i="1"/>
  <c r="X509" i="1" s="1"/>
  <c r="S517" i="1"/>
  <c r="S509" i="1"/>
  <c r="W517" i="1"/>
  <c r="W509" i="1"/>
  <c r="AA517" i="1"/>
  <c r="AA509" i="1"/>
  <c r="AP517" i="1"/>
  <c r="AP509" i="1"/>
  <c r="L516" i="1"/>
  <c r="M516" i="1" s="1"/>
  <c r="S516" i="1"/>
  <c r="W516" i="1"/>
  <c r="AA516" i="1"/>
  <c r="AP516" i="1"/>
  <c r="L513" i="1"/>
  <c r="X513" i="1" s="1"/>
  <c r="S513" i="1"/>
  <c r="W513" i="1"/>
  <c r="AA513" i="1"/>
  <c r="AP513" i="1"/>
  <c r="L515" i="1"/>
  <c r="X515" i="1" s="1"/>
  <c r="S515" i="1"/>
  <c r="W515" i="1"/>
  <c r="AA515" i="1"/>
  <c r="AP515" i="1"/>
  <c r="L507" i="1"/>
  <c r="X507" i="1" s="1"/>
  <c r="S507" i="1"/>
  <c r="W507" i="1"/>
  <c r="AA507" i="1"/>
  <c r="AP507" i="1"/>
  <c r="L514" i="1"/>
  <c r="X514" i="1" s="1"/>
  <c r="S514" i="1"/>
  <c r="W514" i="1"/>
  <c r="AA514" i="1"/>
  <c r="AP514" i="1"/>
  <c r="L501" i="1"/>
  <c r="M501" i="1" s="1"/>
  <c r="L524" i="1"/>
  <c r="X524" i="1" s="1"/>
  <c r="L508" i="1"/>
  <c r="M508" i="1" s="1"/>
  <c r="S501" i="1"/>
  <c r="S524" i="1"/>
  <c r="S508" i="1"/>
  <c r="W501" i="1"/>
  <c r="W524" i="1"/>
  <c r="W508" i="1"/>
  <c r="AA501" i="1"/>
  <c r="AA524" i="1"/>
  <c r="AA508" i="1"/>
  <c r="AP501" i="1"/>
  <c r="AP524" i="1"/>
  <c r="AP508" i="1"/>
  <c r="L506" i="1"/>
  <c r="X506" i="1" s="1"/>
  <c r="S506" i="1"/>
  <c r="W506" i="1"/>
  <c r="AA506" i="1"/>
  <c r="AP506" i="1"/>
  <c r="L500" i="1"/>
  <c r="X500" i="1" s="1"/>
  <c r="S500" i="1"/>
  <c r="W500" i="1"/>
  <c r="AA500" i="1"/>
  <c r="AP500" i="1"/>
  <c r="L526" i="1"/>
  <c r="X526" i="1" s="1"/>
  <c r="S526" i="1"/>
  <c r="W526" i="1"/>
  <c r="AA526" i="1"/>
  <c r="AP526" i="1"/>
  <c r="L547" i="1"/>
  <c r="X547" i="1" s="1"/>
  <c r="S547" i="1"/>
  <c r="W547" i="1"/>
  <c r="AA547" i="1"/>
  <c r="AP547" i="1"/>
  <c r="L525" i="1"/>
  <c r="X525" i="1" s="1"/>
  <c r="S525" i="1"/>
  <c r="W525" i="1"/>
  <c r="AA525" i="1"/>
  <c r="AQ525" i="1" s="1"/>
  <c r="AP525" i="1"/>
  <c r="L523" i="1"/>
  <c r="X523" i="1" s="1"/>
  <c r="S523" i="1"/>
  <c r="W523" i="1"/>
  <c r="AA523" i="1"/>
  <c r="AP523" i="1"/>
  <c r="L521" i="1"/>
  <c r="X521" i="1" s="1"/>
  <c r="S521" i="1"/>
  <c r="W521" i="1"/>
  <c r="AA521" i="1"/>
  <c r="AP521" i="1"/>
  <c r="L580" i="1"/>
  <c r="X580" i="1" s="1"/>
  <c r="S580" i="1"/>
  <c r="W580" i="1"/>
  <c r="AA580" i="1"/>
  <c r="AQ580" i="1" s="1"/>
  <c r="AP580" i="1"/>
  <c r="L562" i="1"/>
  <c r="M562" i="1" s="1"/>
  <c r="S562" i="1"/>
  <c r="W562" i="1"/>
  <c r="AA562" i="1"/>
  <c r="AQ562" i="1" s="1"/>
  <c r="AP562" i="1"/>
  <c r="AQ628" i="1" l="1"/>
  <c r="AQ610" i="1"/>
  <c r="S127" i="27"/>
  <c r="S11" i="27"/>
  <c r="U11" i="27" s="1"/>
  <c r="AQ508" i="1"/>
  <c r="S188" i="27"/>
  <c r="S176" i="27"/>
  <c r="AQ524" i="1"/>
  <c r="S184" i="27"/>
  <c r="AQ584" i="1"/>
  <c r="S92" i="27"/>
  <c r="S37" i="27"/>
  <c r="AQ470" i="1"/>
  <c r="S39" i="27"/>
  <c r="S5" i="27"/>
  <c r="U5" i="27" s="1"/>
  <c r="AQ555" i="1"/>
  <c r="AQ583" i="1"/>
  <c r="AQ569" i="1"/>
  <c r="AQ591" i="1"/>
  <c r="AQ590" i="1"/>
  <c r="AQ543" i="1"/>
  <c r="AQ568" i="1"/>
  <c r="AQ559" i="1"/>
  <c r="AQ535" i="1"/>
  <c r="AQ611" i="1"/>
  <c r="AQ594" i="1"/>
  <c r="AQ602" i="1"/>
  <c r="AQ574" i="1"/>
  <c r="AQ554" i="1"/>
  <c r="AQ517" i="1"/>
  <c r="AQ516" i="1"/>
  <c r="AQ515" i="1"/>
  <c r="AQ500" i="1"/>
  <c r="AQ518" i="1"/>
  <c r="AQ519" i="1"/>
  <c r="X511" i="1"/>
  <c r="M511" i="1"/>
  <c r="AQ521" i="1"/>
  <c r="AQ512" i="1"/>
  <c r="AQ557" i="1"/>
  <c r="AQ571" i="1"/>
  <c r="AQ523" i="1"/>
  <c r="AQ547" i="1"/>
  <c r="AQ506" i="1"/>
  <c r="AQ526" i="1"/>
  <c r="AQ510" i="1"/>
  <c r="AQ527" i="1"/>
  <c r="AQ514" i="1"/>
  <c r="AQ501" i="1"/>
  <c r="AQ545" i="1"/>
  <c r="AQ507" i="1"/>
  <c r="AQ533" i="1"/>
  <c r="AQ550" i="1"/>
  <c r="AQ566" i="1"/>
  <c r="AQ553" i="1"/>
  <c r="AQ567" i="1"/>
  <c r="AQ509" i="1"/>
  <c r="AQ511" i="1"/>
  <c r="AQ575" i="1"/>
  <c r="AQ549" i="1"/>
  <c r="AQ548" i="1"/>
  <c r="AP470" i="1"/>
  <c r="X470" i="1"/>
  <c r="AQ532" i="1"/>
  <c r="AQ531" i="1"/>
  <c r="AQ540" i="1"/>
  <c r="AQ539" i="1"/>
  <c r="AQ552" i="1"/>
  <c r="AQ513" i="1"/>
  <c r="M540" i="1"/>
  <c r="X535" i="1"/>
  <c r="M611" i="1"/>
  <c r="X586" i="1"/>
  <c r="X549" i="1"/>
  <c r="M591" i="1"/>
  <c r="M610" i="1"/>
  <c r="M602" i="1"/>
  <c r="M584" i="1"/>
  <c r="M590" i="1"/>
  <c r="X594" i="1"/>
  <c r="M543" i="1"/>
  <c r="M583" i="1"/>
  <c r="M552" i="1"/>
  <c r="M553" i="1"/>
  <c r="M557" i="1"/>
  <c r="M539" i="1"/>
  <c r="M518" i="1"/>
  <c r="M569" i="1"/>
  <c r="M550" i="1"/>
  <c r="M574" i="1"/>
  <c r="M567" i="1"/>
  <c r="M571" i="1"/>
  <c r="M559" i="1"/>
  <c r="X575" i="1"/>
  <c r="X568" i="1"/>
  <c r="M566" i="1"/>
  <c r="M628" i="1"/>
  <c r="X554" i="1"/>
  <c r="X555" i="1"/>
  <c r="M533" i="1"/>
  <c r="M513" i="1"/>
  <c r="X545" i="1"/>
  <c r="X548" i="1"/>
  <c r="M531" i="1"/>
  <c r="X532" i="1"/>
  <c r="X519" i="1"/>
  <c r="X510" i="1"/>
  <c r="X512" i="1"/>
  <c r="M517" i="1"/>
  <c r="M527" i="1"/>
  <c r="M523" i="1"/>
  <c r="M515" i="1"/>
  <c r="M509" i="1"/>
  <c r="X516" i="1"/>
  <c r="M507" i="1"/>
  <c r="M514" i="1"/>
  <c r="M506" i="1"/>
  <c r="X508" i="1"/>
  <c r="X501" i="1"/>
  <c r="M547" i="1"/>
  <c r="M524" i="1"/>
  <c r="M500" i="1"/>
  <c r="M525" i="1"/>
  <c r="M526" i="1"/>
  <c r="M521" i="1"/>
  <c r="M580" i="1"/>
  <c r="X562" i="1"/>
  <c r="L433" i="1" l="1"/>
  <c r="X433" i="1" s="1"/>
  <c r="S433" i="1"/>
  <c r="W433" i="1"/>
  <c r="AA433" i="1"/>
  <c r="AP433" i="1"/>
  <c r="L439" i="1"/>
  <c r="M439" i="1" s="1"/>
  <c r="S439" i="1"/>
  <c r="W439" i="1"/>
  <c r="AA439" i="1"/>
  <c r="AP439" i="1"/>
  <c r="L485" i="1"/>
  <c r="M485" i="1" s="1"/>
  <c r="S485" i="1"/>
  <c r="W485" i="1"/>
  <c r="AA485" i="1"/>
  <c r="AP485" i="1"/>
  <c r="L392" i="1"/>
  <c r="M392" i="1" s="1"/>
  <c r="S392" i="1"/>
  <c r="W392" i="1"/>
  <c r="AA392" i="1"/>
  <c r="L492" i="1"/>
  <c r="M492" i="1" s="1"/>
  <c r="S492" i="1"/>
  <c r="W492" i="1"/>
  <c r="AA492" i="1"/>
  <c r="AP492" i="1"/>
  <c r="L259" i="1"/>
  <c r="S259" i="1"/>
  <c r="W259" i="1"/>
  <c r="AA259" i="1"/>
  <c r="L244" i="1"/>
  <c r="X244" i="1" s="1"/>
  <c r="S244" i="1"/>
  <c r="W244" i="1"/>
  <c r="AA244" i="1"/>
  <c r="AP244" i="1"/>
  <c r="L177" i="1"/>
  <c r="M177" i="1" s="1"/>
  <c r="S177" i="1"/>
  <c r="W177" i="1"/>
  <c r="AA177" i="1"/>
  <c r="AP177" i="1"/>
  <c r="L95" i="1"/>
  <c r="X95" i="1" s="1"/>
  <c r="S95" i="1"/>
  <c r="W95" i="1"/>
  <c r="AA95" i="1"/>
  <c r="AP95" i="1"/>
  <c r="AQ439" i="1" l="1"/>
  <c r="S170" i="27"/>
  <c r="S172" i="27"/>
  <c r="AQ177" i="1"/>
  <c r="AQ392" i="1"/>
  <c r="AQ485" i="1"/>
  <c r="AQ492" i="1"/>
  <c r="AQ433" i="1"/>
  <c r="M433" i="1"/>
  <c r="X439" i="1"/>
  <c r="X485" i="1"/>
  <c r="AP392" i="1"/>
  <c r="X392" i="1"/>
  <c r="X492" i="1"/>
  <c r="X259" i="1"/>
  <c r="M259" i="1"/>
  <c r="AP259" i="1"/>
  <c r="AQ259" i="1" s="1"/>
  <c r="AQ244" i="1"/>
  <c r="M244" i="1"/>
  <c r="X177" i="1"/>
  <c r="AQ95" i="1"/>
  <c r="M95" i="1"/>
  <c r="P176" i="27" l="1"/>
  <c r="O177" i="27"/>
  <c r="P177" i="27"/>
  <c r="Q177" i="27" s="1"/>
  <c r="O178" i="27"/>
  <c r="P178" i="27"/>
  <c r="P179" i="27"/>
  <c r="O180" i="27"/>
  <c r="P180" i="27"/>
  <c r="O181" i="27"/>
  <c r="P181" i="27"/>
  <c r="P182" i="27"/>
  <c r="O183" i="27"/>
  <c r="P183" i="27"/>
  <c r="P184" i="27"/>
  <c r="O185" i="27"/>
  <c r="P185" i="27"/>
  <c r="O186" i="27"/>
  <c r="P186" i="27"/>
  <c r="O187" i="27"/>
  <c r="P187" i="27"/>
  <c r="P188" i="27"/>
  <c r="O189" i="27"/>
  <c r="P189" i="27"/>
  <c r="O190" i="27"/>
  <c r="P190" i="27"/>
  <c r="O191" i="27"/>
  <c r="P191" i="27"/>
  <c r="P192" i="27"/>
  <c r="O193" i="27"/>
  <c r="P193" i="27"/>
  <c r="O194" i="27"/>
  <c r="P194" i="27"/>
  <c r="O195" i="27"/>
  <c r="P195" i="27"/>
  <c r="O196" i="27"/>
  <c r="P196" i="27"/>
  <c r="O197" i="27"/>
  <c r="P197" i="27"/>
  <c r="O198" i="27"/>
  <c r="P198" i="27"/>
  <c r="O199" i="27"/>
  <c r="P199" i="27"/>
  <c r="O200" i="27"/>
  <c r="P200" i="27"/>
  <c r="O201" i="27"/>
  <c r="P201" i="27"/>
  <c r="O202" i="27"/>
  <c r="P202" i="27"/>
  <c r="O203" i="27"/>
  <c r="P203" i="27"/>
  <c r="O204" i="27"/>
  <c r="P204" i="27"/>
  <c r="O148" i="27"/>
  <c r="P148" i="27"/>
  <c r="Q148" i="27" s="1"/>
  <c r="O149" i="27"/>
  <c r="P149" i="27"/>
  <c r="O150" i="27"/>
  <c r="P150" i="27"/>
  <c r="O151" i="27"/>
  <c r="P151" i="27"/>
  <c r="O152" i="27"/>
  <c r="P152" i="27"/>
  <c r="O153" i="27"/>
  <c r="P153" i="27"/>
  <c r="O154" i="27"/>
  <c r="P154" i="27"/>
  <c r="P155" i="27"/>
  <c r="O156" i="27"/>
  <c r="P156" i="27"/>
  <c r="O157" i="27"/>
  <c r="P157" i="27"/>
  <c r="O158" i="27"/>
  <c r="P158" i="27"/>
  <c r="O159" i="27"/>
  <c r="P159" i="27"/>
  <c r="O160" i="27"/>
  <c r="P160" i="27"/>
  <c r="O161" i="27"/>
  <c r="P161" i="27"/>
  <c r="O162" i="27"/>
  <c r="P162" i="27"/>
  <c r="O163" i="27"/>
  <c r="P163" i="27"/>
  <c r="O164" i="27"/>
  <c r="P164" i="27"/>
  <c r="O165" i="27"/>
  <c r="P165" i="27"/>
  <c r="O166" i="27"/>
  <c r="P166" i="27"/>
  <c r="O167" i="27"/>
  <c r="P167" i="27"/>
  <c r="O168" i="27"/>
  <c r="P168" i="27"/>
  <c r="O169" i="27"/>
  <c r="P169" i="27"/>
  <c r="P170" i="27"/>
  <c r="P171" i="27"/>
  <c r="O172" i="27"/>
  <c r="P172" i="27"/>
  <c r="P173" i="27"/>
  <c r="O174" i="27"/>
  <c r="P174" i="27"/>
  <c r="O175" i="27"/>
  <c r="P175" i="27"/>
  <c r="P147" i="27"/>
  <c r="O119" i="27"/>
  <c r="P119" i="27"/>
  <c r="Q119" i="27" s="1"/>
  <c r="O120" i="27"/>
  <c r="P120" i="27"/>
  <c r="P121" i="27"/>
  <c r="O122" i="27"/>
  <c r="P122" i="27"/>
  <c r="O123" i="27"/>
  <c r="P123" i="27"/>
  <c r="P124" i="27"/>
  <c r="O125" i="27"/>
  <c r="P125" i="27"/>
  <c r="O126" i="27"/>
  <c r="P126" i="27"/>
  <c r="P127" i="27"/>
  <c r="O128" i="27"/>
  <c r="P128" i="27"/>
  <c r="P129" i="27"/>
  <c r="O130" i="27"/>
  <c r="P130" i="27"/>
  <c r="O131" i="27"/>
  <c r="P131" i="27"/>
  <c r="O132" i="27"/>
  <c r="P132" i="27"/>
  <c r="O133" i="27"/>
  <c r="P133" i="27"/>
  <c r="O134" i="27"/>
  <c r="P134" i="27"/>
  <c r="O135" i="27"/>
  <c r="P135" i="27"/>
  <c r="O136" i="27"/>
  <c r="P136" i="27"/>
  <c r="O137" i="27"/>
  <c r="P137" i="27"/>
  <c r="O138" i="27"/>
  <c r="P138" i="27"/>
  <c r="O139" i="27"/>
  <c r="P139" i="27"/>
  <c r="O140" i="27"/>
  <c r="P140" i="27"/>
  <c r="O141" i="27"/>
  <c r="P141" i="27"/>
  <c r="O142" i="27"/>
  <c r="P142" i="27"/>
  <c r="O143" i="27"/>
  <c r="P143" i="27"/>
  <c r="O144" i="27"/>
  <c r="P144" i="27"/>
  <c r="O145" i="27"/>
  <c r="P145" i="27"/>
  <c r="O146" i="27"/>
  <c r="P146" i="27"/>
  <c r="P118" i="27"/>
  <c r="O90" i="27"/>
  <c r="P90" i="27"/>
  <c r="Q90" i="27" s="1"/>
  <c r="O91" i="27"/>
  <c r="P91" i="27"/>
  <c r="P92" i="27"/>
  <c r="O93" i="27"/>
  <c r="P93" i="27"/>
  <c r="O94" i="27"/>
  <c r="P94" i="27"/>
  <c r="O95" i="27"/>
  <c r="P95" i="27"/>
  <c r="O96" i="27"/>
  <c r="P96" i="27"/>
  <c r="O97" i="27"/>
  <c r="P97" i="27"/>
  <c r="P98" i="27"/>
  <c r="O99" i="27"/>
  <c r="P99" i="27"/>
  <c r="P100" i="27"/>
  <c r="O101" i="27"/>
  <c r="P101" i="27"/>
  <c r="O102" i="27"/>
  <c r="P102" i="27"/>
  <c r="O103" i="27"/>
  <c r="P103" i="27"/>
  <c r="O104" i="27"/>
  <c r="P104" i="27"/>
  <c r="O105" i="27"/>
  <c r="P105" i="27"/>
  <c r="O106" i="27"/>
  <c r="P106" i="27"/>
  <c r="O107" i="27"/>
  <c r="P107" i="27"/>
  <c r="O108" i="27"/>
  <c r="P108" i="27"/>
  <c r="O109" i="27"/>
  <c r="P109" i="27"/>
  <c r="O110" i="27"/>
  <c r="P110" i="27"/>
  <c r="O111" i="27"/>
  <c r="P111" i="27"/>
  <c r="O112" i="27"/>
  <c r="P112" i="27"/>
  <c r="O113" i="27"/>
  <c r="P113" i="27"/>
  <c r="O114" i="27"/>
  <c r="P114" i="27"/>
  <c r="O115" i="27"/>
  <c r="P115" i="27"/>
  <c r="O116" i="27"/>
  <c r="P116" i="27"/>
  <c r="O117" i="27"/>
  <c r="P117" i="27"/>
  <c r="P89" i="27"/>
  <c r="O61" i="27"/>
  <c r="P61" i="27"/>
  <c r="P62" i="27"/>
  <c r="O63" i="27"/>
  <c r="P63" i="27"/>
  <c r="O64" i="27"/>
  <c r="P64" i="27"/>
  <c r="P65" i="27"/>
  <c r="P66" i="27"/>
  <c r="O67" i="27"/>
  <c r="P67" i="27"/>
  <c r="O68" i="27"/>
  <c r="P68" i="27"/>
  <c r="O69" i="27"/>
  <c r="P69" i="27"/>
  <c r="O70" i="27"/>
  <c r="P70" i="27"/>
  <c r="P71" i="27"/>
  <c r="P72" i="27"/>
  <c r="O73" i="27"/>
  <c r="P73" i="27"/>
  <c r="O74" i="27"/>
  <c r="P74" i="27"/>
  <c r="O75" i="27"/>
  <c r="P75" i="27"/>
  <c r="P76" i="27"/>
  <c r="O77" i="27"/>
  <c r="P77" i="27"/>
  <c r="O78" i="27"/>
  <c r="P78" i="27"/>
  <c r="O79" i="27"/>
  <c r="P79" i="27"/>
  <c r="O80" i="27"/>
  <c r="P80" i="27"/>
  <c r="O81" i="27"/>
  <c r="P81" i="27"/>
  <c r="P82" i="27"/>
  <c r="P83" i="27"/>
  <c r="O84" i="27"/>
  <c r="P84" i="27"/>
  <c r="P85" i="27"/>
  <c r="O86" i="27"/>
  <c r="P86" i="27"/>
  <c r="O87" i="27"/>
  <c r="P87" i="27"/>
  <c r="O88" i="27"/>
  <c r="P88" i="27"/>
  <c r="P60" i="27"/>
  <c r="O32" i="27"/>
  <c r="P32" i="27"/>
  <c r="P33" i="27"/>
  <c r="P34" i="27"/>
  <c r="O35" i="27"/>
  <c r="P35" i="27"/>
  <c r="O36" i="27"/>
  <c r="P36" i="27"/>
  <c r="P37" i="27"/>
  <c r="O38" i="27"/>
  <c r="P38" i="27"/>
  <c r="P39" i="27"/>
  <c r="P40" i="27"/>
  <c r="O41" i="27"/>
  <c r="P41" i="27"/>
  <c r="O42" i="27"/>
  <c r="P42" i="27"/>
  <c r="P43" i="27"/>
  <c r="O44" i="27"/>
  <c r="P44" i="27"/>
  <c r="O45" i="27"/>
  <c r="P45" i="27"/>
  <c r="O46" i="27"/>
  <c r="P46" i="27"/>
  <c r="P47" i="27"/>
  <c r="O48" i="27"/>
  <c r="P48" i="27"/>
  <c r="O49" i="27"/>
  <c r="P49" i="27"/>
  <c r="O50" i="27"/>
  <c r="P50" i="27"/>
  <c r="O51" i="27"/>
  <c r="P51" i="27"/>
  <c r="O52" i="27"/>
  <c r="P52" i="27"/>
  <c r="O53" i="27"/>
  <c r="P53" i="27"/>
  <c r="O54" i="27"/>
  <c r="P54" i="27"/>
  <c r="O55" i="27"/>
  <c r="P55" i="27"/>
  <c r="O56" i="27"/>
  <c r="P56" i="27"/>
  <c r="O57" i="27"/>
  <c r="P57" i="27"/>
  <c r="O58" i="27"/>
  <c r="P58" i="27"/>
  <c r="O59" i="27"/>
  <c r="P59" i="27"/>
  <c r="P31" i="27"/>
  <c r="P3" i="27"/>
  <c r="O4" i="27"/>
  <c r="P4" i="27"/>
  <c r="P5" i="27"/>
  <c r="O6" i="27"/>
  <c r="P6" i="27"/>
  <c r="O7" i="27"/>
  <c r="P7" i="27"/>
  <c r="P8" i="27"/>
  <c r="O9" i="27"/>
  <c r="P9" i="27"/>
  <c r="P10" i="27"/>
  <c r="P11" i="27"/>
  <c r="O12" i="27"/>
  <c r="P12" i="27"/>
  <c r="P13" i="27"/>
  <c r="P14" i="27"/>
  <c r="O15" i="27"/>
  <c r="P15" i="27"/>
  <c r="O16" i="27"/>
  <c r="P16" i="27"/>
  <c r="O17" i="27"/>
  <c r="P17" i="27"/>
  <c r="O18" i="27"/>
  <c r="P18" i="27"/>
  <c r="O19" i="27"/>
  <c r="P19" i="27"/>
  <c r="O20" i="27"/>
  <c r="P20" i="27"/>
  <c r="O21" i="27"/>
  <c r="P21" i="27"/>
  <c r="O22" i="27"/>
  <c r="P22" i="27"/>
  <c r="O23" i="27"/>
  <c r="P23" i="27"/>
  <c r="O24" i="27"/>
  <c r="P24" i="27"/>
  <c r="O25" i="27"/>
  <c r="P25" i="27"/>
  <c r="O26" i="27"/>
  <c r="P26" i="27"/>
  <c r="O27" i="27"/>
  <c r="P27" i="27"/>
  <c r="O28" i="27"/>
  <c r="P28" i="27"/>
  <c r="O29" i="27"/>
  <c r="P29" i="27"/>
  <c r="O30" i="27"/>
  <c r="P30" i="27"/>
  <c r="L371" i="1" l="1"/>
  <c r="M371" i="1" s="1"/>
  <c r="S371" i="1"/>
  <c r="W371" i="1"/>
  <c r="AA371" i="1"/>
  <c r="L482" i="1"/>
  <c r="AP465" i="1"/>
  <c r="L537" i="1"/>
  <c r="X537" i="1" s="1"/>
  <c r="S537" i="1"/>
  <c r="W537" i="1"/>
  <c r="AA537" i="1"/>
  <c r="AP537" i="1"/>
  <c r="L468" i="1"/>
  <c r="M468" i="1" s="1"/>
  <c r="S468" i="1"/>
  <c r="W468" i="1"/>
  <c r="AA468" i="1"/>
  <c r="AP468" i="1"/>
  <c r="L465" i="1"/>
  <c r="M465" i="1" s="1"/>
  <c r="S465" i="1"/>
  <c r="W465" i="1"/>
  <c r="AA465" i="1"/>
  <c r="L445" i="1"/>
  <c r="M445" i="1" s="1"/>
  <c r="S445" i="1"/>
  <c r="W445" i="1"/>
  <c r="AA445" i="1"/>
  <c r="AP445" i="1"/>
  <c r="L459" i="1"/>
  <c r="M459" i="1" s="1"/>
  <c r="S459" i="1"/>
  <c r="W459" i="1"/>
  <c r="AA459" i="1"/>
  <c r="S47" i="27" s="1"/>
  <c r="AP459" i="1"/>
  <c r="L462" i="1"/>
  <c r="X462" i="1" s="1"/>
  <c r="S462" i="1"/>
  <c r="W462" i="1"/>
  <c r="AA462" i="1"/>
  <c r="O47" i="27" s="1"/>
  <c r="AP462" i="1"/>
  <c r="L436" i="1"/>
  <c r="M436" i="1" s="1"/>
  <c r="S436" i="1"/>
  <c r="W436" i="1"/>
  <c r="AA436" i="1"/>
  <c r="AP436" i="1"/>
  <c r="L489" i="1"/>
  <c r="M489" i="1" s="1"/>
  <c r="S489" i="1"/>
  <c r="W489" i="1"/>
  <c r="AA489" i="1"/>
  <c r="S83" i="27" s="1"/>
  <c r="U83" i="27" s="1"/>
  <c r="AP489" i="1"/>
  <c r="L486" i="1"/>
  <c r="M486" i="1" s="1"/>
  <c r="S486" i="1"/>
  <c r="W486" i="1"/>
  <c r="AA486" i="1"/>
  <c r="O83" i="27" s="1"/>
  <c r="AP486" i="1"/>
  <c r="L393" i="1"/>
  <c r="M393" i="1" s="1"/>
  <c r="S393" i="1"/>
  <c r="W393" i="1"/>
  <c r="AA393" i="1"/>
  <c r="AP393" i="1"/>
  <c r="S124" i="27" l="1"/>
  <c r="AQ393" i="1"/>
  <c r="S171" i="27"/>
  <c r="AQ537" i="1"/>
  <c r="AQ489" i="1"/>
  <c r="AQ459" i="1"/>
  <c r="AP371" i="1"/>
  <c r="AQ371" i="1" s="1"/>
  <c r="X371" i="1"/>
  <c r="AQ462" i="1"/>
  <c r="AQ486" i="1"/>
  <c r="AQ468" i="1"/>
  <c r="AQ465" i="1"/>
  <c r="M537" i="1"/>
  <c r="AQ436" i="1"/>
  <c r="AQ445" i="1"/>
  <c r="X465" i="1"/>
  <c r="X468" i="1"/>
  <c r="X445" i="1"/>
  <c r="M462" i="1"/>
  <c r="X459" i="1"/>
  <c r="X436" i="1"/>
  <c r="X489" i="1"/>
  <c r="X486" i="1"/>
  <c r="X393" i="1"/>
  <c r="L419" i="1" l="1"/>
  <c r="X419" i="1" s="1"/>
  <c r="S419" i="1"/>
  <c r="W419" i="1"/>
  <c r="AA419" i="1"/>
  <c r="AP419" i="1"/>
  <c r="S498" i="1"/>
  <c r="W498" i="1"/>
  <c r="AA498" i="1"/>
  <c r="AP498" i="1"/>
  <c r="L498" i="1"/>
  <c r="M498" i="1" s="1"/>
  <c r="S173" i="27" l="1"/>
  <c r="S147" i="27"/>
  <c r="U147" i="27" s="1"/>
  <c r="AQ498" i="1"/>
  <c r="AQ419" i="1"/>
  <c r="O171" i="27"/>
  <c r="M419" i="1"/>
  <c r="X498" i="1"/>
  <c r="L446" i="1"/>
  <c r="M446" i="1" s="1"/>
  <c r="S446" i="1"/>
  <c r="W446" i="1"/>
  <c r="AA446" i="1"/>
  <c r="L444" i="1"/>
  <c r="M444" i="1" s="1"/>
  <c r="S444" i="1"/>
  <c r="W444" i="1"/>
  <c r="AA444" i="1"/>
  <c r="AP444" i="1"/>
  <c r="L353" i="1"/>
  <c r="M353" i="1" s="1"/>
  <c r="S353" i="1"/>
  <c r="W353" i="1"/>
  <c r="AA353" i="1"/>
  <c r="AP353" i="1"/>
  <c r="L293" i="1"/>
  <c r="X293" i="1" s="1"/>
  <c r="S293" i="1"/>
  <c r="W293" i="1"/>
  <c r="AA293" i="1"/>
  <c r="L454" i="1"/>
  <c r="M454" i="1" s="1"/>
  <c r="S454" i="1"/>
  <c r="W454" i="1"/>
  <c r="AA454" i="1"/>
  <c r="AQ454" i="1" s="1"/>
  <c r="AP454" i="1"/>
  <c r="L429" i="1"/>
  <c r="M429" i="1" s="1"/>
  <c r="S429" i="1"/>
  <c r="W429" i="1"/>
  <c r="AA429" i="1"/>
  <c r="AQ429" i="1" s="1"/>
  <c r="AP429" i="1"/>
  <c r="L430" i="1"/>
  <c r="X430" i="1" s="1"/>
  <c r="S430" i="1"/>
  <c r="W430" i="1"/>
  <c r="AA430" i="1"/>
  <c r="AP430" i="1"/>
  <c r="L403" i="1"/>
  <c r="M403" i="1" s="1"/>
  <c r="S403" i="1"/>
  <c r="W403" i="1"/>
  <c r="AA403" i="1"/>
  <c r="AP403" i="1"/>
  <c r="S43" i="27" l="1"/>
  <c r="AQ444" i="1"/>
  <c r="X444" i="1"/>
  <c r="AP446" i="1"/>
  <c r="AQ446" i="1" s="1"/>
  <c r="X446" i="1"/>
  <c r="AQ353" i="1"/>
  <c r="X353" i="1"/>
  <c r="AP293" i="1"/>
  <c r="AQ293" i="1" s="1"/>
  <c r="M293" i="1"/>
  <c r="X454" i="1"/>
  <c r="X429" i="1"/>
  <c r="AQ430" i="1"/>
  <c r="M430" i="1"/>
  <c r="AQ403" i="1"/>
  <c r="X403" i="1"/>
  <c r="L438" i="1" l="1"/>
  <c r="X438" i="1" s="1"/>
  <c r="S438" i="1"/>
  <c r="W438" i="1"/>
  <c r="AA438" i="1"/>
  <c r="O82" i="27" s="1"/>
  <c r="AP438" i="1"/>
  <c r="L499" i="1"/>
  <c r="X499" i="1" s="1"/>
  <c r="S499" i="1"/>
  <c r="W499" i="1"/>
  <c r="AA499" i="1"/>
  <c r="O173" i="27" s="1"/>
  <c r="AP499" i="1"/>
  <c r="L495" i="1"/>
  <c r="M495" i="1" s="1"/>
  <c r="S495" i="1"/>
  <c r="W495" i="1"/>
  <c r="AA495" i="1"/>
  <c r="AP495" i="1"/>
  <c r="L497" i="1"/>
  <c r="M497" i="1" s="1"/>
  <c r="S497" i="1"/>
  <c r="W497" i="1"/>
  <c r="AA497" i="1"/>
  <c r="AP497" i="1"/>
  <c r="L437" i="1"/>
  <c r="M437" i="1" s="1"/>
  <c r="S437" i="1"/>
  <c r="W437" i="1"/>
  <c r="AA437" i="1"/>
  <c r="AP437" i="1"/>
  <c r="L494" i="1"/>
  <c r="X494" i="1" s="1"/>
  <c r="S494" i="1"/>
  <c r="W494" i="1"/>
  <c r="AA494" i="1"/>
  <c r="AP494" i="1"/>
  <c r="L493" i="1"/>
  <c r="X493" i="1" s="1"/>
  <c r="S493" i="1"/>
  <c r="W493" i="1"/>
  <c r="AA493" i="1"/>
  <c r="S129" i="27" s="1"/>
  <c r="AP493" i="1"/>
  <c r="L474" i="1"/>
  <c r="M474" i="1" s="1"/>
  <c r="S474" i="1"/>
  <c r="W474" i="1"/>
  <c r="AA474" i="1"/>
  <c r="AP474" i="1"/>
  <c r="L477" i="1"/>
  <c r="X477" i="1" s="1"/>
  <c r="S477" i="1"/>
  <c r="W477" i="1"/>
  <c r="AA477" i="1"/>
  <c r="AP477" i="1"/>
  <c r="L475" i="1"/>
  <c r="M475" i="1" s="1"/>
  <c r="S475" i="1"/>
  <c r="W475" i="1"/>
  <c r="AA475" i="1"/>
  <c r="AP475" i="1"/>
  <c r="L448" i="1"/>
  <c r="M448" i="1" s="1"/>
  <c r="S448" i="1"/>
  <c r="W448" i="1"/>
  <c r="AA448" i="1"/>
  <c r="AP448" i="1"/>
  <c r="L452" i="1"/>
  <c r="M452" i="1" s="1"/>
  <c r="S452" i="1"/>
  <c r="W452" i="1"/>
  <c r="AA452" i="1"/>
  <c r="AP452" i="1"/>
  <c r="L453" i="1"/>
  <c r="M453" i="1" s="1"/>
  <c r="S453" i="1"/>
  <c r="W453" i="1"/>
  <c r="AA453" i="1"/>
  <c r="AP453" i="1"/>
  <c r="L484" i="1"/>
  <c r="M484" i="1" s="1"/>
  <c r="S484" i="1"/>
  <c r="W484" i="1"/>
  <c r="AA484" i="1"/>
  <c r="AP484" i="1"/>
  <c r="L480" i="1"/>
  <c r="M480" i="1" s="1"/>
  <c r="S480" i="1"/>
  <c r="W480" i="1"/>
  <c r="AA480" i="1"/>
  <c r="S40" i="27" s="1"/>
  <c r="AP480" i="1"/>
  <c r="L295" i="1"/>
  <c r="M295" i="1" s="1"/>
  <c r="S295" i="1"/>
  <c r="W295" i="1"/>
  <c r="AA295" i="1"/>
  <c r="AP295" i="1"/>
  <c r="L457" i="1"/>
  <c r="M457" i="1" s="1"/>
  <c r="L458" i="1"/>
  <c r="M458" i="1" s="1"/>
  <c r="L464" i="1"/>
  <c r="X464" i="1" s="1"/>
  <c r="L466" i="1"/>
  <c r="X466" i="1" s="1"/>
  <c r="L472" i="1"/>
  <c r="M472" i="1" s="1"/>
  <c r="L479" i="1"/>
  <c r="X479" i="1" s="1"/>
  <c r="L478" i="1"/>
  <c r="X478" i="1" s="1"/>
  <c r="L487" i="1"/>
  <c r="M487" i="1" s="1"/>
  <c r="L490" i="1"/>
  <c r="M490" i="1" s="1"/>
  <c r="S457" i="1"/>
  <c r="S458" i="1"/>
  <c r="S464" i="1"/>
  <c r="S466" i="1"/>
  <c r="S472" i="1"/>
  <c r="S479" i="1"/>
  <c r="S478" i="1"/>
  <c r="S487" i="1"/>
  <c r="S490" i="1"/>
  <c r="W457" i="1"/>
  <c r="W458" i="1"/>
  <c r="W464" i="1"/>
  <c r="W466" i="1"/>
  <c r="W472" i="1"/>
  <c r="W479" i="1"/>
  <c r="W478" i="1"/>
  <c r="W487" i="1"/>
  <c r="W490" i="1"/>
  <c r="AA457" i="1"/>
  <c r="AA458" i="1"/>
  <c r="AA464" i="1"/>
  <c r="AA466" i="1"/>
  <c r="AA472" i="1"/>
  <c r="S65" i="27" s="1"/>
  <c r="U65" i="27" s="1"/>
  <c r="AA479" i="1"/>
  <c r="AA478" i="1"/>
  <c r="AA487" i="1"/>
  <c r="AA490" i="1"/>
  <c r="S8" i="27" s="1"/>
  <c r="U8" i="27" s="1"/>
  <c r="AP457" i="1"/>
  <c r="AP458" i="1"/>
  <c r="AP464" i="1"/>
  <c r="AP466" i="1"/>
  <c r="AP472" i="1"/>
  <c r="AP479" i="1"/>
  <c r="AP478" i="1"/>
  <c r="AP487" i="1"/>
  <c r="AP490" i="1"/>
  <c r="L491" i="1"/>
  <c r="X491" i="1" s="1"/>
  <c r="S491" i="1"/>
  <c r="W491" i="1"/>
  <c r="AA491" i="1"/>
  <c r="AP491" i="1"/>
  <c r="L488" i="1"/>
  <c r="M488" i="1" s="1"/>
  <c r="S488" i="1"/>
  <c r="W488" i="1"/>
  <c r="AA488" i="1"/>
  <c r="AP488" i="1"/>
  <c r="L481" i="1"/>
  <c r="X481" i="1" s="1"/>
  <c r="S481" i="1"/>
  <c r="W481" i="1"/>
  <c r="AA481" i="1"/>
  <c r="AP481" i="1"/>
  <c r="L473" i="1"/>
  <c r="X473" i="1" s="1"/>
  <c r="M482" i="1"/>
  <c r="S473" i="1"/>
  <c r="S482" i="1"/>
  <c r="W473" i="1"/>
  <c r="W482" i="1"/>
  <c r="AA473" i="1"/>
  <c r="O65" i="27" s="1"/>
  <c r="AA482" i="1"/>
  <c r="AP473" i="1"/>
  <c r="AP482" i="1"/>
  <c r="L463" i="1"/>
  <c r="M463" i="1" s="1"/>
  <c r="S463" i="1"/>
  <c r="W463" i="1"/>
  <c r="AA463" i="1"/>
  <c r="AP463" i="1"/>
  <c r="L467" i="1"/>
  <c r="X467" i="1" s="1"/>
  <c r="S467" i="1"/>
  <c r="W467" i="1"/>
  <c r="AA467" i="1"/>
  <c r="AP467" i="1"/>
  <c r="L461" i="1"/>
  <c r="M461" i="1" s="1"/>
  <c r="S461" i="1"/>
  <c r="W461" i="1"/>
  <c r="AA461" i="1"/>
  <c r="AP461" i="1"/>
  <c r="L460" i="1"/>
  <c r="X460" i="1" s="1"/>
  <c r="S460" i="1"/>
  <c r="W460" i="1"/>
  <c r="AA460" i="1"/>
  <c r="AP460" i="1"/>
  <c r="L450" i="1"/>
  <c r="X450" i="1" s="1"/>
  <c r="S450" i="1"/>
  <c r="W450" i="1"/>
  <c r="AA450" i="1"/>
  <c r="AP450" i="1"/>
  <c r="L471" i="1"/>
  <c r="X471" i="1" s="1"/>
  <c r="S471" i="1"/>
  <c r="W471" i="1"/>
  <c r="AA471" i="1"/>
  <c r="AP471" i="1"/>
  <c r="L451" i="1"/>
  <c r="X451" i="1" s="1"/>
  <c r="S451" i="1"/>
  <c r="W451" i="1"/>
  <c r="AA451" i="1"/>
  <c r="AP451" i="1"/>
  <c r="L455" i="1"/>
  <c r="M455" i="1" s="1"/>
  <c r="S455" i="1"/>
  <c r="W455" i="1"/>
  <c r="AA455" i="1"/>
  <c r="AP455" i="1"/>
  <c r="L416" i="1"/>
  <c r="M416" i="1" s="1"/>
  <c r="S416" i="1"/>
  <c r="W416" i="1"/>
  <c r="AA416" i="1"/>
  <c r="AP416" i="1"/>
  <c r="L417" i="1"/>
  <c r="X417" i="1" s="1"/>
  <c r="S417" i="1"/>
  <c r="W417" i="1"/>
  <c r="AA417" i="1"/>
  <c r="AQ417" i="1" s="1"/>
  <c r="AP417" i="1"/>
  <c r="L418" i="1"/>
  <c r="M418" i="1" s="1"/>
  <c r="S418" i="1"/>
  <c r="W418" i="1"/>
  <c r="AA418" i="1"/>
  <c r="AQ418" i="1" s="1"/>
  <c r="AP418" i="1"/>
  <c r="L414" i="1"/>
  <c r="M414" i="1" s="1"/>
  <c r="S414" i="1"/>
  <c r="W414" i="1"/>
  <c r="AA414" i="1"/>
  <c r="AQ414" i="1" s="1"/>
  <c r="AP414" i="1"/>
  <c r="AQ453" i="1" l="1"/>
  <c r="S100" i="27"/>
  <c r="S89" i="27"/>
  <c r="S121" i="27"/>
  <c r="S118" i="27"/>
  <c r="U118" i="27" s="1"/>
  <c r="S71" i="27"/>
  <c r="U71" i="27" s="1"/>
  <c r="S60" i="27"/>
  <c r="U60" i="27" s="1"/>
  <c r="S62" i="27"/>
  <c r="U62" i="27" s="1"/>
  <c r="S34" i="27"/>
  <c r="S31" i="27"/>
  <c r="U31" i="27" s="1"/>
  <c r="S10" i="27"/>
  <c r="U10" i="27" s="1"/>
  <c r="S2" i="27"/>
  <c r="S14" i="27"/>
  <c r="U14" i="27" s="1"/>
  <c r="AQ497" i="1"/>
  <c r="AQ466" i="1"/>
  <c r="AQ487" i="1"/>
  <c r="AQ479" i="1"/>
  <c r="AQ472" i="1"/>
  <c r="AQ490" i="1"/>
  <c r="AQ474" i="1"/>
  <c r="AQ452" i="1"/>
  <c r="AQ457" i="1"/>
  <c r="AQ478" i="1"/>
  <c r="AQ455" i="1"/>
  <c r="O100" i="27"/>
  <c r="AQ295" i="1"/>
  <c r="AQ416" i="1"/>
  <c r="O192" i="27"/>
  <c r="AQ495" i="1"/>
  <c r="AQ499" i="1"/>
  <c r="AQ482" i="1"/>
  <c r="AQ477" i="1"/>
  <c r="AQ475" i="1"/>
  <c r="AQ458" i="1"/>
  <c r="AQ464" i="1"/>
  <c r="AQ493" i="1"/>
  <c r="AQ494" i="1"/>
  <c r="AQ437" i="1"/>
  <c r="AQ438" i="1"/>
  <c r="M438" i="1"/>
  <c r="M499" i="1"/>
  <c r="X495" i="1"/>
  <c r="X497" i="1"/>
  <c r="M494" i="1"/>
  <c r="X437" i="1"/>
  <c r="M493" i="1"/>
  <c r="X474" i="1"/>
  <c r="M477" i="1"/>
  <c r="X475" i="1"/>
  <c r="AQ448" i="1"/>
  <c r="X448" i="1"/>
  <c r="X452" i="1"/>
  <c r="AQ451" i="1"/>
  <c r="AQ473" i="1"/>
  <c r="AQ450" i="1"/>
  <c r="AQ463" i="1"/>
  <c r="AQ467" i="1"/>
  <c r="AQ461" i="1"/>
  <c r="AQ460" i="1"/>
  <c r="AQ471" i="1"/>
  <c r="X453" i="1"/>
  <c r="AQ481" i="1"/>
  <c r="AQ491" i="1"/>
  <c r="AQ488" i="1"/>
  <c r="X480" i="1"/>
  <c r="AQ484" i="1"/>
  <c r="AQ480" i="1"/>
  <c r="X484" i="1"/>
  <c r="X295" i="1"/>
  <c r="X457" i="1"/>
  <c r="X458" i="1"/>
  <c r="M478" i="1"/>
  <c r="X490" i="1"/>
  <c r="M479" i="1"/>
  <c r="X487" i="1"/>
  <c r="M466" i="1"/>
  <c r="M464" i="1"/>
  <c r="X472" i="1"/>
  <c r="M473" i="1"/>
  <c r="M460" i="1"/>
  <c r="M467" i="1"/>
  <c r="M481" i="1"/>
  <c r="M491" i="1"/>
  <c r="X488" i="1"/>
  <c r="X482" i="1"/>
  <c r="X463" i="1"/>
  <c r="M450" i="1"/>
  <c r="X461" i="1"/>
  <c r="M471" i="1"/>
  <c r="M451" i="1"/>
  <c r="X455" i="1"/>
  <c r="M417" i="1"/>
  <c r="X416" i="1"/>
  <c r="X418" i="1"/>
  <c r="X414" i="1"/>
  <c r="L402" i="1"/>
  <c r="M402" i="1" s="1"/>
  <c r="S402" i="1"/>
  <c r="W402" i="1"/>
  <c r="AA402" i="1"/>
  <c r="O76" i="27" s="1"/>
  <c r="AP402" i="1"/>
  <c r="L217" i="1"/>
  <c r="M217" i="1" s="1"/>
  <c r="L329" i="1"/>
  <c r="M329" i="1" s="1"/>
  <c r="S329" i="1"/>
  <c r="W329" i="1"/>
  <c r="AA329" i="1"/>
  <c r="AP329" i="1"/>
  <c r="L318" i="1"/>
  <c r="M318" i="1" s="1"/>
  <c r="S318" i="1"/>
  <c r="W318" i="1"/>
  <c r="AA318" i="1"/>
  <c r="AP318" i="1"/>
  <c r="S217" i="1"/>
  <c r="AP217" i="1"/>
  <c r="W217" i="1"/>
  <c r="AA217" i="1"/>
  <c r="L255" i="1"/>
  <c r="M255" i="1" s="1"/>
  <c r="S255" i="1"/>
  <c r="W255" i="1"/>
  <c r="AA255" i="1"/>
  <c r="L159" i="1"/>
  <c r="X159" i="1" s="1"/>
  <c r="S159" i="1"/>
  <c r="W159" i="1"/>
  <c r="AA159" i="1"/>
  <c r="AQ159" i="1" s="1"/>
  <c r="AP159" i="1"/>
  <c r="L106" i="1"/>
  <c r="M106" i="1" s="1"/>
  <c r="S106" i="1"/>
  <c r="W106" i="1"/>
  <c r="AA106" i="1"/>
  <c r="AP106" i="1"/>
  <c r="C6" i="19" l="1"/>
  <c r="U2" i="27"/>
  <c r="U205" i="27" s="1"/>
  <c r="S205" i="27"/>
  <c r="U206" i="27" s="1"/>
  <c r="AQ329" i="1"/>
  <c r="O98" i="27"/>
  <c r="AQ106" i="1"/>
  <c r="AQ217" i="1"/>
  <c r="AQ318" i="1"/>
  <c r="AQ255" i="1"/>
  <c r="AQ402" i="1"/>
  <c r="X402" i="1"/>
  <c r="X329" i="1"/>
  <c r="X318" i="1"/>
  <c r="X217" i="1"/>
  <c r="AP255" i="1"/>
  <c r="X255" i="1"/>
  <c r="M159" i="1"/>
  <c r="X106" i="1"/>
  <c r="G177" i="27" l="1"/>
  <c r="H177" i="27"/>
  <c r="I177" i="27" s="1"/>
  <c r="G178" i="27"/>
  <c r="H178" i="27"/>
  <c r="H179" i="27"/>
  <c r="G180" i="27"/>
  <c r="H180" i="27"/>
  <c r="G181" i="27"/>
  <c r="H181" i="27"/>
  <c r="H182" i="27"/>
  <c r="G183" i="27"/>
  <c r="H183" i="27"/>
  <c r="H184" i="27"/>
  <c r="G185" i="27"/>
  <c r="H185" i="27"/>
  <c r="G186" i="27"/>
  <c r="H186" i="27"/>
  <c r="G187" i="27"/>
  <c r="H187" i="27"/>
  <c r="H188" i="27"/>
  <c r="G189" i="27"/>
  <c r="H189" i="27"/>
  <c r="G190" i="27"/>
  <c r="H190" i="27"/>
  <c r="G191" i="27"/>
  <c r="H191" i="27"/>
  <c r="H192" i="27"/>
  <c r="G193" i="27"/>
  <c r="H193" i="27"/>
  <c r="G194" i="27"/>
  <c r="H194" i="27"/>
  <c r="G195" i="27"/>
  <c r="H195" i="27"/>
  <c r="G196" i="27"/>
  <c r="H196" i="27"/>
  <c r="G197" i="27"/>
  <c r="H197" i="27"/>
  <c r="G198" i="27"/>
  <c r="H198" i="27"/>
  <c r="G199" i="27"/>
  <c r="H199" i="27"/>
  <c r="G200" i="27"/>
  <c r="H200" i="27"/>
  <c r="G201" i="27"/>
  <c r="H201" i="27"/>
  <c r="G202" i="27"/>
  <c r="H202" i="27"/>
  <c r="G203" i="27"/>
  <c r="H203" i="27"/>
  <c r="G204" i="27"/>
  <c r="H204" i="27"/>
  <c r="H176" i="27"/>
  <c r="G148" i="27"/>
  <c r="H148" i="27"/>
  <c r="G149" i="27"/>
  <c r="H149" i="27"/>
  <c r="G150" i="27"/>
  <c r="H150" i="27"/>
  <c r="G151" i="27"/>
  <c r="H151" i="27"/>
  <c r="G152" i="27"/>
  <c r="H152" i="27"/>
  <c r="G153" i="27"/>
  <c r="H153" i="27"/>
  <c r="G154" i="27"/>
  <c r="H154" i="27"/>
  <c r="G155" i="27"/>
  <c r="H155" i="27"/>
  <c r="G156" i="27"/>
  <c r="H156" i="27"/>
  <c r="G157" i="27"/>
  <c r="H157" i="27"/>
  <c r="G158" i="27"/>
  <c r="H158" i="27"/>
  <c r="G159" i="27"/>
  <c r="H159" i="27"/>
  <c r="G160" i="27"/>
  <c r="H160" i="27"/>
  <c r="G161" i="27"/>
  <c r="H161" i="27"/>
  <c r="G162" i="27"/>
  <c r="H162" i="27"/>
  <c r="G163" i="27"/>
  <c r="H163" i="27"/>
  <c r="G164" i="27"/>
  <c r="H164" i="27"/>
  <c r="G165" i="27"/>
  <c r="H165" i="27"/>
  <c r="G166" i="27"/>
  <c r="H166" i="27"/>
  <c r="G167" i="27"/>
  <c r="H167" i="27"/>
  <c r="G168" i="27"/>
  <c r="H168" i="27"/>
  <c r="G169" i="27"/>
  <c r="H169" i="27"/>
  <c r="G170" i="27"/>
  <c r="H170" i="27"/>
  <c r="H171" i="27"/>
  <c r="H172" i="27"/>
  <c r="G173" i="27"/>
  <c r="H173" i="27"/>
  <c r="G174" i="27"/>
  <c r="H174" i="27"/>
  <c r="G175" i="27"/>
  <c r="H175" i="27"/>
  <c r="H147" i="27"/>
  <c r="G119" i="27"/>
  <c r="H119" i="27"/>
  <c r="G120" i="27"/>
  <c r="H120" i="27"/>
  <c r="H121" i="27"/>
  <c r="G122" i="27"/>
  <c r="H122" i="27"/>
  <c r="G123" i="27"/>
  <c r="H123" i="27"/>
  <c r="H124" i="27"/>
  <c r="G125" i="27"/>
  <c r="H125" i="27"/>
  <c r="H126" i="27"/>
  <c r="H127" i="27"/>
  <c r="G128" i="27"/>
  <c r="H128" i="27"/>
  <c r="G129" i="27"/>
  <c r="H129" i="27"/>
  <c r="G130" i="27"/>
  <c r="H130" i="27"/>
  <c r="G131" i="27"/>
  <c r="H131" i="27"/>
  <c r="G132" i="27"/>
  <c r="H132" i="27"/>
  <c r="G133" i="27"/>
  <c r="H133" i="27"/>
  <c r="G134" i="27"/>
  <c r="H134" i="27"/>
  <c r="G135" i="27"/>
  <c r="H135" i="27"/>
  <c r="G136" i="27"/>
  <c r="H136" i="27"/>
  <c r="G137" i="27"/>
  <c r="H137" i="27"/>
  <c r="G138" i="27"/>
  <c r="H138" i="27"/>
  <c r="G139" i="27"/>
  <c r="H139" i="27"/>
  <c r="G140" i="27"/>
  <c r="H140" i="27"/>
  <c r="G141" i="27"/>
  <c r="H141" i="27"/>
  <c r="G142" i="27"/>
  <c r="H142" i="27"/>
  <c r="G143" i="27"/>
  <c r="H143" i="27"/>
  <c r="G144" i="27"/>
  <c r="H144" i="27"/>
  <c r="G145" i="27"/>
  <c r="H145" i="27"/>
  <c r="G146" i="27"/>
  <c r="H146" i="27"/>
  <c r="H118" i="27"/>
  <c r="G90" i="27"/>
  <c r="H90" i="27"/>
  <c r="G91" i="27"/>
  <c r="H91" i="27"/>
  <c r="H92" i="27"/>
  <c r="G93" i="27"/>
  <c r="H93" i="27"/>
  <c r="G94" i="27"/>
  <c r="H94" i="27"/>
  <c r="G95" i="27"/>
  <c r="H95" i="27"/>
  <c r="G96" i="27"/>
  <c r="H96" i="27"/>
  <c r="G97" i="27"/>
  <c r="H97" i="27"/>
  <c r="H98" i="27"/>
  <c r="G99" i="27"/>
  <c r="H99" i="27"/>
  <c r="G100" i="27"/>
  <c r="H100" i="27"/>
  <c r="G101" i="27"/>
  <c r="H101" i="27"/>
  <c r="G102" i="27"/>
  <c r="H102" i="27"/>
  <c r="G103" i="27"/>
  <c r="H103" i="27"/>
  <c r="G104" i="27"/>
  <c r="H104" i="27"/>
  <c r="G105" i="27"/>
  <c r="H105" i="27"/>
  <c r="G106" i="27"/>
  <c r="H106" i="27"/>
  <c r="G107" i="27"/>
  <c r="H107" i="27"/>
  <c r="G108" i="27"/>
  <c r="H108" i="27"/>
  <c r="G109" i="27"/>
  <c r="H109" i="27"/>
  <c r="G110" i="27"/>
  <c r="H110" i="27"/>
  <c r="G111" i="27"/>
  <c r="H111" i="27"/>
  <c r="G112" i="27"/>
  <c r="H112" i="27"/>
  <c r="G113" i="27"/>
  <c r="H113" i="27"/>
  <c r="G114" i="27"/>
  <c r="H114" i="27"/>
  <c r="G115" i="27"/>
  <c r="H115" i="27"/>
  <c r="G116" i="27"/>
  <c r="H116" i="27"/>
  <c r="G117" i="27"/>
  <c r="H117" i="27"/>
  <c r="H89" i="27"/>
  <c r="G61" i="27"/>
  <c r="H61" i="27"/>
  <c r="H62" i="27"/>
  <c r="G63" i="27"/>
  <c r="H63" i="27"/>
  <c r="G64" i="27"/>
  <c r="H64" i="27"/>
  <c r="H65" i="27"/>
  <c r="H66" i="27"/>
  <c r="G67" i="27"/>
  <c r="H67" i="27"/>
  <c r="G68" i="27"/>
  <c r="H68" i="27"/>
  <c r="G69" i="27"/>
  <c r="H69" i="27"/>
  <c r="G70" i="27"/>
  <c r="H70" i="27"/>
  <c r="H71" i="27"/>
  <c r="H72" i="27"/>
  <c r="G73" i="27"/>
  <c r="H73" i="27"/>
  <c r="G74" i="27"/>
  <c r="H74" i="27"/>
  <c r="G75" i="27"/>
  <c r="H75" i="27"/>
  <c r="H76" i="27"/>
  <c r="G77" i="27"/>
  <c r="H77" i="27"/>
  <c r="G78" i="27"/>
  <c r="H78" i="27"/>
  <c r="G79" i="27"/>
  <c r="H79" i="27"/>
  <c r="G80" i="27"/>
  <c r="H80" i="27"/>
  <c r="G81" i="27"/>
  <c r="H81" i="27"/>
  <c r="G82" i="27"/>
  <c r="H82" i="27"/>
  <c r="G83" i="27"/>
  <c r="H83" i="27"/>
  <c r="G84" i="27"/>
  <c r="H84" i="27"/>
  <c r="H85" i="27"/>
  <c r="G86" i="27"/>
  <c r="H86" i="27"/>
  <c r="G87" i="27"/>
  <c r="H87" i="27"/>
  <c r="G88" i="27"/>
  <c r="H88" i="27"/>
  <c r="H60" i="27"/>
  <c r="L441" i="1"/>
  <c r="M441" i="1" s="1"/>
  <c r="S441" i="1"/>
  <c r="W441" i="1"/>
  <c r="AA441" i="1"/>
  <c r="AP441" i="1"/>
  <c r="L426" i="1"/>
  <c r="X426" i="1" s="1"/>
  <c r="S426" i="1"/>
  <c r="W426" i="1"/>
  <c r="AA426" i="1"/>
  <c r="AP426" i="1"/>
  <c r="L411" i="1"/>
  <c r="X411" i="1" s="1"/>
  <c r="S411" i="1"/>
  <c r="W411" i="1"/>
  <c r="AA411" i="1"/>
  <c r="AP411" i="1"/>
  <c r="L409" i="1"/>
  <c r="M409" i="1" s="1"/>
  <c r="S409" i="1"/>
  <c r="W409" i="1"/>
  <c r="AA409" i="1"/>
  <c r="AP409" i="1"/>
  <c r="L410" i="1"/>
  <c r="M410" i="1" s="1"/>
  <c r="S410" i="1"/>
  <c r="W410" i="1"/>
  <c r="AA410" i="1"/>
  <c r="AQ410" i="1" s="1"/>
  <c r="AP410" i="1"/>
  <c r="L346" i="1"/>
  <c r="M346" i="1" s="1"/>
  <c r="S346" i="1"/>
  <c r="W346" i="1"/>
  <c r="AA346" i="1"/>
  <c r="AQ346" i="1" s="1"/>
  <c r="AP346" i="1"/>
  <c r="AQ409" i="1" l="1"/>
  <c r="O182" i="27"/>
  <c r="AQ411" i="1"/>
  <c r="AQ426" i="1"/>
  <c r="AQ441" i="1"/>
  <c r="X441" i="1"/>
  <c r="M426" i="1"/>
  <c r="X409" i="1"/>
  <c r="M411" i="1"/>
  <c r="X410" i="1"/>
  <c r="X346" i="1"/>
  <c r="L427" i="1" l="1"/>
  <c r="M427" i="1" s="1"/>
  <c r="S427" i="1"/>
  <c r="W427" i="1"/>
  <c r="AA427" i="1"/>
  <c r="AP427" i="1"/>
  <c r="L442" i="1"/>
  <c r="X442" i="1" s="1"/>
  <c r="S442" i="1"/>
  <c r="W442" i="1"/>
  <c r="AA442" i="1"/>
  <c r="AP442" i="1"/>
  <c r="L413" i="1"/>
  <c r="X413" i="1" s="1"/>
  <c r="S413" i="1"/>
  <c r="W413" i="1"/>
  <c r="AA413" i="1"/>
  <c r="AP413" i="1"/>
  <c r="L399" i="1"/>
  <c r="X399" i="1" s="1"/>
  <c r="S399" i="1"/>
  <c r="W399" i="1"/>
  <c r="AA399" i="1"/>
  <c r="AP399" i="1"/>
  <c r="L398" i="1"/>
  <c r="M398" i="1" s="1"/>
  <c r="S398" i="1"/>
  <c r="W398" i="1"/>
  <c r="AA398" i="1"/>
  <c r="AP398" i="1"/>
  <c r="L397" i="1"/>
  <c r="X397" i="1" s="1"/>
  <c r="S397" i="1"/>
  <c r="W397" i="1"/>
  <c r="AA397" i="1"/>
  <c r="AP397" i="1"/>
  <c r="L415" i="1"/>
  <c r="X415" i="1" s="1"/>
  <c r="S415" i="1"/>
  <c r="W415" i="1"/>
  <c r="AA415" i="1"/>
  <c r="AP415" i="1"/>
  <c r="L422" i="1"/>
  <c r="X422" i="1" s="1"/>
  <c r="S422" i="1"/>
  <c r="W422" i="1"/>
  <c r="AA422" i="1"/>
  <c r="AP422" i="1"/>
  <c r="L396" i="1"/>
  <c r="X396" i="1" s="1"/>
  <c r="S396" i="1"/>
  <c r="W396" i="1"/>
  <c r="AA396" i="1"/>
  <c r="AP396" i="1"/>
  <c r="L424" i="1"/>
  <c r="X424" i="1" s="1"/>
  <c r="S424" i="1"/>
  <c r="W424" i="1"/>
  <c r="AA424" i="1"/>
  <c r="AP424" i="1"/>
  <c r="L408" i="1"/>
  <c r="X408" i="1" s="1"/>
  <c r="S408" i="1"/>
  <c r="W408" i="1"/>
  <c r="AA408" i="1"/>
  <c r="AP408" i="1"/>
  <c r="L423" i="1"/>
  <c r="X423" i="1" s="1"/>
  <c r="S423" i="1"/>
  <c r="W423" i="1"/>
  <c r="AA423" i="1"/>
  <c r="AP423" i="1"/>
  <c r="L407" i="1"/>
  <c r="X407" i="1" s="1"/>
  <c r="S407" i="1"/>
  <c r="W407" i="1"/>
  <c r="AA407" i="1"/>
  <c r="AP407" i="1"/>
  <c r="L406" i="1"/>
  <c r="M406" i="1" s="1"/>
  <c r="S406" i="1"/>
  <c r="W406" i="1"/>
  <c r="AA406" i="1"/>
  <c r="AP406" i="1"/>
  <c r="L405" i="1"/>
  <c r="M405" i="1" s="1"/>
  <c r="S405" i="1"/>
  <c r="W405" i="1"/>
  <c r="AA405" i="1"/>
  <c r="AP405" i="1"/>
  <c r="L447" i="1"/>
  <c r="M447" i="1" s="1"/>
  <c r="S447" i="1"/>
  <c r="W447" i="1"/>
  <c r="AA447" i="1"/>
  <c r="AP447" i="1"/>
  <c r="L425" i="1"/>
  <c r="X425" i="1" s="1"/>
  <c r="S425" i="1"/>
  <c r="W425" i="1"/>
  <c r="AA425" i="1"/>
  <c r="AP425" i="1"/>
  <c r="L432" i="1"/>
  <c r="M432" i="1" s="1"/>
  <c r="S432" i="1"/>
  <c r="W432" i="1"/>
  <c r="AA432" i="1"/>
  <c r="AP432" i="1"/>
  <c r="L435" i="1"/>
  <c r="M435" i="1" s="1"/>
  <c r="S435" i="1"/>
  <c r="W435" i="1"/>
  <c r="AA435" i="1"/>
  <c r="O85" i="27" s="1"/>
  <c r="AP435" i="1"/>
  <c r="L428" i="1"/>
  <c r="X428" i="1" s="1"/>
  <c r="S428" i="1"/>
  <c r="W428" i="1"/>
  <c r="AA428" i="1"/>
  <c r="AP428" i="1"/>
  <c r="L443" i="1"/>
  <c r="X443" i="1" s="1"/>
  <c r="S443" i="1"/>
  <c r="W443" i="1"/>
  <c r="AA443" i="1"/>
  <c r="O170" i="27" s="1"/>
  <c r="AP443" i="1"/>
  <c r="L449" i="1"/>
  <c r="X449" i="1" s="1"/>
  <c r="S449" i="1"/>
  <c r="W449" i="1"/>
  <c r="AA449" i="1"/>
  <c r="AP449" i="1"/>
  <c r="L395" i="1"/>
  <c r="M395" i="1" s="1"/>
  <c r="S395" i="1"/>
  <c r="W395" i="1"/>
  <c r="AA395" i="1"/>
  <c r="AP395" i="1"/>
  <c r="L431" i="1"/>
  <c r="M431" i="1" s="1"/>
  <c r="S431" i="1"/>
  <c r="W431" i="1"/>
  <c r="AA431" i="1"/>
  <c r="AP431" i="1"/>
  <c r="L400" i="1"/>
  <c r="X400" i="1" s="1"/>
  <c r="S400" i="1"/>
  <c r="W400" i="1"/>
  <c r="AA400" i="1"/>
  <c r="AQ400" i="1" s="1"/>
  <c r="AP400" i="1"/>
  <c r="L391" i="1"/>
  <c r="X391" i="1" s="1"/>
  <c r="S391" i="1"/>
  <c r="W391" i="1"/>
  <c r="AA391" i="1"/>
  <c r="AP391" i="1"/>
  <c r="L421" i="1"/>
  <c r="X421" i="1" s="1"/>
  <c r="S421" i="1"/>
  <c r="W421" i="1"/>
  <c r="AA421" i="1"/>
  <c r="AP421" i="1"/>
  <c r="L404" i="1"/>
  <c r="X404" i="1" s="1"/>
  <c r="S404" i="1"/>
  <c r="W404" i="1"/>
  <c r="AA404" i="1"/>
  <c r="AP404" i="1"/>
  <c r="L390" i="1"/>
  <c r="X390" i="1" s="1"/>
  <c r="S390" i="1"/>
  <c r="W390" i="1"/>
  <c r="AA390" i="1"/>
  <c r="AP390" i="1"/>
  <c r="L420" i="1"/>
  <c r="X420" i="1" s="1"/>
  <c r="S420" i="1"/>
  <c r="W420" i="1"/>
  <c r="AA420" i="1"/>
  <c r="AP420" i="1"/>
  <c r="L401" i="1"/>
  <c r="X401" i="1" s="1"/>
  <c r="S401" i="1"/>
  <c r="W401" i="1"/>
  <c r="AA401" i="1"/>
  <c r="AP401" i="1"/>
  <c r="L412" i="1"/>
  <c r="M412" i="1" s="1"/>
  <c r="S412" i="1"/>
  <c r="W412" i="1"/>
  <c r="AA412" i="1"/>
  <c r="O37" i="27" s="1"/>
  <c r="AP412" i="1"/>
  <c r="L440" i="1"/>
  <c r="X440" i="1" s="1"/>
  <c r="S440" i="1"/>
  <c r="W440" i="1"/>
  <c r="AA440" i="1"/>
  <c r="AP440" i="1"/>
  <c r="AQ395" i="1" l="1"/>
  <c r="O188" i="27"/>
  <c r="O11" i="27"/>
  <c r="AQ401" i="1"/>
  <c r="O184" i="27"/>
  <c r="O147" i="27"/>
  <c r="Q147" i="27" s="1"/>
  <c r="O155" i="27"/>
  <c r="O5" i="27"/>
  <c r="AQ399" i="1"/>
  <c r="AQ408" i="1"/>
  <c r="AQ405" i="1"/>
  <c r="AQ413" i="1"/>
  <c r="AQ406" i="1"/>
  <c r="AQ407" i="1"/>
  <c r="AQ424" i="1"/>
  <c r="AQ398" i="1"/>
  <c r="AQ397" i="1"/>
  <c r="AQ422" i="1"/>
  <c r="AQ396" i="1"/>
  <c r="AQ432" i="1"/>
  <c r="AQ423" i="1"/>
  <c r="AQ449" i="1"/>
  <c r="AQ447" i="1"/>
  <c r="AQ443" i="1"/>
  <c r="AQ428" i="1"/>
  <c r="AQ412" i="1"/>
  <c r="AQ415" i="1"/>
  <c r="AQ431" i="1"/>
  <c r="AQ390" i="1"/>
  <c r="AQ391" i="1"/>
  <c r="AQ421" i="1"/>
  <c r="AQ404" i="1"/>
  <c r="AQ420" i="1"/>
  <c r="AQ442" i="1"/>
  <c r="AQ440" i="1"/>
  <c r="AQ427" i="1"/>
  <c r="AQ435" i="1"/>
  <c r="AQ425" i="1"/>
  <c r="M442" i="1"/>
  <c r="M413" i="1"/>
  <c r="M399" i="1"/>
  <c r="X427" i="1"/>
  <c r="M422" i="1"/>
  <c r="M397" i="1"/>
  <c r="M407" i="1"/>
  <c r="M415" i="1"/>
  <c r="X398" i="1"/>
  <c r="M396" i="1"/>
  <c r="M424" i="1"/>
  <c r="M408" i="1"/>
  <c r="M423" i="1"/>
  <c r="X447" i="1"/>
  <c r="X406" i="1"/>
  <c r="M425" i="1"/>
  <c r="X405" i="1"/>
  <c r="M400" i="1"/>
  <c r="X435" i="1"/>
  <c r="M443" i="1"/>
  <c r="M428" i="1"/>
  <c r="X432" i="1"/>
  <c r="M449" i="1"/>
  <c r="X431" i="1"/>
  <c r="M391" i="1"/>
  <c r="X395" i="1"/>
  <c r="M421" i="1"/>
  <c r="M404" i="1"/>
  <c r="M401" i="1"/>
  <c r="M390" i="1"/>
  <c r="M420" i="1"/>
  <c r="M440" i="1"/>
  <c r="X412" i="1"/>
  <c r="C177" i="27"/>
  <c r="D177" i="27"/>
  <c r="C178" i="27"/>
  <c r="D178" i="27"/>
  <c r="D179" i="27"/>
  <c r="C180" i="27"/>
  <c r="D180" i="27"/>
  <c r="C181" i="27"/>
  <c r="D181" i="27"/>
  <c r="D182" i="27"/>
  <c r="C183" i="27"/>
  <c r="D183" i="27"/>
  <c r="D184" i="27"/>
  <c r="C185" i="27"/>
  <c r="D185" i="27"/>
  <c r="C186" i="27"/>
  <c r="D186" i="27"/>
  <c r="C187" i="27"/>
  <c r="D187" i="27"/>
  <c r="D188" i="27"/>
  <c r="C189" i="27"/>
  <c r="D189" i="27"/>
  <c r="C190" i="27"/>
  <c r="D190" i="27"/>
  <c r="C191" i="27"/>
  <c r="D191" i="27"/>
  <c r="D192" i="27"/>
  <c r="C193" i="27"/>
  <c r="D193" i="27"/>
  <c r="C194" i="27"/>
  <c r="D194" i="27"/>
  <c r="C195" i="27"/>
  <c r="D195" i="27"/>
  <c r="C196" i="27"/>
  <c r="D196" i="27"/>
  <c r="C197" i="27"/>
  <c r="D197" i="27"/>
  <c r="C198" i="27"/>
  <c r="D198" i="27"/>
  <c r="C199" i="27"/>
  <c r="D199" i="27"/>
  <c r="C200" i="27"/>
  <c r="D200" i="27"/>
  <c r="C201" i="27"/>
  <c r="D201" i="27"/>
  <c r="C202" i="27"/>
  <c r="D202" i="27"/>
  <c r="C203" i="27"/>
  <c r="D203" i="27"/>
  <c r="C204" i="27"/>
  <c r="D204" i="27"/>
  <c r="C149" i="27"/>
  <c r="D149" i="27"/>
  <c r="C150" i="27"/>
  <c r="D150" i="27"/>
  <c r="C151" i="27"/>
  <c r="D151" i="27"/>
  <c r="C152" i="27"/>
  <c r="D152" i="27"/>
  <c r="C153" i="27"/>
  <c r="D153" i="27"/>
  <c r="C154" i="27"/>
  <c r="D154" i="27"/>
  <c r="C155" i="27"/>
  <c r="D155" i="27"/>
  <c r="C156" i="27"/>
  <c r="D156" i="27"/>
  <c r="C157" i="27"/>
  <c r="D157" i="27"/>
  <c r="C158" i="27"/>
  <c r="D158" i="27"/>
  <c r="C159" i="27"/>
  <c r="D159" i="27"/>
  <c r="C160" i="27"/>
  <c r="D160" i="27"/>
  <c r="C161" i="27"/>
  <c r="D161" i="27"/>
  <c r="C162" i="27"/>
  <c r="D162" i="27"/>
  <c r="C163" i="27"/>
  <c r="D163" i="27"/>
  <c r="C164" i="27"/>
  <c r="D164" i="27"/>
  <c r="C165" i="27"/>
  <c r="D165" i="27"/>
  <c r="C166" i="27"/>
  <c r="D166" i="27"/>
  <c r="C167" i="27"/>
  <c r="D167" i="27"/>
  <c r="C168" i="27"/>
  <c r="D168" i="27"/>
  <c r="C169" i="27"/>
  <c r="D169" i="27"/>
  <c r="C170" i="27"/>
  <c r="D170" i="27"/>
  <c r="D171" i="27"/>
  <c r="D172" i="27"/>
  <c r="C173" i="27"/>
  <c r="D173" i="27"/>
  <c r="C174" i="27"/>
  <c r="D174" i="27"/>
  <c r="C175" i="27"/>
  <c r="D175" i="27"/>
  <c r="D148" i="27"/>
  <c r="C148" i="27"/>
  <c r="D176" i="27"/>
  <c r="D147" i="27"/>
  <c r="C119" i="27"/>
  <c r="D119" i="27"/>
  <c r="C120" i="27"/>
  <c r="D120" i="27"/>
  <c r="D121" i="27"/>
  <c r="C122" i="27"/>
  <c r="D122" i="27"/>
  <c r="C123" i="27"/>
  <c r="D123" i="27"/>
  <c r="C124" i="27"/>
  <c r="D124" i="27"/>
  <c r="C125" i="27"/>
  <c r="D125" i="27"/>
  <c r="D126" i="27"/>
  <c r="D127" i="27"/>
  <c r="C128" i="27"/>
  <c r="D128" i="27"/>
  <c r="C129" i="27"/>
  <c r="D129" i="27"/>
  <c r="C130" i="27"/>
  <c r="D130" i="27"/>
  <c r="C131" i="27"/>
  <c r="D131" i="27"/>
  <c r="C132" i="27"/>
  <c r="D132" i="27"/>
  <c r="C133" i="27"/>
  <c r="D133" i="27"/>
  <c r="C134" i="27"/>
  <c r="D134" i="27"/>
  <c r="C135" i="27"/>
  <c r="D135" i="27"/>
  <c r="C136" i="27"/>
  <c r="D136" i="27"/>
  <c r="C137" i="27"/>
  <c r="D137" i="27"/>
  <c r="C138" i="27"/>
  <c r="D138" i="27"/>
  <c r="C139" i="27"/>
  <c r="D139" i="27"/>
  <c r="C140" i="27"/>
  <c r="D140" i="27"/>
  <c r="C141" i="27"/>
  <c r="D141" i="27"/>
  <c r="C142" i="27"/>
  <c r="D142" i="27"/>
  <c r="C143" i="27"/>
  <c r="D143" i="27"/>
  <c r="C144" i="27"/>
  <c r="D144" i="27"/>
  <c r="C145" i="27"/>
  <c r="D145" i="27"/>
  <c r="C146" i="27"/>
  <c r="D146" i="27"/>
  <c r="L33" i="27"/>
  <c r="L204" i="27"/>
  <c r="K204" i="27"/>
  <c r="L203" i="27"/>
  <c r="K203" i="27"/>
  <c r="L202" i="27"/>
  <c r="K202" i="27"/>
  <c r="L201" i="27"/>
  <c r="K201" i="27"/>
  <c r="L200" i="27"/>
  <c r="K200" i="27"/>
  <c r="L199" i="27"/>
  <c r="K199" i="27"/>
  <c r="L198" i="27"/>
  <c r="K198" i="27"/>
  <c r="L197" i="27"/>
  <c r="K197" i="27"/>
  <c r="L196" i="27"/>
  <c r="K196" i="27"/>
  <c r="L195" i="27"/>
  <c r="K195" i="27"/>
  <c r="L194" i="27"/>
  <c r="K194" i="27"/>
  <c r="L193" i="27"/>
  <c r="K193" i="27"/>
  <c r="L192" i="27"/>
  <c r="L191" i="27"/>
  <c r="K191" i="27"/>
  <c r="L190" i="27"/>
  <c r="K190" i="27"/>
  <c r="L189" i="27"/>
  <c r="K189" i="27"/>
  <c r="L188" i="27"/>
  <c r="L187" i="27"/>
  <c r="K187" i="27"/>
  <c r="L186" i="27"/>
  <c r="K186" i="27"/>
  <c r="L185" i="27"/>
  <c r="K185" i="27"/>
  <c r="L184" i="27"/>
  <c r="L183" i="27"/>
  <c r="K183" i="27"/>
  <c r="L182" i="27"/>
  <c r="L181" i="27"/>
  <c r="K181" i="27"/>
  <c r="L180" i="27"/>
  <c r="K180" i="27"/>
  <c r="L179" i="27"/>
  <c r="K179" i="27"/>
  <c r="L178" i="27"/>
  <c r="K178" i="27"/>
  <c r="K177" i="27"/>
  <c r="L177" i="27"/>
  <c r="L176" i="27"/>
  <c r="AV176" i="27"/>
  <c r="AU176" i="27"/>
  <c r="AR176" i="27"/>
  <c r="AQ176" i="27"/>
  <c r="AN176" i="27"/>
  <c r="AM176" i="27"/>
  <c r="AJ176" i="27"/>
  <c r="AI176" i="27"/>
  <c r="AF176" i="27"/>
  <c r="AE176" i="27"/>
  <c r="AB176" i="27"/>
  <c r="AA176" i="27"/>
  <c r="X176" i="27"/>
  <c r="W176" i="27"/>
  <c r="U366" i="1"/>
  <c r="U365" i="1"/>
  <c r="L394" i="1"/>
  <c r="M394" i="1" s="1"/>
  <c r="S394" i="1"/>
  <c r="W394" i="1"/>
  <c r="AA394" i="1"/>
  <c r="O39" i="27" s="1"/>
  <c r="AP394" i="1"/>
  <c r="AQ394" i="1" l="1"/>
  <c r="Y176" i="27"/>
  <c r="AW176" i="27"/>
  <c r="AS176" i="27"/>
  <c r="AC176" i="27"/>
  <c r="AG176" i="27"/>
  <c r="AK176" i="27"/>
  <c r="AO176" i="27"/>
  <c r="X394" i="1"/>
  <c r="L334" i="1"/>
  <c r="X334" i="1" s="1"/>
  <c r="S334" i="1"/>
  <c r="W334" i="1"/>
  <c r="AA334" i="1"/>
  <c r="AP334" i="1"/>
  <c r="B15" i="19"/>
  <c r="AQ334" i="1" l="1"/>
  <c r="O121" i="27"/>
  <c r="M334" i="1"/>
  <c r="C15" i="19"/>
  <c r="E15" i="19" l="1"/>
  <c r="C13" i="19"/>
  <c r="C12" i="19"/>
  <c r="C11" i="19"/>
  <c r="C10" i="19"/>
  <c r="C9" i="19"/>
  <c r="C8" i="19"/>
  <c r="C7" i="19"/>
  <c r="B2" i="19" l="1"/>
  <c r="L131" i="1"/>
  <c r="M131" i="1" s="1"/>
  <c r="S131" i="1"/>
  <c r="W131" i="1"/>
  <c r="AA131" i="1"/>
  <c r="AP131" i="1"/>
  <c r="AQ131" i="1" l="1"/>
  <c r="O33" i="27"/>
  <c r="X131" i="1"/>
  <c r="L323" i="1" l="1"/>
  <c r="M323" i="1" s="1"/>
  <c r="S323" i="1"/>
  <c r="W323" i="1"/>
  <c r="AA323" i="1"/>
  <c r="AQ323" i="1" s="1"/>
  <c r="AP323" i="1"/>
  <c r="L378" i="1"/>
  <c r="M378" i="1" s="1"/>
  <c r="S378" i="1"/>
  <c r="W378" i="1"/>
  <c r="AA378" i="1"/>
  <c r="O40" i="27" s="1"/>
  <c r="AP378" i="1"/>
  <c r="L377" i="1"/>
  <c r="M377" i="1" s="1"/>
  <c r="S377" i="1"/>
  <c r="W377" i="1"/>
  <c r="AA377" i="1"/>
  <c r="AP377" i="1"/>
  <c r="AP148" i="1"/>
  <c r="L148" i="1"/>
  <c r="M148" i="1" s="1"/>
  <c r="S148" i="1"/>
  <c r="W148" i="1"/>
  <c r="AA148" i="1"/>
  <c r="AQ148" i="1" s="1"/>
  <c r="L278" i="1"/>
  <c r="M278" i="1" s="1"/>
  <c r="S278" i="1"/>
  <c r="W278" i="1"/>
  <c r="AA278" i="1"/>
  <c r="AQ278" i="1" s="1"/>
  <c r="AP278" i="1"/>
  <c r="L250" i="1"/>
  <c r="M250" i="1" s="1"/>
  <c r="S250" i="1"/>
  <c r="W250" i="1"/>
  <c r="AA250" i="1"/>
  <c r="AQ250" i="1" s="1"/>
  <c r="AP250" i="1"/>
  <c r="L232" i="1"/>
  <c r="M232" i="1" s="1"/>
  <c r="S232" i="1"/>
  <c r="W232" i="1"/>
  <c r="AA232" i="1"/>
  <c r="AQ232" i="1" s="1"/>
  <c r="AP232" i="1"/>
  <c r="L224" i="1"/>
  <c r="M224" i="1" s="1"/>
  <c r="S224" i="1"/>
  <c r="W224" i="1"/>
  <c r="AA224" i="1"/>
  <c r="AQ224" i="1" s="1"/>
  <c r="AP224" i="1"/>
  <c r="L150" i="1"/>
  <c r="X150" i="1" s="1"/>
  <c r="S150" i="1"/>
  <c r="W150" i="1"/>
  <c r="AA150" i="1"/>
  <c r="AQ150" i="1" s="1"/>
  <c r="AP150" i="1"/>
  <c r="L258" i="1"/>
  <c r="M258" i="1" s="1"/>
  <c r="S258" i="1"/>
  <c r="W258" i="1"/>
  <c r="AA258" i="1"/>
  <c r="AP258" i="1"/>
  <c r="L367" i="1"/>
  <c r="X367" i="1" s="1"/>
  <c r="S367" i="1"/>
  <c r="W367" i="1"/>
  <c r="AA367" i="1"/>
  <c r="AP367" i="1"/>
  <c r="L368" i="1"/>
  <c r="X368" i="1" s="1"/>
  <c r="S368" i="1"/>
  <c r="W368" i="1"/>
  <c r="AA368" i="1"/>
  <c r="O66" i="27" s="1"/>
  <c r="AP368" i="1"/>
  <c r="L375" i="1"/>
  <c r="M375" i="1" s="1"/>
  <c r="S375" i="1"/>
  <c r="W375" i="1"/>
  <c r="AA375" i="1"/>
  <c r="AP375" i="1"/>
  <c r="L376" i="1"/>
  <c r="M376" i="1" s="1"/>
  <c r="S376" i="1"/>
  <c r="W376" i="1"/>
  <c r="AA376" i="1"/>
  <c r="AP376" i="1"/>
  <c r="L386" i="1"/>
  <c r="M386" i="1" s="1"/>
  <c r="S386" i="1"/>
  <c r="W386" i="1"/>
  <c r="AA386" i="1"/>
  <c r="AP386" i="1"/>
  <c r="L387" i="1"/>
  <c r="X387" i="1" s="1"/>
  <c r="S387" i="1"/>
  <c r="W387" i="1"/>
  <c r="AA387" i="1"/>
  <c r="O8" i="27" s="1"/>
  <c r="AP387" i="1"/>
  <c r="K148" i="27"/>
  <c r="L148" i="27"/>
  <c r="K149" i="27"/>
  <c r="L149" i="27"/>
  <c r="K150" i="27"/>
  <c r="L150" i="27"/>
  <c r="K151" i="27"/>
  <c r="L151" i="27"/>
  <c r="K152" i="27"/>
  <c r="L152" i="27"/>
  <c r="K153" i="27"/>
  <c r="L153" i="27"/>
  <c r="K154" i="27"/>
  <c r="L154" i="27"/>
  <c r="K155" i="27"/>
  <c r="L155" i="27"/>
  <c r="K156" i="27"/>
  <c r="L156" i="27"/>
  <c r="L157" i="27"/>
  <c r="K158" i="27"/>
  <c r="L158" i="27"/>
  <c r="K159" i="27"/>
  <c r="L159" i="27"/>
  <c r="K160" i="27"/>
  <c r="L160" i="27"/>
  <c r="K161" i="27"/>
  <c r="L161" i="27"/>
  <c r="K162" i="27"/>
  <c r="L162" i="27"/>
  <c r="K163" i="27"/>
  <c r="L163" i="27"/>
  <c r="K164" i="27"/>
  <c r="L164" i="27"/>
  <c r="K165" i="27"/>
  <c r="L165" i="27"/>
  <c r="K166" i="27"/>
  <c r="L166" i="27"/>
  <c r="K167" i="27"/>
  <c r="L167" i="27"/>
  <c r="K168" i="27"/>
  <c r="L168" i="27"/>
  <c r="K169" i="27"/>
  <c r="L169" i="27"/>
  <c r="K170" i="27"/>
  <c r="L170" i="27"/>
  <c r="L171" i="27"/>
  <c r="L172" i="27"/>
  <c r="K173" i="27"/>
  <c r="L173" i="27"/>
  <c r="K174" i="27"/>
  <c r="L174" i="27"/>
  <c r="K175" i="27"/>
  <c r="L175" i="27"/>
  <c r="L147" i="27"/>
  <c r="K119" i="27"/>
  <c r="L119" i="27"/>
  <c r="K120" i="27"/>
  <c r="L120" i="27"/>
  <c r="L121" i="27"/>
  <c r="K122" i="27"/>
  <c r="L122" i="27"/>
  <c r="K123" i="27"/>
  <c r="L123" i="27"/>
  <c r="L124" i="27"/>
  <c r="K125" i="27"/>
  <c r="L125" i="27"/>
  <c r="K126" i="27"/>
  <c r="L126" i="27"/>
  <c r="L127" i="27"/>
  <c r="K128" i="27"/>
  <c r="L128" i="27"/>
  <c r="L129" i="27"/>
  <c r="K130" i="27"/>
  <c r="L130" i="27"/>
  <c r="K131" i="27"/>
  <c r="L131" i="27"/>
  <c r="K132" i="27"/>
  <c r="L132" i="27"/>
  <c r="K133" i="27"/>
  <c r="L133" i="27"/>
  <c r="K134" i="27"/>
  <c r="L134" i="27"/>
  <c r="K135" i="27"/>
  <c r="L135" i="27"/>
  <c r="K136" i="27"/>
  <c r="L136" i="27"/>
  <c r="K137" i="27"/>
  <c r="L137" i="27"/>
  <c r="K138" i="27"/>
  <c r="L138" i="27"/>
  <c r="K139" i="27"/>
  <c r="L139" i="27"/>
  <c r="K140" i="27"/>
  <c r="L140" i="27"/>
  <c r="K141" i="27"/>
  <c r="L141" i="27"/>
  <c r="K142" i="27"/>
  <c r="L142" i="27"/>
  <c r="K143" i="27"/>
  <c r="L143" i="27"/>
  <c r="K144" i="27"/>
  <c r="L144" i="27"/>
  <c r="K145" i="27"/>
  <c r="L145" i="27"/>
  <c r="K146" i="27"/>
  <c r="L146" i="27"/>
  <c r="L118" i="27"/>
  <c r="L91" i="27"/>
  <c r="L92" i="27"/>
  <c r="L93" i="27"/>
  <c r="L94" i="27"/>
  <c r="L95" i="27"/>
  <c r="L96" i="27"/>
  <c r="L97" i="27"/>
  <c r="L98" i="27"/>
  <c r="L99" i="27"/>
  <c r="L100" i="27"/>
  <c r="L101" i="27"/>
  <c r="L102" i="27"/>
  <c r="L103" i="27"/>
  <c r="L104" i="27"/>
  <c r="L105" i="27"/>
  <c r="L106" i="27"/>
  <c r="L107" i="27"/>
  <c r="L108" i="27"/>
  <c r="L109" i="27"/>
  <c r="L110" i="27"/>
  <c r="L111" i="27"/>
  <c r="L112" i="27"/>
  <c r="L113" i="27"/>
  <c r="L114" i="27"/>
  <c r="L115" i="27"/>
  <c r="L116" i="27"/>
  <c r="L117" i="27"/>
  <c r="K91" i="27"/>
  <c r="K93" i="27"/>
  <c r="K94" i="27"/>
  <c r="K95" i="27"/>
  <c r="K96" i="27"/>
  <c r="K99" i="27"/>
  <c r="K100" i="27"/>
  <c r="K101" i="27"/>
  <c r="K102" i="27"/>
  <c r="K103" i="27"/>
  <c r="K104" i="27"/>
  <c r="K105" i="27"/>
  <c r="K106" i="27"/>
  <c r="K107" i="27"/>
  <c r="K108" i="27"/>
  <c r="K109" i="27"/>
  <c r="K110" i="27"/>
  <c r="K111" i="27"/>
  <c r="K112" i="27"/>
  <c r="K113" i="27"/>
  <c r="K114" i="27"/>
  <c r="K115" i="27"/>
  <c r="K116" i="27"/>
  <c r="K117" i="27"/>
  <c r="L90" i="27"/>
  <c r="K90" i="27"/>
  <c r="L89" i="27"/>
  <c r="L62" i="27"/>
  <c r="K63" i="27"/>
  <c r="L63" i="27"/>
  <c r="K64" i="27"/>
  <c r="L64" i="27"/>
  <c r="L65" i="27"/>
  <c r="L66" i="27"/>
  <c r="K67" i="27"/>
  <c r="L67" i="27"/>
  <c r="K68" i="27"/>
  <c r="L68" i="27"/>
  <c r="K69" i="27"/>
  <c r="L69" i="27"/>
  <c r="K70" i="27"/>
  <c r="L70" i="27"/>
  <c r="L71" i="27"/>
  <c r="L72" i="27"/>
  <c r="K73" i="27"/>
  <c r="L73" i="27"/>
  <c r="K74" i="27"/>
  <c r="L74" i="27"/>
  <c r="K75" i="27"/>
  <c r="L75" i="27"/>
  <c r="L76" i="27"/>
  <c r="K77" i="27"/>
  <c r="L77" i="27"/>
  <c r="L78" i="27"/>
  <c r="L79" i="27"/>
  <c r="K80" i="27"/>
  <c r="L80" i="27"/>
  <c r="K81" i="27"/>
  <c r="L81" i="27"/>
  <c r="K82" i="27"/>
  <c r="L82" i="27"/>
  <c r="K83" i="27"/>
  <c r="L83" i="27"/>
  <c r="K84" i="27"/>
  <c r="L84" i="27"/>
  <c r="K85" i="27"/>
  <c r="L85" i="27"/>
  <c r="K86" i="27"/>
  <c r="L86" i="27"/>
  <c r="K87" i="27"/>
  <c r="L87" i="27"/>
  <c r="K88" i="27"/>
  <c r="L88" i="27"/>
  <c r="L61" i="27"/>
  <c r="K61" i="27"/>
  <c r="L60" i="27"/>
  <c r="L34" i="27"/>
  <c r="L35" i="27"/>
  <c r="L36" i="27"/>
  <c r="L37" i="27"/>
  <c r="L38" i="27"/>
  <c r="L39" i="27"/>
  <c r="L40" i="27"/>
  <c r="L41" i="27"/>
  <c r="L42" i="27"/>
  <c r="L43" i="27"/>
  <c r="L44" i="27"/>
  <c r="L45" i="27"/>
  <c r="L46" i="27"/>
  <c r="L47" i="27"/>
  <c r="L48" i="27"/>
  <c r="L49" i="27"/>
  <c r="L50" i="27"/>
  <c r="L51" i="27"/>
  <c r="L52" i="27"/>
  <c r="L53" i="27"/>
  <c r="L54" i="27"/>
  <c r="L55" i="27"/>
  <c r="L56" i="27"/>
  <c r="L57" i="27"/>
  <c r="L58" i="27"/>
  <c r="L59" i="27"/>
  <c r="L32" i="27"/>
  <c r="K35" i="27"/>
  <c r="K36" i="27"/>
  <c r="K38" i="27"/>
  <c r="K41" i="27"/>
  <c r="K42" i="27"/>
  <c r="K44" i="27"/>
  <c r="K45" i="27"/>
  <c r="K46" i="27"/>
  <c r="K47" i="27"/>
  <c r="K48" i="27"/>
  <c r="K49" i="27"/>
  <c r="K50" i="27"/>
  <c r="K51" i="27"/>
  <c r="K52" i="27"/>
  <c r="K53" i="27"/>
  <c r="K54" i="27"/>
  <c r="K55" i="27"/>
  <c r="K56" i="27"/>
  <c r="K57" i="27"/>
  <c r="K58" i="27"/>
  <c r="K59" i="27"/>
  <c r="K32" i="27"/>
  <c r="L31" i="27"/>
  <c r="L4" i="27"/>
  <c r="L5" i="27"/>
  <c r="L6" i="27"/>
  <c r="L7" i="27"/>
  <c r="L8" i="27"/>
  <c r="L9" i="27"/>
  <c r="L10" i="27"/>
  <c r="L11" i="27"/>
  <c r="L12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" i="27"/>
  <c r="K4" i="27"/>
  <c r="K6" i="27"/>
  <c r="K7" i="27"/>
  <c r="K9" i="27"/>
  <c r="K12" i="27"/>
  <c r="K15" i="27"/>
  <c r="K16" i="27"/>
  <c r="K17" i="27"/>
  <c r="K18" i="27"/>
  <c r="K19" i="27"/>
  <c r="K20" i="27"/>
  <c r="K21" i="27"/>
  <c r="K22" i="27"/>
  <c r="K23" i="27"/>
  <c r="K24" i="27"/>
  <c r="K25" i="27"/>
  <c r="K26" i="27"/>
  <c r="K27" i="27"/>
  <c r="K28" i="27"/>
  <c r="K29" i="27"/>
  <c r="K30" i="27"/>
  <c r="K3" i="27"/>
  <c r="AQ258" i="1" l="1"/>
  <c r="AQ378" i="1"/>
  <c r="AQ387" i="1"/>
  <c r="AQ368" i="1"/>
  <c r="AQ376" i="1"/>
  <c r="X323" i="1"/>
  <c r="X377" i="1"/>
  <c r="AQ377" i="1"/>
  <c r="X378" i="1"/>
  <c r="X148" i="1"/>
  <c r="X278" i="1"/>
  <c r="X250" i="1"/>
  <c r="X232" i="1"/>
  <c r="X224" i="1"/>
  <c r="M150" i="1"/>
  <c r="AQ386" i="1"/>
  <c r="AQ375" i="1"/>
  <c r="AQ367" i="1"/>
  <c r="X258" i="1"/>
  <c r="M368" i="1"/>
  <c r="M367" i="1"/>
  <c r="X376" i="1"/>
  <c r="X375" i="1"/>
  <c r="X386" i="1"/>
  <c r="M387" i="1"/>
  <c r="L370" i="1"/>
  <c r="X370" i="1" s="1"/>
  <c r="S370" i="1"/>
  <c r="W370" i="1"/>
  <c r="AA370" i="1"/>
  <c r="AP370" i="1"/>
  <c r="L369" i="1"/>
  <c r="X369" i="1" s="1"/>
  <c r="S369" i="1"/>
  <c r="W369" i="1"/>
  <c r="AA369" i="1"/>
  <c r="AP369" i="1"/>
  <c r="L349" i="1"/>
  <c r="M349" i="1" s="1"/>
  <c r="S349" i="1"/>
  <c r="W349" i="1"/>
  <c r="AA349" i="1"/>
  <c r="AP349" i="1"/>
  <c r="AQ370" i="1" l="1"/>
  <c r="AQ349" i="1"/>
  <c r="M370" i="1"/>
  <c r="AQ369" i="1"/>
  <c r="M369" i="1"/>
  <c r="X349" i="1"/>
  <c r="L348" i="1"/>
  <c r="X348" i="1" s="1"/>
  <c r="S348" i="1"/>
  <c r="W348" i="1"/>
  <c r="AA348" i="1"/>
  <c r="AP348" i="1"/>
  <c r="AQ348" i="1" l="1"/>
  <c r="M348" i="1"/>
  <c r="AP344" i="1"/>
  <c r="S344" i="1"/>
  <c r="W344" i="1"/>
  <c r="AA344" i="1"/>
  <c r="O34" i="27" l="1"/>
  <c r="AQ344" i="1"/>
  <c r="L344" i="1"/>
  <c r="M344" i="1" s="1"/>
  <c r="X344" i="1" l="1"/>
  <c r="L309" i="1" l="1"/>
  <c r="X309" i="1" s="1"/>
  <c r="S309" i="1"/>
  <c r="W309" i="1"/>
  <c r="AA309" i="1"/>
  <c r="AP309" i="1"/>
  <c r="AQ309" i="1" l="1"/>
  <c r="M309" i="1"/>
  <c r="L381" i="1" l="1"/>
  <c r="X381" i="1" s="1"/>
  <c r="S381" i="1"/>
  <c r="W381" i="1"/>
  <c r="AA381" i="1"/>
  <c r="AP381" i="1"/>
  <c r="L366" i="1"/>
  <c r="M366" i="1" s="1"/>
  <c r="L380" i="1"/>
  <c r="M380" i="1" s="1"/>
  <c r="L383" i="1"/>
  <c r="M383" i="1" s="1"/>
  <c r="L385" i="1"/>
  <c r="M385" i="1" s="1"/>
  <c r="L389" i="1"/>
  <c r="M389" i="1" s="1"/>
  <c r="S366" i="1"/>
  <c r="S380" i="1"/>
  <c r="S383" i="1"/>
  <c r="S385" i="1"/>
  <c r="S389" i="1"/>
  <c r="W366" i="1"/>
  <c r="W380" i="1"/>
  <c r="W383" i="1"/>
  <c r="W385" i="1"/>
  <c r="W389" i="1"/>
  <c r="AA366" i="1"/>
  <c r="O71" i="27" s="1"/>
  <c r="AA380" i="1"/>
  <c r="O124" i="27" s="1"/>
  <c r="AA383" i="1"/>
  <c r="O129" i="27" s="1"/>
  <c r="AA385" i="1"/>
  <c r="AA389" i="1"/>
  <c r="AP366" i="1"/>
  <c r="AP380" i="1"/>
  <c r="AP383" i="1"/>
  <c r="AP385" i="1"/>
  <c r="AP389" i="1"/>
  <c r="L388" i="1"/>
  <c r="M388" i="1" s="1"/>
  <c r="S388" i="1"/>
  <c r="W388" i="1"/>
  <c r="AA388" i="1"/>
  <c r="AP388" i="1"/>
  <c r="L384" i="1"/>
  <c r="X384" i="1" s="1"/>
  <c r="S384" i="1"/>
  <c r="W384" i="1"/>
  <c r="AA384" i="1"/>
  <c r="AP384" i="1"/>
  <c r="L382" i="1"/>
  <c r="M382" i="1" s="1"/>
  <c r="S382" i="1"/>
  <c r="W382" i="1"/>
  <c r="AA382" i="1"/>
  <c r="AP382" i="1"/>
  <c r="L379" i="1"/>
  <c r="M379" i="1" s="1"/>
  <c r="S379" i="1"/>
  <c r="W379" i="1"/>
  <c r="AA379" i="1"/>
  <c r="AP379" i="1"/>
  <c r="L374" i="1"/>
  <c r="X374" i="1" s="1"/>
  <c r="S374" i="1"/>
  <c r="W374" i="1"/>
  <c r="AA374" i="1"/>
  <c r="AP374" i="1"/>
  <c r="L365" i="1"/>
  <c r="X365" i="1" s="1"/>
  <c r="S365" i="1"/>
  <c r="W365" i="1"/>
  <c r="AA365" i="1"/>
  <c r="AP365" i="1"/>
  <c r="O72" i="27" l="1"/>
  <c r="O43" i="27"/>
  <c r="O31" i="27"/>
  <c r="Q31" i="27" s="1"/>
  <c r="AQ385" i="1"/>
  <c r="AQ383" i="1"/>
  <c r="AQ366" i="1"/>
  <c r="AQ380" i="1"/>
  <c r="AQ389" i="1"/>
  <c r="AQ374" i="1"/>
  <c r="AQ384" i="1"/>
  <c r="AQ388" i="1"/>
  <c r="AQ382" i="1"/>
  <c r="AQ379" i="1"/>
  <c r="AQ365" i="1"/>
  <c r="AQ381" i="1"/>
  <c r="X383" i="1"/>
  <c r="X385" i="1"/>
  <c r="X380" i="1"/>
  <c r="M381" i="1"/>
  <c r="X389" i="1"/>
  <c r="X366" i="1"/>
  <c r="X388" i="1"/>
  <c r="M384" i="1"/>
  <c r="M374" i="1"/>
  <c r="X382" i="1"/>
  <c r="M365" i="1"/>
  <c r="X379" i="1"/>
  <c r="L332" i="1" l="1"/>
  <c r="X332" i="1" s="1"/>
  <c r="S332" i="1"/>
  <c r="W332" i="1"/>
  <c r="AA332" i="1"/>
  <c r="AP332" i="1"/>
  <c r="AQ332" i="1" l="1"/>
  <c r="M332" i="1"/>
  <c r="AP130" i="1" l="1"/>
  <c r="L130" i="1"/>
  <c r="X130" i="1" s="1"/>
  <c r="S130" i="1"/>
  <c r="W130" i="1"/>
  <c r="AA130" i="1"/>
  <c r="L276" i="1"/>
  <c r="M276" i="1" s="1"/>
  <c r="S276" i="1"/>
  <c r="W276" i="1"/>
  <c r="AA276" i="1"/>
  <c r="AP276" i="1"/>
  <c r="AQ276" i="1" l="1"/>
  <c r="O89" i="27"/>
  <c r="O92" i="27"/>
  <c r="AQ130" i="1"/>
  <c r="M130" i="1"/>
  <c r="X276" i="1"/>
  <c r="L320" i="1" l="1"/>
  <c r="M320" i="1" s="1"/>
  <c r="S320" i="1"/>
  <c r="W320" i="1"/>
  <c r="AA320" i="1"/>
  <c r="K65" i="27" s="1"/>
  <c r="AP320" i="1"/>
  <c r="AQ320" i="1" l="1"/>
  <c r="X320" i="1"/>
  <c r="L373" i="1" l="1"/>
  <c r="M373" i="1" s="1"/>
  <c r="S373" i="1"/>
  <c r="W373" i="1"/>
  <c r="AA373" i="1"/>
  <c r="AP373" i="1"/>
  <c r="L195" i="1"/>
  <c r="X195" i="1" s="1"/>
  <c r="S195" i="1"/>
  <c r="W195" i="1"/>
  <c r="AA195" i="1"/>
  <c r="AP195" i="1"/>
  <c r="AP57" i="1"/>
  <c r="S57" i="1"/>
  <c r="W57" i="1"/>
  <c r="AA57" i="1"/>
  <c r="L335" i="1"/>
  <c r="M335" i="1" s="1"/>
  <c r="S335" i="1"/>
  <c r="W335" i="1"/>
  <c r="AA335" i="1"/>
  <c r="AP335" i="1"/>
  <c r="L22" i="1"/>
  <c r="X22" i="1" s="1"/>
  <c r="S22" i="1"/>
  <c r="W22" i="1"/>
  <c r="AA22" i="1"/>
  <c r="AP22" i="1"/>
  <c r="AQ373" i="1" l="1"/>
  <c r="K171" i="27"/>
  <c r="AQ22" i="1"/>
  <c r="K78" i="27"/>
  <c r="X373" i="1"/>
  <c r="AQ195" i="1"/>
  <c r="AQ335" i="1"/>
  <c r="M195" i="1"/>
  <c r="L57" i="1"/>
  <c r="M57" i="1" s="1"/>
  <c r="AQ57" i="1"/>
  <c r="X335" i="1"/>
  <c r="M22" i="1"/>
  <c r="X57" i="1" l="1"/>
  <c r="L316" i="1" l="1"/>
  <c r="M316" i="1" s="1"/>
  <c r="S316" i="1"/>
  <c r="W316" i="1"/>
  <c r="AA316" i="1"/>
  <c r="AP316" i="1"/>
  <c r="L355" i="1"/>
  <c r="M355" i="1" s="1"/>
  <c r="L357" i="1"/>
  <c r="X357" i="1" s="1"/>
  <c r="L361" i="1"/>
  <c r="M361" i="1" s="1"/>
  <c r="L359" i="1"/>
  <c r="M359" i="1" s="1"/>
  <c r="L363" i="1"/>
  <c r="X363" i="1" s="1"/>
  <c r="S355" i="1"/>
  <c r="S357" i="1"/>
  <c r="S361" i="1"/>
  <c r="S359" i="1"/>
  <c r="S363" i="1"/>
  <c r="W355" i="1"/>
  <c r="W357" i="1"/>
  <c r="W361" i="1"/>
  <c r="W359" i="1"/>
  <c r="W363" i="1"/>
  <c r="AA355" i="1"/>
  <c r="AA357" i="1"/>
  <c r="AA361" i="1"/>
  <c r="O13" i="27" s="1"/>
  <c r="AA359" i="1"/>
  <c r="AA363" i="1"/>
  <c r="O62" i="27" s="1"/>
  <c r="AP355" i="1"/>
  <c r="AP357" i="1"/>
  <c r="AP361" i="1"/>
  <c r="AP359" i="1"/>
  <c r="AP363" i="1"/>
  <c r="L358" i="1"/>
  <c r="M358" i="1" s="1"/>
  <c r="S358" i="1"/>
  <c r="W358" i="1"/>
  <c r="AA358" i="1"/>
  <c r="AP358" i="1"/>
  <c r="L360" i="1"/>
  <c r="X360" i="1" s="1"/>
  <c r="S360" i="1"/>
  <c r="W360" i="1"/>
  <c r="AA360" i="1"/>
  <c r="AP360" i="1"/>
  <c r="L356" i="1"/>
  <c r="M356" i="1" s="1"/>
  <c r="S356" i="1"/>
  <c r="W356" i="1"/>
  <c r="AA356" i="1"/>
  <c r="AP356" i="1"/>
  <c r="L362" i="1"/>
  <c r="M362" i="1" s="1"/>
  <c r="S362" i="1"/>
  <c r="W362" i="1"/>
  <c r="AA362" i="1"/>
  <c r="AP362" i="1"/>
  <c r="L354" i="1"/>
  <c r="M354" i="1" s="1"/>
  <c r="S354" i="1"/>
  <c r="W354" i="1"/>
  <c r="AA354" i="1"/>
  <c r="AP354" i="1"/>
  <c r="L351" i="1"/>
  <c r="M351" i="1" s="1"/>
  <c r="S351" i="1"/>
  <c r="W351" i="1"/>
  <c r="AA351" i="1"/>
  <c r="AP351" i="1"/>
  <c r="L342" i="1"/>
  <c r="X342" i="1" s="1"/>
  <c r="S342" i="1"/>
  <c r="W342" i="1"/>
  <c r="AA342" i="1"/>
  <c r="AP342" i="1"/>
  <c r="O14" i="27" l="1"/>
  <c r="O2" i="27"/>
  <c r="O10" i="27"/>
  <c r="AQ363" i="1"/>
  <c r="AQ359" i="1"/>
  <c r="AQ355" i="1"/>
  <c r="AQ361" i="1"/>
  <c r="AQ351" i="1"/>
  <c r="AQ342" i="1"/>
  <c r="AQ362" i="1"/>
  <c r="AQ357" i="1"/>
  <c r="AQ360" i="1"/>
  <c r="AQ358" i="1"/>
  <c r="AQ354" i="1"/>
  <c r="AQ356" i="1"/>
  <c r="AQ316" i="1"/>
  <c r="X316" i="1"/>
  <c r="X359" i="1"/>
  <c r="X361" i="1"/>
  <c r="M363" i="1"/>
  <c r="M357" i="1"/>
  <c r="X355" i="1"/>
  <c r="X354" i="1"/>
  <c r="X358" i="1"/>
  <c r="X356" i="1"/>
  <c r="M360" i="1"/>
  <c r="X362" i="1"/>
  <c r="X351" i="1"/>
  <c r="M342" i="1"/>
  <c r="L13" i="1" l="1"/>
  <c r="M13" i="1" s="1"/>
  <c r="S13" i="1"/>
  <c r="W13" i="1"/>
  <c r="AA13" i="1"/>
  <c r="AP13" i="1"/>
  <c r="L306" i="1"/>
  <c r="M306" i="1" s="1"/>
  <c r="S306" i="1"/>
  <c r="W306" i="1"/>
  <c r="AA306" i="1"/>
  <c r="AP306" i="1"/>
  <c r="L303" i="1"/>
  <c r="M303" i="1" s="1"/>
  <c r="S303" i="1"/>
  <c r="W303" i="1"/>
  <c r="AA303" i="1"/>
  <c r="AP303" i="1"/>
  <c r="L304" i="1"/>
  <c r="M304" i="1" s="1"/>
  <c r="S304" i="1"/>
  <c r="W304" i="1"/>
  <c r="AA304" i="1"/>
  <c r="AQ304" i="1" s="1"/>
  <c r="AP304" i="1"/>
  <c r="L340" i="1"/>
  <c r="M340" i="1" s="1"/>
  <c r="S340" i="1"/>
  <c r="W340" i="1"/>
  <c r="AA340" i="1"/>
  <c r="AP340" i="1"/>
  <c r="AQ303" i="1" l="1"/>
  <c r="K182" i="27"/>
  <c r="AQ13" i="1"/>
  <c r="K97" i="27"/>
  <c r="AQ306" i="1"/>
  <c r="AQ340" i="1"/>
  <c r="X13" i="1"/>
  <c r="X306" i="1"/>
  <c r="X303" i="1"/>
  <c r="X304" i="1"/>
  <c r="X340" i="1"/>
  <c r="L339" i="1" l="1"/>
  <c r="M339" i="1" s="1"/>
  <c r="L372" i="1"/>
  <c r="X372" i="1" s="1"/>
  <c r="S339" i="1"/>
  <c r="S372" i="1"/>
  <c r="W339" i="1"/>
  <c r="W372" i="1"/>
  <c r="AA339" i="1"/>
  <c r="O60" i="27" s="1"/>
  <c r="Q60" i="27" s="1"/>
  <c r="AA372" i="1"/>
  <c r="AP339" i="1"/>
  <c r="AP372" i="1"/>
  <c r="L338" i="1"/>
  <c r="M338" i="1" s="1"/>
  <c r="L325" i="1"/>
  <c r="M325" i="1" s="1"/>
  <c r="S338" i="1"/>
  <c r="S325" i="1"/>
  <c r="W338" i="1"/>
  <c r="W325" i="1"/>
  <c r="AA338" i="1"/>
  <c r="AA325" i="1"/>
  <c r="AP338" i="1"/>
  <c r="AP325" i="1"/>
  <c r="L352" i="1"/>
  <c r="M352" i="1" s="1"/>
  <c r="S352" i="1"/>
  <c r="W352" i="1"/>
  <c r="AA352" i="1"/>
  <c r="AP352" i="1"/>
  <c r="L305" i="1"/>
  <c r="X305" i="1" s="1"/>
  <c r="S305" i="1"/>
  <c r="W305" i="1"/>
  <c r="AA305" i="1"/>
  <c r="AP305" i="1"/>
  <c r="L296" i="1"/>
  <c r="X296" i="1" s="1"/>
  <c r="S296" i="1"/>
  <c r="W296" i="1"/>
  <c r="AA296" i="1"/>
  <c r="AP296" i="1"/>
  <c r="L300" i="1"/>
  <c r="X300" i="1" s="1"/>
  <c r="S300" i="1"/>
  <c r="W300" i="1"/>
  <c r="AA300" i="1"/>
  <c r="AP300" i="1"/>
  <c r="L313" i="1"/>
  <c r="M313" i="1" s="1"/>
  <c r="S313" i="1"/>
  <c r="W313" i="1"/>
  <c r="AA313" i="1"/>
  <c r="AP313" i="1"/>
  <c r="L317" i="1"/>
  <c r="X317" i="1" s="1"/>
  <c r="S317" i="1"/>
  <c r="W317" i="1"/>
  <c r="AA317" i="1"/>
  <c r="AP317" i="1"/>
  <c r="L331" i="1"/>
  <c r="X331" i="1" s="1"/>
  <c r="S331" i="1"/>
  <c r="W331" i="1"/>
  <c r="AA331" i="1"/>
  <c r="AP331" i="1"/>
  <c r="L298" i="1"/>
  <c r="X298" i="1" s="1"/>
  <c r="S298" i="1"/>
  <c r="W298" i="1"/>
  <c r="AA298" i="1"/>
  <c r="AP298" i="1"/>
  <c r="L297" i="1"/>
  <c r="X297" i="1" s="1"/>
  <c r="S297" i="1"/>
  <c r="W297" i="1"/>
  <c r="AA297" i="1"/>
  <c r="AP297" i="1"/>
  <c r="L291" i="1"/>
  <c r="X291" i="1" s="1"/>
  <c r="S291" i="1"/>
  <c r="W291" i="1"/>
  <c r="AA291" i="1"/>
  <c r="AP291" i="1"/>
  <c r="L290" i="1"/>
  <c r="X290" i="1" s="1"/>
  <c r="S290" i="1"/>
  <c r="W290" i="1"/>
  <c r="AA290" i="1"/>
  <c r="AP290" i="1"/>
  <c r="L289" i="1"/>
  <c r="M289" i="1" s="1"/>
  <c r="S289" i="1"/>
  <c r="W289" i="1"/>
  <c r="AA289" i="1"/>
  <c r="AP289" i="1"/>
  <c r="L288" i="1"/>
  <c r="X288" i="1" s="1"/>
  <c r="S288" i="1"/>
  <c r="W288" i="1"/>
  <c r="AA288" i="1"/>
  <c r="AP288" i="1"/>
  <c r="L287" i="1"/>
  <c r="X287" i="1" s="1"/>
  <c r="S287" i="1"/>
  <c r="W287" i="1"/>
  <c r="AA287" i="1"/>
  <c r="AP287" i="1"/>
  <c r="L336" i="1"/>
  <c r="X336" i="1" s="1"/>
  <c r="L286" i="1"/>
  <c r="X286" i="1" s="1"/>
  <c r="S336" i="1"/>
  <c r="S286" i="1"/>
  <c r="W336" i="1"/>
  <c r="W286" i="1"/>
  <c r="AA336" i="1"/>
  <c r="AA286" i="1"/>
  <c r="AP336" i="1"/>
  <c r="AP286" i="1"/>
  <c r="L341" i="1"/>
  <c r="M341" i="1" s="1"/>
  <c r="S341" i="1"/>
  <c r="W341" i="1"/>
  <c r="AA341" i="1"/>
  <c r="AP341" i="1"/>
  <c r="L322" i="1"/>
  <c r="X322" i="1" s="1"/>
  <c r="L321" i="1"/>
  <c r="M321" i="1" s="1"/>
  <c r="S322" i="1"/>
  <c r="S321" i="1"/>
  <c r="W322" i="1"/>
  <c r="W321" i="1"/>
  <c r="AA322" i="1"/>
  <c r="AA321" i="1"/>
  <c r="AP322" i="1"/>
  <c r="AP321" i="1"/>
  <c r="L343" i="1"/>
  <c r="M343" i="1" s="1"/>
  <c r="S343" i="1"/>
  <c r="W343" i="1"/>
  <c r="AA343" i="1"/>
  <c r="AP343" i="1"/>
  <c r="L333" i="1"/>
  <c r="M333" i="1" s="1"/>
  <c r="S333" i="1"/>
  <c r="W333" i="1"/>
  <c r="AA333" i="1"/>
  <c r="AP333" i="1"/>
  <c r="L345" i="1"/>
  <c r="X345" i="1" s="1"/>
  <c r="S345" i="1"/>
  <c r="W345" i="1"/>
  <c r="AA345" i="1"/>
  <c r="AP345" i="1"/>
  <c r="L324" i="1"/>
  <c r="X324" i="1" s="1"/>
  <c r="S324" i="1"/>
  <c r="W324" i="1"/>
  <c r="AA324" i="1"/>
  <c r="K129" i="27" s="1"/>
  <c r="AP324" i="1"/>
  <c r="L350" i="1"/>
  <c r="M350" i="1" s="1"/>
  <c r="S350" i="1"/>
  <c r="W350" i="1"/>
  <c r="AA350" i="1"/>
  <c r="AP350" i="1"/>
  <c r="L34" i="1"/>
  <c r="M34" i="1" s="1"/>
  <c r="S34" i="1"/>
  <c r="W34" i="1"/>
  <c r="AA34" i="1"/>
  <c r="AP34" i="1"/>
  <c r="L299" i="1"/>
  <c r="M299" i="1" s="1"/>
  <c r="S299" i="1"/>
  <c r="W299" i="1"/>
  <c r="AA299" i="1"/>
  <c r="AP299" i="1"/>
  <c r="L270" i="1"/>
  <c r="X270" i="1" s="1"/>
  <c r="S270" i="1"/>
  <c r="W270" i="1"/>
  <c r="AA270" i="1"/>
  <c r="AP270" i="1"/>
  <c r="L330" i="1"/>
  <c r="X330" i="1" s="1"/>
  <c r="S330" i="1"/>
  <c r="W330" i="1"/>
  <c r="AA330" i="1"/>
  <c r="K39" i="27" s="1"/>
  <c r="AP330" i="1"/>
  <c r="L302" i="1"/>
  <c r="M302" i="1" s="1"/>
  <c r="S302" i="1"/>
  <c r="W302" i="1"/>
  <c r="AA302" i="1"/>
  <c r="AQ302" i="1" s="1"/>
  <c r="AP302" i="1"/>
  <c r="L308" i="1"/>
  <c r="X308" i="1" s="1"/>
  <c r="S308" i="1"/>
  <c r="W308" i="1"/>
  <c r="AA308" i="1"/>
  <c r="AP308" i="1"/>
  <c r="L284" i="1"/>
  <c r="M284" i="1" s="1"/>
  <c r="S284" i="1"/>
  <c r="W284" i="1"/>
  <c r="AA284" i="1"/>
  <c r="AP284" i="1"/>
  <c r="L319" i="1"/>
  <c r="X319" i="1" s="1"/>
  <c r="S319" i="1"/>
  <c r="W319" i="1"/>
  <c r="AA319" i="1"/>
  <c r="AP319" i="1"/>
  <c r="L314" i="1"/>
  <c r="M314" i="1" s="1"/>
  <c r="S314" i="1"/>
  <c r="W314" i="1"/>
  <c r="AA314" i="1"/>
  <c r="AP314" i="1"/>
  <c r="L283" i="1"/>
  <c r="X283" i="1" s="1"/>
  <c r="S283" i="1"/>
  <c r="W283" i="1"/>
  <c r="AA283" i="1"/>
  <c r="AP283" i="1"/>
  <c r="L315" i="1"/>
  <c r="X315" i="1" s="1"/>
  <c r="S315" i="1"/>
  <c r="W315" i="1"/>
  <c r="AA315" i="1"/>
  <c r="AP315" i="1"/>
  <c r="L311" i="1"/>
  <c r="X311" i="1" s="1"/>
  <c r="S311" i="1"/>
  <c r="W311" i="1"/>
  <c r="AA311" i="1"/>
  <c r="AQ311" i="1" s="1"/>
  <c r="AP311" i="1"/>
  <c r="L312" i="1"/>
  <c r="M312" i="1" s="1"/>
  <c r="S312" i="1"/>
  <c r="W312" i="1"/>
  <c r="AA312" i="1"/>
  <c r="AQ312" i="1" s="1"/>
  <c r="AP312" i="1"/>
  <c r="L301" i="1"/>
  <c r="X301" i="1" s="1"/>
  <c r="S301" i="1"/>
  <c r="W301" i="1"/>
  <c r="AA301" i="1"/>
  <c r="AP301" i="1"/>
  <c r="L307" i="1"/>
  <c r="X307" i="1" s="1"/>
  <c r="S307" i="1"/>
  <c r="W307" i="1"/>
  <c r="AA307" i="1"/>
  <c r="K37" i="27" s="1"/>
  <c r="AP307" i="1"/>
  <c r="L310" i="1"/>
  <c r="X310" i="1" s="1"/>
  <c r="S310" i="1"/>
  <c r="W310" i="1"/>
  <c r="AA310" i="1"/>
  <c r="AP310" i="1"/>
  <c r="L294" i="1"/>
  <c r="X294" i="1" s="1"/>
  <c r="S294" i="1"/>
  <c r="W294" i="1"/>
  <c r="AA294" i="1"/>
  <c r="AP294" i="1"/>
  <c r="L285" i="1"/>
  <c r="X285" i="1" s="1"/>
  <c r="S285" i="1"/>
  <c r="W285" i="1"/>
  <c r="AA285" i="1"/>
  <c r="AP285" i="1"/>
  <c r="L292" i="1"/>
  <c r="X292" i="1" s="1"/>
  <c r="S292" i="1"/>
  <c r="W292" i="1"/>
  <c r="AA292" i="1"/>
  <c r="AP292" i="1"/>
  <c r="L347" i="1"/>
  <c r="X347" i="1" s="1"/>
  <c r="S347" i="1"/>
  <c r="W347" i="1"/>
  <c r="AA347" i="1"/>
  <c r="K124" i="27" s="1"/>
  <c r="AP347" i="1"/>
  <c r="L90" i="1"/>
  <c r="X90" i="1" s="1"/>
  <c r="S90" i="1"/>
  <c r="W90" i="1"/>
  <c r="AA90" i="1"/>
  <c r="AQ90" i="1" s="1"/>
  <c r="AP90" i="1"/>
  <c r="L216" i="1"/>
  <c r="M216" i="1" s="1"/>
  <c r="S216" i="1"/>
  <c r="W216" i="1"/>
  <c r="AA216" i="1"/>
  <c r="AQ308" i="1" l="1"/>
  <c r="O179" i="27"/>
  <c r="O176" i="27"/>
  <c r="AQ301" i="1"/>
  <c r="K184" i="27"/>
  <c r="AQ299" i="1"/>
  <c r="K188" i="27"/>
  <c r="AQ310" i="1"/>
  <c r="K192" i="27"/>
  <c r="K176" i="27"/>
  <c r="AQ339" i="1"/>
  <c r="K79" i="27"/>
  <c r="K8" i="27"/>
  <c r="K34" i="27"/>
  <c r="K76" i="27"/>
  <c r="AQ34" i="1"/>
  <c r="K5" i="27"/>
  <c r="AQ216" i="1"/>
  <c r="K11" i="27"/>
  <c r="AQ352" i="1"/>
  <c r="AQ350" i="1"/>
  <c r="AQ292" i="1"/>
  <c r="AQ300" i="1"/>
  <c r="AQ313" i="1"/>
  <c r="AQ317" i="1"/>
  <c r="AQ290" i="1"/>
  <c r="AQ288" i="1"/>
  <c r="AQ287" i="1"/>
  <c r="AQ289" i="1"/>
  <c r="AQ286" i="1"/>
  <c r="AQ291" i="1"/>
  <c r="AQ270" i="1"/>
  <c r="AQ338" i="1"/>
  <c r="AQ372" i="1"/>
  <c r="AQ343" i="1"/>
  <c r="AQ284" i="1"/>
  <c r="AQ319" i="1"/>
  <c r="AQ314" i="1"/>
  <c r="AQ283" i="1"/>
  <c r="AQ315" i="1"/>
  <c r="AQ347" i="1"/>
  <c r="AQ294" i="1"/>
  <c r="AQ285" i="1"/>
  <c r="AQ307" i="1"/>
  <c r="AQ298" i="1"/>
  <c r="AQ305" i="1"/>
  <c r="AQ297" i="1"/>
  <c r="AQ341" i="1"/>
  <c r="AQ336" i="1"/>
  <c r="AQ325" i="1"/>
  <c r="AQ345" i="1"/>
  <c r="AQ333" i="1"/>
  <c r="AQ330" i="1"/>
  <c r="AQ331" i="1"/>
  <c r="AQ296" i="1"/>
  <c r="AQ324" i="1"/>
  <c r="AQ321" i="1"/>
  <c r="AQ322" i="1"/>
  <c r="X325" i="1"/>
  <c r="M372" i="1"/>
  <c r="X339" i="1"/>
  <c r="X338" i="1"/>
  <c r="X352" i="1"/>
  <c r="M296" i="1"/>
  <c r="M305" i="1"/>
  <c r="M324" i="1"/>
  <c r="M300" i="1"/>
  <c r="M317" i="1"/>
  <c r="M331" i="1"/>
  <c r="X313" i="1"/>
  <c r="M298" i="1"/>
  <c r="M297" i="1"/>
  <c r="M291" i="1"/>
  <c r="M290" i="1"/>
  <c r="M288" i="1"/>
  <c r="M345" i="1"/>
  <c r="M322" i="1"/>
  <c r="X343" i="1"/>
  <c r="M287" i="1"/>
  <c r="X289" i="1"/>
  <c r="M286" i="1"/>
  <c r="M336" i="1"/>
  <c r="X341" i="1"/>
  <c r="X321" i="1"/>
  <c r="X333" i="1"/>
  <c r="M270" i="1"/>
  <c r="X34" i="1"/>
  <c r="X350" i="1"/>
  <c r="M308" i="1"/>
  <c r="M330" i="1"/>
  <c r="X299" i="1"/>
  <c r="X302" i="1"/>
  <c r="M319" i="1"/>
  <c r="X284" i="1"/>
  <c r="M315" i="1"/>
  <c r="M311" i="1"/>
  <c r="X314" i="1"/>
  <c r="M283" i="1"/>
  <c r="M292" i="1"/>
  <c r="M310" i="1"/>
  <c r="M301" i="1"/>
  <c r="M307" i="1"/>
  <c r="X312" i="1"/>
  <c r="M285" i="1"/>
  <c r="M294" i="1"/>
  <c r="M347" i="1"/>
  <c r="M90" i="1"/>
  <c r="AP216" i="1"/>
  <c r="X216" i="1"/>
  <c r="L37" i="1" l="1"/>
  <c r="X37" i="1" s="1"/>
  <c r="S37" i="1"/>
  <c r="W37" i="1"/>
  <c r="AA37" i="1"/>
  <c r="AQ37" i="1" s="1"/>
  <c r="AP37" i="1"/>
  <c r="L36" i="1"/>
  <c r="X36" i="1" s="1"/>
  <c r="S36" i="1"/>
  <c r="W36" i="1"/>
  <c r="AA36" i="1"/>
  <c r="AQ36" i="1" s="1"/>
  <c r="AP36" i="1"/>
  <c r="AU3" i="27"/>
  <c r="AV3" i="27"/>
  <c r="AQ3" i="27"/>
  <c r="AR3" i="27"/>
  <c r="AM3" i="27"/>
  <c r="AN3" i="27"/>
  <c r="AI3" i="27"/>
  <c r="AJ3" i="27"/>
  <c r="AE3" i="27"/>
  <c r="AF3" i="27"/>
  <c r="AA3" i="27"/>
  <c r="AB3" i="27"/>
  <c r="W3" i="27"/>
  <c r="X3" i="27"/>
  <c r="H3" i="27"/>
  <c r="G3" i="27"/>
  <c r="AU2" i="27"/>
  <c r="AV2" i="27"/>
  <c r="AQ2" i="27"/>
  <c r="AR2" i="27"/>
  <c r="AM2" i="27"/>
  <c r="AN2" i="27"/>
  <c r="AI2" i="27"/>
  <c r="AJ2" i="27"/>
  <c r="AE2" i="27"/>
  <c r="AF2" i="27"/>
  <c r="AA2" i="27"/>
  <c r="AB2" i="27"/>
  <c r="W2" i="27"/>
  <c r="X2" i="27"/>
  <c r="P2" i="27"/>
  <c r="P205" i="27" s="1"/>
  <c r="L2" i="27"/>
  <c r="H2" i="27"/>
  <c r="D63" i="27"/>
  <c r="C63" i="27"/>
  <c r="C64" i="27"/>
  <c r="D118" i="27"/>
  <c r="D89" i="27"/>
  <c r="C91" i="27"/>
  <c r="C92" i="27"/>
  <c r="C93" i="27"/>
  <c r="C94" i="27"/>
  <c r="C95" i="27"/>
  <c r="C96" i="27"/>
  <c r="C98" i="27"/>
  <c r="C99" i="27"/>
  <c r="C101" i="27"/>
  <c r="C102" i="27"/>
  <c r="C103" i="27"/>
  <c r="C104" i="27"/>
  <c r="C105" i="27"/>
  <c r="C106" i="27"/>
  <c r="C107" i="27"/>
  <c r="C108" i="27"/>
  <c r="C109" i="27"/>
  <c r="C110" i="27"/>
  <c r="C111" i="27"/>
  <c r="C112" i="27"/>
  <c r="C113" i="27"/>
  <c r="C114" i="27"/>
  <c r="C115" i="27"/>
  <c r="C116" i="27"/>
  <c r="C117" i="27"/>
  <c r="D91" i="27"/>
  <c r="E91" i="27" s="1"/>
  <c r="D92" i="27"/>
  <c r="D93" i="27"/>
  <c r="D94" i="27"/>
  <c r="D95" i="27"/>
  <c r="D96" i="27"/>
  <c r="D97" i="27"/>
  <c r="D98" i="27"/>
  <c r="D99" i="27"/>
  <c r="D100" i="27"/>
  <c r="D101" i="27"/>
  <c r="D102" i="27"/>
  <c r="D103" i="27"/>
  <c r="D104" i="27"/>
  <c r="D105" i="27"/>
  <c r="D106" i="27"/>
  <c r="D107" i="27"/>
  <c r="D108" i="27"/>
  <c r="D109" i="27"/>
  <c r="D110" i="27"/>
  <c r="D111" i="27"/>
  <c r="D112" i="27"/>
  <c r="D113" i="27"/>
  <c r="D114" i="27"/>
  <c r="D115" i="27"/>
  <c r="D116" i="27"/>
  <c r="D117" i="27"/>
  <c r="D90" i="27"/>
  <c r="E90" i="27" s="1"/>
  <c r="C90" i="27"/>
  <c r="C61" i="27"/>
  <c r="AP170" i="1"/>
  <c r="AA170" i="1"/>
  <c r="AQ170" i="1" s="1"/>
  <c r="W170" i="1"/>
  <c r="S170" i="1"/>
  <c r="L170" i="1"/>
  <c r="X170" i="1" s="1"/>
  <c r="L16" i="1"/>
  <c r="M16" i="1" s="1"/>
  <c r="S16" i="1"/>
  <c r="W16" i="1"/>
  <c r="AA16" i="1"/>
  <c r="AP16" i="1"/>
  <c r="L205" i="27" l="1"/>
  <c r="K157" i="27"/>
  <c r="M36" i="1"/>
  <c r="M37" i="1"/>
  <c r="AS2" i="27"/>
  <c r="AC2" i="27"/>
  <c r="AW2" i="27"/>
  <c r="AO2" i="27"/>
  <c r="AK2" i="27"/>
  <c r="AG2" i="27"/>
  <c r="Q2" i="27"/>
  <c r="Y2" i="27"/>
  <c r="M170" i="1"/>
  <c r="AQ16" i="1"/>
  <c r="X16" i="1"/>
  <c r="C66" i="27" l="1"/>
  <c r="C67" i="27"/>
  <c r="C68" i="27"/>
  <c r="C69" i="27"/>
  <c r="C70" i="27"/>
  <c r="C73" i="27"/>
  <c r="C74" i="27"/>
  <c r="C75" i="27"/>
  <c r="C77" i="27"/>
  <c r="C80" i="27"/>
  <c r="C81" i="27"/>
  <c r="C82" i="27"/>
  <c r="C83" i="27"/>
  <c r="C84" i="27"/>
  <c r="C85" i="27"/>
  <c r="C86" i="27"/>
  <c r="C87" i="27"/>
  <c r="C88" i="27"/>
  <c r="D61" i="27"/>
  <c r="E61" i="27" s="1"/>
  <c r="D62" i="27"/>
  <c r="D64" i="27"/>
  <c r="E64" i="27" s="1"/>
  <c r="D65" i="27"/>
  <c r="E65" i="27" s="1"/>
  <c r="D66" i="27"/>
  <c r="D67" i="27"/>
  <c r="E67" i="27" s="1"/>
  <c r="D68" i="27"/>
  <c r="D69" i="27"/>
  <c r="D70" i="27"/>
  <c r="E70" i="27" s="1"/>
  <c r="D71" i="27"/>
  <c r="E71" i="27" s="1"/>
  <c r="D72" i="27"/>
  <c r="D73" i="27"/>
  <c r="E73" i="27" s="1"/>
  <c r="D74" i="27"/>
  <c r="E74" i="27" s="1"/>
  <c r="D75" i="27"/>
  <c r="E75" i="27" s="1"/>
  <c r="D76" i="27"/>
  <c r="E76" i="27" s="1"/>
  <c r="D77" i="27"/>
  <c r="E77" i="27" s="1"/>
  <c r="D78" i="27"/>
  <c r="E78" i="27" s="1"/>
  <c r="D79" i="27"/>
  <c r="E79" i="27" s="1"/>
  <c r="D80" i="27"/>
  <c r="E80" i="27" s="1"/>
  <c r="D81" i="27"/>
  <c r="E81" i="27" s="1"/>
  <c r="D82" i="27"/>
  <c r="E82" i="27" s="1"/>
  <c r="D83" i="27"/>
  <c r="D84" i="27"/>
  <c r="E84" i="27" s="1"/>
  <c r="D85" i="27"/>
  <c r="E85" i="27" s="1"/>
  <c r="D86" i="27"/>
  <c r="E86" i="27" s="1"/>
  <c r="D87" i="27"/>
  <c r="E87" i="27" s="1"/>
  <c r="D88" i="27"/>
  <c r="E88" i="27" s="1"/>
  <c r="D60" i="27"/>
  <c r="H33" i="27"/>
  <c r="H34" i="27"/>
  <c r="G35" i="27"/>
  <c r="H35" i="27"/>
  <c r="G36" i="27"/>
  <c r="H36" i="27"/>
  <c r="H37" i="27"/>
  <c r="G38" i="27"/>
  <c r="H38" i="27"/>
  <c r="H39" i="27"/>
  <c r="H40" i="27"/>
  <c r="G41" i="27"/>
  <c r="H41" i="27"/>
  <c r="G42" i="27"/>
  <c r="H42" i="27"/>
  <c r="H43" i="27"/>
  <c r="G44" i="27"/>
  <c r="H44" i="27"/>
  <c r="G45" i="27"/>
  <c r="H45" i="27"/>
  <c r="G46" i="27"/>
  <c r="H46" i="27"/>
  <c r="G47" i="27"/>
  <c r="H47" i="27"/>
  <c r="G48" i="27"/>
  <c r="H48" i="27"/>
  <c r="G49" i="27"/>
  <c r="H49" i="27"/>
  <c r="G50" i="27"/>
  <c r="H50" i="27"/>
  <c r="G51" i="27"/>
  <c r="H51" i="27"/>
  <c r="G52" i="27"/>
  <c r="H52" i="27"/>
  <c r="G53" i="27"/>
  <c r="H53" i="27"/>
  <c r="G54" i="27"/>
  <c r="H54" i="27"/>
  <c r="G55" i="27"/>
  <c r="H55" i="27"/>
  <c r="G56" i="27"/>
  <c r="H56" i="27"/>
  <c r="G57" i="27"/>
  <c r="H57" i="27"/>
  <c r="G58" i="27"/>
  <c r="H58" i="27"/>
  <c r="G59" i="27"/>
  <c r="H59" i="27"/>
  <c r="H32" i="27"/>
  <c r="I32" i="27" s="1"/>
  <c r="G32" i="27"/>
  <c r="H31" i="27"/>
  <c r="H205" i="27" s="1"/>
  <c r="E68" i="27" l="1"/>
  <c r="E63" i="27"/>
  <c r="E66" i="27"/>
  <c r="E69" i="27"/>
  <c r="E83" i="27"/>
  <c r="G4" i="27"/>
  <c r="H4" i="27"/>
  <c r="H5" i="27"/>
  <c r="G6" i="27"/>
  <c r="H6" i="27"/>
  <c r="G7" i="27"/>
  <c r="H7" i="27"/>
  <c r="H8" i="27"/>
  <c r="G9" i="27"/>
  <c r="H9" i="27"/>
  <c r="H10" i="27"/>
  <c r="H11" i="27"/>
  <c r="G12" i="27"/>
  <c r="H12" i="27"/>
  <c r="H13" i="27"/>
  <c r="H14" i="27"/>
  <c r="G15" i="27"/>
  <c r="H15" i="27"/>
  <c r="G16" i="27"/>
  <c r="H16" i="27"/>
  <c r="G17" i="27"/>
  <c r="H17" i="27"/>
  <c r="G18" i="27"/>
  <c r="H18" i="27"/>
  <c r="G19" i="27"/>
  <c r="H19" i="27"/>
  <c r="G20" i="27"/>
  <c r="H20" i="27"/>
  <c r="G21" i="27"/>
  <c r="H21" i="27"/>
  <c r="G22" i="27"/>
  <c r="H22" i="27"/>
  <c r="G23" i="27"/>
  <c r="H23" i="27"/>
  <c r="G24" i="27"/>
  <c r="H24" i="27"/>
  <c r="G25" i="27"/>
  <c r="H25" i="27"/>
  <c r="G26" i="27"/>
  <c r="H26" i="27"/>
  <c r="G27" i="27"/>
  <c r="H27" i="27"/>
  <c r="G28" i="27"/>
  <c r="H28" i="27"/>
  <c r="G29" i="27"/>
  <c r="H29" i="27"/>
  <c r="G30" i="27"/>
  <c r="H30" i="27"/>
  <c r="L236" i="1"/>
  <c r="M236" i="1" s="1"/>
  <c r="S236" i="1"/>
  <c r="W236" i="1"/>
  <c r="AA236" i="1"/>
  <c r="AP236" i="1"/>
  <c r="L282" i="1"/>
  <c r="M282" i="1" s="1"/>
  <c r="S282" i="1"/>
  <c r="W282" i="1"/>
  <c r="AA282" i="1"/>
  <c r="AP282" i="1"/>
  <c r="L281" i="1"/>
  <c r="X281" i="1" s="1"/>
  <c r="S281" i="1"/>
  <c r="W281" i="1"/>
  <c r="AA281" i="1"/>
  <c r="AP281" i="1"/>
  <c r="L149" i="1"/>
  <c r="M149" i="1" s="1"/>
  <c r="S149" i="1"/>
  <c r="W149" i="1"/>
  <c r="AA149" i="1"/>
  <c r="AP149" i="1"/>
  <c r="L169" i="1"/>
  <c r="M169" i="1" s="1"/>
  <c r="S169" i="1"/>
  <c r="W169" i="1"/>
  <c r="AA169" i="1"/>
  <c r="AP169" i="1"/>
  <c r="L209" i="1"/>
  <c r="X209" i="1" s="1"/>
  <c r="S209" i="1"/>
  <c r="W209" i="1"/>
  <c r="AA209" i="1"/>
  <c r="AQ209" i="1" s="1"/>
  <c r="AP209" i="1"/>
  <c r="L234" i="1"/>
  <c r="X234" i="1" s="1"/>
  <c r="S234" i="1"/>
  <c r="W234" i="1"/>
  <c r="AA234" i="1"/>
  <c r="AP234" i="1"/>
  <c r="L235" i="1"/>
  <c r="M235" i="1" s="1"/>
  <c r="S235" i="1"/>
  <c r="W235" i="1"/>
  <c r="AA235" i="1"/>
  <c r="AP235" i="1"/>
  <c r="L23" i="1"/>
  <c r="M23" i="1" s="1"/>
  <c r="S23" i="1"/>
  <c r="W23" i="1"/>
  <c r="AA23" i="1"/>
  <c r="AP23" i="1"/>
  <c r="AQ23" i="1" l="1"/>
  <c r="AQ281" i="1"/>
  <c r="AQ169" i="1"/>
  <c r="AQ149" i="1"/>
  <c r="AQ236" i="1"/>
  <c r="AQ282" i="1"/>
  <c r="X236" i="1"/>
  <c r="X282" i="1"/>
  <c r="M281" i="1"/>
  <c r="X149" i="1"/>
  <c r="X169" i="1"/>
  <c r="M209" i="1"/>
  <c r="AQ234" i="1"/>
  <c r="M234" i="1"/>
  <c r="AQ235" i="1"/>
  <c r="X235" i="1"/>
  <c r="X23" i="1"/>
  <c r="L260" i="1" l="1"/>
  <c r="M260" i="1" s="1"/>
  <c r="S260" i="1"/>
  <c r="W260" i="1"/>
  <c r="AA260" i="1"/>
  <c r="AP260" i="1"/>
  <c r="L326" i="1"/>
  <c r="M326" i="1" s="1"/>
  <c r="S326" i="1"/>
  <c r="W326" i="1"/>
  <c r="AA326" i="1"/>
  <c r="AP326" i="1"/>
  <c r="AQ326" i="1" l="1"/>
  <c r="AQ260" i="1"/>
  <c r="X260" i="1"/>
  <c r="X326" i="1"/>
  <c r="L246" i="1" l="1"/>
  <c r="M246" i="1" s="1"/>
  <c r="S246" i="1"/>
  <c r="W246" i="1"/>
  <c r="AA246" i="1"/>
  <c r="AP246" i="1"/>
  <c r="L243" i="1"/>
  <c r="M243" i="1" s="1"/>
  <c r="S243" i="1"/>
  <c r="W243" i="1"/>
  <c r="AA243" i="1"/>
  <c r="K72" i="27" s="1"/>
  <c r="AP243" i="1"/>
  <c r="L215" i="1"/>
  <c r="M215" i="1" s="1"/>
  <c r="S215" i="1"/>
  <c r="W215" i="1"/>
  <c r="AA215" i="1"/>
  <c r="AP215" i="1"/>
  <c r="AQ215" i="1" l="1"/>
  <c r="AQ246" i="1"/>
  <c r="AQ243" i="1"/>
  <c r="X246" i="1"/>
  <c r="X243" i="1"/>
  <c r="X215" i="1"/>
  <c r="L140" i="1" l="1"/>
  <c r="M140" i="1" s="1"/>
  <c r="S140" i="1"/>
  <c r="W140" i="1"/>
  <c r="AA140" i="1"/>
  <c r="AP140" i="1"/>
  <c r="L222" i="1"/>
  <c r="X222" i="1" s="1"/>
  <c r="S222" i="1"/>
  <c r="W222" i="1"/>
  <c r="AA222" i="1"/>
  <c r="AP222" i="1"/>
  <c r="AQ222" i="1" l="1"/>
  <c r="AQ140" i="1"/>
  <c r="X140" i="1"/>
  <c r="M222" i="1"/>
  <c r="L267" i="1" l="1"/>
  <c r="X267" i="1" s="1"/>
  <c r="S267" i="1"/>
  <c r="W267" i="1"/>
  <c r="AA267" i="1"/>
  <c r="AP267" i="1"/>
  <c r="L266" i="1"/>
  <c r="M266" i="1" s="1"/>
  <c r="S266" i="1"/>
  <c r="W266" i="1"/>
  <c r="AA266" i="1"/>
  <c r="AP266" i="1"/>
  <c r="L265" i="1"/>
  <c r="X265" i="1" s="1"/>
  <c r="S265" i="1"/>
  <c r="W265" i="1"/>
  <c r="AA265" i="1"/>
  <c r="K40" i="27" s="1"/>
  <c r="AP265" i="1"/>
  <c r="L158" i="1"/>
  <c r="M158" i="1" s="1"/>
  <c r="S158" i="1"/>
  <c r="W158" i="1"/>
  <c r="AA158" i="1"/>
  <c r="AP158" i="1"/>
  <c r="L157" i="1"/>
  <c r="M157" i="1" s="1"/>
  <c r="S157" i="1"/>
  <c r="W157" i="1"/>
  <c r="AA157" i="1"/>
  <c r="AP157" i="1"/>
  <c r="L240" i="1"/>
  <c r="M240" i="1" s="1"/>
  <c r="S240" i="1"/>
  <c r="W240" i="1"/>
  <c r="AA240" i="1"/>
  <c r="AP240" i="1"/>
  <c r="L239" i="1"/>
  <c r="M239" i="1" s="1"/>
  <c r="S239" i="1"/>
  <c r="W239" i="1"/>
  <c r="AA239" i="1"/>
  <c r="AP239" i="1"/>
  <c r="L219" i="1"/>
  <c r="M219" i="1" s="1"/>
  <c r="S219" i="1"/>
  <c r="W219" i="1"/>
  <c r="AA219" i="1"/>
  <c r="AP219" i="1"/>
  <c r="L220" i="1"/>
  <c r="M220" i="1" s="1"/>
  <c r="S220" i="1"/>
  <c r="W220" i="1"/>
  <c r="AA220" i="1"/>
  <c r="AP220" i="1"/>
  <c r="L221" i="1"/>
  <c r="X221" i="1" s="1"/>
  <c r="S221" i="1"/>
  <c r="W221" i="1"/>
  <c r="AA221" i="1"/>
  <c r="AP221" i="1"/>
  <c r="K43" i="27" l="1"/>
  <c r="AQ265" i="1"/>
  <c r="AQ267" i="1"/>
  <c r="AQ240" i="1"/>
  <c r="AQ239" i="1"/>
  <c r="AQ266" i="1"/>
  <c r="M267" i="1"/>
  <c r="X266" i="1"/>
  <c r="M265" i="1"/>
  <c r="X239" i="1"/>
  <c r="AQ158" i="1"/>
  <c r="AQ157" i="1"/>
  <c r="X158" i="1"/>
  <c r="X157" i="1"/>
  <c r="X240" i="1"/>
  <c r="AQ219" i="1"/>
  <c r="X219" i="1"/>
  <c r="AQ220" i="1"/>
  <c r="X220" i="1"/>
  <c r="AQ221" i="1"/>
  <c r="M221" i="1"/>
  <c r="L280" i="1" l="1"/>
  <c r="M280" i="1" s="1"/>
  <c r="L275" i="1"/>
  <c r="M275" i="1" s="1"/>
  <c r="L328" i="1"/>
  <c r="M328" i="1" s="1"/>
  <c r="S280" i="1"/>
  <c r="S275" i="1"/>
  <c r="S328" i="1"/>
  <c r="W280" i="1"/>
  <c r="W275" i="1"/>
  <c r="W328" i="1"/>
  <c r="AA280" i="1"/>
  <c r="AA275" i="1"/>
  <c r="AA328" i="1"/>
  <c r="AQ328" i="1" s="1"/>
  <c r="AP280" i="1"/>
  <c r="AP275" i="1"/>
  <c r="AP328" i="1"/>
  <c r="L273" i="1"/>
  <c r="M273" i="1" s="1"/>
  <c r="L279" i="1"/>
  <c r="X279" i="1" s="1"/>
  <c r="L274" i="1"/>
  <c r="M274" i="1" s="1"/>
  <c r="L327" i="1"/>
  <c r="X327" i="1" s="1"/>
  <c r="S273" i="1"/>
  <c r="S279" i="1"/>
  <c r="S274" i="1"/>
  <c r="S327" i="1"/>
  <c r="W273" i="1"/>
  <c r="W279" i="1"/>
  <c r="W274" i="1"/>
  <c r="W327" i="1"/>
  <c r="AA273" i="1"/>
  <c r="AA279" i="1"/>
  <c r="AA274" i="1"/>
  <c r="AA327" i="1"/>
  <c r="AP273" i="1"/>
  <c r="AP279" i="1"/>
  <c r="AP274" i="1"/>
  <c r="AP327" i="1"/>
  <c r="L14" i="1"/>
  <c r="M14" i="1" s="1"/>
  <c r="S14" i="1"/>
  <c r="W14" i="1"/>
  <c r="AA14" i="1"/>
  <c r="AP14" i="1"/>
  <c r="G98" i="27" l="1"/>
  <c r="AQ280" i="1"/>
  <c r="K98" i="27"/>
  <c r="K89" i="27"/>
  <c r="AQ275" i="1"/>
  <c r="K92" i="27"/>
  <c r="AQ327" i="1"/>
  <c r="AQ274" i="1"/>
  <c r="AQ279" i="1"/>
  <c r="AQ14" i="1"/>
  <c r="AQ273" i="1"/>
  <c r="X328" i="1"/>
  <c r="X275" i="1"/>
  <c r="X280" i="1"/>
  <c r="X274" i="1"/>
  <c r="M327" i="1"/>
  <c r="M279" i="1"/>
  <c r="X273" i="1"/>
  <c r="X14" i="1"/>
  <c r="D33" i="27" l="1"/>
  <c r="D34" i="27"/>
  <c r="D35" i="27"/>
  <c r="E35" i="27" s="1"/>
  <c r="D36" i="27"/>
  <c r="E36" i="27" s="1"/>
  <c r="D37" i="27"/>
  <c r="D38" i="27"/>
  <c r="E38" i="27" s="1"/>
  <c r="D39" i="27"/>
  <c r="D40" i="27"/>
  <c r="D41" i="27"/>
  <c r="E41" i="27" s="1"/>
  <c r="D42" i="27"/>
  <c r="E42" i="27" s="1"/>
  <c r="D43" i="27"/>
  <c r="D44" i="27"/>
  <c r="E44" i="27" s="1"/>
  <c r="D45" i="27"/>
  <c r="E45" i="27" s="1"/>
  <c r="D46" i="27"/>
  <c r="E46" i="27" s="1"/>
  <c r="D47" i="27"/>
  <c r="E47" i="27" s="1"/>
  <c r="D48" i="27"/>
  <c r="E48" i="27" s="1"/>
  <c r="D49" i="27"/>
  <c r="E49" i="27" s="1"/>
  <c r="D50" i="27"/>
  <c r="E50" i="27" s="1"/>
  <c r="D51" i="27"/>
  <c r="E51" i="27" s="1"/>
  <c r="D52" i="27"/>
  <c r="E52" i="27" s="1"/>
  <c r="D53" i="27"/>
  <c r="E53" i="27" s="1"/>
  <c r="D54" i="27"/>
  <c r="D55" i="27"/>
  <c r="E55" i="27" s="1"/>
  <c r="D56" i="27"/>
  <c r="E56" i="27" s="1"/>
  <c r="D57" i="27"/>
  <c r="E57" i="27" s="1"/>
  <c r="D58" i="27"/>
  <c r="E58" i="27" s="1"/>
  <c r="D59" i="27"/>
  <c r="D32" i="27"/>
  <c r="E32" i="27" s="1"/>
  <c r="D31" i="27"/>
  <c r="C35" i="27"/>
  <c r="C36" i="27"/>
  <c r="C38" i="27"/>
  <c r="C41" i="27"/>
  <c r="C42" i="27"/>
  <c r="C44" i="27"/>
  <c r="C45" i="27"/>
  <c r="C46" i="27"/>
  <c r="C47" i="27"/>
  <c r="C48" i="27"/>
  <c r="C49" i="27"/>
  <c r="C50" i="27"/>
  <c r="C51" i="27"/>
  <c r="C52" i="27"/>
  <c r="C53" i="27"/>
  <c r="C55" i="27"/>
  <c r="C56" i="27"/>
  <c r="C57" i="27"/>
  <c r="C58" i="27"/>
  <c r="C59" i="27"/>
  <c r="C32" i="27"/>
  <c r="D30" i="27"/>
  <c r="D29" i="27"/>
  <c r="D28" i="27"/>
  <c r="D27" i="27"/>
  <c r="D26" i="27"/>
  <c r="D25" i="27"/>
  <c r="D24" i="27"/>
  <c r="D23" i="27"/>
  <c r="D22" i="27"/>
  <c r="D21" i="27"/>
  <c r="D20" i="27"/>
  <c r="D19" i="27"/>
  <c r="D18" i="27"/>
  <c r="D17" i="27"/>
  <c r="D16" i="27"/>
  <c r="D15" i="27"/>
  <c r="D14" i="27"/>
  <c r="D13" i="27"/>
  <c r="D12" i="27"/>
  <c r="D11" i="27"/>
  <c r="D10" i="27"/>
  <c r="D9" i="27"/>
  <c r="D8" i="27"/>
  <c r="D7" i="27"/>
  <c r="D6" i="27"/>
  <c r="D5" i="27"/>
  <c r="D4" i="27"/>
  <c r="D3" i="27"/>
  <c r="D2" i="27"/>
  <c r="C30" i="27"/>
  <c r="C29" i="27"/>
  <c r="C28" i="27"/>
  <c r="C27" i="27"/>
  <c r="C26" i="27"/>
  <c r="C25" i="27"/>
  <c r="C24" i="27"/>
  <c r="C23" i="27"/>
  <c r="C22" i="27"/>
  <c r="C21" i="27"/>
  <c r="C20" i="27"/>
  <c r="C19" i="27"/>
  <c r="C18" i="27"/>
  <c r="C17" i="27"/>
  <c r="C16" i="27"/>
  <c r="C15" i="27"/>
  <c r="C12" i="27"/>
  <c r="C9" i="27"/>
  <c r="C7" i="27"/>
  <c r="C6" i="27"/>
  <c r="C4" i="27"/>
  <c r="C3" i="27"/>
  <c r="AV205" i="27"/>
  <c r="AR205" i="27"/>
  <c r="AN205" i="27"/>
  <c r="AJ205" i="27"/>
  <c r="AF205" i="27"/>
  <c r="AB205" i="27"/>
  <c r="X205" i="27"/>
  <c r="BA175" i="27"/>
  <c r="AV175" i="27"/>
  <c r="AW175" i="27" s="1"/>
  <c r="AU175" i="27"/>
  <c r="AR175" i="27"/>
  <c r="AS175" i="27" s="1"/>
  <c r="AQ175" i="27"/>
  <c r="AN175" i="27"/>
  <c r="AO175" i="27" s="1"/>
  <c r="AM175" i="27"/>
  <c r="AJ175" i="27"/>
  <c r="AI175" i="27"/>
  <c r="AF175" i="27"/>
  <c r="AG175" i="27" s="1"/>
  <c r="AE175" i="27"/>
  <c r="AB175" i="27"/>
  <c r="AA175" i="27"/>
  <c r="X175" i="27"/>
  <c r="W175" i="27"/>
  <c r="AV174" i="27"/>
  <c r="AW174" i="27" s="1"/>
  <c r="AU174" i="27"/>
  <c r="AR174" i="27"/>
  <c r="AS174" i="27" s="1"/>
  <c r="AQ174" i="27"/>
  <c r="AN174" i="27"/>
  <c r="AO174" i="27" s="1"/>
  <c r="AM174" i="27"/>
  <c r="AJ174" i="27"/>
  <c r="AK174" i="27" s="1"/>
  <c r="AI174" i="27"/>
  <c r="AF174" i="27"/>
  <c r="AG174" i="27" s="1"/>
  <c r="AE174" i="27"/>
  <c r="AB174" i="27"/>
  <c r="AC174" i="27" s="1"/>
  <c r="BB174" i="27" s="1"/>
  <c r="AA174" i="27"/>
  <c r="X174" i="27"/>
  <c r="Y174" i="27" s="1"/>
  <c r="W174" i="27"/>
  <c r="U174" i="27"/>
  <c r="Q174" i="27"/>
  <c r="M174" i="27"/>
  <c r="I174" i="27"/>
  <c r="E174" i="27"/>
  <c r="AV173" i="27"/>
  <c r="AU173" i="27"/>
  <c r="AR173" i="27"/>
  <c r="AQ173" i="27"/>
  <c r="AN173" i="27"/>
  <c r="AM173" i="27"/>
  <c r="AJ173" i="27"/>
  <c r="AI173" i="27"/>
  <c r="AF173" i="27"/>
  <c r="AE173" i="27"/>
  <c r="AB173" i="27"/>
  <c r="AA173" i="27"/>
  <c r="X173" i="27"/>
  <c r="Y173" i="27" s="1"/>
  <c r="W173" i="27"/>
  <c r="Q173" i="27"/>
  <c r="M173" i="27"/>
  <c r="I173" i="27"/>
  <c r="E173" i="27"/>
  <c r="AV172" i="27"/>
  <c r="AW172" i="27" s="1"/>
  <c r="AU172" i="27"/>
  <c r="AR172" i="27"/>
  <c r="AS172" i="27" s="1"/>
  <c r="AQ172" i="27"/>
  <c r="AN172" i="27"/>
  <c r="AO172" i="27" s="1"/>
  <c r="AM172" i="27"/>
  <c r="AJ172" i="27"/>
  <c r="AK172" i="27" s="1"/>
  <c r="AI172" i="27"/>
  <c r="AF172" i="27"/>
  <c r="AG172" i="27" s="1"/>
  <c r="AE172" i="27"/>
  <c r="AB172" i="27"/>
  <c r="AC172" i="27" s="1"/>
  <c r="BB172" i="27" s="1"/>
  <c r="AA172" i="27"/>
  <c r="X172" i="27"/>
  <c r="Y172" i="27" s="1"/>
  <c r="W172" i="27"/>
  <c r="AV171" i="27"/>
  <c r="AW171" i="27" s="1"/>
  <c r="AU171" i="27"/>
  <c r="AR171" i="27"/>
  <c r="AQ171" i="27"/>
  <c r="AN171" i="27"/>
  <c r="AM171" i="27"/>
  <c r="AJ171" i="27"/>
  <c r="AK171" i="27" s="1"/>
  <c r="AI171" i="27"/>
  <c r="AF171" i="27"/>
  <c r="AG171" i="27" s="1"/>
  <c r="AE171" i="27"/>
  <c r="AB171" i="27"/>
  <c r="AC171" i="27" s="1"/>
  <c r="BB171" i="27" s="1"/>
  <c r="AA171" i="27"/>
  <c r="X171" i="27"/>
  <c r="W171" i="27"/>
  <c r="U171" i="27"/>
  <c r="AV170" i="27"/>
  <c r="AW170" i="27" s="1"/>
  <c r="AU170" i="27"/>
  <c r="AR170" i="27"/>
  <c r="AS170" i="27" s="1"/>
  <c r="AQ170" i="27"/>
  <c r="AN170" i="27"/>
  <c r="AO170" i="27" s="1"/>
  <c r="AM170" i="27"/>
  <c r="AJ170" i="27"/>
  <c r="AK170" i="27" s="1"/>
  <c r="AI170" i="27"/>
  <c r="AF170" i="27"/>
  <c r="AG170" i="27" s="1"/>
  <c r="AE170" i="27"/>
  <c r="AB170" i="27"/>
  <c r="AC170" i="27" s="1"/>
  <c r="BB170" i="27" s="1"/>
  <c r="AA170" i="27"/>
  <c r="X170" i="27"/>
  <c r="Y170" i="27" s="1"/>
  <c r="W170" i="27"/>
  <c r="U170" i="27"/>
  <c r="I170" i="27"/>
  <c r="E170" i="27"/>
  <c r="AV169" i="27"/>
  <c r="AW169" i="27" s="1"/>
  <c r="AU169" i="27"/>
  <c r="AR169" i="27"/>
  <c r="AS169" i="27" s="1"/>
  <c r="AQ169" i="27"/>
  <c r="AN169" i="27"/>
  <c r="AO169" i="27" s="1"/>
  <c r="AM169" i="27"/>
  <c r="AJ169" i="27"/>
  <c r="AK169" i="27" s="1"/>
  <c r="AI169" i="27"/>
  <c r="AF169" i="27"/>
  <c r="AG169" i="27" s="1"/>
  <c r="AE169" i="27"/>
  <c r="AB169" i="27"/>
  <c r="AC169" i="27" s="1"/>
  <c r="BB169" i="27" s="1"/>
  <c r="AA169" i="27"/>
  <c r="X169" i="27"/>
  <c r="Y169" i="27" s="1"/>
  <c r="W169" i="27"/>
  <c r="U169" i="27"/>
  <c r="Q169" i="27"/>
  <c r="M169" i="27"/>
  <c r="I169" i="27"/>
  <c r="E169" i="27"/>
  <c r="AV168" i="27"/>
  <c r="AW168" i="27" s="1"/>
  <c r="AU168" i="27"/>
  <c r="AR168" i="27"/>
  <c r="AS168" i="27" s="1"/>
  <c r="AQ168" i="27"/>
  <c r="AN168" i="27"/>
  <c r="AO168" i="27" s="1"/>
  <c r="AM168" i="27"/>
  <c r="AJ168" i="27"/>
  <c r="AK168" i="27" s="1"/>
  <c r="AI168" i="27"/>
  <c r="AF168" i="27"/>
  <c r="AG168" i="27" s="1"/>
  <c r="AE168" i="27"/>
  <c r="AB168" i="27"/>
  <c r="AC168" i="27" s="1"/>
  <c r="BB168" i="27" s="1"/>
  <c r="AA168" i="27"/>
  <c r="X168" i="27"/>
  <c r="Y168" i="27" s="1"/>
  <c r="W168" i="27"/>
  <c r="U168" i="27"/>
  <c r="Q168" i="27"/>
  <c r="M168" i="27"/>
  <c r="I168" i="27"/>
  <c r="E168" i="27"/>
  <c r="AV167" i="27"/>
  <c r="AW167" i="27" s="1"/>
  <c r="AU167" i="27"/>
  <c r="AR167" i="27"/>
  <c r="AS167" i="27" s="1"/>
  <c r="AQ167" i="27"/>
  <c r="AN167" i="27"/>
  <c r="AO167" i="27" s="1"/>
  <c r="AM167" i="27"/>
  <c r="AJ167" i="27"/>
  <c r="AK167" i="27" s="1"/>
  <c r="AI167" i="27"/>
  <c r="AF167" i="27"/>
  <c r="AG167" i="27" s="1"/>
  <c r="AE167" i="27"/>
  <c r="AB167" i="27"/>
  <c r="AC167" i="27" s="1"/>
  <c r="BB167" i="27" s="1"/>
  <c r="AA167" i="27"/>
  <c r="X167" i="27"/>
  <c r="Y167" i="27" s="1"/>
  <c r="W167" i="27"/>
  <c r="U167" i="27"/>
  <c r="Q167" i="27"/>
  <c r="M167" i="27"/>
  <c r="I167" i="27"/>
  <c r="E167" i="27"/>
  <c r="AV166" i="27"/>
  <c r="AW166" i="27" s="1"/>
  <c r="AU166" i="27"/>
  <c r="AR166" i="27"/>
  <c r="AS166" i="27" s="1"/>
  <c r="AQ166" i="27"/>
  <c r="AN166" i="27"/>
  <c r="AO166" i="27" s="1"/>
  <c r="AM166" i="27"/>
  <c r="AJ166" i="27"/>
  <c r="AK166" i="27" s="1"/>
  <c r="AI166" i="27"/>
  <c r="AF166" i="27"/>
  <c r="AG166" i="27" s="1"/>
  <c r="AE166" i="27"/>
  <c r="AB166" i="27"/>
  <c r="AC166" i="27" s="1"/>
  <c r="BB166" i="27" s="1"/>
  <c r="AA166" i="27"/>
  <c r="X166" i="27"/>
  <c r="Y166" i="27" s="1"/>
  <c r="W166" i="27"/>
  <c r="U166" i="27"/>
  <c r="Q166" i="27"/>
  <c r="M166" i="27"/>
  <c r="I166" i="27"/>
  <c r="E166" i="27"/>
  <c r="AV165" i="27"/>
  <c r="AW165" i="27" s="1"/>
  <c r="AU165" i="27"/>
  <c r="AR165" i="27"/>
  <c r="AS165" i="27" s="1"/>
  <c r="AQ165" i="27"/>
  <c r="AN165" i="27"/>
  <c r="AO165" i="27" s="1"/>
  <c r="AM165" i="27"/>
  <c r="AJ165" i="27"/>
  <c r="AK165" i="27" s="1"/>
  <c r="AI165" i="27"/>
  <c r="AF165" i="27"/>
  <c r="AG165" i="27" s="1"/>
  <c r="AE165" i="27"/>
  <c r="AB165" i="27"/>
  <c r="AA165" i="27"/>
  <c r="X165" i="27"/>
  <c r="Y165" i="27" s="1"/>
  <c r="W165" i="27"/>
  <c r="Q165" i="27"/>
  <c r="M165" i="27"/>
  <c r="I165" i="27"/>
  <c r="E165" i="27"/>
  <c r="AV164" i="27"/>
  <c r="AW164" i="27" s="1"/>
  <c r="AU164" i="27"/>
  <c r="AR164" i="27"/>
  <c r="AS164" i="27" s="1"/>
  <c r="AQ164" i="27"/>
  <c r="AN164" i="27"/>
  <c r="AO164" i="27" s="1"/>
  <c r="AM164" i="27"/>
  <c r="AJ164" i="27"/>
  <c r="AK164" i="27" s="1"/>
  <c r="AI164" i="27"/>
  <c r="AF164" i="27"/>
  <c r="AG164" i="27" s="1"/>
  <c r="AE164" i="27"/>
  <c r="AB164" i="27"/>
  <c r="AC164" i="27" s="1"/>
  <c r="BB164" i="27" s="1"/>
  <c r="AA164" i="27"/>
  <c r="X164" i="27"/>
  <c r="Y164" i="27" s="1"/>
  <c r="W164" i="27"/>
  <c r="U164" i="27"/>
  <c r="Q164" i="27"/>
  <c r="M164" i="27"/>
  <c r="I164" i="27"/>
  <c r="E164" i="27"/>
  <c r="AV163" i="27"/>
  <c r="AW163" i="27" s="1"/>
  <c r="AU163" i="27"/>
  <c r="AR163" i="27"/>
  <c r="AS163" i="27" s="1"/>
  <c r="AQ163" i="27"/>
  <c r="AN163" i="27"/>
  <c r="AO163" i="27" s="1"/>
  <c r="AM163" i="27"/>
  <c r="AJ163" i="27"/>
  <c r="AK163" i="27" s="1"/>
  <c r="AI163" i="27"/>
  <c r="AF163" i="27"/>
  <c r="AG163" i="27" s="1"/>
  <c r="AE163" i="27"/>
  <c r="AB163" i="27"/>
  <c r="AC163" i="27" s="1"/>
  <c r="BB163" i="27" s="1"/>
  <c r="AA163" i="27"/>
  <c r="X163" i="27"/>
  <c r="Y163" i="27" s="1"/>
  <c r="W163" i="27"/>
  <c r="U163" i="27"/>
  <c r="Q163" i="27"/>
  <c r="AV162" i="27"/>
  <c r="AU162" i="27"/>
  <c r="AR162" i="27"/>
  <c r="AS162" i="27" s="1"/>
  <c r="AQ162" i="27"/>
  <c r="AN162" i="27"/>
  <c r="AO162" i="27" s="1"/>
  <c r="AM162" i="27"/>
  <c r="AJ162" i="27"/>
  <c r="AI162" i="27"/>
  <c r="AF162" i="27"/>
  <c r="AE162" i="27"/>
  <c r="AB162" i="27"/>
  <c r="AA162" i="27"/>
  <c r="X162" i="27"/>
  <c r="Y162" i="27" s="1"/>
  <c r="W162" i="27"/>
  <c r="U162" i="27"/>
  <c r="Q162" i="27"/>
  <c r="M162" i="27"/>
  <c r="AV161" i="27"/>
  <c r="AW161" i="27" s="1"/>
  <c r="AU161" i="27"/>
  <c r="AR161" i="27"/>
  <c r="AS161" i="27" s="1"/>
  <c r="AQ161" i="27"/>
  <c r="AN161" i="27"/>
  <c r="AO161" i="27" s="1"/>
  <c r="AM161" i="27"/>
  <c r="AJ161" i="27"/>
  <c r="AK161" i="27" s="1"/>
  <c r="AI161" i="27"/>
  <c r="AF161" i="27"/>
  <c r="AG161" i="27" s="1"/>
  <c r="AE161" i="27"/>
  <c r="AB161" i="27"/>
  <c r="AC161" i="27" s="1"/>
  <c r="BB161" i="27" s="1"/>
  <c r="AA161" i="27"/>
  <c r="X161" i="27"/>
  <c r="Y161" i="27" s="1"/>
  <c r="W161" i="27"/>
  <c r="U161" i="27"/>
  <c r="Q161" i="27"/>
  <c r="M161" i="27"/>
  <c r="I161" i="27"/>
  <c r="E161" i="27"/>
  <c r="AV160" i="27"/>
  <c r="AW160" i="27" s="1"/>
  <c r="AU160" i="27"/>
  <c r="AR160" i="27"/>
  <c r="AS160" i="27" s="1"/>
  <c r="AQ160" i="27"/>
  <c r="AN160" i="27"/>
  <c r="AO160" i="27" s="1"/>
  <c r="AM160" i="27"/>
  <c r="AJ160" i="27"/>
  <c r="AK160" i="27" s="1"/>
  <c r="AI160" i="27"/>
  <c r="AF160" i="27"/>
  <c r="AE160" i="27"/>
  <c r="AB160" i="27"/>
  <c r="AC160" i="27" s="1"/>
  <c r="BB160" i="27" s="1"/>
  <c r="AA160" i="27"/>
  <c r="X160" i="27"/>
  <c r="Y160" i="27" s="1"/>
  <c r="W160" i="27"/>
  <c r="U160" i="27"/>
  <c r="Q160" i="27"/>
  <c r="M160" i="27"/>
  <c r="I160" i="27"/>
  <c r="E160" i="27"/>
  <c r="AV159" i="27"/>
  <c r="AW159" i="27" s="1"/>
  <c r="AU159" i="27"/>
  <c r="AR159" i="27"/>
  <c r="AS159" i="27" s="1"/>
  <c r="AQ159" i="27"/>
  <c r="AN159" i="27"/>
  <c r="AO159" i="27" s="1"/>
  <c r="AM159" i="27"/>
  <c r="AJ159" i="27"/>
  <c r="AK159" i="27" s="1"/>
  <c r="AI159" i="27"/>
  <c r="AF159" i="27"/>
  <c r="AG159" i="27" s="1"/>
  <c r="AE159" i="27"/>
  <c r="AB159" i="27"/>
  <c r="AC159" i="27" s="1"/>
  <c r="BB159" i="27" s="1"/>
  <c r="AA159" i="27"/>
  <c r="X159" i="27"/>
  <c r="Y159" i="27" s="1"/>
  <c r="W159" i="27"/>
  <c r="U159" i="27"/>
  <c r="Q159" i="27"/>
  <c r="M159" i="27"/>
  <c r="I159" i="27"/>
  <c r="E159" i="27"/>
  <c r="AV158" i="27"/>
  <c r="AW158" i="27" s="1"/>
  <c r="AU158" i="27"/>
  <c r="AR158" i="27"/>
  <c r="AS158" i="27" s="1"/>
  <c r="AQ158" i="27"/>
  <c r="AN158" i="27"/>
  <c r="AO158" i="27" s="1"/>
  <c r="AM158" i="27"/>
  <c r="AJ158" i="27"/>
  <c r="AK158" i="27" s="1"/>
  <c r="AI158" i="27"/>
  <c r="AF158" i="27"/>
  <c r="AG158" i="27" s="1"/>
  <c r="AE158" i="27"/>
  <c r="AB158" i="27"/>
  <c r="AC158" i="27" s="1"/>
  <c r="BB158" i="27" s="1"/>
  <c r="AA158" i="27"/>
  <c r="X158" i="27"/>
  <c r="Y158" i="27" s="1"/>
  <c r="W158" i="27"/>
  <c r="U158" i="27"/>
  <c r="Q158" i="27"/>
  <c r="M158" i="27"/>
  <c r="I158" i="27"/>
  <c r="E158" i="27"/>
  <c r="AV157" i="27"/>
  <c r="AU157" i="27"/>
  <c r="AR157" i="27"/>
  <c r="AQ157" i="27"/>
  <c r="AN157" i="27"/>
  <c r="AM157" i="27"/>
  <c r="AJ157" i="27"/>
  <c r="AI157" i="27"/>
  <c r="AF157" i="27"/>
  <c r="AE157" i="27"/>
  <c r="AB157" i="27"/>
  <c r="AA157" i="27"/>
  <c r="X157" i="27"/>
  <c r="W157" i="27"/>
  <c r="AV156" i="27"/>
  <c r="AW156" i="27" s="1"/>
  <c r="AU156" i="27"/>
  <c r="AR156" i="27"/>
  <c r="AS156" i="27" s="1"/>
  <c r="AQ156" i="27"/>
  <c r="AN156" i="27"/>
  <c r="AO156" i="27" s="1"/>
  <c r="AM156" i="27"/>
  <c r="AJ156" i="27"/>
  <c r="AK156" i="27" s="1"/>
  <c r="AI156" i="27"/>
  <c r="AF156" i="27"/>
  <c r="AG156" i="27" s="1"/>
  <c r="AE156" i="27"/>
  <c r="AB156" i="27"/>
  <c r="AC156" i="27" s="1"/>
  <c r="BB156" i="27" s="1"/>
  <c r="AA156" i="27"/>
  <c r="X156" i="27"/>
  <c r="Y156" i="27" s="1"/>
  <c r="W156" i="27"/>
  <c r="U156" i="27"/>
  <c r="Q156" i="27"/>
  <c r="M156" i="27"/>
  <c r="I156" i="27"/>
  <c r="E156" i="27"/>
  <c r="AV155" i="27"/>
  <c r="AW155" i="27" s="1"/>
  <c r="AU155" i="27"/>
  <c r="AR155" i="27"/>
  <c r="AS155" i="27" s="1"/>
  <c r="AQ155" i="27"/>
  <c r="AN155" i="27"/>
  <c r="AO155" i="27" s="1"/>
  <c r="AM155" i="27"/>
  <c r="AJ155" i="27"/>
  <c r="AK155" i="27" s="1"/>
  <c r="AI155" i="27"/>
  <c r="AF155" i="27"/>
  <c r="AG155" i="27" s="1"/>
  <c r="AE155" i="27"/>
  <c r="AB155" i="27"/>
  <c r="AC155" i="27" s="1"/>
  <c r="BB155" i="27" s="1"/>
  <c r="AA155" i="27"/>
  <c r="X155" i="27"/>
  <c r="Y155" i="27" s="1"/>
  <c r="W155" i="27"/>
  <c r="U155" i="27"/>
  <c r="Q155" i="27"/>
  <c r="M155" i="27"/>
  <c r="I155" i="27"/>
  <c r="E155" i="27"/>
  <c r="AV154" i="27"/>
  <c r="AW154" i="27" s="1"/>
  <c r="AU154" i="27"/>
  <c r="AR154" i="27"/>
  <c r="AS154" i="27" s="1"/>
  <c r="AQ154" i="27"/>
  <c r="AN154" i="27"/>
  <c r="AO154" i="27" s="1"/>
  <c r="AM154" i="27"/>
  <c r="AJ154" i="27"/>
  <c r="AK154" i="27" s="1"/>
  <c r="AI154" i="27"/>
  <c r="AF154" i="27"/>
  <c r="AG154" i="27" s="1"/>
  <c r="AE154" i="27"/>
  <c r="AB154" i="27"/>
  <c r="AC154" i="27" s="1"/>
  <c r="BB154" i="27" s="1"/>
  <c r="AA154" i="27"/>
  <c r="X154" i="27"/>
  <c r="Y154" i="27" s="1"/>
  <c r="W154" i="27"/>
  <c r="U154" i="27"/>
  <c r="Q154" i="27"/>
  <c r="M154" i="27"/>
  <c r="I154" i="27"/>
  <c r="E154" i="27"/>
  <c r="AV153" i="27"/>
  <c r="AW153" i="27" s="1"/>
  <c r="AU153" i="27"/>
  <c r="AR153" i="27"/>
  <c r="AS153" i="27" s="1"/>
  <c r="AQ153" i="27"/>
  <c r="AN153" i="27"/>
  <c r="AO153" i="27" s="1"/>
  <c r="AM153" i="27"/>
  <c r="AJ153" i="27"/>
  <c r="AK153" i="27" s="1"/>
  <c r="AI153" i="27"/>
  <c r="AF153" i="27"/>
  <c r="AG153" i="27" s="1"/>
  <c r="AE153" i="27"/>
  <c r="AB153" i="27"/>
  <c r="AC153" i="27" s="1"/>
  <c r="BB153" i="27" s="1"/>
  <c r="AA153" i="27"/>
  <c r="X153" i="27"/>
  <c r="Y153" i="27" s="1"/>
  <c r="W153" i="27"/>
  <c r="U153" i="27"/>
  <c r="Q153" i="27"/>
  <c r="M153" i="27"/>
  <c r="I153" i="27"/>
  <c r="E153" i="27"/>
  <c r="AV152" i="27"/>
  <c r="AW152" i="27" s="1"/>
  <c r="AU152" i="27"/>
  <c r="AR152" i="27"/>
  <c r="AS152" i="27" s="1"/>
  <c r="AQ152" i="27"/>
  <c r="AN152" i="27"/>
  <c r="AO152" i="27" s="1"/>
  <c r="AM152" i="27"/>
  <c r="AJ152" i="27"/>
  <c r="AK152" i="27" s="1"/>
  <c r="AI152" i="27"/>
  <c r="AF152" i="27"/>
  <c r="AG152" i="27" s="1"/>
  <c r="AE152" i="27"/>
  <c r="AB152" i="27"/>
  <c r="AA152" i="27"/>
  <c r="X152" i="27"/>
  <c r="W152" i="27"/>
  <c r="M152" i="27"/>
  <c r="E152" i="27"/>
  <c r="AV151" i="27"/>
  <c r="AW151" i="27" s="1"/>
  <c r="AU151" i="27"/>
  <c r="AR151" i="27"/>
  <c r="AS151" i="27" s="1"/>
  <c r="AQ151" i="27"/>
  <c r="AN151" i="27"/>
  <c r="AO151" i="27" s="1"/>
  <c r="AM151" i="27"/>
  <c r="AJ151" i="27"/>
  <c r="AK151" i="27" s="1"/>
  <c r="AI151" i="27"/>
  <c r="AF151" i="27"/>
  <c r="AG151" i="27" s="1"/>
  <c r="AE151" i="27"/>
  <c r="AB151" i="27"/>
  <c r="AC151" i="27" s="1"/>
  <c r="BB151" i="27" s="1"/>
  <c r="AA151" i="27"/>
  <c r="X151" i="27"/>
  <c r="Y151" i="27" s="1"/>
  <c r="W151" i="27"/>
  <c r="U151" i="27"/>
  <c r="Q151" i="27"/>
  <c r="M151" i="27"/>
  <c r="I151" i="27"/>
  <c r="E151" i="27"/>
  <c r="AV150" i="27"/>
  <c r="AW150" i="27" s="1"/>
  <c r="AU150" i="27"/>
  <c r="AR150" i="27"/>
  <c r="AS150" i="27" s="1"/>
  <c r="AQ150" i="27"/>
  <c r="AN150" i="27"/>
  <c r="AO150" i="27" s="1"/>
  <c r="AM150" i="27"/>
  <c r="AJ150" i="27"/>
  <c r="AK150" i="27" s="1"/>
  <c r="AI150" i="27"/>
  <c r="AF150" i="27"/>
  <c r="AG150" i="27" s="1"/>
  <c r="AE150" i="27"/>
  <c r="AB150" i="27"/>
  <c r="AC150" i="27" s="1"/>
  <c r="BB150" i="27" s="1"/>
  <c r="AA150" i="27"/>
  <c r="X150" i="27"/>
  <c r="Y150" i="27" s="1"/>
  <c r="W150" i="27"/>
  <c r="U150" i="27"/>
  <c r="Q150" i="27"/>
  <c r="M150" i="27"/>
  <c r="I150" i="27"/>
  <c r="E150" i="27"/>
  <c r="AV149" i="27"/>
  <c r="AW149" i="27" s="1"/>
  <c r="AU149" i="27"/>
  <c r="AR149" i="27"/>
  <c r="AS149" i="27" s="1"/>
  <c r="AQ149" i="27"/>
  <c r="AN149" i="27"/>
  <c r="AO149" i="27" s="1"/>
  <c r="AM149" i="27"/>
  <c r="AJ149" i="27"/>
  <c r="AK149" i="27" s="1"/>
  <c r="AI149" i="27"/>
  <c r="AF149" i="27"/>
  <c r="AG149" i="27" s="1"/>
  <c r="AE149" i="27"/>
  <c r="AB149" i="27"/>
  <c r="AC149" i="27" s="1"/>
  <c r="BB149" i="27" s="1"/>
  <c r="AA149" i="27"/>
  <c r="X149" i="27"/>
  <c r="Y149" i="27" s="1"/>
  <c r="W149" i="27"/>
  <c r="U149" i="27"/>
  <c r="Q149" i="27"/>
  <c r="M149" i="27"/>
  <c r="I149" i="27"/>
  <c r="E149" i="27"/>
  <c r="AV148" i="27"/>
  <c r="AW148" i="27" s="1"/>
  <c r="AU148" i="27"/>
  <c r="AR148" i="27"/>
  <c r="AS148" i="27" s="1"/>
  <c r="AQ148" i="27"/>
  <c r="AN148" i="27"/>
  <c r="AO148" i="27" s="1"/>
  <c r="AM148" i="27"/>
  <c r="AJ148" i="27"/>
  <c r="AK148" i="27" s="1"/>
  <c r="AI148" i="27"/>
  <c r="AF148" i="27"/>
  <c r="AG148" i="27" s="1"/>
  <c r="AE148" i="27"/>
  <c r="AB148" i="27"/>
  <c r="AC148" i="27" s="1"/>
  <c r="BB148" i="27" s="1"/>
  <c r="AA148" i="27"/>
  <c r="X148" i="27"/>
  <c r="Y148" i="27" s="1"/>
  <c r="W148" i="27"/>
  <c r="M148" i="27"/>
  <c r="I148" i="27"/>
  <c r="E148" i="27"/>
  <c r="AV147" i="27"/>
  <c r="AU147" i="27"/>
  <c r="AR147" i="27"/>
  <c r="AQ147" i="27"/>
  <c r="AN147" i="27"/>
  <c r="AM147" i="27"/>
  <c r="AJ147" i="27"/>
  <c r="AI147" i="27"/>
  <c r="AF147" i="27"/>
  <c r="AE147" i="27"/>
  <c r="AB147" i="27"/>
  <c r="AA147" i="27"/>
  <c r="X147" i="27"/>
  <c r="W147" i="27"/>
  <c r="BA146" i="27"/>
  <c r="AZ146" i="27"/>
  <c r="AV146" i="27"/>
  <c r="AW146" i="27" s="1"/>
  <c r="AU146" i="27"/>
  <c r="AR146" i="27"/>
  <c r="AS146" i="27" s="1"/>
  <c r="AQ146" i="27"/>
  <c r="AN146" i="27"/>
  <c r="AO146" i="27" s="1"/>
  <c r="AM146" i="27"/>
  <c r="AJ146" i="27"/>
  <c r="AK146" i="27" s="1"/>
  <c r="AI146" i="27"/>
  <c r="AF146" i="27"/>
  <c r="AG146" i="27" s="1"/>
  <c r="AE146" i="27"/>
  <c r="AB146" i="27"/>
  <c r="AC146" i="27" s="1"/>
  <c r="BB146" i="27" s="1"/>
  <c r="AA146" i="27"/>
  <c r="X146" i="27"/>
  <c r="W146" i="27"/>
  <c r="AV145" i="27"/>
  <c r="AW145" i="27" s="1"/>
  <c r="AU145" i="27"/>
  <c r="AR145" i="27"/>
  <c r="AS145" i="27" s="1"/>
  <c r="AQ145" i="27"/>
  <c r="AN145" i="27"/>
  <c r="AO145" i="27" s="1"/>
  <c r="AM145" i="27"/>
  <c r="AJ145" i="27"/>
  <c r="AK145" i="27" s="1"/>
  <c r="AI145" i="27"/>
  <c r="AF145" i="27"/>
  <c r="AG145" i="27" s="1"/>
  <c r="AE145" i="27"/>
  <c r="AB145" i="27"/>
  <c r="AC145" i="27" s="1"/>
  <c r="BB145" i="27" s="1"/>
  <c r="AA145" i="27"/>
  <c r="X145" i="27"/>
  <c r="Y145" i="27" s="1"/>
  <c r="W145" i="27"/>
  <c r="U145" i="27"/>
  <c r="Q145" i="27"/>
  <c r="M145" i="27"/>
  <c r="I145" i="27"/>
  <c r="E145" i="27"/>
  <c r="AV144" i="27"/>
  <c r="AW144" i="27" s="1"/>
  <c r="AU144" i="27"/>
  <c r="AR144" i="27"/>
  <c r="AS144" i="27" s="1"/>
  <c r="AQ144" i="27"/>
  <c r="AN144" i="27"/>
  <c r="AO144" i="27" s="1"/>
  <c r="AM144" i="27"/>
  <c r="AJ144" i="27"/>
  <c r="AK144" i="27" s="1"/>
  <c r="AI144" i="27"/>
  <c r="AF144" i="27"/>
  <c r="AG144" i="27" s="1"/>
  <c r="AE144" i="27"/>
  <c r="AB144" i="27"/>
  <c r="AC144" i="27" s="1"/>
  <c r="BB144" i="27" s="1"/>
  <c r="AA144" i="27"/>
  <c r="X144" i="27"/>
  <c r="Y144" i="27" s="1"/>
  <c r="W144" i="27"/>
  <c r="U144" i="27"/>
  <c r="Q144" i="27"/>
  <c r="M144" i="27"/>
  <c r="I144" i="27"/>
  <c r="E144" i="27"/>
  <c r="AV143" i="27"/>
  <c r="AW143" i="27" s="1"/>
  <c r="AU143" i="27"/>
  <c r="AR143" i="27"/>
  <c r="AS143" i="27" s="1"/>
  <c r="AQ143" i="27"/>
  <c r="AN143" i="27"/>
  <c r="AO143" i="27" s="1"/>
  <c r="AM143" i="27"/>
  <c r="AJ143" i="27"/>
  <c r="AK143" i="27" s="1"/>
  <c r="AI143" i="27"/>
  <c r="AF143" i="27"/>
  <c r="AG143" i="27" s="1"/>
  <c r="AE143" i="27"/>
  <c r="AB143" i="27"/>
  <c r="AC143" i="27" s="1"/>
  <c r="BB143" i="27" s="1"/>
  <c r="AA143" i="27"/>
  <c r="X143" i="27"/>
  <c r="Y143" i="27" s="1"/>
  <c r="W143" i="27"/>
  <c r="U143" i="27"/>
  <c r="Q143" i="27"/>
  <c r="M143" i="27"/>
  <c r="I143" i="27"/>
  <c r="E143" i="27"/>
  <c r="AV142" i="27"/>
  <c r="AW142" i="27" s="1"/>
  <c r="AU142" i="27"/>
  <c r="AR142" i="27"/>
  <c r="AS142" i="27" s="1"/>
  <c r="AQ142" i="27"/>
  <c r="AN142" i="27"/>
  <c r="AO142" i="27" s="1"/>
  <c r="AM142" i="27"/>
  <c r="AJ142" i="27"/>
  <c r="AK142" i="27" s="1"/>
  <c r="AI142" i="27"/>
  <c r="AF142" i="27"/>
  <c r="AG142" i="27" s="1"/>
  <c r="AE142" i="27"/>
  <c r="AB142" i="27"/>
  <c r="AC142" i="27" s="1"/>
  <c r="BB142" i="27" s="1"/>
  <c r="AA142" i="27"/>
  <c r="X142" i="27"/>
  <c r="Y142" i="27" s="1"/>
  <c r="W142" i="27"/>
  <c r="U142" i="27"/>
  <c r="Q142" i="27"/>
  <c r="M142" i="27"/>
  <c r="I142" i="27"/>
  <c r="E142" i="27"/>
  <c r="AV141" i="27"/>
  <c r="AW141" i="27" s="1"/>
  <c r="AU141" i="27"/>
  <c r="AR141" i="27"/>
  <c r="AQ141" i="27"/>
  <c r="AN141" i="27"/>
  <c r="AM141" i="27"/>
  <c r="AJ141" i="27"/>
  <c r="AI141" i="27"/>
  <c r="AF141" i="27"/>
  <c r="AG141" i="27" s="1"/>
  <c r="AE141" i="27"/>
  <c r="AB141" i="27"/>
  <c r="AA141" i="27"/>
  <c r="X141" i="27"/>
  <c r="W141" i="27"/>
  <c r="Q141" i="27"/>
  <c r="M141" i="27"/>
  <c r="AV140" i="27"/>
  <c r="AW140" i="27" s="1"/>
  <c r="AU140" i="27"/>
  <c r="AR140" i="27"/>
  <c r="AS140" i="27" s="1"/>
  <c r="AQ140" i="27"/>
  <c r="AN140" i="27"/>
  <c r="AO140" i="27" s="1"/>
  <c r="AM140" i="27"/>
  <c r="AJ140" i="27"/>
  <c r="AK140" i="27" s="1"/>
  <c r="AI140" i="27"/>
  <c r="AF140" i="27"/>
  <c r="AG140" i="27" s="1"/>
  <c r="AE140" i="27"/>
  <c r="AB140" i="27"/>
  <c r="AC140" i="27" s="1"/>
  <c r="BB140" i="27" s="1"/>
  <c r="AA140" i="27"/>
  <c r="X140" i="27"/>
  <c r="Y140" i="27" s="1"/>
  <c r="W140" i="27"/>
  <c r="U140" i="27"/>
  <c r="Q140" i="27"/>
  <c r="M140" i="27"/>
  <c r="I140" i="27"/>
  <c r="E140" i="27"/>
  <c r="AV139" i="27"/>
  <c r="AW139" i="27" s="1"/>
  <c r="AU139" i="27"/>
  <c r="AR139" i="27"/>
  <c r="AS139" i="27" s="1"/>
  <c r="AQ139" i="27"/>
  <c r="AN139" i="27"/>
  <c r="AO139" i="27" s="1"/>
  <c r="AM139" i="27"/>
  <c r="AJ139" i="27"/>
  <c r="AK139" i="27" s="1"/>
  <c r="AI139" i="27"/>
  <c r="AF139" i="27"/>
  <c r="AG139" i="27" s="1"/>
  <c r="AE139" i="27"/>
  <c r="AB139" i="27"/>
  <c r="AC139" i="27" s="1"/>
  <c r="BB139" i="27" s="1"/>
  <c r="AA139" i="27"/>
  <c r="X139" i="27"/>
  <c r="Y139" i="27" s="1"/>
  <c r="W139" i="27"/>
  <c r="U139" i="27"/>
  <c r="Q139" i="27"/>
  <c r="M139" i="27"/>
  <c r="I139" i="27"/>
  <c r="E139" i="27"/>
  <c r="AV138" i="27"/>
  <c r="AW138" i="27" s="1"/>
  <c r="AU138" i="27"/>
  <c r="AR138" i="27"/>
  <c r="AS138" i="27" s="1"/>
  <c r="AQ138" i="27"/>
  <c r="AN138" i="27"/>
  <c r="AO138" i="27" s="1"/>
  <c r="AM138" i="27"/>
  <c r="AJ138" i="27"/>
  <c r="AK138" i="27" s="1"/>
  <c r="AI138" i="27"/>
  <c r="AF138" i="27"/>
  <c r="AG138" i="27" s="1"/>
  <c r="AE138" i="27"/>
  <c r="AB138" i="27"/>
  <c r="AC138" i="27" s="1"/>
  <c r="BB138" i="27" s="1"/>
  <c r="AA138" i="27"/>
  <c r="X138" i="27"/>
  <c r="Y138" i="27" s="1"/>
  <c r="W138" i="27"/>
  <c r="U138" i="27"/>
  <c r="Q138" i="27"/>
  <c r="M138" i="27"/>
  <c r="I138" i="27"/>
  <c r="E138" i="27"/>
  <c r="AV137" i="27"/>
  <c r="AW137" i="27" s="1"/>
  <c r="AU137" i="27"/>
  <c r="AR137" i="27"/>
  <c r="AS137" i="27" s="1"/>
  <c r="AQ137" i="27"/>
  <c r="AN137" i="27"/>
  <c r="AO137" i="27" s="1"/>
  <c r="AM137" i="27"/>
  <c r="AJ137" i="27"/>
  <c r="AK137" i="27" s="1"/>
  <c r="AI137" i="27"/>
  <c r="AF137" i="27"/>
  <c r="AG137" i="27" s="1"/>
  <c r="AE137" i="27"/>
  <c r="AB137" i="27"/>
  <c r="AC137" i="27" s="1"/>
  <c r="BB137" i="27" s="1"/>
  <c r="AA137" i="27"/>
  <c r="X137" i="27"/>
  <c r="Y137" i="27" s="1"/>
  <c r="W137" i="27"/>
  <c r="U137" i="27"/>
  <c r="Q137" i="27"/>
  <c r="M137" i="27"/>
  <c r="I137" i="27"/>
  <c r="E137" i="27"/>
  <c r="AV136" i="27"/>
  <c r="AW136" i="27" s="1"/>
  <c r="AU136" i="27"/>
  <c r="AR136" i="27"/>
  <c r="AS136" i="27" s="1"/>
  <c r="AQ136" i="27"/>
  <c r="AN136" i="27"/>
  <c r="AO136" i="27" s="1"/>
  <c r="AM136" i="27"/>
  <c r="AJ136" i="27"/>
  <c r="AK136" i="27" s="1"/>
  <c r="AI136" i="27"/>
  <c r="AF136" i="27"/>
  <c r="AG136" i="27" s="1"/>
  <c r="AE136" i="27"/>
  <c r="AB136" i="27"/>
  <c r="AC136" i="27" s="1"/>
  <c r="BB136" i="27" s="1"/>
  <c r="AA136" i="27"/>
  <c r="X136" i="27"/>
  <c r="Y136" i="27" s="1"/>
  <c r="W136" i="27"/>
  <c r="U136" i="27"/>
  <c r="Q136" i="27"/>
  <c r="M136" i="27"/>
  <c r="I136" i="27"/>
  <c r="E136" i="27"/>
  <c r="AV135" i="27"/>
  <c r="AW135" i="27" s="1"/>
  <c r="AU135" i="27"/>
  <c r="AR135" i="27"/>
  <c r="AS135" i="27" s="1"/>
  <c r="AQ135" i="27"/>
  <c r="AN135" i="27"/>
  <c r="AO135" i="27" s="1"/>
  <c r="AM135" i="27"/>
  <c r="AJ135" i="27"/>
  <c r="AK135" i="27" s="1"/>
  <c r="AI135" i="27"/>
  <c r="AF135" i="27"/>
  <c r="AG135" i="27" s="1"/>
  <c r="AE135" i="27"/>
  <c r="AB135" i="27"/>
  <c r="AC135" i="27" s="1"/>
  <c r="BB135" i="27" s="1"/>
  <c r="AA135" i="27"/>
  <c r="X135" i="27"/>
  <c r="Y135" i="27" s="1"/>
  <c r="W135" i="27"/>
  <c r="U135" i="27"/>
  <c r="Q135" i="27"/>
  <c r="M135" i="27"/>
  <c r="I135" i="27"/>
  <c r="E135" i="27"/>
  <c r="AV134" i="27"/>
  <c r="AW134" i="27" s="1"/>
  <c r="AU134" i="27"/>
  <c r="AR134" i="27"/>
  <c r="AS134" i="27" s="1"/>
  <c r="AQ134" i="27"/>
  <c r="AN134" i="27"/>
  <c r="AO134" i="27" s="1"/>
  <c r="AM134" i="27"/>
  <c r="AJ134" i="27"/>
  <c r="AK134" i="27" s="1"/>
  <c r="AI134" i="27"/>
  <c r="AF134" i="27"/>
  <c r="AG134" i="27" s="1"/>
  <c r="AE134" i="27"/>
  <c r="AB134" i="27"/>
  <c r="AC134" i="27" s="1"/>
  <c r="BB134" i="27" s="1"/>
  <c r="AA134" i="27"/>
  <c r="X134" i="27"/>
  <c r="Y134" i="27" s="1"/>
  <c r="W134" i="27"/>
  <c r="U134" i="27"/>
  <c r="Q134" i="27"/>
  <c r="M134" i="27"/>
  <c r="I134" i="27"/>
  <c r="E134" i="27"/>
  <c r="AV133" i="27"/>
  <c r="AW133" i="27" s="1"/>
  <c r="AU133" i="27"/>
  <c r="AR133" i="27"/>
  <c r="AS133" i="27" s="1"/>
  <c r="AQ133" i="27"/>
  <c r="AN133" i="27"/>
  <c r="AO133" i="27" s="1"/>
  <c r="AM133" i="27"/>
  <c r="AJ133" i="27"/>
  <c r="AK133" i="27" s="1"/>
  <c r="AI133" i="27"/>
  <c r="AF133" i="27"/>
  <c r="AG133" i="27" s="1"/>
  <c r="AE133" i="27"/>
  <c r="AB133" i="27"/>
  <c r="AC133" i="27" s="1"/>
  <c r="BB133" i="27" s="1"/>
  <c r="AA133" i="27"/>
  <c r="X133" i="27"/>
  <c r="Y133" i="27" s="1"/>
  <c r="W133" i="27"/>
  <c r="U133" i="27"/>
  <c r="Q133" i="27"/>
  <c r="M133" i="27"/>
  <c r="I133" i="27"/>
  <c r="E133" i="27"/>
  <c r="AV132" i="27"/>
  <c r="AW132" i="27" s="1"/>
  <c r="AU132" i="27"/>
  <c r="AR132" i="27"/>
  <c r="AS132" i="27" s="1"/>
  <c r="AQ132" i="27"/>
  <c r="AN132" i="27"/>
  <c r="AO132" i="27" s="1"/>
  <c r="AM132" i="27"/>
  <c r="AJ132" i="27"/>
  <c r="AK132" i="27" s="1"/>
  <c r="AI132" i="27"/>
  <c r="AF132" i="27"/>
  <c r="AG132" i="27" s="1"/>
  <c r="AE132" i="27"/>
  <c r="AB132" i="27"/>
  <c r="AC132" i="27" s="1"/>
  <c r="BB132" i="27" s="1"/>
  <c r="AA132" i="27"/>
  <c r="X132" i="27"/>
  <c r="Y132" i="27" s="1"/>
  <c r="W132" i="27"/>
  <c r="U132" i="27"/>
  <c r="Q132" i="27"/>
  <c r="M132" i="27"/>
  <c r="I132" i="27"/>
  <c r="E132" i="27"/>
  <c r="AV131" i="27"/>
  <c r="AW131" i="27" s="1"/>
  <c r="AU131" i="27"/>
  <c r="AR131" i="27"/>
  <c r="AS131" i="27" s="1"/>
  <c r="AQ131" i="27"/>
  <c r="AN131" i="27"/>
  <c r="AO131" i="27" s="1"/>
  <c r="AM131" i="27"/>
  <c r="AJ131" i="27"/>
  <c r="AK131" i="27" s="1"/>
  <c r="AI131" i="27"/>
  <c r="AF131" i="27"/>
  <c r="AG131" i="27" s="1"/>
  <c r="AE131" i="27"/>
  <c r="AB131" i="27"/>
  <c r="AC131" i="27" s="1"/>
  <c r="BB131" i="27" s="1"/>
  <c r="AA131" i="27"/>
  <c r="X131" i="27"/>
  <c r="Y131" i="27" s="1"/>
  <c r="W131" i="27"/>
  <c r="U131" i="27"/>
  <c r="Q131" i="27"/>
  <c r="M131" i="27"/>
  <c r="I131" i="27"/>
  <c r="E131" i="27"/>
  <c r="AV130" i="27"/>
  <c r="AW130" i="27" s="1"/>
  <c r="AU130" i="27"/>
  <c r="AR130" i="27"/>
  <c r="AS130" i="27" s="1"/>
  <c r="AQ130" i="27"/>
  <c r="AN130" i="27"/>
  <c r="AO130" i="27" s="1"/>
  <c r="AM130" i="27"/>
  <c r="AJ130" i="27"/>
  <c r="AI130" i="27"/>
  <c r="AF130" i="27"/>
  <c r="AE130" i="27"/>
  <c r="AB130" i="27"/>
  <c r="AA130" i="27"/>
  <c r="X130" i="27"/>
  <c r="W130" i="27"/>
  <c r="AV129" i="27"/>
  <c r="AU129" i="27"/>
  <c r="AR129" i="27"/>
  <c r="AQ129" i="27"/>
  <c r="AN129" i="27"/>
  <c r="AO129" i="27" s="1"/>
  <c r="AM129" i="27"/>
  <c r="AJ129" i="27"/>
  <c r="AI129" i="27"/>
  <c r="AF129" i="27"/>
  <c r="AE129" i="27"/>
  <c r="AB129" i="27"/>
  <c r="AC129" i="27" s="1"/>
  <c r="BB129" i="27" s="1"/>
  <c r="AA129" i="27"/>
  <c r="X129" i="27"/>
  <c r="W129" i="27"/>
  <c r="AV128" i="27"/>
  <c r="AW128" i="27" s="1"/>
  <c r="AU128" i="27"/>
  <c r="AR128" i="27"/>
  <c r="AS128" i="27" s="1"/>
  <c r="AQ128" i="27"/>
  <c r="AN128" i="27"/>
  <c r="AO128" i="27" s="1"/>
  <c r="AM128" i="27"/>
  <c r="AJ128" i="27"/>
  <c r="AK128" i="27" s="1"/>
  <c r="AI128" i="27"/>
  <c r="AF128" i="27"/>
  <c r="AG128" i="27" s="1"/>
  <c r="AE128" i="27"/>
  <c r="AB128" i="27"/>
  <c r="AC128" i="27" s="1"/>
  <c r="BB128" i="27" s="1"/>
  <c r="AA128" i="27"/>
  <c r="X128" i="27"/>
  <c r="Y128" i="27" s="1"/>
  <c r="W128" i="27"/>
  <c r="U128" i="27"/>
  <c r="Q128" i="27"/>
  <c r="M128" i="27"/>
  <c r="I128" i="27"/>
  <c r="E128" i="27"/>
  <c r="AV127" i="27"/>
  <c r="AU127" i="27"/>
  <c r="AR127" i="27"/>
  <c r="AQ127" i="27"/>
  <c r="AN127" i="27"/>
  <c r="AM127" i="27"/>
  <c r="AJ127" i="27"/>
  <c r="AI127" i="27"/>
  <c r="AF127" i="27"/>
  <c r="AE127" i="27"/>
  <c r="AB127" i="27"/>
  <c r="AA127" i="27"/>
  <c r="X127" i="27"/>
  <c r="W127" i="27"/>
  <c r="AV126" i="27"/>
  <c r="AW126" i="27" s="1"/>
  <c r="AU126" i="27"/>
  <c r="AR126" i="27"/>
  <c r="AS126" i="27" s="1"/>
  <c r="AQ126" i="27"/>
  <c r="AN126" i="27"/>
  <c r="AM126" i="27"/>
  <c r="AJ126" i="27"/>
  <c r="AI126" i="27"/>
  <c r="AF126" i="27"/>
  <c r="AE126" i="27"/>
  <c r="AB126" i="27"/>
  <c r="AA126" i="27"/>
  <c r="X126" i="27"/>
  <c r="W126" i="27"/>
  <c r="Q126" i="27"/>
  <c r="AV125" i="27"/>
  <c r="AW125" i="27" s="1"/>
  <c r="AU125" i="27"/>
  <c r="AR125" i="27"/>
  <c r="AS125" i="27" s="1"/>
  <c r="AQ125" i="27"/>
  <c r="AN125" i="27"/>
  <c r="AO125" i="27" s="1"/>
  <c r="AM125" i="27"/>
  <c r="AJ125" i="27"/>
  <c r="AK125" i="27" s="1"/>
  <c r="AI125" i="27"/>
  <c r="AF125" i="27"/>
  <c r="AG125" i="27" s="1"/>
  <c r="AE125" i="27"/>
  <c r="AB125" i="27"/>
  <c r="AC125" i="27" s="1"/>
  <c r="BB125" i="27" s="1"/>
  <c r="AA125" i="27"/>
  <c r="X125" i="27"/>
  <c r="Y125" i="27" s="1"/>
  <c r="W125" i="27"/>
  <c r="U125" i="27"/>
  <c r="Q125" i="27"/>
  <c r="M125" i="27"/>
  <c r="I125" i="27"/>
  <c r="E125" i="27"/>
  <c r="AV124" i="27"/>
  <c r="AU124" i="27"/>
  <c r="AR124" i="27"/>
  <c r="AQ124" i="27"/>
  <c r="AN124" i="27"/>
  <c r="AM124" i="27"/>
  <c r="AJ124" i="27"/>
  <c r="AI124" i="27"/>
  <c r="AF124" i="27"/>
  <c r="AE124" i="27"/>
  <c r="AB124" i="27"/>
  <c r="AA124" i="27"/>
  <c r="X124" i="27"/>
  <c r="W124" i="27"/>
  <c r="U124" i="27"/>
  <c r="Q124" i="27"/>
  <c r="E124" i="27"/>
  <c r="AV123" i="27"/>
  <c r="AW123" i="27" s="1"/>
  <c r="AU123" i="27"/>
  <c r="AR123" i="27"/>
  <c r="AS123" i="27" s="1"/>
  <c r="AQ123" i="27"/>
  <c r="AN123" i="27"/>
  <c r="AO123" i="27" s="1"/>
  <c r="AM123" i="27"/>
  <c r="AJ123" i="27"/>
  <c r="AK123" i="27" s="1"/>
  <c r="AI123" i="27"/>
  <c r="AF123" i="27"/>
  <c r="AG123" i="27" s="1"/>
  <c r="AE123" i="27"/>
  <c r="AB123" i="27"/>
  <c r="AC123" i="27" s="1"/>
  <c r="BB123" i="27" s="1"/>
  <c r="AA123" i="27"/>
  <c r="X123" i="27"/>
  <c r="Y123" i="27" s="1"/>
  <c r="W123" i="27"/>
  <c r="U123" i="27"/>
  <c r="Q123" i="27"/>
  <c r="M123" i="27"/>
  <c r="I123" i="27"/>
  <c r="E123" i="27"/>
  <c r="AV122" i="27"/>
  <c r="AW122" i="27" s="1"/>
  <c r="AU122" i="27"/>
  <c r="AR122" i="27"/>
  <c r="AS122" i="27" s="1"/>
  <c r="AQ122" i="27"/>
  <c r="AN122" i="27"/>
  <c r="AO122" i="27" s="1"/>
  <c r="AM122" i="27"/>
  <c r="AJ122" i="27"/>
  <c r="AK122" i="27" s="1"/>
  <c r="AI122" i="27"/>
  <c r="AF122" i="27"/>
  <c r="AG122" i="27" s="1"/>
  <c r="AE122" i="27"/>
  <c r="AB122" i="27"/>
  <c r="AC122" i="27" s="1"/>
  <c r="BB122" i="27" s="1"/>
  <c r="AA122" i="27"/>
  <c r="X122" i="27"/>
  <c r="Y122" i="27" s="1"/>
  <c r="W122" i="27"/>
  <c r="U122" i="27"/>
  <c r="Q122" i="27"/>
  <c r="M122" i="27"/>
  <c r="I122" i="27"/>
  <c r="E122" i="27"/>
  <c r="AV121" i="27"/>
  <c r="AU121" i="27"/>
  <c r="AR121" i="27"/>
  <c r="AQ121" i="27"/>
  <c r="AN121" i="27"/>
  <c r="AM121" i="27"/>
  <c r="AJ121" i="27"/>
  <c r="AI121" i="27"/>
  <c r="AF121" i="27"/>
  <c r="AE121" i="27"/>
  <c r="AB121" i="27"/>
  <c r="AA121" i="27"/>
  <c r="X121" i="27"/>
  <c r="W121" i="27"/>
  <c r="AV120" i="27"/>
  <c r="AW120" i="27" s="1"/>
  <c r="AU120" i="27"/>
  <c r="AR120" i="27"/>
  <c r="AS120" i="27" s="1"/>
  <c r="AQ120" i="27"/>
  <c r="AN120" i="27"/>
  <c r="AO120" i="27" s="1"/>
  <c r="AM120" i="27"/>
  <c r="AJ120" i="27"/>
  <c r="AK120" i="27" s="1"/>
  <c r="AI120" i="27"/>
  <c r="AF120" i="27"/>
  <c r="AE120" i="27"/>
  <c r="AB120" i="27"/>
  <c r="AA120" i="27"/>
  <c r="X120" i="27"/>
  <c r="Y120" i="27" s="1"/>
  <c r="W120" i="27"/>
  <c r="U120" i="27"/>
  <c r="Q120" i="27"/>
  <c r="M120" i="27"/>
  <c r="I120" i="27"/>
  <c r="E120" i="27"/>
  <c r="AV119" i="27"/>
  <c r="AW119" i="27" s="1"/>
  <c r="AU119" i="27"/>
  <c r="AR119" i="27"/>
  <c r="AS119" i="27" s="1"/>
  <c r="AQ119" i="27"/>
  <c r="AN119" i="27"/>
  <c r="AO119" i="27" s="1"/>
  <c r="AM119" i="27"/>
  <c r="AJ119" i="27"/>
  <c r="AK119" i="27" s="1"/>
  <c r="AI119" i="27"/>
  <c r="AF119" i="27"/>
  <c r="AG119" i="27" s="1"/>
  <c r="AE119" i="27"/>
  <c r="AB119" i="27"/>
  <c r="AC119" i="27" s="1"/>
  <c r="BB119" i="27" s="1"/>
  <c r="AA119" i="27"/>
  <c r="X119" i="27"/>
  <c r="Y119" i="27" s="1"/>
  <c r="W119" i="27"/>
  <c r="M119" i="27"/>
  <c r="I119" i="27"/>
  <c r="E119" i="27"/>
  <c r="AV118" i="27"/>
  <c r="AU118" i="27"/>
  <c r="AR118" i="27"/>
  <c r="AQ118" i="27"/>
  <c r="AN118" i="27"/>
  <c r="AM118" i="27"/>
  <c r="AJ118" i="27"/>
  <c r="AI118" i="27"/>
  <c r="AF118" i="27"/>
  <c r="AE118" i="27"/>
  <c r="AB118" i="27"/>
  <c r="AA118" i="27"/>
  <c r="X118" i="27"/>
  <c r="W118" i="27"/>
  <c r="BB117" i="27"/>
  <c r="BA117" i="27"/>
  <c r="AZ117" i="27"/>
  <c r="AV117" i="27"/>
  <c r="AU117" i="27"/>
  <c r="AR117" i="27"/>
  <c r="AQ117" i="27"/>
  <c r="AN117" i="27"/>
  <c r="AM117" i="27"/>
  <c r="AJ117" i="27"/>
  <c r="AI117" i="27"/>
  <c r="AF117" i="27"/>
  <c r="AE117" i="27"/>
  <c r="AB117" i="27"/>
  <c r="AA117" i="27"/>
  <c r="X117" i="27"/>
  <c r="W117" i="27"/>
  <c r="BB116" i="27"/>
  <c r="BA116" i="27"/>
  <c r="AV116" i="27"/>
  <c r="AU116" i="27"/>
  <c r="AR116" i="27"/>
  <c r="AQ116" i="27"/>
  <c r="AN116" i="27"/>
  <c r="AM116" i="27"/>
  <c r="AJ116" i="27"/>
  <c r="AI116" i="27"/>
  <c r="AF116" i="27"/>
  <c r="AE116" i="27"/>
  <c r="AB116" i="27"/>
  <c r="AA116" i="27"/>
  <c r="X116" i="27"/>
  <c r="W116" i="27"/>
  <c r="M116" i="27"/>
  <c r="I116" i="27"/>
  <c r="E116" i="27"/>
  <c r="BB115" i="27"/>
  <c r="BA115" i="27"/>
  <c r="AV115" i="27"/>
  <c r="AU115" i="27"/>
  <c r="AR115" i="27"/>
  <c r="AQ115" i="27"/>
  <c r="AN115" i="27"/>
  <c r="AM115" i="27"/>
  <c r="AJ115" i="27"/>
  <c r="AI115" i="27"/>
  <c r="AF115" i="27"/>
  <c r="AE115" i="27"/>
  <c r="AB115" i="27"/>
  <c r="AA115" i="27"/>
  <c r="X115" i="27"/>
  <c r="W115" i="27"/>
  <c r="M115" i="27"/>
  <c r="I115" i="27"/>
  <c r="E115" i="27"/>
  <c r="BB114" i="27"/>
  <c r="BA114" i="27"/>
  <c r="AV114" i="27"/>
  <c r="AU114" i="27"/>
  <c r="AR114" i="27"/>
  <c r="AQ114" i="27"/>
  <c r="AN114" i="27"/>
  <c r="AM114" i="27"/>
  <c r="AJ114" i="27"/>
  <c r="AI114" i="27"/>
  <c r="AF114" i="27"/>
  <c r="AE114" i="27"/>
  <c r="AB114" i="27"/>
  <c r="AA114" i="27"/>
  <c r="X114" i="27"/>
  <c r="W114" i="27"/>
  <c r="M114" i="27"/>
  <c r="I114" i="27"/>
  <c r="E114" i="27"/>
  <c r="BB113" i="27"/>
  <c r="BA113" i="27"/>
  <c r="AV113" i="27"/>
  <c r="AU113" i="27"/>
  <c r="AR113" i="27"/>
  <c r="AQ113" i="27"/>
  <c r="AN113" i="27"/>
  <c r="AM113" i="27"/>
  <c r="AJ113" i="27"/>
  <c r="AI113" i="27"/>
  <c r="AF113" i="27"/>
  <c r="AE113" i="27"/>
  <c r="AB113" i="27"/>
  <c r="AA113" i="27"/>
  <c r="X113" i="27"/>
  <c r="W113" i="27"/>
  <c r="M113" i="27"/>
  <c r="I113" i="27"/>
  <c r="E113" i="27"/>
  <c r="BB112" i="27"/>
  <c r="BA112" i="27"/>
  <c r="AV112" i="27"/>
  <c r="AU112" i="27"/>
  <c r="AR112" i="27"/>
  <c r="AQ112" i="27"/>
  <c r="AN112" i="27"/>
  <c r="AM112" i="27"/>
  <c r="AJ112" i="27"/>
  <c r="AI112" i="27"/>
  <c r="AF112" i="27"/>
  <c r="AE112" i="27"/>
  <c r="AB112" i="27"/>
  <c r="AA112" i="27"/>
  <c r="X112" i="27"/>
  <c r="W112" i="27"/>
  <c r="M112" i="27"/>
  <c r="I112" i="27"/>
  <c r="E112" i="27"/>
  <c r="BB111" i="27"/>
  <c r="BA111" i="27"/>
  <c r="AV111" i="27"/>
  <c r="AU111" i="27"/>
  <c r="AR111" i="27"/>
  <c r="AQ111" i="27"/>
  <c r="AN111" i="27"/>
  <c r="AM111" i="27"/>
  <c r="AJ111" i="27"/>
  <c r="AI111" i="27"/>
  <c r="AF111" i="27"/>
  <c r="AE111" i="27"/>
  <c r="AB111" i="27"/>
  <c r="AA111" i="27"/>
  <c r="X111" i="27"/>
  <c r="W111" i="27"/>
  <c r="M111" i="27"/>
  <c r="I111" i="27"/>
  <c r="E111" i="27"/>
  <c r="BB110" i="27"/>
  <c r="BA110" i="27"/>
  <c r="AV110" i="27"/>
  <c r="AU110" i="27"/>
  <c r="AR110" i="27"/>
  <c r="AQ110" i="27"/>
  <c r="AN110" i="27"/>
  <c r="AM110" i="27"/>
  <c r="AJ110" i="27"/>
  <c r="AI110" i="27"/>
  <c r="AF110" i="27"/>
  <c r="AE110" i="27"/>
  <c r="AB110" i="27"/>
  <c r="AA110" i="27"/>
  <c r="X110" i="27"/>
  <c r="W110" i="27"/>
  <c r="M110" i="27"/>
  <c r="I110" i="27"/>
  <c r="E110" i="27"/>
  <c r="BB109" i="27"/>
  <c r="BA109" i="27"/>
  <c r="AV109" i="27"/>
  <c r="AU109" i="27"/>
  <c r="AR109" i="27"/>
  <c r="AQ109" i="27"/>
  <c r="AN109" i="27"/>
  <c r="AM109" i="27"/>
  <c r="AJ109" i="27"/>
  <c r="AI109" i="27"/>
  <c r="AF109" i="27"/>
  <c r="AE109" i="27"/>
  <c r="AB109" i="27"/>
  <c r="AA109" i="27"/>
  <c r="X109" i="27"/>
  <c r="W109" i="27"/>
  <c r="M109" i="27"/>
  <c r="I109" i="27"/>
  <c r="E109" i="27"/>
  <c r="BB108" i="27"/>
  <c r="BA108" i="27"/>
  <c r="AV108" i="27"/>
  <c r="AU108" i="27"/>
  <c r="AR108" i="27"/>
  <c r="AQ108" i="27"/>
  <c r="AN108" i="27"/>
  <c r="AM108" i="27"/>
  <c r="AJ108" i="27"/>
  <c r="AI108" i="27"/>
  <c r="AF108" i="27"/>
  <c r="AE108" i="27"/>
  <c r="AB108" i="27"/>
  <c r="AA108" i="27"/>
  <c r="X108" i="27"/>
  <c r="W108" i="27"/>
  <c r="M108" i="27"/>
  <c r="I108" i="27"/>
  <c r="E108" i="27"/>
  <c r="BB107" i="27"/>
  <c r="BA107" i="27"/>
  <c r="AV107" i="27"/>
  <c r="AU107" i="27"/>
  <c r="AR107" i="27"/>
  <c r="AQ107" i="27"/>
  <c r="AN107" i="27"/>
  <c r="AM107" i="27"/>
  <c r="AJ107" i="27"/>
  <c r="AI107" i="27"/>
  <c r="AF107" i="27"/>
  <c r="AE107" i="27"/>
  <c r="AB107" i="27"/>
  <c r="AA107" i="27"/>
  <c r="X107" i="27"/>
  <c r="W107" i="27"/>
  <c r="M107" i="27"/>
  <c r="I107" i="27"/>
  <c r="E107" i="27"/>
  <c r="BB106" i="27"/>
  <c r="BA106" i="27"/>
  <c r="AV106" i="27"/>
  <c r="AU106" i="27"/>
  <c r="AR106" i="27"/>
  <c r="AQ106" i="27"/>
  <c r="AN106" i="27"/>
  <c r="AM106" i="27"/>
  <c r="AJ106" i="27"/>
  <c r="AI106" i="27"/>
  <c r="AF106" i="27"/>
  <c r="AE106" i="27"/>
  <c r="AB106" i="27"/>
  <c r="AA106" i="27"/>
  <c r="X106" i="27"/>
  <c r="W106" i="27"/>
  <c r="M106" i="27"/>
  <c r="I106" i="27"/>
  <c r="E106" i="27"/>
  <c r="BB105" i="27"/>
  <c r="BA105" i="27"/>
  <c r="AV105" i="27"/>
  <c r="AU105" i="27"/>
  <c r="AR105" i="27"/>
  <c r="AQ105" i="27"/>
  <c r="AN105" i="27"/>
  <c r="AM105" i="27"/>
  <c r="AJ105" i="27"/>
  <c r="AI105" i="27"/>
  <c r="AF105" i="27"/>
  <c r="AE105" i="27"/>
  <c r="AB105" i="27"/>
  <c r="AA105" i="27"/>
  <c r="X105" i="27"/>
  <c r="W105" i="27"/>
  <c r="M105" i="27"/>
  <c r="BB104" i="27"/>
  <c r="BA104" i="27"/>
  <c r="AV104" i="27"/>
  <c r="AU104" i="27"/>
  <c r="AR104" i="27"/>
  <c r="AQ104" i="27"/>
  <c r="AN104" i="27"/>
  <c r="AM104" i="27"/>
  <c r="AJ104" i="27"/>
  <c r="AI104" i="27"/>
  <c r="AF104" i="27"/>
  <c r="AE104" i="27"/>
  <c r="AB104" i="27"/>
  <c r="AA104" i="27"/>
  <c r="X104" i="27"/>
  <c r="W104" i="27"/>
  <c r="M104" i="27"/>
  <c r="I104" i="27"/>
  <c r="E104" i="27"/>
  <c r="BB103" i="27"/>
  <c r="BA103" i="27"/>
  <c r="AV103" i="27"/>
  <c r="AU103" i="27"/>
  <c r="AR103" i="27"/>
  <c r="AQ103" i="27"/>
  <c r="AN103" i="27"/>
  <c r="AM103" i="27"/>
  <c r="AJ103" i="27"/>
  <c r="AI103" i="27"/>
  <c r="AF103" i="27"/>
  <c r="AE103" i="27"/>
  <c r="AB103" i="27"/>
  <c r="AA103" i="27"/>
  <c r="X103" i="27"/>
  <c r="W103" i="27"/>
  <c r="M103" i="27"/>
  <c r="I103" i="27"/>
  <c r="E103" i="27"/>
  <c r="BB102" i="27"/>
  <c r="BA102" i="27"/>
  <c r="AV102" i="27"/>
  <c r="AU102" i="27"/>
  <c r="AR102" i="27"/>
  <c r="AQ102" i="27"/>
  <c r="AN102" i="27"/>
  <c r="AM102" i="27"/>
  <c r="AJ102" i="27"/>
  <c r="AI102" i="27"/>
  <c r="AF102" i="27"/>
  <c r="AE102" i="27"/>
  <c r="AB102" i="27"/>
  <c r="AA102" i="27"/>
  <c r="X102" i="27"/>
  <c r="W102" i="27"/>
  <c r="M102" i="27"/>
  <c r="I102" i="27"/>
  <c r="E102" i="27"/>
  <c r="BB101" i="27"/>
  <c r="BA101" i="27"/>
  <c r="AV101" i="27"/>
  <c r="AU101" i="27"/>
  <c r="AR101" i="27"/>
  <c r="AQ101" i="27"/>
  <c r="AN101" i="27"/>
  <c r="AM101" i="27"/>
  <c r="AJ101" i="27"/>
  <c r="AI101" i="27"/>
  <c r="AF101" i="27"/>
  <c r="AE101" i="27"/>
  <c r="AB101" i="27"/>
  <c r="AA101" i="27"/>
  <c r="X101" i="27"/>
  <c r="W101" i="27"/>
  <c r="M101" i="27"/>
  <c r="I101" i="27"/>
  <c r="E101" i="27"/>
  <c r="BB100" i="27"/>
  <c r="BA100" i="27"/>
  <c r="AV100" i="27"/>
  <c r="AU100" i="27"/>
  <c r="AR100" i="27"/>
  <c r="AQ100" i="27"/>
  <c r="AN100" i="27"/>
  <c r="AM100" i="27"/>
  <c r="AJ100" i="27"/>
  <c r="AI100" i="27"/>
  <c r="AF100" i="27"/>
  <c r="AE100" i="27"/>
  <c r="AB100" i="27"/>
  <c r="AA100" i="27"/>
  <c r="X100" i="27"/>
  <c r="W100" i="27"/>
  <c r="M100" i="27"/>
  <c r="I100" i="27"/>
  <c r="BB99" i="27"/>
  <c r="BA99" i="27"/>
  <c r="AV99" i="27"/>
  <c r="AU99" i="27"/>
  <c r="AR99" i="27"/>
  <c r="AQ99" i="27"/>
  <c r="AN99" i="27"/>
  <c r="AM99" i="27"/>
  <c r="AJ99" i="27"/>
  <c r="AI99" i="27"/>
  <c r="AF99" i="27"/>
  <c r="AE99" i="27"/>
  <c r="AB99" i="27"/>
  <c r="AA99" i="27"/>
  <c r="X99" i="27"/>
  <c r="W99" i="27"/>
  <c r="M99" i="27"/>
  <c r="I99" i="27"/>
  <c r="E99" i="27"/>
  <c r="BB98" i="27"/>
  <c r="AV98" i="27"/>
  <c r="AU98" i="27"/>
  <c r="AR98" i="27"/>
  <c r="AQ98" i="27"/>
  <c r="AN98" i="27"/>
  <c r="AM98" i="27"/>
  <c r="AJ98" i="27"/>
  <c r="AI98" i="27"/>
  <c r="AF98" i="27"/>
  <c r="AE98" i="27"/>
  <c r="AB98" i="27"/>
  <c r="AA98" i="27"/>
  <c r="X98" i="27"/>
  <c r="W98" i="27"/>
  <c r="BB97" i="27"/>
  <c r="AV97" i="27"/>
  <c r="AU97" i="27"/>
  <c r="AR97" i="27"/>
  <c r="AQ97" i="27"/>
  <c r="AN97" i="27"/>
  <c r="AM97" i="27"/>
  <c r="AJ97" i="27"/>
  <c r="AI97" i="27"/>
  <c r="AF97" i="27"/>
  <c r="AE97" i="27"/>
  <c r="AB97" i="27"/>
  <c r="AA97" i="27"/>
  <c r="X97" i="27"/>
  <c r="Y97" i="27" s="1"/>
  <c r="W97" i="27"/>
  <c r="U97" i="27"/>
  <c r="BB96" i="27"/>
  <c r="BA96" i="27"/>
  <c r="AV96" i="27"/>
  <c r="AU96" i="27"/>
  <c r="AR96" i="27"/>
  <c r="AQ96" i="27"/>
  <c r="AN96" i="27"/>
  <c r="AM96" i="27"/>
  <c r="AJ96" i="27"/>
  <c r="AI96" i="27"/>
  <c r="AF96" i="27"/>
  <c r="AE96" i="27"/>
  <c r="AB96" i="27"/>
  <c r="AA96" i="27"/>
  <c r="X96" i="27"/>
  <c r="W96" i="27"/>
  <c r="M96" i="27"/>
  <c r="I96" i="27"/>
  <c r="E96" i="27"/>
  <c r="BB95" i="27"/>
  <c r="BA95" i="27"/>
  <c r="AV95" i="27"/>
  <c r="AU95" i="27"/>
  <c r="AR95" i="27"/>
  <c r="AQ95" i="27"/>
  <c r="AN95" i="27"/>
  <c r="AM95" i="27"/>
  <c r="AJ95" i="27"/>
  <c r="AI95" i="27"/>
  <c r="AF95" i="27"/>
  <c r="AE95" i="27"/>
  <c r="AB95" i="27"/>
  <c r="AA95" i="27"/>
  <c r="X95" i="27"/>
  <c r="W95" i="27"/>
  <c r="M95" i="27"/>
  <c r="I95" i="27"/>
  <c r="E95" i="27"/>
  <c r="BB94" i="27"/>
  <c r="BA94" i="27"/>
  <c r="AV94" i="27"/>
  <c r="AU94" i="27"/>
  <c r="AR94" i="27"/>
  <c r="AQ94" i="27"/>
  <c r="AN94" i="27"/>
  <c r="AM94" i="27"/>
  <c r="AJ94" i="27"/>
  <c r="AI94" i="27"/>
  <c r="AF94" i="27"/>
  <c r="AE94" i="27"/>
  <c r="AB94" i="27"/>
  <c r="AA94" i="27"/>
  <c r="X94" i="27"/>
  <c r="W94" i="27"/>
  <c r="M94" i="27"/>
  <c r="I94" i="27"/>
  <c r="BB93" i="27"/>
  <c r="BA93" i="27"/>
  <c r="AV93" i="27"/>
  <c r="AU93" i="27"/>
  <c r="AR93" i="27"/>
  <c r="AQ93" i="27"/>
  <c r="AN93" i="27"/>
  <c r="AM93" i="27"/>
  <c r="AJ93" i="27"/>
  <c r="AI93" i="27"/>
  <c r="AF93" i="27"/>
  <c r="AE93" i="27"/>
  <c r="AB93" i="27"/>
  <c r="AA93" i="27"/>
  <c r="X93" i="27"/>
  <c r="W93" i="27"/>
  <c r="M93" i="27"/>
  <c r="I93" i="27"/>
  <c r="E93" i="27"/>
  <c r="BB92" i="27"/>
  <c r="BA92" i="27"/>
  <c r="AV92" i="27"/>
  <c r="AU92" i="27"/>
  <c r="AR92" i="27"/>
  <c r="AQ92" i="27"/>
  <c r="AN92" i="27"/>
  <c r="AM92" i="27"/>
  <c r="AJ92" i="27"/>
  <c r="AI92" i="27"/>
  <c r="AF92" i="27"/>
  <c r="AE92" i="27"/>
  <c r="AB92" i="27"/>
  <c r="AA92" i="27"/>
  <c r="X92" i="27"/>
  <c r="W92" i="27"/>
  <c r="M92" i="27"/>
  <c r="E92" i="27"/>
  <c r="BB91" i="27"/>
  <c r="BA91" i="27"/>
  <c r="AV91" i="27"/>
  <c r="AU91" i="27"/>
  <c r="AR91" i="27"/>
  <c r="AQ91" i="27"/>
  <c r="AN91" i="27"/>
  <c r="AM91" i="27"/>
  <c r="AJ91" i="27"/>
  <c r="AI91" i="27"/>
  <c r="AF91" i="27"/>
  <c r="AE91" i="27"/>
  <c r="AB91" i="27"/>
  <c r="AA91" i="27"/>
  <c r="X91" i="27"/>
  <c r="W91" i="27"/>
  <c r="M91" i="27"/>
  <c r="I91" i="27"/>
  <c r="BB90" i="27"/>
  <c r="BA90" i="27"/>
  <c r="AV90" i="27"/>
  <c r="AU90" i="27"/>
  <c r="AR90" i="27"/>
  <c r="AQ90" i="27"/>
  <c r="AN90" i="27"/>
  <c r="AM90" i="27"/>
  <c r="AJ90" i="27"/>
  <c r="AI90" i="27"/>
  <c r="AF90" i="27"/>
  <c r="AE90" i="27"/>
  <c r="AB90" i="27"/>
  <c r="AA90" i="27"/>
  <c r="X90" i="27"/>
  <c r="W90" i="27"/>
  <c r="M90" i="27"/>
  <c r="I90" i="27"/>
  <c r="AV89" i="27"/>
  <c r="AU89" i="27"/>
  <c r="AR89" i="27"/>
  <c r="AQ89" i="27"/>
  <c r="AN89" i="27"/>
  <c r="AM89" i="27"/>
  <c r="AJ89" i="27"/>
  <c r="AI89" i="27"/>
  <c r="AF89" i="27"/>
  <c r="AE89" i="27"/>
  <c r="AB89" i="27"/>
  <c r="AA89" i="27"/>
  <c r="X89" i="27"/>
  <c r="W89" i="27"/>
  <c r="BA88" i="27"/>
  <c r="AZ88" i="27"/>
  <c r="AV88" i="27"/>
  <c r="AW88" i="27" s="1"/>
  <c r="AU88" i="27"/>
  <c r="AR88" i="27"/>
  <c r="AS88" i="27" s="1"/>
  <c r="AQ88" i="27"/>
  <c r="AN88" i="27"/>
  <c r="AO88" i="27" s="1"/>
  <c r="AM88" i="27"/>
  <c r="AJ88" i="27"/>
  <c r="AK88" i="27" s="1"/>
  <c r="AI88" i="27"/>
  <c r="AF88" i="27"/>
  <c r="AG88" i="27" s="1"/>
  <c r="AE88" i="27"/>
  <c r="AB88" i="27"/>
  <c r="AC88" i="27" s="1"/>
  <c r="BB88" i="27" s="1"/>
  <c r="AA88" i="27"/>
  <c r="X88" i="27"/>
  <c r="W88" i="27"/>
  <c r="AV87" i="27"/>
  <c r="AW87" i="27" s="1"/>
  <c r="AU87" i="27"/>
  <c r="AR87" i="27"/>
  <c r="AS87" i="27" s="1"/>
  <c r="AQ87" i="27"/>
  <c r="AN87" i="27"/>
  <c r="AO87" i="27" s="1"/>
  <c r="AM87" i="27"/>
  <c r="AJ87" i="27"/>
  <c r="AK87" i="27" s="1"/>
  <c r="AI87" i="27"/>
  <c r="AF87" i="27"/>
  <c r="AE87" i="27"/>
  <c r="AB87" i="27"/>
  <c r="AA87" i="27"/>
  <c r="X87" i="27"/>
  <c r="Y87" i="27" s="1"/>
  <c r="W87" i="27"/>
  <c r="Q87" i="27"/>
  <c r="M87" i="27"/>
  <c r="I87" i="27"/>
  <c r="AV86" i="27"/>
  <c r="AW86" i="27" s="1"/>
  <c r="AU86" i="27"/>
  <c r="AR86" i="27"/>
  <c r="AS86" i="27" s="1"/>
  <c r="AQ86" i="27"/>
  <c r="AN86" i="27"/>
  <c r="AO86" i="27" s="1"/>
  <c r="AM86" i="27"/>
  <c r="AJ86" i="27"/>
  <c r="AI86" i="27"/>
  <c r="AF86" i="27"/>
  <c r="AG86" i="27" s="1"/>
  <c r="AE86" i="27"/>
  <c r="AB86" i="27"/>
  <c r="AC86" i="27" s="1"/>
  <c r="BB86" i="27" s="1"/>
  <c r="AA86" i="27"/>
  <c r="X86" i="27"/>
  <c r="Y86" i="27" s="1"/>
  <c r="W86" i="27"/>
  <c r="M86" i="27"/>
  <c r="I86" i="27"/>
  <c r="AV85" i="27"/>
  <c r="AW85" i="27" s="1"/>
  <c r="AU85" i="27"/>
  <c r="AR85" i="27"/>
  <c r="AS85" i="27" s="1"/>
  <c r="AQ85" i="27"/>
  <c r="AN85" i="27"/>
  <c r="AO85" i="27" s="1"/>
  <c r="AM85" i="27"/>
  <c r="AJ85" i="27"/>
  <c r="AK85" i="27" s="1"/>
  <c r="AI85" i="27"/>
  <c r="AF85" i="27"/>
  <c r="AG85" i="27" s="1"/>
  <c r="AE85" i="27"/>
  <c r="AB85" i="27"/>
  <c r="AC85" i="27" s="1"/>
  <c r="BB85" i="27" s="1"/>
  <c r="AA85" i="27"/>
  <c r="X85" i="27"/>
  <c r="Y85" i="27" s="1"/>
  <c r="W85" i="27"/>
  <c r="Q85" i="27"/>
  <c r="M85" i="27"/>
  <c r="AV84" i="27"/>
  <c r="AW84" i="27" s="1"/>
  <c r="AU84" i="27"/>
  <c r="AR84" i="27"/>
  <c r="AS84" i="27" s="1"/>
  <c r="AQ84" i="27"/>
  <c r="AN84" i="27"/>
  <c r="AO84" i="27" s="1"/>
  <c r="AM84" i="27"/>
  <c r="AJ84" i="27"/>
  <c r="AK84" i="27" s="1"/>
  <c r="AI84" i="27"/>
  <c r="AF84" i="27"/>
  <c r="AG84" i="27" s="1"/>
  <c r="AE84" i="27"/>
  <c r="AB84" i="27"/>
  <c r="AC84" i="27" s="1"/>
  <c r="BB84" i="27" s="1"/>
  <c r="AA84" i="27"/>
  <c r="X84" i="27"/>
  <c r="Y84" i="27" s="1"/>
  <c r="W84" i="27"/>
  <c r="Q84" i="27"/>
  <c r="M84" i="27"/>
  <c r="I84" i="27"/>
  <c r="AV83" i="27"/>
  <c r="AU83" i="27"/>
  <c r="AR83" i="27"/>
  <c r="AS83" i="27" s="1"/>
  <c r="AQ83" i="27"/>
  <c r="AN83" i="27"/>
  <c r="AO83" i="27" s="1"/>
  <c r="AM83" i="27"/>
  <c r="AJ83" i="27"/>
  <c r="AK83" i="27" s="1"/>
  <c r="AI83" i="27"/>
  <c r="AF83" i="27"/>
  <c r="AG83" i="27" s="1"/>
  <c r="AE83" i="27"/>
  <c r="AB83" i="27"/>
  <c r="AC83" i="27" s="1"/>
  <c r="BB83" i="27" s="1"/>
  <c r="AA83" i="27"/>
  <c r="X83" i="27"/>
  <c r="Y83" i="27" s="1"/>
  <c r="W83" i="27"/>
  <c r="Q83" i="27"/>
  <c r="M83" i="27"/>
  <c r="I83" i="27"/>
  <c r="AV82" i="27"/>
  <c r="AW82" i="27" s="1"/>
  <c r="AU82" i="27"/>
  <c r="AR82" i="27"/>
  <c r="AS82" i="27" s="1"/>
  <c r="AQ82" i="27"/>
  <c r="AN82" i="27"/>
  <c r="AO82" i="27" s="1"/>
  <c r="AM82" i="27"/>
  <c r="AJ82" i="27"/>
  <c r="AK82" i="27" s="1"/>
  <c r="AI82" i="27"/>
  <c r="AF82" i="27"/>
  <c r="AG82" i="27" s="1"/>
  <c r="AE82" i="27"/>
  <c r="AB82" i="27"/>
  <c r="AC82" i="27" s="1"/>
  <c r="BB82" i="27" s="1"/>
  <c r="AA82" i="27"/>
  <c r="X82" i="27"/>
  <c r="Y82" i="27" s="1"/>
  <c r="W82" i="27"/>
  <c r="Q82" i="27"/>
  <c r="M82" i="27"/>
  <c r="I82" i="27"/>
  <c r="AV81" i="27"/>
  <c r="AW81" i="27" s="1"/>
  <c r="AU81" i="27"/>
  <c r="AR81" i="27"/>
  <c r="AS81" i="27" s="1"/>
  <c r="AQ81" i="27"/>
  <c r="AN81" i="27"/>
  <c r="AO81" i="27" s="1"/>
  <c r="AM81" i="27"/>
  <c r="AJ81" i="27"/>
  <c r="AK81" i="27" s="1"/>
  <c r="AI81" i="27"/>
  <c r="AF81" i="27"/>
  <c r="AG81" i="27" s="1"/>
  <c r="AE81" i="27"/>
  <c r="AB81" i="27"/>
  <c r="AC81" i="27" s="1"/>
  <c r="BB81" i="27" s="1"/>
  <c r="AA81" i="27"/>
  <c r="X81" i="27"/>
  <c r="Y81" i="27" s="1"/>
  <c r="W81" i="27"/>
  <c r="AV80" i="27"/>
  <c r="AW80" i="27" s="1"/>
  <c r="AU80" i="27"/>
  <c r="AR80" i="27"/>
  <c r="AS80" i="27" s="1"/>
  <c r="AQ80" i="27"/>
  <c r="AN80" i="27"/>
  <c r="AO80" i="27" s="1"/>
  <c r="AM80" i="27"/>
  <c r="AJ80" i="27"/>
  <c r="AK80" i="27" s="1"/>
  <c r="AI80" i="27"/>
  <c r="AF80" i="27"/>
  <c r="AG80" i="27" s="1"/>
  <c r="AE80" i="27"/>
  <c r="AB80" i="27"/>
  <c r="AC80" i="27" s="1"/>
  <c r="BB80" i="27" s="1"/>
  <c r="AA80" i="27"/>
  <c r="X80" i="27"/>
  <c r="Y80" i="27" s="1"/>
  <c r="W80" i="27"/>
  <c r="Q80" i="27"/>
  <c r="M80" i="27"/>
  <c r="AV79" i="27"/>
  <c r="AU79" i="27"/>
  <c r="AR79" i="27"/>
  <c r="AQ79" i="27"/>
  <c r="AN79" i="27"/>
  <c r="AM79" i="27"/>
  <c r="AJ79" i="27"/>
  <c r="AI79" i="27"/>
  <c r="AF79" i="27"/>
  <c r="AE79" i="27"/>
  <c r="AB79" i="27"/>
  <c r="AA79" i="27"/>
  <c r="X79" i="27"/>
  <c r="W79" i="27"/>
  <c r="AV78" i="27"/>
  <c r="AU78" i="27"/>
  <c r="AR78" i="27"/>
  <c r="AQ78" i="27"/>
  <c r="AN78" i="27"/>
  <c r="AO78" i="27" s="1"/>
  <c r="AM78" i="27"/>
  <c r="AJ78" i="27"/>
  <c r="AK78" i="27" s="1"/>
  <c r="AI78" i="27"/>
  <c r="AF78" i="27"/>
  <c r="AG78" i="27" s="1"/>
  <c r="AE78" i="27"/>
  <c r="AB78" i="27"/>
  <c r="AA78" i="27"/>
  <c r="X78" i="27"/>
  <c r="Y78" i="27" s="1"/>
  <c r="W78" i="27"/>
  <c r="Q78" i="27"/>
  <c r="M78" i="27"/>
  <c r="I78" i="27"/>
  <c r="AV77" i="27"/>
  <c r="AW77" i="27" s="1"/>
  <c r="AU77" i="27"/>
  <c r="AR77" i="27"/>
  <c r="AS77" i="27" s="1"/>
  <c r="AQ77" i="27"/>
  <c r="AN77" i="27"/>
  <c r="AO77" i="27" s="1"/>
  <c r="AM77" i="27"/>
  <c r="AJ77" i="27"/>
  <c r="AK77" i="27" s="1"/>
  <c r="AI77" i="27"/>
  <c r="AF77" i="27"/>
  <c r="AG77" i="27" s="1"/>
  <c r="AE77" i="27"/>
  <c r="AB77" i="27"/>
  <c r="AC77" i="27" s="1"/>
  <c r="BB77" i="27" s="1"/>
  <c r="AA77" i="27"/>
  <c r="X77" i="27"/>
  <c r="Y77" i="27" s="1"/>
  <c r="W77" i="27"/>
  <c r="M77" i="27"/>
  <c r="I77" i="27"/>
  <c r="AV76" i="27"/>
  <c r="AU76" i="27"/>
  <c r="AR76" i="27"/>
  <c r="AQ76" i="27"/>
  <c r="AN76" i="27"/>
  <c r="AM76" i="27"/>
  <c r="AJ76" i="27"/>
  <c r="AI76" i="27"/>
  <c r="AF76" i="27"/>
  <c r="AE76" i="27"/>
  <c r="AB76" i="27"/>
  <c r="AA76" i="27"/>
  <c r="X76" i="27"/>
  <c r="W76" i="27"/>
  <c r="AV75" i="27"/>
  <c r="AW75" i="27" s="1"/>
  <c r="AU75" i="27"/>
  <c r="AR75" i="27"/>
  <c r="AS75" i="27" s="1"/>
  <c r="AQ75" i="27"/>
  <c r="AN75" i="27"/>
  <c r="AO75" i="27" s="1"/>
  <c r="AM75" i="27"/>
  <c r="AJ75" i="27"/>
  <c r="AI75" i="27"/>
  <c r="AF75" i="27"/>
  <c r="AE75" i="27"/>
  <c r="AB75" i="27"/>
  <c r="AC75" i="27" s="1"/>
  <c r="BB75" i="27" s="1"/>
  <c r="AA75" i="27"/>
  <c r="X75" i="27"/>
  <c r="W75" i="27"/>
  <c r="AV74" i="27"/>
  <c r="AW74" i="27" s="1"/>
  <c r="AU74" i="27"/>
  <c r="AR74" i="27"/>
  <c r="AS74" i="27" s="1"/>
  <c r="AQ74" i="27"/>
  <c r="AN74" i="27"/>
  <c r="AO74" i="27" s="1"/>
  <c r="AM74" i="27"/>
  <c r="AJ74" i="27"/>
  <c r="AK74" i="27" s="1"/>
  <c r="AI74" i="27"/>
  <c r="AF74" i="27"/>
  <c r="AG74" i="27" s="1"/>
  <c r="AE74" i="27"/>
  <c r="AB74" i="27"/>
  <c r="AC74" i="27" s="1"/>
  <c r="BB74" i="27" s="1"/>
  <c r="AA74" i="27"/>
  <c r="X74" i="27"/>
  <c r="Y74" i="27" s="1"/>
  <c r="W74" i="27"/>
  <c r="Q74" i="27"/>
  <c r="M74" i="27"/>
  <c r="I74" i="27"/>
  <c r="AV73" i="27"/>
  <c r="AW73" i="27" s="1"/>
  <c r="AU73" i="27"/>
  <c r="AR73" i="27"/>
  <c r="AS73" i="27" s="1"/>
  <c r="AQ73" i="27"/>
  <c r="AN73" i="27"/>
  <c r="AO73" i="27" s="1"/>
  <c r="AM73" i="27"/>
  <c r="AJ73" i="27"/>
  <c r="AK73" i="27" s="1"/>
  <c r="AI73" i="27"/>
  <c r="AF73" i="27"/>
  <c r="AG73" i="27" s="1"/>
  <c r="AE73" i="27"/>
  <c r="AB73" i="27"/>
  <c r="AC73" i="27" s="1"/>
  <c r="BB73" i="27" s="1"/>
  <c r="AA73" i="27"/>
  <c r="X73" i="27"/>
  <c r="Y73" i="27" s="1"/>
  <c r="W73" i="27"/>
  <c r="Q73" i="27"/>
  <c r="M73" i="27"/>
  <c r="AV72" i="27"/>
  <c r="AW72" i="27" s="1"/>
  <c r="AU72" i="27"/>
  <c r="AR72" i="27"/>
  <c r="AS72" i="27" s="1"/>
  <c r="AQ72" i="27"/>
  <c r="AN72" i="27"/>
  <c r="AO72" i="27" s="1"/>
  <c r="AM72" i="27"/>
  <c r="AJ72" i="27"/>
  <c r="AK72" i="27" s="1"/>
  <c r="AI72" i="27"/>
  <c r="AF72" i="27"/>
  <c r="AG72" i="27" s="1"/>
  <c r="AE72" i="27"/>
  <c r="AB72" i="27"/>
  <c r="AC72" i="27" s="1"/>
  <c r="BB72" i="27" s="1"/>
  <c r="AA72" i="27"/>
  <c r="X72" i="27"/>
  <c r="Y72" i="27" s="1"/>
  <c r="W72" i="27"/>
  <c r="Q72" i="27"/>
  <c r="AV71" i="27"/>
  <c r="AU71" i="27"/>
  <c r="AR71" i="27"/>
  <c r="AS71" i="27" s="1"/>
  <c r="AQ71" i="27"/>
  <c r="AN71" i="27"/>
  <c r="AO71" i="27" s="1"/>
  <c r="AM71" i="27"/>
  <c r="AJ71" i="27"/>
  <c r="AK71" i="27" s="1"/>
  <c r="AI71" i="27"/>
  <c r="AF71" i="27"/>
  <c r="AG71" i="27" s="1"/>
  <c r="AE71" i="27"/>
  <c r="AB71" i="27"/>
  <c r="AC71" i="27" s="1"/>
  <c r="BB71" i="27" s="1"/>
  <c r="AA71" i="27"/>
  <c r="X71" i="27"/>
  <c r="Y71" i="27" s="1"/>
  <c r="W71" i="27"/>
  <c r="Q71" i="27"/>
  <c r="AV70" i="27"/>
  <c r="AW70" i="27" s="1"/>
  <c r="AU70" i="27"/>
  <c r="AR70" i="27"/>
  <c r="AQ70" i="27"/>
  <c r="AN70" i="27"/>
  <c r="AM70" i="27"/>
  <c r="AJ70" i="27"/>
  <c r="AI70" i="27"/>
  <c r="AF70" i="27"/>
  <c r="AE70" i="27"/>
  <c r="AB70" i="27"/>
  <c r="AC70" i="27" s="1"/>
  <c r="BB70" i="27" s="1"/>
  <c r="AA70" i="27"/>
  <c r="X70" i="27"/>
  <c r="Y70" i="27" s="1"/>
  <c r="W70" i="27"/>
  <c r="I70" i="27"/>
  <c r="AV69" i="27"/>
  <c r="AW69" i="27" s="1"/>
  <c r="AU69" i="27"/>
  <c r="AR69" i="27"/>
  <c r="AS69" i="27" s="1"/>
  <c r="AQ69" i="27"/>
  <c r="AN69" i="27"/>
  <c r="AO69" i="27" s="1"/>
  <c r="AM69" i="27"/>
  <c r="AJ69" i="27"/>
  <c r="AK69" i="27" s="1"/>
  <c r="AI69" i="27"/>
  <c r="AF69" i="27"/>
  <c r="AG69" i="27" s="1"/>
  <c r="AE69" i="27"/>
  <c r="AB69" i="27"/>
  <c r="AC69" i="27" s="1"/>
  <c r="BB69" i="27" s="1"/>
  <c r="AA69" i="27"/>
  <c r="X69" i="27"/>
  <c r="Y69" i="27" s="1"/>
  <c r="W69" i="27"/>
  <c r="Q69" i="27"/>
  <c r="M69" i="27"/>
  <c r="I69" i="27"/>
  <c r="AV68" i="27"/>
  <c r="AW68" i="27" s="1"/>
  <c r="AU68" i="27"/>
  <c r="AR68" i="27"/>
  <c r="AS68" i="27" s="1"/>
  <c r="AQ68" i="27"/>
  <c r="AN68" i="27"/>
  <c r="AO68" i="27" s="1"/>
  <c r="AM68" i="27"/>
  <c r="AJ68" i="27"/>
  <c r="AK68" i="27" s="1"/>
  <c r="AI68" i="27"/>
  <c r="AF68" i="27"/>
  <c r="AG68" i="27" s="1"/>
  <c r="AE68" i="27"/>
  <c r="AB68" i="27"/>
  <c r="AC68" i="27" s="1"/>
  <c r="BB68" i="27" s="1"/>
  <c r="AA68" i="27"/>
  <c r="X68" i="27"/>
  <c r="Y68" i="27" s="1"/>
  <c r="W68" i="27"/>
  <c r="Q68" i="27"/>
  <c r="M68" i="27"/>
  <c r="I68" i="27"/>
  <c r="AV67" i="27"/>
  <c r="AW67" i="27" s="1"/>
  <c r="AU67" i="27"/>
  <c r="AR67" i="27"/>
  <c r="AS67" i="27" s="1"/>
  <c r="AQ67" i="27"/>
  <c r="AN67" i="27"/>
  <c r="AO67" i="27" s="1"/>
  <c r="AM67" i="27"/>
  <c r="AJ67" i="27"/>
  <c r="AK67" i="27" s="1"/>
  <c r="AI67" i="27"/>
  <c r="AF67" i="27"/>
  <c r="AG67" i="27" s="1"/>
  <c r="AE67" i="27"/>
  <c r="AB67" i="27"/>
  <c r="AC67" i="27" s="1"/>
  <c r="BB67" i="27" s="1"/>
  <c r="AA67" i="27"/>
  <c r="X67" i="27"/>
  <c r="Y67" i="27" s="1"/>
  <c r="W67" i="27"/>
  <c r="Q67" i="27"/>
  <c r="M67" i="27"/>
  <c r="I67" i="27"/>
  <c r="AV66" i="27"/>
  <c r="AW66" i="27" s="1"/>
  <c r="AU66" i="27"/>
  <c r="AR66" i="27"/>
  <c r="AS66" i="27" s="1"/>
  <c r="AQ66" i="27"/>
  <c r="AN66" i="27"/>
  <c r="AO66" i="27" s="1"/>
  <c r="AM66" i="27"/>
  <c r="AJ66" i="27"/>
  <c r="AK66" i="27" s="1"/>
  <c r="AI66" i="27"/>
  <c r="AF66" i="27"/>
  <c r="AG66" i="27" s="1"/>
  <c r="AE66" i="27"/>
  <c r="AB66" i="27"/>
  <c r="AC66" i="27" s="1"/>
  <c r="BB66" i="27" s="1"/>
  <c r="AA66" i="27"/>
  <c r="X66" i="27"/>
  <c r="Y66" i="27" s="1"/>
  <c r="W66" i="27"/>
  <c r="Q66" i="27"/>
  <c r="AV65" i="27"/>
  <c r="AU65" i="27"/>
  <c r="AR65" i="27"/>
  <c r="AQ65" i="27"/>
  <c r="AN65" i="27"/>
  <c r="AM65" i="27"/>
  <c r="AJ65" i="27"/>
  <c r="AI65" i="27"/>
  <c r="AF65" i="27"/>
  <c r="AG65" i="27" s="1"/>
  <c r="AE65" i="27"/>
  <c r="AB65" i="27"/>
  <c r="AA65" i="27"/>
  <c r="X65" i="27"/>
  <c r="W65" i="27"/>
  <c r="AV64" i="27"/>
  <c r="AW64" i="27" s="1"/>
  <c r="AU64" i="27"/>
  <c r="AR64" i="27"/>
  <c r="AS64" i="27" s="1"/>
  <c r="AQ64" i="27"/>
  <c r="AN64" i="27"/>
  <c r="AO64" i="27" s="1"/>
  <c r="AM64" i="27"/>
  <c r="AJ64" i="27"/>
  <c r="AK64" i="27" s="1"/>
  <c r="AI64" i="27"/>
  <c r="AF64" i="27"/>
  <c r="AG64" i="27" s="1"/>
  <c r="AE64" i="27"/>
  <c r="AB64" i="27"/>
  <c r="AC64" i="27" s="1"/>
  <c r="BB64" i="27" s="1"/>
  <c r="AA64" i="27"/>
  <c r="X64" i="27"/>
  <c r="Y64" i="27" s="1"/>
  <c r="W64" i="27"/>
  <c r="AV63" i="27"/>
  <c r="AW63" i="27" s="1"/>
  <c r="AU63" i="27"/>
  <c r="AR63" i="27"/>
  <c r="AS63" i="27" s="1"/>
  <c r="AQ63" i="27"/>
  <c r="AN63" i="27"/>
  <c r="AO63" i="27" s="1"/>
  <c r="AM63" i="27"/>
  <c r="AJ63" i="27"/>
  <c r="AK63" i="27" s="1"/>
  <c r="AI63" i="27"/>
  <c r="AF63" i="27"/>
  <c r="AG63" i="27" s="1"/>
  <c r="AE63" i="27"/>
  <c r="AB63" i="27"/>
  <c r="AC63" i="27" s="1"/>
  <c r="BB63" i="27" s="1"/>
  <c r="AA63" i="27"/>
  <c r="X63" i="27"/>
  <c r="Y63" i="27" s="1"/>
  <c r="W63" i="27"/>
  <c r="Q63" i="27"/>
  <c r="M63" i="27"/>
  <c r="I63" i="27"/>
  <c r="AV62" i="27"/>
  <c r="AU62" i="27"/>
  <c r="AR62" i="27"/>
  <c r="AQ62" i="27"/>
  <c r="AN62" i="27"/>
  <c r="AO62" i="27" s="1"/>
  <c r="AM62" i="27"/>
  <c r="AJ62" i="27"/>
  <c r="AI62" i="27"/>
  <c r="AF62" i="27"/>
  <c r="AG62" i="27" s="1"/>
  <c r="AE62" i="27"/>
  <c r="AB62" i="27"/>
  <c r="AC62" i="27" s="1"/>
  <c r="BB62" i="27" s="1"/>
  <c r="AA62" i="27"/>
  <c r="X62" i="27"/>
  <c r="Y62" i="27" s="1"/>
  <c r="W62" i="27"/>
  <c r="Q62" i="27"/>
  <c r="AV61" i="27"/>
  <c r="AW61" i="27" s="1"/>
  <c r="AU61" i="27"/>
  <c r="AR61" i="27"/>
  <c r="AS61" i="27" s="1"/>
  <c r="AQ61" i="27"/>
  <c r="AN61" i="27"/>
  <c r="AO61" i="27" s="1"/>
  <c r="AM61" i="27"/>
  <c r="AJ61" i="27"/>
  <c r="AK61" i="27" s="1"/>
  <c r="AI61" i="27"/>
  <c r="AF61" i="27"/>
  <c r="AG61" i="27" s="1"/>
  <c r="AE61" i="27"/>
  <c r="AB61" i="27"/>
  <c r="AC61" i="27" s="1"/>
  <c r="BB61" i="27" s="1"/>
  <c r="AA61" i="27"/>
  <c r="X61" i="27"/>
  <c r="Y61" i="27" s="1"/>
  <c r="W61" i="27"/>
  <c r="Q61" i="27"/>
  <c r="I61" i="27"/>
  <c r="AV60" i="27"/>
  <c r="AU60" i="27"/>
  <c r="AR60" i="27"/>
  <c r="AQ60" i="27"/>
  <c r="AN60" i="27"/>
  <c r="AM60" i="27"/>
  <c r="AJ60" i="27"/>
  <c r="AI60" i="27"/>
  <c r="AF60" i="27"/>
  <c r="AE60" i="27"/>
  <c r="AB60" i="27"/>
  <c r="AA60" i="27"/>
  <c r="X60" i="27"/>
  <c r="W60" i="27"/>
  <c r="BA59" i="27"/>
  <c r="AZ59" i="27"/>
  <c r="AV59" i="27"/>
  <c r="AW59" i="27" s="1"/>
  <c r="AU59" i="27"/>
  <c r="AR59" i="27"/>
  <c r="AS59" i="27" s="1"/>
  <c r="AQ59" i="27"/>
  <c r="AN59" i="27"/>
  <c r="AO59" i="27" s="1"/>
  <c r="AM59" i="27"/>
  <c r="AJ59" i="27"/>
  <c r="AK59" i="27" s="1"/>
  <c r="AI59" i="27"/>
  <c r="AF59" i="27"/>
  <c r="AG59" i="27" s="1"/>
  <c r="AE59" i="27"/>
  <c r="AB59" i="27"/>
  <c r="AC59" i="27" s="1"/>
  <c r="BB59" i="27" s="1"/>
  <c r="AA59" i="27"/>
  <c r="X59" i="27"/>
  <c r="W59" i="27"/>
  <c r="AV58" i="27"/>
  <c r="AW58" i="27" s="1"/>
  <c r="AU58" i="27"/>
  <c r="AR58" i="27"/>
  <c r="AS58" i="27" s="1"/>
  <c r="AQ58" i="27"/>
  <c r="AN58" i="27"/>
  <c r="AO58" i="27" s="1"/>
  <c r="AM58" i="27"/>
  <c r="AJ58" i="27"/>
  <c r="AK58" i="27" s="1"/>
  <c r="AI58" i="27"/>
  <c r="AF58" i="27"/>
  <c r="AG58" i="27" s="1"/>
  <c r="AE58" i="27"/>
  <c r="AB58" i="27"/>
  <c r="AC58" i="27" s="1"/>
  <c r="BB58" i="27" s="1"/>
  <c r="AA58" i="27"/>
  <c r="X58" i="27"/>
  <c r="Y58" i="27" s="1"/>
  <c r="W58" i="27"/>
  <c r="U58" i="27"/>
  <c r="Q58" i="27"/>
  <c r="M58" i="27"/>
  <c r="I58" i="27"/>
  <c r="AV57" i="27"/>
  <c r="AW57" i="27" s="1"/>
  <c r="AU57" i="27"/>
  <c r="AR57" i="27"/>
  <c r="AS57" i="27" s="1"/>
  <c r="AQ57" i="27"/>
  <c r="AN57" i="27"/>
  <c r="AO57" i="27" s="1"/>
  <c r="AM57" i="27"/>
  <c r="AJ57" i="27"/>
  <c r="AK57" i="27" s="1"/>
  <c r="AI57" i="27"/>
  <c r="AF57" i="27"/>
  <c r="AG57" i="27" s="1"/>
  <c r="AE57" i="27"/>
  <c r="AB57" i="27"/>
  <c r="AC57" i="27" s="1"/>
  <c r="BB57" i="27" s="1"/>
  <c r="AA57" i="27"/>
  <c r="X57" i="27"/>
  <c r="Y57" i="27" s="1"/>
  <c r="W57" i="27"/>
  <c r="U57" i="27"/>
  <c r="Q57" i="27"/>
  <c r="M57" i="27"/>
  <c r="I57" i="27"/>
  <c r="AV56" i="27"/>
  <c r="AW56" i="27" s="1"/>
  <c r="AU56" i="27"/>
  <c r="AR56" i="27"/>
  <c r="AS56" i="27" s="1"/>
  <c r="AQ56" i="27"/>
  <c r="AN56" i="27"/>
  <c r="AO56" i="27" s="1"/>
  <c r="AM56" i="27"/>
  <c r="AJ56" i="27"/>
  <c r="AK56" i="27" s="1"/>
  <c r="AI56" i="27"/>
  <c r="AF56" i="27"/>
  <c r="AG56" i="27" s="1"/>
  <c r="AE56" i="27"/>
  <c r="AB56" i="27"/>
  <c r="AC56" i="27" s="1"/>
  <c r="BB56" i="27" s="1"/>
  <c r="AA56" i="27"/>
  <c r="X56" i="27"/>
  <c r="Y56" i="27" s="1"/>
  <c r="W56" i="27"/>
  <c r="U56" i="27"/>
  <c r="Q56" i="27"/>
  <c r="M56" i="27"/>
  <c r="I56" i="27"/>
  <c r="AV55" i="27"/>
  <c r="AW55" i="27" s="1"/>
  <c r="AU55" i="27"/>
  <c r="AR55" i="27"/>
  <c r="AS55" i="27" s="1"/>
  <c r="AQ55" i="27"/>
  <c r="AN55" i="27"/>
  <c r="AO55" i="27" s="1"/>
  <c r="AM55" i="27"/>
  <c r="AJ55" i="27"/>
  <c r="AK55" i="27" s="1"/>
  <c r="AI55" i="27"/>
  <c r="AF55" i="27"/>
  <c r="AG55" i="27" s="1"/>
  <c r="AE55" i="27"/>
  <c r="AB55" i="27"/>
  <c r="AC55" i="27" s="1"/>
  <c r="BB55" i="27" s="1"/>
  <c r="AA55" i="27"/>
  <c r="X55" i="27"/>
  <c r="Y55" i="27" s="1"/>
  <c r="W55" i="27"/>
  <c r="U55" i="27"/>
  <c r="Q55" i="27"/>
  <c r="M55" i="27"/>
  <c r="I55" i="27"/>
  <c r="AV54" i="27"/>
  <c r="AW54" i="27" s="1"/>
  <c r="AU54" i="27"/>
  <c r="AR54" i="27"/>
  <c r="AS54" i="27" s="1"/>
  <c r="AQ54" i="27"/>
  <c r="AN54" i="27"/>
  <c r="AM54" i="27"/>
  <c r="AJ54" i="27"/>
  <c r="AI54" i="27"/>
  <c r="AF54" i="27"/>
  <c r="AE54" i="27"/>
  <c r="AB54" i="27"/>
  <c r="AA54" i="27"/>
  <c r="X54" i="27"/>
  <c r="W54" i="27"/>
  <c r="M54" i="27"/>
  <c r="I54" i="27"/>
  <c r="AV53" i="27"/>
  <c r="AW53" i="27" s="1"/>
  <c r="AU53" i="27"/>
  <c r="AR53" i="27"/>
  <c r="AS53" i="27" s="1"/>
  <c r="AQ53" i="27"/>
  <c r="AN53" i="27"/>
  <c r="AO53" i="27" s="1"/>
  <c r="AM53" i="27"/>
  <c r="AJ53" i="27"/>
  <c r="AK53" i="27" s="1"/>
  <c r="AI53" i="27"/>
  <c r="AF53" i="27"/>
  <c r="AG53" i="27" s="1"/>
  <c r="AE53" i="27"/>
  <c r="AB53" i="27"/>
  <c r="AC53" i="27" s="1"/>
  <c r="BB53" i="27" s="1"/>
  <c r="AA53" i="27"/>
  <c r="X53" i="27"/>
  <c r="Y53" i="27" s="1"/>
  <c r="W53" i="27"/>
  <c r="U53" i="27"/>
  <c r="Q53" i="27"/>
  <c r="M53" i="27"/>
  <c r="I53" i="27"/>
  <c r="AV52" i="27"/>
  <c r="AW52" i="27" s="1"/>
  <c r="AU52" i="27"/>
  <c r="AR52" i="27"/>
  <c r="AS52" i="27" s="1"/>
  <c r="AQ52" i="27"/>
  <c r="AN52" i="27"/>
  <c r="AO52" i="27" s="1"/>
  <c r="AM52" i="27"/>
  <c r="AJ52" i="27"/>
  <c r="AK52" i="27" s="1"/>
  <c r="AI52" i="27"/>
  <c r="AF52" i="27"/>
  <c r="AG52" i="27" s="1"/>
  <c r="AE52" i="27"/>
  <c r="AB52" i="27"/>
  <c r="AC52" i="27" s="1"/>
  <c r="BB52" i="27" s="1"/>
  <c r="AA52" i="27"/>
  <c r="X52" i="27"/>
  <c r="Y52" i="27" s="1"/>
  <c r="W52" i="27"/>
  <c r="U52" i="27"/>
  <c r="Q52" i="27"/>
  <c r="M52" i="27"/>
  <c r="I52" i="27"/>
  <c r="AV51" i="27"/>
  <c r="AW51" i="27" s="1"/>
  <c r="AU51" i="27"/>
  <c r="AR51" i="27"/>
  <c r="AS51" i="27" s="1"/>
  <c r="AQ51" i="27"/>
  <c r="AN51" i="27"/>
  <c r="AO51" i="27" s="1"/>
  <c r="AM51" i="27"/>
  <c r="AJ51" i="27"/>
  <c r="AK51" i="27" s="1"/>
  <c r="AI51" i="27"/>
  <c r="AF51" i="27"/>
  <c r="AG51" i="27" s="1"/>
  <c r="AE51" i="27"/>
  <c r="AB51" i="27"/>
  <c r="AC51" i="27" s="1"/>
  <c r="BB51" i="27" s="1"/>
  <c r="AA51" i="27"/>
  <c r="X51" i="27"/>
  <c r="Y51" i="27" s="1"/>
  <c r="W51" i="27"/>
  <c r="U51" i="27"/>
  <c r="Q51" i="27"/>
  <c r="M51" i="27"/>
  <c r="I51" i="27"/>
  <c r="AV50" i="27"/>
  <c r="AW50" i="27" s="1"/>
  <c r="AU50" i="27"/>
  <c r="AR50" i="27"/>
  <c r="AS50" i="27" s="1"/>
  <c r="AQ50" i="27"/>
  <c r="AN50" i="27"/>
  <c r="AO50" i="27" s="1"/>
  <c r="AM50" i="27"/>
  <c r="AJ50" i="27"/>
  <c r="AK50" i="27" s="1"/>
  <c r="AI50" i="27"/>
  <c r="AF50" i="27"/>
  <c r="AG50" i="27" s="1"/>
  <c r="AE50" i="27"/>
  <c r="AB50" i="27"/>
  <c r="AC50" i="27" s="1"/>
  <c r="BB50" i="27" s="1"/>
  <c r="AA50" i="27"/>
  <c r="X50" i="27"/>
  <c r="Y50" i="27" s="1"/>
  <c r="W50" i="27"/>
  <c r="U50" i="27"/>
  <c r="Q50" i="27"/>
  <c r="M50" i="27"/>
  <c r="I50" i="27"/>
  <c r="AV49" i="27"/>
  <c r="AW49" i="27" s="1"/>
  <c r="AU49" i="27"/>
  <c r="AR49" i="27"/>
  <c r="AS49" i="27" s="1"/>
  <c r="AQ49" i="27"/>
  <c r="AN49" i="27"/>
  <c r="AO49" i="27" s="1"/>
  <c r="AM49" i="27"/>
  <c r="AJ49" i="27"/>
  <c r="AK49" i="27" s="1"/>
  <c r="AI49" i="27"/>
  <c r="AF49" i="27"/>
  <c r="AG49" i="27" s="1"/>
  <c r="AE49" i="27"/>
  <c r="AB49" i="27"/>
  <c r="AC49" i="27" s="1"/>
  <c r="BB49" i="27" s="1"/>
  <c r="AA49" i="27"/>
  <c r="X49" i="27"/>
  <c r="Y49" i="27" s="1"/>
  <c r="W49" i="27"/>
  <c r="U49" i="27"/>
  <c r="Q49" i="27"/>
  <c r="M49" i="27"/>
  <c r="I49" i="27"/>
  <c r="AV48" i="27"/>
  <c r="AW48" i="27" s="1"/>
  <c r="AU48" i="27"/>
  <c r="AR48" i="27"/>
  <c r="AS48" i="27" s="1"/>
  <c r="AQ48" i="27"/>
  <c r="AN48" i="27"/>
  <c r="AO48" i="27" s="1"/>
  <c r="AM48" i="27"/>
  <c r="AJ48" i="27"/>
  <c r="AK48" i="27" s="1"/>
  <c r="AI48" i="27"/>
  <c r="AF48" i="27"/>
  <c r="AG48" i="27" s="1"/>
  <c r="AE48" i="27"/>
  <c r="AB48" i="27"/>
  <c r="AC48" i="27" s="1"/>
  <c r="BB48" i="27" s="1"/>
  <c r="AA48" i="27"/>
  <c r="X48" i="27"/>
  <c r="Y48" i="27" s="1"/>
  <c r="W48" i="27"/>
  <c r="U48" i="27"/>
  <c r="Q48" i="27"/>
  <c r="M48" i="27"/>
  <c r="I48" i="27"/>
  <c r="AV47" i="27"/>
  <c r="AW47" i="27" s="1"/>
  <c r="AU47" i="27"/>
  <c r="AR47" i="27"/>
  <c r="AS47" i="27" s="1"/>
  <c r="AQ47" i="27"/>
  <c r="AN47" i="27"/>
  <c r="AO47" i="27" s="1"/>
  <c r="AM47" i="27"/>
  <c r="AJ47" i="27"/>
  <c r="AK47" i="27" s="1"/>
  <c r="AI47" i="27"/>
  <c r="AF47" i="27"/>
  <c r="AG47" i="27" s="1"/>
  <c r="AE47" i="27"/>
  <c r="AB47" i="27"/>
  <c r="AC47" i="27" s="1"/>
  <c r="BB47" i="27" s="1"/>
  <c r="AA47" i="27"/>
  <c r="X47" i="27"/>
  <c r="Y47" i="27" s="1"/>
  <c r="W47" i="27"/>
  <c r="U47" i="27"/>
  <c r="Q47" i="27"/>
  <c r="M47" i="27"/>
  <c r="I47" i="27"/>
  <c r="AV46" i="27"/>
  <c r="AW46" i="27" s="1"/>
  <c r="AU46" i="27"/>
  <c r="AR46" i="27"/>
  <c r="AS46" i="27" s="1"/>
  <c r="AQ46" i="27"/>
  <c r="AN46" i="27"/>
  <c r="AO46" i="27" s="1"/>
  <c r="AM46" i="27"/>
  <c r="AJ46" i="27"/>
  <c r="AK46" i="27" s="1"/>
  <c r="AI46" i="27"/>
  <c r="AF46" i="27"/>
  <c r="AG46" i="27" s="1"/>
  <c r="AE46" i="27"/>
  <c r="AB46" i="27"/>
  <c r="AC46" i="27" s="1"/>
  <c r="BB46" i="27" s="1"/>
  <c r="AA46" i="27"/>
  <c r="X46" i="27"/>
  <c r="Y46" i="27" s="1"/>
  <c r="W46" i="27"/>
  <c r="U46" i="27"/>
  <c r="Q46" i="27"/>
  <c r="M46" i="27"/>
  <c r="I46" i="27"/>
  <c r="AV45" i="27"/>
  <c r="AW45" i="27" s="1"/>
  <c r="AU45" i="27"/>
  <c r="AR45" i="27"/>
  <c r="AS45" i="27" s="1"/>
  <c r="AQ45" i="27"/>
  <c r="AN45" i="27"/>
  <c r="AO45" i="27" s="1"/>
  <c r="AM45" i="27"/>
  <c r="AJ45" i="27"/>
  <c r="AK45" i="27" s="1"/>
  <c r="AI45" i="27"/>
  <c r="AF45" i="27"/>
  <c r="AG45" i="27" s="1"/>
  <c r="AE45" i="27"/>
  <c r="AB45" i="27"/>
  <c r="AC45" i="27" s="1"/>
  <c r="BB45" i="27" s="1"/>
  <c r="AA45" i="27"/>
  <c r="X45" i="27"/>
  <c r="Y45" i="27" s="1"/>
  <c r="W45" i="27"/>
  <c r="U45" i="27"/>
  <c r="Q45" i="27"/>
  <c r="M45" i="27"/>
  <c r="I45" i="27"/>
  <c r="AV44" i="27"/>
  <c r="AW44" i="27" s="1"/>
  <c r="AU44" i="27"/>
  <c r="AR44" i="27"/>
  <c r="AS44" i="27" s="1"/>
  <c r="AQ44" i="27"/>
  <c r="AN44" i="27"/>
  <c r="AO44" i="27" s="1"/>
  <c r="AM44" i="27"/>
  <c r="AJ44" i="27"/>
  <c r="AK44" i="27" s="1"/>
  <c r="AI44" i="27"/>
  <c r="AF44" i="27"/>
  <c r="AG44" i="27" s="1"/>
  <c r="AE44" i="27"/>
  <c r="AB44" i="27"/>
  <c r="AC44" i="27" s="1"/>
  <c r="BB44" i="27" s="1"/>
  <c r="AA44" i="27"/>
  <c r="X44" i="27"/>
  <c r="Y44" i="27" s="1"/>
  <c r="W44" i="27"/>
  <c r="U44" i="27"/>
  <c r="Q44" i="27"/>
  <c r="M44" i="27"/>
  <c r="I44" i="27"/>
  <c r="AV43" i="27"/>
  <c r="AU43" i="27"/>
  <c r="AR43" i="27"/>
  <c r="AQ43" i="27"/>
  <c r="AN43" i="27"/>
  <c r="AM43" i="27"/>
  <c r="AJ43" i="27"/>
  <c r="AI43" i="27"/>
  <c r="AF43" i="27"/>
  <c r="AE43" i="27"/>
  <c r="AB43" i="27"/>
  <c r="AA43" i="27"/>
  <c r="X43" i="27"/>
  <c r="W43" i="27"/>
  <c r="AV42" i="27"/>
  <c r="AU42" i="27"/>
  <c r="AR42" i="27"/>
  <c r="AQ42" i="27"/>
  <c r="AN42" i="27"/>
  <c r="AM42" i="27"/>
  <c r="AJ42" i="27"/>
  <c r="AI42" i="27"/>
  <c r="AF42" i="27"/>
  <c r="AE42" i="27"/>
  <c r="AB42" i="27"/>
  <c r="AA42" i="27"/>
  <c r="X42" i="27"/>
  <c r="W42" i="27"/>
  <c r="AV41" i="27"/>
  <c r="AW41" i="27" s="1"/>
  <c r="AU41" i="27"/>
  <c r="AR41" i="27"/>
  <c r="AS41" i="27" s="1"/>
  <c r="AQ41" i="27"/>
  <c r="AN41" i="27"/>
  <c r="AO41" i="27" s="1"/>
  <c r="AM41" i="27"/>
  <c r="AJ41" i="27"/>
  <c r="AK41" i="27" s="1"/>
  <c r="AI41" i="27"/>
  <c r="AF41" i="27"/>
  <c r="AG41" i="27" s="1"/>
  <c r="AE41" i="27"/>
  <c r="AB41" i="27"/>
  <c r="AC41" i="27" s="1"/>
  <c r="BB41" i="27" s="1"/>
  <c r="AA41" i="27"/>
  <c r="X41" i="27"/>
  <c r="Y41" i="27" s="1"/>
  <c r="W41" i="27"/>
  <c r="U41" i="27"/>
  <c r="Q41" i="27"/>
  <c r="M41" i="27"/>
  <c r="I41" i="27"/>
  <c r="AV40" i="27"/>
  <c r="AU40" i="27"/>
  <c r="AR40" i="27"/>
  <c r="AQ40" i="27"/>
  <c r="AN40" i="27"/>
  <c r="AM40" i="27"/>
  <c r="AJ40" i="27"/>
  <c r="AI40" i="27"/>
  <c r="AF40" i="27"/>
  <c r="AE40" i="27"/>
  <c r="AB40" i="27"/>
  <c r="AA40" i="27"/>
  <c r="X40" i="27"/>
  <c r="W40" i="27"/>
  <c r="AV39" i="27"/>
  <c r="AU39" i="27"/>
  <c r="AR39" i="27"/>
  <c r="AQ39" i="27"/>
  <c r="AN39" i="27"/>
  <c r="AM39" i="27"/>
  <c r="AJ39" i="27"/>
  <c r="AI39" i="27"/>
  <c r="AF39" i="27"/>
  <c r="AE39" i="27"/>
  <c r="AB39" i="27"/>
  <c r="AC39" i="27" s="1"/>
  <c r="BB39" i="27" s="1"/>
  <c r="AA39" i="27"/>
  <c r="X39" i="27"/>
  <c r="Y39" i="27" s="1"/>
  <c r="W39" i="27"/>
  <c r="U39" i="27"/>
  <c r="AV38" i="27"/>
  <c r="AW38" i="27" s="1"/>
  <c r="AU38" i="27"/>
  <c r="AR38" i="27"/>
  <c r="AS38" i="27" s="1"/>
  <c r="AQ38" i="27"/>
  <c r="AN38" i="27"/>
  <c r="AO38" i="27" s="1"/>
  <c r="AM38" i="27"/>
  <c r="AJ38" i="27"/>
  <c r="AK38" i="27" s="1"/>
  <c r="AI38" i="27"/>
  <c r="AF38" i="27"/>
  <c r="AG38" i="27" s="1"/>
  <c r="AE38" i="27"/>
  <c r="AB38" i="27"/>
  <c r="AC38" i="27" s="1"/>
  <c r="BB38" i="27" s="1"/>
  <c r="AA38" i="27"/>
  <c r="X38" i="27"/>
  <c r="Y38" i="27" s="1"/>
  <c r="W38" i="27"/>
  <c r="U38" i="27"/>
  <c r="Q38" i="27"/>
  <c r="M38" i="27"/>
  <c r="I38" i="27"/>
  <c r="AV37" i="27"/>
  <c r="AU37" i="27"/>
  <c r="AR37" i="27"/>
  <c r="AQ37" i="27"/>
  <c r="AN37" i="27"/>
  <c r="AM37" i="27"/>
  <c r="AJ37" i="27"/>
  <c r="AI37" i="27"/>
  <c r="AF37" i="27"/>
  <c r="AE37" i="27"/>
  <c r="AB37" i="27"/>
  <c r="AA37" i="27"/>
  <c r="X37" i="27"/>
  <c r="Y37" i="27" s="1"/>
  <c r="W37" i="27"/>
  <c r="U37" i="27"/>
  <c r="AV36" i="27"/>
  <c r="AW36" i="27" s="1"/>
  <c r="AU36" i="27"/>
  <c r="AR36" i="27"/>
  <c r="AS36" i="27" s="1"/>
  <c r="AQ36" i="27"/>
  <c r="AN36" i="27"/>
  <c r="AO36" i="27" s="1"/>
  <c r="AM36" i="27"/>
  <c r="AJ36" i="27"/>
  <c r="AK36" i="27" s="1"/>
  <c r="AI36" i="27"/>
  <c r="AF36" i="27"/>
  <c r="AG36" i="27" s="1"/>
  <c r="AE36" i="27"/>
  <c r="AB36" i="27"/>
  <c r="AC36" i="27" s="1"/>
  <c r="BB36" i="27" s="1"/>
  <c r="AA36" i="27"/>
  <c r="X36" i="27"/>
  <c r="Y36" i="27" s="1"/>
  <c r="W36" i="27"/>
  <c r="U36" i="27"/>
  <c r="Q36" i="27"/>
  <c r="M36" i="27"/>
  <c r="I36" i="27"/>
  <c r="BA35" i="27"/>
  <c r="AV35" i="27"/>
  <c r="AW35" i="27" s="1"/>
  <c r="AU35" i="27"/>
  <c r="AR35" i="27"/>
  <c r="AS35" i="27" s="1"/>
  <c r="AQ35" i="27"/>
  <c r="AN35" i="27"/>
  <c r="AO35" i="27" s="1"/>
  <c r="AM35" i="27"/>
  <c r="AJ35" i="27"/>
  <c r="AK35" i="27" s="1"/>
  <c r="AI35" i="27"/>
  <c r="AF35" i="27"/>
  <c r="AG35" i="27" s="1"/>
  <c r="AE35" i="27"/>
  <c r="AB35" i="27"/>
  <c r="AC35" i="27" s="1"/>
  <c r="BB35" i="27" s="1"/>
  <c r="AA35" i="27"/>
  <c r="X35" i="27"/>
  <c r="W35" i="27"/>
  <c r="M35" i="27"/>
  <c r="I35" i="27"/>
  <c r="AV34" i="27"/>
  <c r="AU34" i="27"/>
  <c r="AR34" i="27"/>
  <c r="AQ34" i="27"/>
  <c r="AN34" i="27"/>
  <c r="AM34" i="27"/>
  <c r="AJ34" i="27"/>
  <c r="AI34" i="27"/>
  <c r="AF34" i="27"/>
  <c r="AE34" i="27"/>
  <c r="AB34" i="27"/>
  <c r="AA34" i="27"/>
  <c r="X34" i="27"/>
  <c r="W34" i="27"/>
  <c r="AV33" i="27"/>
  <c r="AU33" i="27"/>
  <c r="AR33" i="27"/>
  <c r="AQ33" i="27"/>
  <c r="AN33" i="27"/>
  <c r="AM33" i="27"/>
  <c r="AJ33" i="27"/>
  <c r="AI33" i="27"/>
  <c r="AF33" i="27"/>
  <c r="AE33" i="27"/>
  <c r="AB33" i="27"/>
  <c r="AA33" i="27"/>
  <c r="X33" i="27"/>
  <c r="W33" i="27"/>
  <c r="AV32" i="27"/>
  <c r="AW32" i="27" s="1"/>
  <c r="AU32" i="27"/>
  <c r="AR32" i="27"/>
  <c r="AS32" i="27" s="1"/>
  <c r="AQ32" i="27"/>
  <c r="AN32" i="27"/>
  <c r="AO32" i="27" s="1"/>
  <c r="AM32" i="27"/>
  <c r="AJ32" i="27"/>
  <c r="AK32" i="27" s="1"/>
  <c r="AI32" i="27"/>
  <c r="AF32" i="27"/>
  <c r="AG32" i="27" s="1"/>
  <c r="AE32" i="27"/>
  <c r="AB32" i="27"/>
  <c r="AC32" i="27" s="1"/>
  <c r="BB32" i="27" s="1"/>
  <c r="AA32" i="27"/>
  <c r="X32" i="27"/>
  <c r="Y32" i="27" s="1"/>
  <c r="W32" i="27"/>
  <c r="Q32" i="27"/>
  <c r="M32" i="27"/>
  <c r="AV31" i="27"/>
  <c r="AU31" i="27"/>
  <c r="AR31" i="27"/>
  <c r="AQ31" i="27"/>
  <c r="AN31" i="27"/>
  <c r="AM31" i="27"/>
  <c r="AJ31" i="27"/>
  <c r="AI31" i="27"/>
  <c r="AF31" i="27"/>
  <c r="AE31" i="27"/>
  <c r="AB31" i="27"/>
  <c r="AA31" i="27"/>
  <c r="X31" i="27"/>
  <c r="W31" i="27"/>
  <c r="AV30" i="27"/>
  <c r="AU30" i="27"/>
  <c r="AR30" i="27"/>
  <c r="AQ30" i="27"/>
  <c r="AN30" i="27"/>
  <c r="AM30" i="27"/>
  <c r="AJ30" i="27"/>
  <c r="AI30" i="27"/>
  <c r="AF30" i="27"/>
  <c r="AE30" i="27"/>
  <c r="AB30" i="27"/>
  <c r="AA30" i="27"/>
  <c r="X30" i="27"/>
  <c r="W30" i="27"/>
  <c r="AV29" i="27"/>
  <c r="AW29" i="27" s="1"/>
  <c r="AU29" i="27"/>
  <c r="AR29" i="27"/>
  <c r="AS29" i="27" s="1"/>
  <c r="AQ29" i="27"/>
  <c r="AN29" i="27"/>
  <c r="AO29" i="27" s="1"/>
  <c r="AM29" i="27"/>
  <c r="AJ29" i="27"/>
  <c r="AK29" i="27" s="1"/>
  <c r="AI29" i="27"/>
  <c r="AF29" i="27"/>
  <c r="AG29" i="27" s="1"/>
  <c r="AE29" i="27"/>
  <c r="AB29" i="27"/>
  <c r="AC29" i="27" s="1"/>
  <c r="AA29" i="27"/>
  <c r="X29" i="27"/>
  <c r="Y29" i="27" s="1"/>
  <c r="W29" i="27"/>
  <c r="Q29" i="27"/>
  <c r="M29" i="27"/>
  <c r="AV28" i="27"/>
  <c r="AW28" i="27" s="1"/>
  <c r="AU28" i="27"/>
  <c r="AR28" i="27"/>
  <c r="AS28" i="27" s="1"/>
  <c r="AQ28" i="27"/>
  <c r="AN28" i="27"/>
  <c r="AO28" i="27" s="1"/>
  <c r="AM28" i="27"/>
  <c r="AJ28" i="27"/>
  <c r="AK28" i="27" s="1"/>
  <c r="AI28" i="27"/>
  <c r="AF28" i="27"/>
  <c r="AG28" i="27" s="1"/>
  <c r="AE28" i="27"/>
  <c r="AB28" i="27"/>
  <c r="AC28" i="27" s="1"/>
  <c r="AA28" i="27"/>
  <c r="X28" i="27"/>
  <c r="Y28" i="27" s="1"/>
  <c r="W28" i="27"/>
  <c r="Q28" i="27"/>
  <c r="M28" i="27"/>
  <c r="AV27" i="27"/>
  <c r="AW27" i="27" s="1"/>
  <c r="AU27" i="27"/>
  <c r="AR27" i="27"/>
  <c r="AS27" i="27" s="1"/>
  <c r="AQ27" i="27"/>
  <c r="AN27" i="27"/>
  <c r="AO27" i="27" s="1"/>
  <c r="AM27" i="27"/>
  <c r="AJ27" i="27"/>
  <c r="AK27" i="27" s="1"/>
  <c r="AI27" i="27"/>
  <c r="AF27" i="27"/>
  <c r="AG27" i="27" s="1"/>
  <c r="AE27" i="27"/>
  <c r="AB27" i="27"/>
  <c r="AC27" i="27" s="1"/>
  <c r="AA27" i="27"/>
  <c r="X27" i="27"/>
  <c r="Y27" i="27" s="1"/>
  <c r="W27" i="27"/>
  <c r="Q27" i="27"/>
  <c r="M27" i="27"/>
  <c r="AV26" i="27"/>
  <c r="AW26" i="27" s="1"/>
  <c r="AU26" i="27"/>
  <c r="AR26" i="27"/>
  <c r="AS26" i="27" s="1"/>
  <c r="AQ26" i="27"/>
  <c r="AN26" i="27"/>
  <c r="AO26" i="27" s="1"/>
  <c r="AM26" i="27"/>
  <c r="AJ26" i="27"/>
  <c r="AK26" i="27" s="1"/>
  <c r="AI26" i="27"/>
  <c r="AF26" i="27"/>
  <c r="AG26" i="27" s="1"/>
  <c r="AE26" i="27"/>
  <c r="AB26" i="27"/>
  <c r="AC26" i="27" s="1"/>
  <c r="AA26" i="27"/>
  <c r="X26" i="27"/>
  <c r="Y26" i="27" s="1"/>
  <c r="W26" i="27"/>
  <c r="Q26" i="27"/>
  <c r="M26" i="27"/>
  <c r="AV25" i="27"/>
  <c r="AW25" i="27" s="1"/>
  <c r="AU25" i="27"/>
  <c r="AR25" i="27"/>
  <c r="AS25" i="27" s="1"/>
  <c r="AQ25" i="27"/>
  <c r="AN25" i="27"/>
  <c r="AO25" i="27" s="1"/>
  <c r="AM25" i="27"/>
  <c r="AJ25" i="27"/>
  <c r="AK25" i="27" s="1"/>
  <c r="AI25" i="27"/>
  <c r="AF25" i="27"/>
  <c r="AG25" i="27" s="1"/>
  <c r="AE25" i="27"/>
  <c r="AB25" i="27"/>
  <c r="AC25" i="27" s="1"/>
  <c r="AA25" i="27"/>
  <c r="X25" i="27"/>
  <c r="Y25" i="27" s="1"/>
  <c r="W25" i="27"/>
  <c r="Q25" i="27"/>
  <c r="M25" i="27"/>
  <c r="AV24" i="27"/>
  <c r="AW24" i="27" s="1"/>
  <c r="AU24" i="27"/>
  <c r="AR24" i="27"/>
  <c r="AS24" i="27" s="1"/>
  <c r="AQ24" i="27"/>
  <c r="AN24" i="27"/>
  <c r="AO24" i="27" s="1"/>
  <c r="AM24" i="27"/>
  <c r="AJ24" i="27"/>
  <c r="AK24" i="27" s="1"/>
  <c r="AI24" i="27"/>
  <c r="AF24" i="27"/>
  <c r="AG24" i="27" s="1"/>
  <c r="AE24" i="27"/>
  <c r="AB24" i="27"/>
  <c r="AC24" i="27" s="1"/>
  <c r="AA24" i="27"/>
  <c r="X24" i="27"/>
  <c r="Y24" i="27" s="1"/>
  <c r="W24" i="27"/>
  <c r="Q24" i="27"/>
  <c r="M24" i="27"/>
  <c r="AV23" i="27"/>
  <c r="AW23" i="27" s="1"/>
  <c r="AU23" i="27"/>
  <c r="AR23" i="27"/>
  <c r="AS23" i="27" s="1"/>
  <c r="AQ23" i="27"/>
  <c r="AN23" i="27"/>
  <c r="AO23" i="27" s="1"/>
  <c r="AM23" i="27"/>
  <c r="AJ23" i="27"/>
  <c r="AK23" i="27" s="1"/>
  <c r="AI23" i="27"/>
  <c r="AF23" i="27"/>
  <c r="AG23" i="27" s="1"/>
  <c r="AE23" i="27"/>
  <c r="AB23" i="27"/>
  <c r="AC23" i="27" s="1"/>
  <c r="AA23" i="27"/>
  <c r="X23" i="27"/>
  <c r="Y23" i="27" s="1"/>
  <c r="W23" i="27"/>
  <c r="Q23" i="27"/>
  <c r="M23" i="27"/>
  <c r="AV22" i="27"/>
  <c r="AW22" i="27" s="1"/>
  <c r="AU22" i="27"/>
  <c r="AR22" i="27"/>
  <c r="AS22" i="27" s="1"/>
  <c r="AQ22" i="27"/>
  <c r="AN22" i="27"/>
  <c r="AO22" i="27" s="1"/>
  <c r="AM22" i="27"/>
  <c r="AJ22" i="27"/>
  <c r="AK22" i="27" s="1"/>
  <c r="AI22" i="27"/>
  <c r="AF22" i="27"/>
  <c r="AG22" i="27" s="1"/>
  <c r="AE22" i="27"/>
  <c r="AB22" i="27"/>
  <c r="AC22" i="27" s="1"/>
  <c r="AA22" i="27"/>
  <c r="X22" i="27"/>
  <c r="Y22" i="27" s="1"/>
  <c r="W22" i="27"/>
  <c r="Q22" i="27"/>
  <c r="M22" i="27"/>
  <c r="AV21" i="27"/>
  <c r="AW21" i="27" s="1"/>
  <c r="AU21" i="27"/>
  <c r="AR21" i="27"/>
  <c r="AS21" i="27" s="1"/>
  <c r="AQ21" i="27"/>
  <c r="AN21" i="27"/>
  <c r="AO21" i="27" s="1"/>
  <c r="AM21" i="27"/>
  <c r="AJ21" i="27"/>
  <c r="AK21" i="27" s="1"/>
  <c r="AI21" i="27"/>
  <c r="AF21" i="27"/>
  <c r="AG21" i="27" s="1"/>
  <c r="AE21" i="27"/>
  <c r="AB21" i="27"/>
  <c r="AC21" i="27" s="1"/>
  <c r="AA21" i="27"/>
  <c r="X21" i="27"/>
  <c r="Y21" i="27" s="1"/>
  <c r="W21" i="27"/>
  <c r="Q21" i="27"/>
  <c r="M21" i="27"/>
  <c r="AV20" i="27"/>
  <c r="AW20" i="27" s="1"/>
  <c r="AU20" i="27"/>
  <c r="AR20" i="27"/>
  <c r="AS20" i="27" s="1"/>
  <c r="AQ20" i="27"/>
  <c r="AN20" i="27"/>
  <c r="AO20" i="27" s="1"/>
  <c r="AM20" i="27"/>
  <c r="AJ20" i="27"/>
  <c r="AK20" i="27" s="1"/>
  <c r="AI20" i="27"/>
  <c r="AF20" i="27"/>
  <c r="AG20" i="27" s="1"/>
  <c r="AE20" i="27"/>
  <c r="AB20" i="27"/>
  <c r="AC20" i="27" s="1"/>
  <c r="AA20" i="27"/>
  <c r="X20" i="27"/>
  <c r="Y20" i="27" s="1"/>
  <c r="W20" i="27"/>
  <c r="Q20" i="27"/>
  <c r="M20" i="27"/>
  <c r="AV19" i="27"/>
  <c r="AW19" i="27" s="1"/>
  <c r="AU19" i="27"/>
  <c r="AR19" i="27"/>
  <c r="AS19" i="27" s="1"/>
  <c r="AQ19" i="27"/>
  <c r="AN19" i="27"/>
  <c r="AO19" i="27" s="1"/>
  <c r="AM19" i="27"/>
  <c r="AJ19" i="27"/>
  <c r="AK19" i="27" s="1"/>
  <c r="AI19" i="27"/>
  <c r="AF19" i="27"/>
  <c r="AG19" i="27" s="1"/>
  <c r="AE19" i="27"/>
  <c r="AB19" i="27"/>
  <c r="AC19" i="27" s="1"/>
  <c r="AA19" i="27"/>
  <c r="X19" i="27"/>
  <c r="Y19" i="27" s="1"/>
  <c r="W19" i="27"/>
  <c r="Q19" i="27"/>
  <c r="M19" i="27"/>
  <c r="AV18" i="27"/>
  <c r="AW18" i="27" s="1"/>
  <c r="AU18" i="27"/>
  <c r="AR18" i="27"/>
  <c r="AS18" i="27" s="1"/>
  <c r="AQ18" i="27"/>
  <c r="AN18" i="27"/>
  <c r="AO18" i="27" s="1"/>
  <c r="AM18" i="27"/>
  <c r="AJ18" i="27"/>
  <c r="AK18" i="27" s="1"/>
  <c r="AI18" i="27"/>
  <c r="AF18" i="27"/>
  <c r="AG18" i="27" s="1"/>
  <c r="AE18" i="27"/>
  <c r="AB18" i="27"/>
  <c r="AC18" i="27" s="1"/>
  <c r="AA18" i="27"/>
  <c r="X18" i="27"/>
  <c r="Y18" i="27" s="1"/>
  <c r="W18" i="27"/>
  <c r="Q18" i="27"/>
  <c r="M18" i="27"/>
  <c r="AV17" i="27"/>
  <c r="AW17" i="27" s="1"/>
  <c r="AU17" i="27"/>
  <c r="AR17" i="27"/>
  <c r="AS17" i="27" s="1"/>
  <c r="AQ17" i="27"/>
  <c r="AN17" i="27"/>
  <c r="AO17" i="27" s="1"/>
  <c r="AM17" i="27"/>
  <c r="AJ17" i="27"/>
  <c r="AK17" i="27" s="1"/>
  <c r="AI17" i="27"/>
  <c r="AF17" i="27"/>
  <c r="AG17" i="27" s="1"/>
  <c r="AE17" i="27"/>
  <c r="AB17" i="27"/>
  <c r="AC17" i="27" s="1"/>
  <c r="AA17" i="27"/>
  <c r="X17" i="27"/>
  <c r="Y17" i="27" s="1"/>
  <c r="W17" i="27"/>
  <c r="Q17" i="27"/>
  <c r="M17" i="27"/>
  <c r="AV16" i="27"/>
  <c r="AW16" i="27" s="1"/>
  <c r="AU16" i="27"/>
  <c r="AR16" i="27"/>
  <c r="AS16" i="27" s="1"/>
  <c r="AQ16" i="27"/>
  <c r="AN16" i="27"/>
  <c r="AO16" i="27" s="1"/>
  <c r="AM16" i="27"/>
  <c r="AJ16" i="27"/>
  <c r="AK16" i="27" s="1"/>
  <c r="AI16" i="27"/>
  <c r="AF16" i="27"/>
  <c r="AG16" i="27" s="1"/>
  <c r="AE16" i="27"/>
  <c r="AB16" i="27"/>
  <c r="AC16" i="27" s="1"/>
  <c r="AA16" i="27"/>
  <c r="X16" i="27"/>
  <c r="Y16" i="27" s="1"/>
  <c r="W16" i="27"/>
  <c r="Q16" i="27"/>
  <c r="M16" i="27"/>
  <c r="AV15" i="27"/>
  <c r="AW15" i="27" s="1"/>
  <c r="AU15" i="27"/>
  <c r="AR15" i="27"/>
  <c r="AS15" i="27" s="1"/>
  <c r="AQ15" i="27"/>
  <c r="AN15" i="27"/>
  <c r="AO15" i="27" s="1"/>
  <c r="AM15" i="27"/>
  <c r="AJ15" i="27"/>
  <c r="AK15" i="27" s="1"/>
  <c r="AI15" i="27"/>
  <c r="AF15" i="27"/>
  <c r="AG15" i="27" s="1"/>
  <c r="AE15" i="27"/>
  <c r="AB15" i="27"/>
  <c r="AC15" i="27" s="1"/>
  <c r="AA15" i="27"/>
  <c r="X15" i="27"/>
  <c r="Y15" i="27" s="1"/>
  <c r="W15" i="27"/>
  <c r="Q15" i="27"/>
  <c r="M15" i="27"/>
  <c r="AV14" i="27"/>
  <c r="AU14" i="27"/>
  <c r="AR14" i="27"/>
  <c r="AQ14" i="27"/>
  <c r="AN14" i="27"/>
  <c r="AM14" i="27"/>
  <c r="AJ14" i="27"/>
  <c r="AI14" i="27"/>
  <c r="AF14" i="27"/>
  <c r="AE14" i="27"/>
  <c r="AB14" i="27"/>
  <c r="AA14" i="27"/>
  <c r="X14" i="27"/>
  <c r="W14" i="27"/>
  <c r="AV13" i="27"/>
  <c r="AU13" i="27"/>
  <c r="AR13" i="27"/>
  <c r="AQ13" i="27"/>
  <c r="AN13" i="27"/>
  <c r="AM13" i="27"/>
  <c r="AJ13" i="27"/>
  <c r="AI13" i="27"/>
  <c r="AF13" i="27"/>
  <c r="AE13" i="27"/>
  <c r="AB13" i="27"/>
  <c r="AA13" i="27"/>
  <c r="X13" i="27"/>
  <c r="W13" i="27"/>
  <c r="AV12" i="27"/>
  <c r="AW12" i="27" s="1"/>
  <c r="AU12" i="27"/>
  <c r="AR12" i="27"/>
  <c r="AS12" i="27" s="1"/>
  <c r="AQ12" i="27"/>
  <c r="AN12" i="27"/>
  <c r="AO12" i="27" s="1"/>
  <c r="AM12" i="27"/>
  <c r="AJ12" i="27"/>
  <c r="AK12" i="27" s="1"/>
  <c r="AI12" i="27"/>
  <c r="AF12" i="27"/>
  <c r="AG12" i="27" s="1"/>
  <c r="AE12" i="27"/>
  <c r="AB12" i="27"/>
  <c r="AC12" i="27" s="1"/>
  <c r="AA12" i="27"/>
  <c r="X12" i="27"/>
  <c r="Y12" i="27" s="1"/>
  <c r="W12" i="27"/>
  <c r="Q12" i="27"/>
  <c r="M12" i="27"/>
  <c r="AV11" i="27"/>
  <c r="AU11" i="27"/>
  <c r="AR11" i="27"/>
  <c r="AQ11" i="27"/>
  <c r="AN11" i="27"/>
  <c r="AM11" i="27"/>
  <c r="AJ11" i="27"/>
  <c r="AI11" i="27"/>
  <c r="AF11" i="27"/>
  <c r="AE11" i="27"/>
  <c r="AB11" i="27"/>
  <c r="AA11" i="27"/>
  <c r="X11" i="27"/>
  <c r="W11" i="27"/>
  <c r="AV10" i="27"/>
  <c r="AU10" i="27"/>
  <c r="AR10" i="27"/>
  <c r="AQ10" i="27"/>
  <c r="AN10" i="27"/>
  <c r="AM10" i="27"/>
  <c r="AJ10" i="27"/>
  <c r="AI10" i="27"/>
  <c r="AF10" i="27"/>
  <c r="AE10" i="27"/>
  <c r="AB10" i="27"/>
  <c r="AA10" i="27"/>
  <c r="X10" i="27"/>
  <c r="W10" i="27"/>
  <c r="AV9" i="27"/>
  <c r="AW9" i="27" s="1"/>
  <c r="AU9" i="27"/>
  <c r="AR9" i="27"/>
  <c r="AS9" i="27" s="1"/>
  <c r="AQ9" i="27"/>
  <c r="AN9" i="27"/>
  <c r="AO9" i="27" s="1"/>
  <c r="AM9" i="27"/>
  <c r="AJ9" i="27"/>
  <c r="AK9" i="27" s="1"/>
  <c r="AI9" i="27"/>
  <c r="AF9" i="27"/>
  <c r="AG9" i="27" s="1"/>
  <c r="AE9" i="27"/>
  <c r="AB9" i="27"/>
  <c r="AC9" i="27" s="1"/>
  <c r="AA9" i="27"/>
  <c r="X9" i="27"/>
  <c r="Y9" i="27" s="1"/>
  <c r="W9" i="27"/>
  <c r="Q9" i="27"/>
  <c r="M9" i="27"/>
  <c r="AV8" i="27"/>
  <c r="AU8" i="27"/>
  <c r="AR8" i="27"/>
  <c r="AQ8" i="27"/>
  <c r="AN8" i="27"/>
  <c r="AM8" i="27"/>
  <c r="AJ8" i="27"/>
  <c r="AI8" i="27"/>
  <c r="AF8" i="27"/>
  <c r="AE8" i="27"/>
  <c r="AB8" i="27"/>
  <c r="AA8" i="27"/>
  <c r="X8" i="27"/>
  <c r="W8" i="27"/>
  <c r="AV7" i="27"/>
  <c r="AW7" i="27" s="1"/>
  <c r="AU7" i="27"/>
  <c r="AR7" i="27"/>
  <c r="AS7" i="27" s="1"/>
  <c r="AQ7" i="27"/>
  <c r="AN7" i="27"/>
  <c r="AO7" i="27" s="1"/>
  <c r="AM7" i="27"/>
  <c r="AJ7" i="27"/>
  <c r="AK7" i="27" s="1"/>
  <c r="AI7" i="27"/>
  <c r="AF7" i="27"/>
  <c r="AG7" i="27" s="1"/>
  <c r="AE7" i="27"/>
  <c r="AB7" i="27"/>
  <c r="AC7" i="27" s="1"/>
  <c r="AA7" i="27"/>
  <c r="X7" i="27"/>
  <c r="Y7" i="27" s="1"/>
  <c r="W7" i="27"/>
  <c r="Q7" i="27"/>
  <c r="M7" i="27"/>
  <c r="AV6" i="27"/>
  <c r="AW6" i="27" s="1"/>
  <c r="AU6" i="27"/>
  <c r="AR6" i="27"/>
  <c r="AS6" i="27" s="1"/>
  <c r="AQ6" i="27"/>
  <c r="AN6" i="27"/>
  <c r="AO6" i="27" s="1"/>
  <c r="AM6" i="27"/>
  <c r="AJ6" i="27"/>
  <c r="AK6" i="27" s="1"/>
  <c r="AI6" i="27"/>
  <c r="AF6" i="27"/>
  <c r="AG6" i="27" s="1"/>
  <c r="AE6" i="27"/>
  <c r="AB6" i="27"/>
  <c r="AC6" i="27" s="1"/>
  <c r="AA6" i="27"/>
  <c r="X6" i="27"/>
  <c r="Y6" i="27" s="1"/>
  <c r="W6" i="27"/>
  <c r="Q6" i="27"/>
  <c r="M6" i="27"/>
  <c r="AV5" i="27"/>
  <c r="AU5" i="27"/>
  <c r="AR5" i="27"/>
  <c r="AQ5" i="27"/>
  <c r="AN5" i="27"/>
  <c r="AM5" i="27"/>
  <c r="AJ5" i="27"/>
  <c r="AI5" i="27"/>
  <c r="AF5" i="27"/>
  <c r="AE5" i="27"/>
  <c r="AB5" i="27"/>
  <c r="AA5" i="27"/>
  <c r="X5" i="27"/>
  <c r="W5" i="27"/>
  <c r="AV4" i="27"/>
  <c r="AW4" i="27" s="1"/>
  <c r="AU4" i="27"/>
  <c r="AR4" i="27"/>
  <c r="AS4" i="27" s="1"/>
  <c r="AQ4" i="27"/>
  <c r="AN4" i="27"/>
  <c r="AO4" i="27" s="1"/>
  <c r="AM4" i="27"/>
  <c r="AJ4" i="27"/>
  <c r="AK4" i="27" s="1"/>
  <c r="AI4" i="27"/>
  <c r="AF4" i="27"/>
  <c r="AG4" i="27" s="1"/>
  <c r="AE4" i="27"/>
  <c r="AB4" i="27"/>
  <c r="AC4" i="27" s="1"/>
  <c r="AA4" i="27"/>
  <c r="X4" i="27"/>
  <c r="Y4" i="27" s="1"/>
  <c r="W4" i="27"/>
  <c r="Q4" i="27"/>
  <c r="M4" i="27"/>
  <c r="AW3" i="27"/>
  <c r="AS3" i="27"/>
  <c r="AO3" i="27"/>
  <c r="AK3" i="27"/>
  <c r="AG3" i="27"/>
  <c r="AC3" i="27"/>
  <c r="Y3" i="27"/>
  <c r="Q3" i="27"/>
  <c r="M3" i="27"/>
  <c r="L183" i="1"/>
  <c r="X183" i="1" s="1"/>
  <c r="S183" i="1"/>
  <c r="W183" i="1"/>
  <c r="AA183" i="1"/>
  <c r="AP183" i="1"/>
  <c r="L182" i="1"/>
  <c r="M182" i="1" s="1"/>
  <c r="S182" i="1"/>
  <c r="W182" i="1"/>
  <c r="AA182" i="1"/>
  <c r="AP182" i="1"/>
  <c r="L277" i="1"/>
  <c r="X277" i="1" s="1"/>
  <c r="S277" i="1"/>
  <c r="W277" i="1"/>
  <c r="AA277" i="1"/>
  <c r="AP277" i="1"/>
  <c r="D205" i="27" l="1"/>
  <c r="G182" i="27"/>
  <c r="K33" i="27"/>
  <c r="M33" i="27" s="1"/>
  <c r="K31" i="27"/>
  <c r="M31" i="27" s="1"/>
  <c r="BC59" i="27"/>
  <c r="AQ183" i="1"/>
  <c r="AQ182" i="1"/>
  <c r="AQ277" i="1"/>
  <c r="BA38" i="27"/>
  <c r="BA44" i="27"/>
  <c r="BA52" i="27"/>
  <c r="BA148" i="27"/>
  <c r="BC148" i="27" s="1"/>
  <c r="BA149" i="27"/>
  <c r="BC149" i="27" s="1"/>
  <c r="BA150" i="27"/>
  <c r="BC150" i="27" s="1"/>
  <c r="BA151" i="27"/>
  <c r="BC151" i="27" s="1"/>
  <c r="BA153" i="27"/>
  <c r="BC153" i="27" s="1"/>
  <c r="BA154" i="27"/>
  <c r="BC154" i="27" s="1"/>
  <c r="BA155" i="27"/>
  <c r="BC155" i="27" s="1"/>
  <c r="BA156" i="27"/>
  <c r="BC156" i="27" s="1"/>
  <c r="BA158" i="27"/>
  <c r="BC158" i="27" s="1"/>
  <c r="BA159" i="27"/>
  <c r="BC159" i="27" s="1"/>
  <c r="BA160" i="27"/>
  <c r="BC160" i="27" s="1"/>
  <c r="BA161" i="27"/>
  <c r="BC161" i="27" s="1"/>
  <c r="BA162" i="27"/>
  <c r="BA163" i="27"/>
  <c r="BC163" i="27" s="1"/>
  <c r="BA164" i="27"/>
  <c r="BC164" i="27" s="1"/>
  <c r="BA166" i="27"/>
  <c r="BC166" i="27" s="1"/>
  <c r="BA167" i="27"/>
  <c r="BC167" i="27" s="1"/>
  <c r="BA168" i="27"/>
  <c r="BC168" i="27" s="1"/>
  <c r="BA169" i="27"/>
  <c r="BC169" i="27" s="1"/>
  <c r="BA174" i="27"/>
  <c r="BC174" i="27" s="1"/>
  <c r="U126" i="27"/>
  <c r="U127" i="27"/>
  <c r="AS129" i="27"/>
  <c r="U130" i="27"/>
  <c r="U141" i="27"/>
  <c r="AS141" i="27"/>
  <c r="Q152" i="27"/>
  <c r="Q157" i="27"/>
  <c r="AO157" i="27"/>
  <c r="AS127" i="27"/>
  <c r="AS121" i="27"/>
  <c r="AS124" i="27"/>
  <c r="E98" i="27"/>
  <c r="U121" i="27"/>
  <c r="U129" i="27"/>
  <c r="Y33" i="27"/>
  <c r="AW33" i="27"/>
  <c r="AC34" i="27"/>
  <c r="BB34" i="27" s="1"/>
  <c r="M37" i="27"/>
  <c r="AK37" i="27"/>
  <c r="AS39" i="27"/>
  <c r="Y40" i="27"/>
  <c r="AW40" i="27"/>
  <c r="I42" i="27"/>
  <c r="AG42" i="27"/>
  <c r="M43" i="27"/>
  <c r="AK43" i="27"/>
  <c r="Q121" i="27"/>
  <c r="AO121" i="27"/>
  <c r="AO124" i="27"/>
  <c r="AO126" i="27"/>
  <c r="AO127" i="27"/>
  <c r="Q129" i="27"/>
  <c r="Q130" i="27"/>
  <c r="AO141" i="27"/>
  <c r="M157" i="27"/>
  <c r="AK157" i="27"/>
  <c r="AK162" i="27"/>
  <c r="M163" i="27"/>
  <c r="AZ110" i="27"/>
  <c r="BC110" i="27" s="1"/>
  <c r="AZ116" i="27"/>
  <c r="BC116" i="27" s="1"/>
  <c r="AS5" i="27"/>
  <c r="AG8" i="27"/>
  <c r="Q10" i="27"/>
  <c r="AO10" i="27"/>
  <c r="AS11" i="27"/>
  <c r="AC13" i="27"/>
  <c r="AG14" i="27"/>
  <c r="AW62" i="27"/>
  <c r="Y65" i="27"/>
  <c r="AW65" i="27"/>
  <c r="AW71" i="27"/>
  <c r="Y75" i="27"/>
  <c r="Y76" i="27"/>
  <c r="AW76" i="27"/>
  <c r="AW78" i="27"/>
  <c r="Y79" i="27"/>
  <c r="AW79" i="27"/>
  <c r="AW83" i="27"/>
  <c r="E94" i="27"/>
  <c r="AZ94" i="27" s="1"/>
  <c r="BC94" i="27" s="1"/>
  <c r="Q97" i="27"/>
  <c r="BA97" i="27" s="1"/>
  <c r="AG5" i="27"/>
  <c r="AS8" i="27"/>
  <c r="AC10" i="27"/>
  <c r="AG11" i="27"/>
  <c r="Q13" i="27"/>
  <c r="AO13" i="27"/>
  <c r="AS14" i="27"/>
  <c r="M61" i="27"/>
  <c r="AZ61" i="27" s="1"/>
  <c r="BC61" i="27" s="1"/>
  <c r="AK62" i="27"/>
  <c r="M64" i="27"/>
  <c r="M65" i="27"/>
  <c r="AK65" i="27"/>
  <c r="M70" i="27"/>
  <c r="AK70" i="27"/>
  <c r="M72" i="27"/>
  <c r="M75" i="27"/>
  <c r="AK75" i="27"/>
  <c r="M76" i="27"/>
  <c r="AK76" i="27"/>
  <c r="M79" i="27"/>
  <c r="AK79" i="27"/>
  <c r="M81" i="27"/>
  <c r="AK86" i="27"/>
  <c r="AC33" i="27"/>
  <c r="BB33" i="27" s="1"/>
  <c r="AG34" i="27"/>
  <c r="Q37" i="27"/>
  <c r="BA37" i="27" s="1"/>
  <c r="AO37" i="27"/>
  <c r="AW39" i="27"/>
  <c r="AC40" i="27"/>
  <c r="BB40" i="27" s="1"/>
  <c r="M42" i="27"/>
  <c r="AK42" i="27"/>
  <c r="Q43" i="27"/>
  <c r="AO43" i="27"/>
  <c r="AC54" i="27"/>
  <c r="BB54" i="27" s="1"/>
  <c r="Y121" i="27"/>
  <c r="AW121" i="27"/>
  <c r="Y124" i="27"/>
  <c r="BA124" i="27" s="1"/>
  <c r="AW124" i="27"/>
  <c r="Y126" i="27"/>
  <c r="Y127" i="27"/>
  <c r="AW127" i="27"/>
  <c r="Y129" i="27"/>
  <c r="AW129" i="27"/>
  <c r="Y130" i="27"/>
  <c r="AZ91" i="27"/>
  <c r="BC91" i="27" s="1"/>
  <c r="AZ104" i="27"/>
  <c r="BC104" i="27" s="1"/>
  <c r="AZ101" i="27"/>
  <c r="BC101" i="27" s="1"/>
  <c r="AZ107" i="27"/>
  <c r="BC107" i="27" s="1"/>
  <c r="AZ113" i="27"/>
  <c r="BC113" i="27" s="1"/>
  <c r="BA41" i="27"/>
  <c r="BA48" i="27"/>
  <c r="BA55" i="27"/>
  <c r="BA98" i="27"/>
  <c r="AG120" i="27"/>
  <c r="AG121" i="27"/>
  <c r="AG124" i="27"/>
  <c r="AG126" i="27"/>
  <c r="AG127" i="27"/>
  <c r="I129" i="27"/>
  <c r="AG129" i="27"/>
  <c r="I130" i="27"/>
  <c r="AG130" i="27"/>
  <c r="I141" i="27"/>
  <c r="AC152" i="27"/>
  <c r="BB152" i="27" s="1"/>
  <c r="E157" i="27"/>
  <c r="AC157" i="27"/>
  <c r="BB157" i="27" s="1"/>
  <c r="E162" i="27"/>
  <c r="AC162" i="27"/>
  <c r="BB162" i="27" s="1"/>
  <c r="E163" i="27"/>
  <c r="AC165" i="27"/>
  <c r="BB165" i="27" s="1"/>
  <c r="AC173" i="27"/>
  <c r="BB173" i="27" s="1"/>
  <c r="AC175" i="27"/>
  <c r="BB175" i="27" s="1"/>
  <c r="BC175" i="27" s="1"/>
  <c r="Y5" i="27"/>
  <c r="AW5" i="27"/>
  <c r="M8" i="27"/>
  <c r="AK8" i="27"/>
  <c r="AS10" i="27"/>
  <c r="Y11" i="27"/>
  <c r="AW11" i="27"/>
  <c r="AG13" i="27"/>
  <c r="AK14" i="27"/>
  <c r="AZ58" i="27"/>
  <c r="BC58" i="27" s="1"/>
  <c r="AZ63" i="27"/>
  <c r="BC63" i="27" s="1"/>
  <c r="AC65" i="27"/>
  <c r="BB65" i="27" s="1"/>
  <c r="AZ66" i="27"/>
  <c r="BC66" i="27" s="1"/>
  <c r="AZ67" i="27"/>
  <c r="BC67" i="27" s="1"/>
  <c r="AZ68" i="27"/>
  <c r="BC68" i="27" s="1"/>
  <c r="AZ69" i="27"/>
  <c r="BC69" i="27" s="1"/>
  <c r="AZ74" i="27"/>
  <c r="BC74" i="27" s="1"/>
  <c r="AC76" i="27"/>
  <c r="BB76" i="27" s="1"/>
  <c r="AZ77" i="27"/>
  <c r="AZ78" i="27"/>
  <c r="AC78" i="27"/>
  <c r="BB78" i="27" s="1"/>
  <c r="AC79" i="27"/>
  <c r="BB79" i="27" s="1"/>
  <c r="AZ82" i="27"/>
  <c r="BC82" i="27" s="1"/>
  <c r="AZ83" i="27"/>
  <c r="BC83" i="27" s="1"/>
  <c r="AZ84" i="27"/>
  <c r="BC84" i="27" s="1"/>
  <c r="AK121" i="27"/>
  <c r="M124" i="27"/>
  <c r="AK124" i="27"/>
  <c r="M126" i="27"/>
  <c r="AK126" i="27"/>
  <c r="AK127" i="27"/>
  <c r="M129" i="27"/>
  <c r="AK129" i="27"/>
  <c r="M130" i="27"/>
  <c r="AK130" i="27"/>
  <c r="AK141" i="27"/>
  <c r="I152" i="27"/>
  <c r="I157" i="27"/>
  <c r="AG157" i="27"/>
  <c r="AC5" i="27"/>
  <c r="Q8" i="27"/>
  <c r="AO8" i="27"/>
  <c r="Y10" i="27"/>
  <c r="AW10" i="27"/>
  <c r="AC11" i="27"/>
  <c r="AK13" i="27"/>
  <c r="Q14" i="27"/>
  <c r="AO14" i="27"/>
  <c r="BA46" i="27"/>
  <c r="I64" i="27"/>
  <c r="AG70" i="27"/>
  <c r="I73" i="27"/>
  <c r="I75" i="27"/>
  <c r="AG75" i="27"/>
  <c r="AG76" i="27"/>
  <c r="I79" i="27"/>
  <c r="AG79" i="27"/>
  <c r="I80" i="27"/>
  <c r="AZ80" i="27" s="1"/>
  <c r="I81" i="27"/>
  <c r="AG87" i="27"/>
  <c r="AZ90" i="27"/>
  <c r="BC90" i="27" s="1"/>
  <c r="AZ96" i="27"/>
  <c r="BC96" i="27" s="1"/>
  <c r="AZ103" i="27"/>
  <c r="BC103" i="27" s="1"/>
  <c r="AZ109" i="27"/>
  <c r="BC109" i="27" s="1"/>
  <c r="AZ115" i="27"/>
  <c r="BC115" i="27" s="1"/>
  <c r="BA32" i="27"/>
  <c r="U33" i="27"/>
  <c r="AS33" i="27"/>
  <c r="Y34" i="27"/>
  <c r="AW34" i="27"/>
  <c r="AG37" i="27"/>
  <c r="Q39" i="27"/>
  <c r="BA39" i="27" s="1"/>
  <c r="AO39" i="27"/>
  <c r="U40" i="27"/>
  <c r="AS40" i="27"/>
  <c r="AC42" i="27"/>
  <c r="BB42" i="27" s="1"/>
  <c r="AG43" i="27"/>
  <c r="BA45" i="27"/>
  <c r="AZ50" i="27"/>
  <c r="BC50" i="27" s="1"/>
  <c r="BA53" i="27"/>
  <c r="U54" i="27"/>
  <c r="BA119" i="27"/>
  <c r="BA120" i="27"/>
  <c r="BA122" i="27"/>
  <c r="BA123" i="27"/>
  <c r="BA125" i="27"/>
  <c r="BA128" i="27"/>
  <c r="BA131" i="27"/>
  <c r="BA132" i="27"/>
  <c r="BA133" i="27"/>
  <c r="BA134" i="27"/>
  <c r="BA135" i="27"/>
  <c r="BA136" i="27"/>
  <c r="BA137" i="27"/>
  <c r="BA138" i="27"/>
  <c r="BA139" i="27"/>
  <c r="BA140" i="27"/>
  <c r="BA142" i="27"/>
  <c r="BA143" i="27"/>
  <c r="BA144" i="27"/>
  <c r="BA145" i="27"/>
  <c r="M170" i="27"/>
  <c r="M171" i="27"/>
  <c r="AK173" i="27"/>
  <c r="AK175" i="27"/>
  <c r="AZ52" i="27"/>
  <c r="BC52" i="27" s="1"/>
  <c r="Y54" i="27"/>
  <c r="Q170" i="27"/>
  <c r="BA170" i="27" s="1"/>
  <c r="BC170" i="27" s="1"/>
  <c r="Q171" i="27"/>
  <c r="AO171" i="27"/>
  <c r="Q172" i="27"/>
  <c r="AO173" i="27"/>
  <c r="M5" i="27"/>
  <c r="AK5" i="27"/>
  <c r="Y8" i="27"/>
  <c r="AW8" i="27"/>
  <c r="AG10" i="27"/>
  <c r="M11" i="27"/>
  <c r="AK11" i="27"/>
  <c r="AS13" i="27"/>
  <c r="Y14" i="27"/>
  <c r="AW14" i="27"/>
  <c r="BA58" i="27"/>
  <c r="BA61" i="27"/>
  <c r="BA62" i="27"/>
  <c r="BA63" i="27"/>
  <c r="Q64" i="27"/>
  <c r="Q65" i="27"/>
  <c r="AO65" i="27"/>
  <c r="BA66" i="27"/>
  <c r="BA67" i="27"/>
  <c r="BA68" i="27"/>
  <c r="BA69" i="27"/>
  <c r="Q70" i="27"/>
  <c r="AO70" i="27"/>
  <c r="BA71" i="27"/>
  <c r="BA72" i="27"/>
  <c r="BA73" i="27"/>
  <c r="BA74" i="27"/>
  <c r="Q75" i="27"/>
  <c r="Q76" i="27"/>
  <c r="AO76" i="27"/>
  <c r="Q77" i="27"/>
  <c r="BA78" i="27"/>
  <c r="Q79" i="27"/>
  <c r="AO79" i="27"/>
  <c r="BA80" i="27"/>
  <c r="Q81" i="27"/>
  <c r="BA81" i="27" s="1"/>
  <c r="BA82" i="27"/>
  <c r="BA83" i="27"/>
  <c r="BA84" i="27"/>
  <c r="BA85" i="27"/>
  <c r="Q86" i="27"/>
  <c r="BA87" i="27"/>
  <c r="AZ92" i="27"/>
  <c r="BC92" i="27" s="1"/>
  <c r="I97" i="27"/>
  <c r="AZ99" i="27"/>
  <c r="BC99" i="27" s="1"/>
  <c r="E105" i="27"/>
  <c r="AZ111" i="27"/>
  <c r="BC111" i="27" s="1"/>
  <c r="AZ38" i="27"/>
  <c r="BC38" i="27" s="1"/>
  <c r="AZ47" i="27"/>
  <c r="BC47" i="27" s="1"/>
  <c r="BA51" i="27"/>
  <c r="BA57" i="27"/>
  <c r="Y141" i="27"/>
  <c r="U152" i="27"/>
  <c r="U157" i="27"/>
  <c r="AS157" i="27"/>
  <c r="U165" i="27"/>
  <c r="BA165" i="27" s="1"/>
  <c r="AS171" i="27"/>
  <c r="U172" i="27"/>
  <c r="U173" i="27"/>
  <c r="BA173" i="27" s="1"/>
  <c r="AS173" i="27"/>
  <c r="Q5" i="27"/>
  <c r="AO5" i="27"/>
  <c r="AC8" i="27"/>
  <c r="AK10" i="27"/>
  <c r="Q11" i="27"/>
  <c r="AO11" i="27"/>
  <c r="Y13" i="27"/>
  <c r="AW13" i="27"/>
  <c r="AC14" i="27"/>
  <c r="AZ46" i="27"/>
  <c r="BC46" i="27" s="1"/>
  <c r="AS62" i="27"/>
  <c r="AS65" i="27"/>
  <c r="AS70" i="27"/>
  <c r="AS76" i="27"/>
  <c r="AS78" i="27"/>
  <c r="AS79" i="27"/>
  <c r="AZ93" i="27"/>
  <c r="BC93" i="27" s="1"/>
  <c r="M97" i="27"/>
  <c r="AZ100" i="27"/>
  <c r="BC100" i="27" s="1"/>
  <c r="I105" i="27"/>
  <c r="AZ106" i="27"/>
  <c r="BC106" i="27" s="1"/>
  <c r="AZ112" i="27"/>
  <c r="BC112" i="27" s="1"/>
  <c r="AZ32" i="27"/>
  <c r="BC32" i="27" s="1"/>
  <c r="AG33" i="27"/>
  <c r="M34" i="27"/>
  <c r="AK34" i="27"/>
  <c r="BA36" i="27"/>
  <c r="AS37" i="27"/>
  <c r="AG40" i="27"/>
  <c r="Q42" i="27"/>
  <c r="AO42" i="27"/>
  <c r="U43" i="27"/>
  <c r="AS43" i="27"/>
  <c r="BA50" i="27"/>
  <c r="AG54" i="27"/>
  <c r="BA56" i="27"/>
  <c r="M98" i="27"/>
  <c r="AZ119" i="27"/>
  <c r="BC119" i="27" s="1"/>
  <c r="AZ120" i="27"/>
  <c r="AC120" i="27"/>
  <c r="BB120" i="27" s="1"/>
  <c r="AC121" i="27"/>
  <c r="BB121" i="27" s="1"/>
  <c r="AZ122" i="27"/>
  <c r="BC122" i="27" s="1"/>
  <c r="AZ123" i="27"/>
  <c r="BC123" i="27" s="1"/>
  <c r="AC124" i="27"/>
  <c r="BB124" i="27" s="1"/>
  <c r="AZ125" i="27"/>
  <c r="BC125" i="27" s="1"/>
  <c r="AC126" i="27"/>
  <c r="BB126" i="27" s="1"/>
  <c r="AC127" i="27"/>
  <c r="BB127" i="27" s="1"/>
  <c r="AZ128" i="27"/>
  <c r="BC128" i="27" s="1"/>
  <c r="E129" i="27"/>
  <c r="E130" i="27"/>
  <c r="AC130" i="27"/>
  <c r="BB130" i="27" s="1"/>
  <c r="AZ131" i="27"/>
  <c r="BC131" i="27" s="1"/>
  <c r="AZ132" i="27"/>
  <c r="BC132" i="27" s="1"/>
  <c r="AZ133" i="27"/>
  <c r="BC133" i="27" s="1"/>
  <c r="AZ134" i="27"/>
  <c r="BC134" i="27" s="1"/>
  <c r="AZ135" i="27"/>
  <c r="BC135" i="27" s="1"/>
  <c r="AZ136" i="27"/>
  <c r="BC136" i="27" s="1"/>
  <c r="AZ137" i="27"/>
  <c r="BC137" i="27" s="1"/>
  <c r="AZ138" i="27"/>
  <c r="BC138" i="27" s="1"/>
  <c r="AZ139" i="27"/>
  <c r="BC139" i="27" s="1"/>
  <c r="AZ140" i="27"/>
  <c r="BC140" i="27" s="1"/>
  <c r="E141" i="27"/>
  <c r="AC141" i="27"/>
  <c r="BB141" i="27" s="1"/>
  <c r="AZ142" i="27"/>
  <c r="BC142" i="27" s="1"/>
  <c r="AZ143" i="27"/>
  <c r="BC143" i="27" s="1"/>
  <c r="AZ144" i="27"/>
  <c r="BC144" i="27" s="1"/>
  <c r="AZ145" i="27"/>
  <c r="BC145" i="27" s="1"/>
  <c r="BC146" i="27"/>
  <c r="Y152" i="27"/>
  <c r="Y157" i="27"/>
  <c r="AW157" i="27"/>
  <c r="AW162" i="27"/>
  <c r="Y171" i="27"/>
  <c r="AW173" i="27"/>
  <c r="BA49" i="27"/>
  <c r="AK33" i="27"/>
  <c r="Q34" i="27"/>
  <c r="AO34" i="27"/>
  <c r="AW37" i="27"/>
  <c r="AG39" i="27"/>
  <c r="M40" i="27"/>
  <c r="AK40" i="27"/>
  <c r="U42" i="27"/>
  <c r="AS42" i="27"/>
  <c r="Y43" i="27"/>
  <c r="AW43" i="27"/>
  <c r="AK54" i="27"/>
  <c r="AZ86" i="27"/>
  <c r="BC86" i="27" s="1"/>
  <c r="AZ87" i="27"/>
  <c r="AC87" i="27"/>
  <c r="BB87" i="27" s="1"/>
  <c r="BC88" i="27"/>
  <c r="AZ95" i="27"/>
  <c r="BC95" i="27" s="1"/>
  <c r="AZ102" i="27"/>
  <c r="BC102" i="27" s="1"/>
  <c r="AZ108" i="27"/>
  <c r="BC108" i="27" s="1"/>
  <c r="AZ114" i="27"/>
  <c r="BC114" i="27" s="1"/>
  <c r="AZ56" i="27"/>
  <c r="BC56" i="27" s="1"/>
  <c r="AZ44" i="27"/>
  <c r="BC44" i="27" s="1"/>
  <c r="Q33" i="27"/>
  <c r="AO33" i="27"/>
  <c r="U34" i="27"/>
  <c r="AS34" i="27"/>
  <c r="AC37" i="27"/>
  <c r="BB37" i="27" s="1"/>
  <c r="M39" i="27"/>
  <c r="AK39" i="27"/>
  <c r="Q40" i="27"/>
  <c r="AO40" i="27"/>
  <c r="Y42" i="27"/>
  <c r="AW42" i="27"/>
  <c r="AC43" i="27"/>
  <c r="BB43" i="27" s="1"/>
  <c r="BA47" i="27"/>
  <c r="Q54" i="27"/>
  <c r="AO54" i="27"/>
  <c r="AG160" i="27"/>
  <c r="I162" i="27"/>
  <c r="AG162" i="27"/>
  <c r="I163" i="27"/>
  <c r="AG173" i="27"/>
  <c r="AZ41" i="27"/>
  <c r="BC41" i="27" s="1"/>
  <c r="AZ49" i="27"/>
  <c r="BC49" i="27" s="1"/>
  <c r="AZ55" i="27"/>
  <c r="BC55" i="27" s="1"/>
  <c r="AZ53" i="27"/>
  <c r="BC53" i="27" s="1"/>
  <c r="AZ51" i="27"/>
  <c r="BC51" i="27" s="1"/>
  <c r="AZ48" i="27"/>
  <c r="BC48" i="27" s="1"/>
  <c r="AZ36" i="27"/>
  <c r="BC36" i="27" s="1"/>
  <c r="AZ35" i="27"/>
  <c r="BC35" i="27" s="1"/>
  <c r="AZ57" i="27"/>
  <c r="BC57" i="27" s="1"/>
  <c r="AZ45" i="27"/>
  <c r="BC45" i="27" s="1"/>
  <c r="BB2" i="27"/>
  <c r="Y31" i="27"/>
  <c r="AC31" i="27"/>
  <c r="BB31" i="27" s="1"/>
  <c r="AG31" i="27"/>
  <c r="AK31" i="27"/>
  <c r="AO31" i="27"/>
  <c r="AS31" i="27"/>
  <c r="AW31" i="27"/>
  <c r="Y60" i="27"/>
  <c r="AC60" i="27"/>
  <c r="BB60" i="27" s="1"/>
  <c r="AG60" i="27"/>
  <c r="AK60" i="27"/>
  <c r="AO60" i="27"/>
  <c r="AS60" i="27"/>
  <c r="AW60" i="27"/>
  <c r="BC117" i="27"/>
  <c r="Y118" i="27"/>
  <c r="AC118" i="27"/>
  <c r="BB118" i="27" s="1"/>
  <c r="AG118" i="27"/>
  <c r="AK118" i="27"/>
  <c r="AO118" i="27"/>
  <c r="AS118" i="27"/>
  <c r="AW118" i="27"/>
  <c r="Y147" i="27"/>
  <c r="AC147" i="27"/>
  <c r="BB147" i="27" s="1"/>
  <c r="AG147" i="27"/>
  <c r="AK147" i="27"/>
  <c r="AO147" i="27"/>
  <c r="AS147" i="27"/>
  <c r="AW147" i="27"/>
  <c r="X182" i="1"/>
  <c r="M183" i="1"/>
  <c r="M277" i="1"/>
  <c r="BA130" i="27" l="1"/>
  <c r="AZ97" i="27"/>
  <c r="BC97" i="27" s="1"/>
  <c r="AZ105" i="27"/>
  <c r="BC105" i="27" s="1"/>
  <c r="AZ98" i="27"/>
  <c r="BC98" i="27" s="1"/>
  <c r="BC162" i="27"/>
  <c r="BA141" i="27"/>
  <c r="AZ141" i="27"/>
  <c r="BC141" i="27" s="1"/>
  <c r="BC78" i="27"/>
  <c r="BA129" i="27"/>
  <c r="BA126" i="27"/>
  <c r="BC120" i="27"/>
  <c r="AZ79" i="27"/>
  <c r="AZ70" i="27"/>
  <c r="AZ42" i="27"/>
  <c r="BA121" i="27"/>
  <c r="BA34" i="27"/>
  <c r="AZ129" i="27"/>
  <c r="BC173" i="27"/>
  <c r="BC165" i="27"/>
  <c r="AZ81" i="27"/>
  <c r="BC81" i="27" s="1"/>
  <c r="AZ130" i="27"/>
  <c r="BC130" i="27" s="1"/>
  <c r="AZ64" i="27"/>
  <c r="BC80" i="27"/>
  <c r="AZ73" i="27"/>
  <c r="BC73" i="27" s="1"/>
  <c r="BA172" i="27"/>
  <c r="BC172" i="27" s="1"/>
  <c r="BA54" i="27"/>
  <c r="BA33" i="27"/>
  <c r="BC87" i="27"/>
  <c r="AZ75" i="27"/>
  <c r="BA43" i="27"/>
  <c r="BA60" i="27"/>
  <c r="BA70" i="27"/>
  <c r="BA157" i="27"/>
  <c r="BC157" i="27" s="1"/>
  <c r="BA152" i="27"/>
  <c r="BC152" i="27" s="1"/>
  <c r="BA76" i="27"/>
  <c r="BA171" i="27"/>
  <c r="BC171" i="27" s="1"/>
  <c r="BA79" i="27"/>
  <c r="BA147" i="27"/>
  <c r="BA31" i="27"/>
  <c r="BA77" i="27"/>
  <c r="BC77" i="27" s="1"/>
  <c r="BA42" i="27"/>
  <c r="BA40" i="27"/>
  <c r="BA75" i="27"/>
  <c r="BA65" i="27"/>
  <c r="BA64" i="27"/>
  <c r="BA86" i="27"/>
  <c r="BA2" i="27"/>
  <c r="L272" i="1"/>
  <c r="X272" i="1" s="1"/>
  <c r="L254" i="1"/>
  <c r="X254" i="1" s="1"/>
  <c r="L249" i="1"/>
  <c r="X249" i="1" s="1"/>
  <c r="L269" i="1"/>
  <c r="M269" i="1" s="1"/>
  <c r="L238" i="1"/>
  <c r="X238" i="1" s="1"/>
  <c r="L242" i="1"/>
  <c r="X242" i="1" s="1"/>
  <c r="L248" i="1"/>
  <c r="M248" i="1" s="1"/>
  <c r="L252" i="1"/>
  <c r="X252" i="1" s="1"/>
  <c r="L262" i="1"/>
  <c r="M262" i="1" s="1"/>
  <c r="L257" i="1"/>
  <c r="X257" i="1" s="1"/>
  <c r="L264" i="1"/>
  <c r="X264" i="1" s="1"/>
  <c r="S272" i="1"/>
  <c r="S254" i="1"/>
  <c r="S249" i="1"/>
  <c r="S269" i="1"/>
  <c r="S238" i="1"/>
  <c r="S242" i="1"/>
  <c r="S248" i="1"/>
  <c r="S252" i="1"/>
  <c r="S262" i="1"/>
  <c r="S257" i="1"/>
  <c r="S264" i="1"/>
  <c r="W272" i="1"/>
  <c r="W254" i="1"/>
  <c r="W249" i="1"/>
  <c r="W269" i="1"/>
  <c r="W238" i="1"/>
  <c r="W242" i="1"/>
  <c r="W248" i="1"/>
  <c r="W252" i="1"/>
  <c r="W262" i="1"/>
  <c r="W257" i="1"/>
  <c r="W264" i="1"/>
  <c r="AA272" i="1"/>
  <c r="K121" i="27" s="1"/>
  <c r="M121" i="27" s="1"/>
  <c r="AA254" i="1"/>
  <c r="K66" i="27" s="1"/>
  <c r="M66" i="27" s="1"/>
  <c r="AA249" i="1"/>
  <c r="AA269" i="1"/>
  <c r="K62" i="27" s="1"/>
  <c r="M62" i="27" s="1"/>
  <c r="AA238" i="1"/>
  <c r="AA242" i="1"/>
  <c r="AA248" i="1"/>
  <c r="AA252" i="1"/>
  <c r="K14" i="27" s="1"/>
  <c r="M14" i="27" s="1"/>
  <c r="AA262" i="1"/>
  <c r="K13" i="27" s="1"/>
  <c r="M13" i="27" s="1"/>
  <c r="AA257" i="1"/>
  <c r="AA264" i="1"/>
  <c r="AP272" i="1"/>
  <c r="AP254" i="1"/>
  <c r="AP249" i="1"/>
  <c r="AP269" i="1"/>
  <c r="AP238" i="1"/>
  <c r="AP242" i="1"/>
  <c r="AP248" i="1"/>
  <c r="AP252" i="1"/>
  <c r="AP262" i="1"/>
  <c r="AP257" i="1"/>
  <c r="AP264" i="1"/>
  <c r="L263" i="1"/>
  <c r="X263" i="1" s="1"/>
  <c r="S263" i="1"/>
  <c r="W263" i="1"/>
  <c r="AA263" i="1"/>
  <c r="AP263" i="1"/>
  <c r="L256" i="1"/>
  <c r="M256" i="1" s="1"/>
  <c r="S256" i="1"/>
  <c r="W256" i="1"/>
  <c r="AA256" i="1"/>
  <c r="AP256" i="1"/>
  <c r="L261" i="1"/>
  <c r="M261" i="1" s="1"/>
  <c r="S261" i="1"/>
  <c r="W261" i="1"/>
  <c r="AA261" i="1"/>
  <c r="AP261" i="1"/>
  <c r="L251" i="1"/>
  <c r="X251" i="1" s="1"/>
  <c r="S251" i="1"/>
  <c r="W251" i="1"/>
  <c r="AA251" i="1"/>
  <c r="AP251" i="1"/>
  <c r="L247" i="1"/>
  <c r="X247" i="1" s="1"/>
  <c r="S247" i="1"/>
  <c r="W247" i="1"/>
  <c r="AA247" i="1"/>
  <c r="AP247" i="1"/>
  <c r="L214" i="1"/>
  <c r="X214" i="1" s="1"/>
  <c r="S214" i="1"/>
  <c r="W214" i="1"/>
  <c r="AA214" i="1"/>
  <c r="AP214" i="1"/>
  <c r="L237" i="1"/>
  <c r="M237" i="1" s="1"/>
  <c r="S237" i="1"/>
  <c r="W237" i="1"/>
  <c r="AA237" i="1"/>
  <c r="AP237" i="1"/>
  <c r="L268" i="1"/>
  <c r="M268" i="1" s="1"/>
  <c r="S268" i="1"/>
  <c r="W268" i="1"/>
  <c r="AA268" i="1"/>
  <c r="AP268" i="1"/>
  <c r="L231" i="1"/>
  <c r="M231" i="1" s="1"/>
  <c r="S231" i="1"/>
  <c r="W231" i="1"/>
  <c r="AA231" i="1"/>
  <c r="AP231" i="1"/>
  <c r="L253" i="1"/>
  <c r="X253" i="1" s="1"/>
  <c r="S253" i="1"/>
  <c r="W253" i="1"/>
  <c r="AA253" i="1"/>
  <c r="G66" i="27" s="1"/>
  <c r="I66" i="27" s="1"/>
  <c r="AP253" i="1"/>
  <c r="L271" i="1"/>
  <c r="M271" i="1" s="1"/>
  <c r="S271" i="1"/>
  <c r="W271" i="1"/>
  <c r="AA271" i="1"/>
  <c r="AP271" i="1"/>
  <c r="L206" i="1"/>
  <c r="M206" i="1" s="1"/>
  <c r="S206" i="1"/>
  <c r="W206" i="1"/>
  <c r="AA206" i="1"/>
  <c r="AP206" i="1"/>
  <c r="L208" i="1"/>
  <c r="X208" i="1" s="1"/>
  <c r="S208" i="1"/>
  <c r="W208" i="1"/>
  <c r="AA208" i="1"/>
  <c r="AP208" i="1"/>
  <c r="L207" i="1"/>
  <c r="M207" i="1" s="1"/>
  <c r="S207" i="1"/>
  <c r="W207" i="1"/>
  <c r="AA207" i="1"/>
  <c r="AP207" i="1"/>
  <c r="L205" i="1"/>
  <c r="X205" i="1" s="1"/>
  <c r="S205" i="1"/>
  <c r="W205" i="1"/>
  <c r="AA205" i="1"/>
  <c r="AP205" i="1"/>
  <c r="L210" i="1"/>
  <c r="X210" i="1" s="1"/>
  <c r="S210" i="1"/>
  <c r="W210" i="1"/>
  <c r="AA210" i="1"/>
  <c r="AP210" i="1"/>
  <c r="L218" i="1"/>
  <c r="X218" i="1" s="1"/>
  <c r="S218" i="1"/>
  <c r="W218" i="1"/>
  <c r="AA218" i="1"/>
  <c r="AP218" i="1"/>
  <c r="L199" i="1"/>
  <c r="X199" i="1" s="1"/>
  <c r="S199" i="1"/>
  <c r="W199" i="1"/>
  <c r="AA199" i="1"/>
  <c r="AP199" i="1"/>
  <c r="L226" i="1"/>
  <c r="X226" i="1" s="1"/>
  <c r="S226" i="1"/>
  <c r="W226" i="1"/>
  <c r="AA226" i="1"/>
  <c r="AP226" i="1"/>
  <c r="L201" i="1"/>
  <c r="M201" i="1" s="1"/>
  <c r="S201" i="1"/>
  <c r="W201" i="1"/>
  <c r="AA201" i="1"/>
  <c r="AP201" i="1"/>
  <c r="L200" i="1"/>
  <c r="X200" i="1" s="1"/>
  <c r="S200" i="1"/>
  <c r="W200" i="1"/>
  <c r="AA200" i="1"/>
  <c r="AP200" i="1"/>
  <c r="L191" i="1"/>
  <c r="X191" i="1" s="1"/>
  <c r="S191" i="1"/>
  <c r="W191" i="1"/>
  <c r="AA191" i="1"/>
  <c r="AP191" i="1"/>
  <c r="L190" i="1"/>
  <c r="M190" i="1" s="1"/>
  <c r="S190" i="1"/>
  <c r="W190" i="1"/>
  <c r="AA190" i="1"/>
  <c r="AP190" i="1"/>
  <c r="L189" i="1"/>
  <c r="X189" i="1" s="1"/>
  <c r="S189" i="1"/>
  <c r="W189" i="1"/>
  <c r="AA189" i="1"/>
  <c r="AP189" i="1"/>
  <c r="L188" i="1"/>
  <c r="M188" i="1" s="1"/>
  <c r="S188" i="1"/>
  <c r="W188" i="1"/>
  <c r="AA188" i="1"/>
  <c r="AP188" i="1"/>
  <c r="L213" i="1"/>
  <c r="X213" i="1" s="1"/>
  <c r="S213" i="1"/>
  <c r="W213" i="1"/>
  <c r="AA213" i="1"/>
  <c r="AP213" i="1"/>
  <c r="L187" i="1"/>
  <c r="M187" i="1" s="1"/>
  <c r="S187" i="1"/>
  <c r="W187" i="1"/>
  <c r="AA187" i="1"/>
  <c r="AP187" i="1"/>
  <c r="L230" i="1"/>
  <c r="M230" i="1" s="1"/>
  <c r="S230" i="1"/>
  <c r="W230" i="1"/>
  <c r="AA230" i="1"/>
  <c r="AP230" i="1"/>
  <c r="L225" i="1"/>
  <c r="M225" i="1" s="1"/>
  <c r="S225" i="1"/>
  <c r="W225" i="1"/>
  <c r="AA225" i="1"/>
  <c r="AP225" i="1"/>
  <c r="L178" i="1"/>
  <c r="X178" i="1" s="1"/>
  <c r="S178" i="1"/>
  <c r="W178" i="1"/>
  <c r="AA178" i="1"/>
  <c r="AP178" i="1"/>
  <c r="L179" i="1"/>
  <c r="M179" i="1" s="1"/>
  <c r="S179" i="1"/>
  <c r="W179" i="1"/>
  <c r="AA179" i="1"/>
  <c r="G188" i="27" s="1"/>
  <c r="AP179" i="1"/>
  <c r="L194" i="1"/>
  <c r="X194" i="1" s="1"/>
  <c r="S194" i="1"/>
  <c r="W194" i="1"/>
  <c r="AA194" i="1"/>
  <c r="G171" i="27" s="1"/>
  <c r="I171" i="27" s="1"/>
  <c r="AP194" i="1"/>
  <c r="L228" i="1"/>
  <c r="M228" i="1" s="1"/>
  <c r="S228" i="1"/>
  <c r="W228" i="1"/>
  <c r="AA228" i="1"/>
  <c r="AP228" i="1"/>
  <c r="L180" i="1"/>
  <c r="X180" i="1" s="1"/>
  <c r="S180" i="1"/>
  <c r="W180" i="1"/>
  <c r="AA180" i="1"/>
  <c r="AP180" i="1"/>
  <c r="L204" i="1"/>
  <c r="M204" i="1" s="1"/>
  <c r="S204" i="1"/>
  <c r="W204" i="1"/>
  <c r="AA204" i="1"/>
  <c r="G179" i="27" s="1"/>
  <c r="AP204" i="1"/>
  <c r="G121" i="27" l="1"/>
  <c r="I121" i="27" s="1"/>
  <c r="G72" i="27"/>
  <c r="I72" i="27" s="1"/>
  <c r="K10" i="27"/>
  <c r="M10" i="27" s="1"/>
  <c r="K172" i="27"/>
  <c r="M172" i="27" s="1"/>
  <c r="K147" i="27"/>
  <c r="M147" i="27" s="1"/>
  <c r="K71" i="27"/>
  <c r="M71" i="27" s="1"/>
  <c r="K60" i="27"/>
  <c r="M60" i="27" s="1"/>
  <c r="AQ248" i="1"/>
  <c r="AQ272" i="1"/>
  <c r="AQ257" i="1"/>
  <c r="AQ269" i="1"/>
  <c r="AQ254" i="1"/>
  <c r="K2" i="27"/>
  <c r="M2" i="27" s="1"/>
  <c r="AQ252" i="1"/>
  <c r="AQ264" i="1"/>
  <c r="AQ262" i="1"/>
  <c r="AQ204" i="1"/>
  <c r="AQ180" i="1"/>
  <c r="AQ179" i="1"/>
  <c r="G5" i="27"/>
  <c r="I5" i="27" s="1"/>
  <c r="G8" i="27"/>
  <c r="I8" i="27" s="1"/>
  <c r="G11" i="27"/>
  <c r="I11" i="27" s="1"/>
  <c r="AQ206" i="1"/>
  <c r="AQ189" i="1"/>
  <c r="AQ210" i="1"/>
  <c r="AQ247" i="1"/>
  <c r="AQ251" i="1"/>
  <c r="AQ263" i="1"/>
  <c r="AQ256" i="1"/>
  <c r="AQ261" i="1"/>
  <c r="AQ271" i="1"/>
  <c r="AQ237" i="1"/>
  <c r="AQ238" i="1"/>
  <c r="AQ191" i="1"/>
  <c r="AQ268" i="1"/>
  <c r="AQ253" i="1"/>
  <c r="AQ249" i="1"/>
  <c r="AQ218" i="1"/>
  <c r="AQ230" i="1"/>
  <c r="AQ242" i="1"/>
  <c r="AQ214" i="1"/>
  <c r="AQ208" i="1"/>
  <c r="AQ207" i="1"/>
  <c r="AQ231" i="1"/>
  <c r="AQ225" i="1"/>
  <c r="AQ213" i="1"/>
  <c r="AQ190" i="1"/>
  <c r="BC64" i="27"/>
  <c r="BC129" i="27"/>
  <c r="AQ200" i="1"/>
  <c r="AQ187" i="1"/>
  <c r="AQ188" i="1"/>
  <c r="AQ199" i="1"/>
  <c r="AQ194" i="1"/>
  <c r="AQ205" i="1"/>
  <c r="AQ201" i="1"/>
  <c r="AQ228" i="1"/>
  <c r="AQ178" i="1"/>
  <c r="BC79" i="27"/>
  <c r="BC42" i="27"/>
  <c r="BC70" i="27"/>
  <c r="BC75" i="27"/>
  <c r="AQ226" i="1"/>
  <c r="M254" i="1"/>
  <c r="M272" i="1"/>
  <c r="M249" i="1"/>
  <c r="M252" i="1"/>
  <c r="X262" i="1"/>
  <c r="M264" i="1"/>
  <c r="M257" i="1"/>
  <c r="X248" i="1"/>
  <c r="M238" i="1"/>
  <c r="M242" i="1"/>
  <c r="X269" i="1"/>
  <c r="M214" i="1"/>
  <c r="M263" i="1"/>
  <c r="M251" i="1"/>
  <c r="X256" i="1"/>
  <c r="M247" i="1"/>
  <c r="X261" i="1"/>
  <c r="M253" i="1"/>
  <c r="X237" i="1"/>
  <c r="X268" i="1"/>
  <c r="X231" i="1"/>
  <c r="X271" i="1"/>
  <c r="X206" i="1"/>
  <c r="X207" i="1"/>
  <c r="M205" i="1"/>
  <c r="M210" i="1"/>
  <c r="M208" i="1"/>
  <c r="M218" i="1"/>
  <c r="M191" i="1"/>
  <c r="M199" i="1"/>
  <c r="M226" i="1"/>
  <c r="M200" i="1"/>
  <c r="X201" i="1"/>
  <c r="X190" i="1"/>
  <c r="M189" i="1"/>
  <c r="M213" i="1"/>
  <c r="X187" i="1"/>
  <c r="X188" i="1"/>
  <c r="X230" i="1"/>
  <c r="M178" i="1"/>
  <c r="X225" i="1"/>
  <c r="X179" i="1"/>
  <c r="M194" i="1"/>
  <c r="X228" i="1"/>
  <c r="X204" i="1"/>
  <c r="M180" i="1"/>
  <c r="L77" i="1"/>
  <c r="L120" i="1"/>
  <c r="X120" i="1" s="1"/>
  <c r="S120" i="1"/>
  <c r="W120" i="1"/>
  <c r="AA120" i="1"/>
  <c r="AP120" i="1"/>
  <c r="AQ120" i="1" l="1"/>
  <c r="M120" i="1"/>
  <c r="L89" i="1" l="1"/>
  <c r="M89" i="1" s="1"/>
  <c r="S89" i="1"/>
  <c r="W89" i="1"/>
  <c r="AA89" i="1"/>
  <c r="AP89" i="1"/>
  <c r="AQ89" i="1" l="1"/>
  <c r="X89" i="1"/>
  <c r="L156" i="1" l="1"/>
  <c r="M156" i="1" s="1"/>
  <c r="S156" i="1"/>
  <c r="W156" i="1"/>
  <c r="AA156" i="1"/>
  <c r="AP156" i="1"/>
  <c r="L153" i="1"/>
  <c r="M153" i="1" s="1"/>
  <c r="S153" i="1"/>
  <c r="W153" i="1"/>
  <c r="AA153" i="1"/>
  <c r="AP153" i="1"/>
  <c r="AQ156" i="1" l="1"/>
  <c r="AQ153" i="1"/>
  <c r="X156" i="1"/>
  <c r="X153" i="1"/>
  <c r="L136" i="1" l="1"/>
  <c r="X136" i="1" s="1"/>
  <c r="S136" i="1"/>
  <c r="W136" i="1"/>
  <c r="AA136" i="1"/>
  <c r="G71" i="27" s="1"/>
  <c r="I71" i="27" s="1"/>
  <c r="AZ71" i="27" s="1"/>
  <c r="BC71" i="27" s="1"/>
  <c r="AP136" i="1"/>
  <c r="L142" i="1"/>
  <c r="M142" i="1" s="1"/>
  <c r="S142" i="1"/>
  <c r="W142" i="1"/>
  <c r="AA142" i="1"/>
  <c r="AQ136" i="1" l="1"/>
  <c r="M136" i="1"/>
  <c r="AP142" i="1"/>
  <c r="AQ142" i="1" s="1"/>
  <c r="X142" i="1"/>
  <c r="L147" i="1" l="1"/>
  <c r="M147" i="1" s="1"/>
  <c r="S147" i="1"/>
  <c r="W147" i="1"/>
  <c r="AA147" i="1"/>
  <c r="AP147" i="1"/>
  <c r="L93" i="1"/>
  <c r="M93" i="1" s="1"/>
  <c r="S93" i="1"/>
  <c r="W93" i="1"/>
  <c r="AA93" i="1"/>
  <c r="AP93" i="1"/>
  <c r="L146" i="1"/>
  <c r="M146" i="1" s="1"/>
  <c r="S146" i="1"/>
  <c r="W146" i="1"/>
  <c r="AA146" i="1"/>
  <c r="AP146" i="1"/>
  <c r="L30" i="1"/>
  <c r="M30" i="1" s="1"/>
  <c r="S30" i="1"/>
  <c r="W30" i="1"/>
  <c r="AA30" i="1"/>
  <c r="AP30" i="1"/>
  <c r="O118" i="27" l="1"/>
  <c r="O127" i="27"/>
  <c r="Q127" i="27" s="1"/>
  <c r="BA127" i="27" s="1"/>
  <c r="AQ30" i="1"/>
  <c r="AQ147" i="1"/>
  <c r="AQ146" i="1"/>
  <c r="AQ93" i="1"/>
  <c r="X146" i="1"/>
  <c r="X147" i="1"/>
  <c r="X93" i="1"/>
  <c r="X30" i="1"/>
  <c r="C5" i="19" s="1"/>
  <c r="Q118" i="27" l="1"/>
  <c r="O205" i="27"/>
  <c r="Q206" i="27" s="1"/>
  <c r="L134" i="1"/>
  <c r="M134" i="1" s="1"/>
  <c r="S134" i="1"/>
  <c r="W134" i="1"/>
  <c r="AA134" i="1"/>
  <c r="AP134" i="1"/>
  <c r="L40" i="1"/>
  <c r="M40" i="1" s="1"/>
  <c r="S40" i="1"/>
  <c r="W40" i="1"/>
  <c r="AA40" i="1"/>
  <c r="AQ40" i="1" s="1"/>
  <c r="AP40" i="1"/>
  <c r="Q205" i="27" l="1"/>
  <c r="BA118" i="27"/>
  <c r="AQ134" i="1"/>
  <c r="X134" i="1"/>
  <c r="X40" i="1"/>
  <c r="L84" i="1" l="1"/>
  <c r="X84" i="1" s="1"/>
  <c r="S84" i="1"/>
  <c r="W84" i="1"/>
  <c r="AA84" i="1"/>
  <c r="AQ84" i="1" s="1"/>
  <c r="AP84" i="1"/>
  <c r="L141" i="1"/>
  <c r="M141" i="1" s="1"/>
  <c r="S141" i="1"/>
  <c r="W141" i="1"/>
  <c r="AA141" i="1"/>
  <c r="AP141" i="1"/>
  <c r="L171" i="1"/>
  <c r="M171" i="1" s="1"/>
  <c r="S171" i="1"/>
  <c r="W171" i="1"/>
  <c r="AA171" i="1"/>
  <c r="AP171" i="1"/>
  <c r="L172" i="1"/>
  <c r="M172" i="1" s="1"/>
  <c r="S172" i="1"/>
  <c r="W172" i="1"/>
  <c r="AA172" i="1"/>
  <c r="AP172" i="1"/>
  <c r="AQ172" i="1" l="1"/>
  <c r="AQ171" i="1"/>
  <c r="AQ141" i="1"/>
  <c r="M84" i="1"/>
  <c r="X141" i="1"/>
  <c r="X171" i="1"/>
  <c r="X172" i="1"/>
  <c r="L173" i="1"/>
  <c r="M173" i="1" s="1"/>
  <c r="S173" i="1"/>
  <c r="W173" i="1"/>
  <c r="AA173" i="1"/>
  <c r="AP173" i="1"/>
  <c r="L174" i="1"/>
  <c r="M174" i="1" s="1"/>
  <c r="S174" i="1"/>
  <c r="W174" i="1"/>
  <c r="AA174" i="1"/>
  <c r="AP174" i="1"/>
  <c r="L143" i="1"/>
  <c r="M143" i="1" s="1"/>
  <c r="S143" i="1"/>
  <c r="W143" i="1"/>
  <c r="AA143" i="1"/>
  <c r="AP143" i="1"/>
  <c r="L82" i="1"/>
  <c r="M82" i="1" s="1"/>
  <c r="S82" i="1"/>
  <c r="W82" i="1"/>
  <c r="AA82" i="1"/>
  <c r="AP82" i="1"/>
  <c r="L81" i="1"/>
  <c r="M81" i="1" s="1"/>
  <c r="S81" i="1"/>
  <c r="W81" i="1"/>
  <c r="AA81" i="1"/>
  <c r="AQ81" i="1" s="1"/>
  <c r="AP81" i="1"/>
  <c r="G43" i="27" l="1"/>
  <c r="I43" i="27" s="1"/>
  <c r="AQ174" i="1"/>
  <c r="AQ173" i="1"/>
  <c r="AQ143" i="1"/>
  <c r="X174" i="1"/>
  <c r="X173" i="1"/>
  <c r="X143" i="1"/>
  <c r="X82" i="1"/>
  <c r="AQ82" i="1"/>
  <c r="X81" i="1"/>
  <c r="L83" i="1" l="1"/>
  <c r="M83" i="1" s="1"/>
  <c r="S83" i="1"/>
  <c r="W83" i="1"/>
  <c r="AA83" i="1"/>
  <c r="AQ83" i="1" s="1"/>
  <c r="AP83" i="1"/>
  <c r="L125" i="1"/>
  <c r="M125" i="1" s="1"/>
  <c r="S125" i="1"/>
  <c r="W125" i="1"/>
  <c r="AA125" i="1"/>
  <c r="AP125" i="1"/>
  <c r="L126" i="1"/>
  <c r="M126" i="1" s="1"/>
  <c r="S126" i="1"/>
  <c r="W126" i="1"/>
  <c r="AA126" i="1"/>
  <c r="AQ126" i="1" s="1"/>
  <c r="AP126" i="1"/>
  <c r="L111" i="1"/>
  <c r="M111" i="1" s="1"/>
  <c r="S111" i="1"/>
  <c r="W111" i="1"/>
  <c r="AA111" i="1"/>
  <c r="AP111" i="1"/>
  <c r="L112" i="1"/>
  <c r="M112" i="1" s="1"/>
  <c r="S112" i="1"/>
  <c r="W112" i="1"/>
  <c r="AA112" i="1"/>
  <c r="AP112" i="1"/>
  <c r="L110" i="1"/>
  <c r="M110" i="1" s="1"/>
  <c r="S110" i="1"/>
  <c r="W110" i="1"/>
  <c r="AA110" i="1"/>
  <c r="AQ110" i="1" s="1"/>
  <c r="AP110" i="1"/>
  <c r="L124" i="1"/>
  <c r="M124" i="1" s="1"/>
  <c r="S124" i="1"/>
  <c r="W124" i="1"/>
  <c r="AA124" i="1"/>
  <c r="AQ124" i="1" s="1"/>
  <c r="AP124" i="1"/>
  <c r="L59" i="1"/>
  <c r="M59" i="1" s="1"/>
  <c r="S59" i="1"/>
  <c r="W59" i="1"/>
  <c r="AA59" i="1"/>
  <c r="AP59" i="1"/>
  <c r="L58" i="1"/>
  <c r="M58" i="1" s="1"/>
  <c r="S58" i="1"/>
  <c r="W58" i="1"/>
  <c r="AA58" i="1"/>
  <c r="AQ58" i="1" s="1"/>
  <c r="AP58" i="1"/>
  <c r="AQ111" i="1" l="1"/>
  <c r="G127" i="27"/>
  <c r="I127" i="27" s="1"/>
  <c r="AQ59" i="1"/>
  <c r="C182" i="27"/>
  <c r="AQ112" i="1"/>
  <c r="K127" i="27"/>
  <c r="M127" i="27" s="1"/>
  <c r="K118" i="27"/>
  <c r="M118" i="27" s="1"/>
  <c r="M205" i="27" s="1"/>
  <c r="AQ125" i="1"/>
  <c r="X83" i="1"/>
  <c r="X126" i="1"/>
  <c r="X125" i="1"/>
  <c r="X111" i="1"/>
  <c r="X112" i="1"/>
  <c r="X110" i="1"/>
  <c r="X124" i="1"/>
  <c r="X59" i="1"/>
  <c r="X58" i="1"/>
  <c r="K205" i="27" l="1"/>
  <c r="M206" i="27" s="1"/>
  <c r="L128" i="1"/>
  <c r="M128" i="1" s="1"/>
  <c r="S128" i="1"/>
  <c r="W128" i="1"/>
  <c r="AA128" i="1"/>
  <c r="AQ128" i="1" s="1"/>
  <c r="AP128" i="1"/>
  <c r="X128" i="1" l="1"/>
  <c r="L109" i="1" l="1"/>
  <c r="M109" i="1" s="1"/>
  <c r="S109" i="1"/>
  <c r="W109" i="1"/>
  <c r="AA109" i="1"/>
  <c r="AP109" i="1"/>
  <c r="G172" i="27" l="1"/>
  <c r="I172" i="27" s="1"/>
  <c r="G147" i="27"/>
  <c r="I147" i="27" s="1"/>
  <c r="AQ109" i="1"/>
  <c r="X109" i="1"/>
  <c r="L24" i="1" l="1"/>
  <c r="X24" i="1" s="1"/>
  <c r="S24" i="1"/>
  <c r="W24" i="1"/>
  <c r="AA24" i="1"/>
  <c r="AP24" i="1"/>
  <c r="AQ24" i="1" l="1"/>
  <c r="M24" i="1"/>
  <c r="L123" i="1" l="1"/>
  <c r="M123" i="1" s="1"/>
  <c r="S123" i="1"/>
  <c r="W123" i="1"/>
  <c r="AA123" i="1"/>
  <c r="AP123" i="1"/>
  <c r="L122" i="1"/>
  <c r="M122" i="1" s="1"/>
  <c r="S122" i="1"/>
  <c r="W122" i="1"/>
  <c r="AA122" i="1"/>
  <c r="AP122" i="1"/>
  <c r="L121" i="1"/>
  <c r="M121" i="1" s="1"/>
  <c r="S121" i="1"/>
  <c r="W121" i="1"/>
  <c r="AA121" i="1"/>
  <c r="AP121" i="1"/>
  <c r="AQ121" i="1" l="1"/>
  <c r="AQ123" i="1"/>
  <c r="AQ122" i="1"/>
  <c r="X123" i="1"/>
  <c r="X122" i="1"/>
  <c r="X121" i="1"/>
  <c r="L33" i="1" l="1"/>
  <c r="M33" i="1" s="1"/>
  <c r="S33" i="1"/>
  <c r="W33" i="1"/>
  <c r="AA33" i="1"/>
  <c r="AQ33" i="1" s="1"/>
  <c r="AP33" i="1"/>
  <c r="L45" i="1"/>
  <c r="L3" i="1"/>
  <c r="L5" i="1"/>
  <c r="X33" i="1" l="1"/>
  <c r="L139" i="1"/>
  <c r="X139" i="1" s="1"/>
  <c r="L9" i="1"/>
  <c r="X9" i="1" s="1"/>
  <c r="L15" i="1"/>
  <c r="X15" i="1" s="1"/>
  <c r="L26" i="1"/>
  <c r="X26" i="1" s="1"/>
  <c r="L51" i="1"/>
  <c r="X51" i="1" s="1"/>
  <c r="L138" i="1"/>
  <c r="M138" i="1" s="1"/>
  <c r="L10" i="1"/>
  <c r="M10" i="1" s="1"/>
  <c r="L144" i="1"/>
  <c r="M144" i="1" s="1"/>
  <c r="L160" i="1"/>
  <c r="M160" i="1" s="1"/>
  <c r="L151" i="1"/>
  <c r="M151" i="1" s="1"/>
  <c r="L154" i="1"/>
  <c r="M154" i="1" s="1"/>
  <c r="L166" i="1"/>
  <c r="M166" i="1" s="1"/>
  <c r="L164" i="1"/>
  <c r="M164" i="1" s="1"/>
  <c r="L145" i="1"/>
  <c r="M145" i="1" s="1"/>
  <c r="L161" i="1"/>
  <c r="M161" i="1" s="1"/>
  <c r="L152" i="1"/>
  <c r="M152" i="1" s="1"/>
  <c r="L155" i="1"/>
  <c r="M155" i="1" s="1"/>
  <c r="L167" i="1"/>
  <c r="M167" i="1" s="1"/>
  <c r="L165" i="1"/>
  <c r="M165" i="1" s="1"/>
  <c r="L100" i="1"/>
  <c r="M100" i="1" s="1"/>
  <c r="L168" i="1"/>
  <c r="X168" i="1" s="1"/>
  <c r="L162" i="1"/>
  <c r="M162" i="1" s="1"/>
  <c r="L163" i="1"/>
  <c r="M163" i="1" s="1"/>
  <c r="L119" i="1"/>
  <c r="M119" i="1" s="1"/>
  <c r="L113" i="1"/>
  <c r="X113" i="1" s="1"/>
  <c r="L44" i="1"/>
  <c r="X44" i="1" s="1"/>
  <c r="L21" i="1"/>
  <c r="X21" i="1" s="1"/>
  <c r="L20" i="1"/>
  <c r="M20" i="1" s="1"/>
  <c r="L175" i="1"/>
  <c r="M175" i="1" s="1"/>
  <c r="L17" i="1"/>
  <c r="M17" i="1" s="1"/>
  <c r="L28" i="1"/>
  <c r="L2" i="1"/>
  <c r="X2" i="1" s="1"/>
  <c r="L233" i="1"/>
  <c r="M233" i="1" s="1"/>
  <c r="L241" i="1"/>
  <c r="X241" i="1" s="1"/>
  <c r="L184" i="1"/>
  <c r="M184" i="1" s="1"/>
  <c r="L192" i="1"/>
  <c r="M192" i="1" s="1"/>
  <c r="L185" i="1"/>
  <c r="M185" i="1" s="1"/>
  <c r="L196" i="1"/>
  <c r="M196" i="1" s="1"/>
  <c r="L223" i="1"/>
  <c r="M223" i="1" s="1"/>
  <c r="L193" i="1"/>
  <c r="M193" i="1" s="1"/>
  <c r="L202" i="1"/>
  <c r="M202" i="1" s="1"/>
  <c r="L203" i="1"/>
  <c r="M203" i="1" s="1"/>
  <c r="L227" i="1"/>
  <c r="M227" i="1" s="1"/>
  <c r="L181" i="1"/>
  <c r="X181" i="1" s="1"/>
  <c r="L245" i="1"/>
  <c r="M245" i="1" s="1"/>
  <c r="L197" i="1"/>
  <c r="M197" i="1" s="1"/>
  <c r="L198" i="1"/>
  <c r="M198" i="1" s="1"/>
  <c r="L211" i="1"/>
  <c r="M211" i="1" s="1"/>
  <c r="L176" i="1"/>
  <c r="X176" i="1" s="1"/>
  <c r="L229" i="1"/>
  <c r="X229" i="1" s="1"/>
  <c r="L212" i="1"/>
  <c r="M212" i="1" s="1"/>
  <c r="L186" i="1"/>
  <c r="M186" i="1" s="1"/>
  <c r="S139" i="1"/>
  <c r="S9" i="1"/>
  <c r="S15" i="1"/>
  <c r="S26" i="1"/>
  <c r="S51" i="1"/>
  <c r="S138" i="1"/>
  <c r="S10" i="1"/>
  <c r="S144" i="1"/>
  <c r="S160" i="1"/>
  <c r="S151" i="1"/>
  <c r="S154" i="1"/>
  <c r="S166" i="1"/>
  <c r="S164" i="1"/>
  <c r="S145" i="1"/>
  <c r="S161" i="1"/>
  <c r="S152" i="1"/>
  <c r="S155" i="1"/>
  <c r="S167" i="1"/>
  <c r="S165" i="1"/>
  <c r="S100" i="1"/>
  <c r="S168" i="1"/>
  <c r="S162" i="1"/>
  <c r="S163" i="1"/>
  <c r="S119" i="1"/>
  <c r="S113" i="1"/>
  <c r="S44" i="1"/>
  <c r="S21" i="1"/>
  <c r="S20" i="1"/>
  <c r="S175" i="1"/>
  <c r="S17" i="1"/>
  <c r="S28" i="1"/>
  <c r="S2" i="1"/>
  <c r="S233" i="1"/>
  <c r="S241" i="1"/>
  <c r="S184" i="1"/>
  <c r="S192" i="1"/>
  <c r="S185" i="1"/>
  <c r="S196" i="1"/>
  <c r="S223" i="1"/>
  <c r="S193" i="1"/>
  <c r="S202" i="1"/>
  <c r="S203" i="1"/>
  <c r="S227" i="1"/>
  <c r="S181" i="1"/>
  <c r="S245" i="1"/>
  <c r="S197" i="1"/>
  <c r="S198" i="1"/>
  <c r="S211" i="1"/>
  <c r="S176" i="1"/>
  <c r="S229" i="1"/>
  <c r="S212" i="1"/>
  <c r="S186" i="1"/>
  <c r="W139" i="1"/>
  <c r="W9" i="1"/>
  <c r="W15" i="1"/>
  <c r="W26" i="1"/>
  <c r="W51" i="1"/>
  <c r="W138" i="1"/>
  <c r="W10" i="1"/>
  <c r="W144" i="1"/>
  <c r="W160" i="1"/>
  <c r="W151" i="1"/>
  <c r="W154" i="1"/>
  <c r="W166" i="1"/>
  <c r="W164" i="1"/>
  <c r="W145" i="1"/>
  <c r="W161" i="1"/>
  <c r="W152" i="1"/>
  <c r="W155" i="1"/>
  <c r="W167" i="1"/>
  <c r="W165" i="1"/>
  <c r="W100" i="1"/>
  <c r="W168" i="1"/>
  <c r="W162" i="1"/>
  <c r="W163" i="1"/>
  <c r="W119" i="1"/>
  <c r="W113" i="1"/>
  <c r="W44" i="1"/>
  <c r="W21" i="1"/>
  <c r="W20" i="1"/>
  <c r="W175" i="1"/>
  <c r="W17" i="1"/>
  <c r="W28" i="1"/>
  <c r="W2" i="1"/>
  <c r="W233" i="1"/>
  <c r="W241" i="1"/>
  <c r="W184" i="1"/>
  <c r="W192" i="1"/>
  <c r="W185" i="1"/>
  <c r="W196" i="1"/>
  <c r="W223" i="1"/>
  <c r="W193" i="1"/>
  <c r="W202" i="1"/>
  <c r="W203" i="1"/>
  <c r="W227" i="1"/>
  <c r="W181" i="1"/>
  <c r="W245" i="1"/>
  <c r="W197" i="1"/>
  <c r="W198" i="1"/>
  <c r="W211" i="1"/>
  <c r="W176" i="1"/>
  <c r="W229" i="1"/>
  <c r="W212" i="1"/>
  <c r="W186" i="1"/>
  <c r="AA139" i="1"/>
  <c r="AA9" i="1"/>
  <c r="AA15" i="1"/>
  <c r="AA26" i="1"/>
  <c r="AQ26" i="1" s="1"/>
  <c r="AA51" i="1"/>
  <c r="AA138" i="1"/>
  <c r="AA10" i="1"/>
  <c r="C54" i="27" s="1"/>
  <c r="E54" i="27" s="1"/>
  <c r="AZ54" i="27" s="1"/>
  <c r="BC54" i="27" s="1"/>
  <c r="AA144" i="1"/>
  <c r="AA160" i="1"/>
  <c r="AA151" i="1"/>
  <c r="AA154" i="1"/>
  <c r="AA166" i="1"/>
  <c r="AA164" i="1"/>
  <c r="AA145" i="1"/>
  <c r="AA161" i="1"/>
  <c r="AA152" i="1"/>
  <c r="AA155" i="1"/>
  <c r="AA167" i="1"/>
  <c r="AA165" i="1"/>
  <c r="AA100" i="1"/>
  <c r="C78" i="27" s="1"/>
  <c r="AA168" i="1"/>
  <c r="AA162" i="1"/>
  <c r="AA163" i="1"/>
  <c r="AA119" i="1"/>
  <c r="AA113" i="1"/>
  <c r="AA44" i="1"/>
  <c r="AA21" i="1"/>
  <c r="AA20" i="1"/>
  <c r="AA175" i="1"/>
  <c r="G85" i="27" s="1"/>
  <c r="I85" i="27" s="1"/>
  <c r="AZ85" i="27" s="1"/>
  <c r="BC85" i="27" s="1"/>
  <c r="AA17" i="1"/>
  <c r="AA28" i="1"/>
  <c r="G65" i="27" s="1"/>
  <c r="I65" i="27" s="1"/>
  <c r="AZ65" i="27" s="1"/>
  <c r="BC65" i="27" s="1"/>
  <c r="AA2" i="1"/>
  <c r="AA233" i="1"/>
  <c r="AA241" i="1"/>
  <c r="AQ241" i="1" s="1"/>
  <c r="AA184" i="1"/>
  <c r="AA192" i="1"/>
  <c r="AA185" i="1"/>
  <c r="AA196" i="1"/>
  <c r="AA223" i="1"/>
  <c r="AA193" i="1"/>
  <c r="G126" i="27" s="1"/>
  <c r="I126" i="27" s="1"/>
  <c r="AA202" i="1"/>
  <c r="AA203" i="1"/>
  <c r="AA227" i="1"/>
  <c r="AA181" i="1"/>
  <c r="G184" i="27" s="1"/>
  <c r="AA245" i="1"/>
  <c r="AA197" i="1"/>
  <c r="AA198" i="1"/>
  <c r="AA211" i="1"/>
  <c r="AA176" i="1"/>
  <c r="AA229" i="1"/>
  <c r="AA212" i="1"/>
  <c r="AA186" i="1"/>
  <c r="AP139" i="1"/>
  <c r="AP9" i="1"/>
  <c r="AP15" i="1"/>
  <c r="AP26" i="1"/>
  <c r="AP51" i="1"/>
  <c r="AP138" i="1"/>
  <c r="AP10" i="1"/>
  <c r="AP144" i="1"/>
  <c r="AP160" i="1"/>
  <c r="AP151" i="1"/>
  <c r="AP154" i="1"/>
  <c r="AP166" i="1"/>
  <c r="AP164" i="1"/>
  <c r="AP145" i="1"/>
  <c r="AP161" i="1"/>
  <c r="AP152" i="1"/>
  <c r="AP155" i="1"/>
  <c r="AP167" i="1"/>
  <c r="AP165" i="1"/>
  <c r="AP100" i="1"/>
  <c r="AP168" i="1"/>
  <c r="AP162" i="1"/>
  <c r="AP163" i="1"/>
  <c r="AP119" i="1"/>
  <c r="AP113" i="1"/>
  <c r="AP44" i="1"/>
  <c r="AP21" i="1"/>
  <c r="AP20" i="1"/>
  <c r="AP175" i="1"/>
  <c r="AP17" i="1"/>
  <c r="AP28" i="1"/>
  <c r="AP2" i="1"/>
  <c r="AP233" i="1"/>
  <c r="AP241" i="1"/>
  <c r="AP184" i="1"/>
  <c r="AP192" i="1"/>
  <c r="AP185" i="1"/>
  <c r="AP196" i="1"/>
  <c r="AP223" i="1"/>
  <c r="AP193" i="1"/>
  <c r="AP202" i="1"/>
  <c r="AP203" i="1"/>
  <c r="AP227" i="1"/>
  <c r="AP181" i="1"/>
  <c r="AP245" i="1"/>
  <c r="AP197" i="1"/>
  <c r="AP198" i="1"/>
  <c r="AP211" i="1"/>
  <c r="AP176" i="1"/>
  <c r="AP229" i="1"/>
  <c r="AP212" i="1"/>
  <c r="AP186" i="1"/>
  <c r="S56" i="1"/>
  <c r="S88" i="1"/>
  <c r="S70" i="1"/>
  <c r="S62" i="1"/>
  <c r="S69" i="1"/>
  <c r="S91" i="1"/>
  <c r="S86" i="1"/>
  <c r="S71" i="1"/>
  <c r="S61" i="1"/>
  <c r="S60" i="1"/>
  <c r="S54" i="1"/>
  <c r="S55" i="1"/>
  <c r="S53" i="1"/>
  <c r="S76" i="1"/>
  <c r="S77" i="1"/>
  <c r="S78" i="1"/>
  <c r="S63" i="1"/>
  <c r="S65" i="1"/>
  <c r="S67" i="1"/>
  <c r="S68" i="1"/>
  <c r="S87" i="1"/>
  <c r="S92" i="1"/>
  <c r="S79" i="1"/>
  <c r="S52" i="1"/>
  <c r="S85" i="1"/>
  <c r="S80" i="1"/>
  <c r="S64" i="1"/>
  <c r="S66" i="1"/>
  <c r="S75" i="1"/>
  <c r="S74" i="1"/>
  <c r="S72" i="1"/>
  <c r="S73" i="1"/>
  <c r="S94" i="1"/>
  <c r="S96" i="1"/>
  <c r="S98" i="1"/>
  <c r="S97" i="1"/>
  <c r="S99" i="1"/>
  <c r="S102" i="1"/>
  <c r="S103" i="1"/>
  <c r="S101" i="1"/>
  <c r="S107" i="1"/>
  <c r="S104" i="1"/>
  <c r="S108" i="1"/>
  <c r="S115" i="1"/>
  <c r="S116" i="1"/>
  <c r="S117" i="1"/>
  <c r="S114" i="1"/>
  <c r="S118" i="1"/>
  <c r="S105" i="1"/>
  <c r="S127" i="1"/>
  <c r="S129" i="1"/>
  <c r="S132" i="1"/>
  <c r="S133" i="1"/>
  <c r="S137" i="1"/>
  <c r="S135" i="1"/>
  <c r="W56" i="1"/>
  <c r="W88" i="1"/>
  <c r="W70" i="1"/>
  <c r="W62" i="1"/>
  <c r="W69" i="1"/>
  <c r="W91" i="1"/>
  <c r="W86" i="1"/>
  <c r="W71" i="1"/>
  <c r="W61" i="1"/>
  <c r="W60" i="1"/>
  <c r="W54" i="1"/>
  <c r="W55" i="1"/>
  <c r="W53" i="1"/>
  <c r="W76" i="1"/>
  <c r="W77" i="1"/>
  <c r="W78" i="1"/>
  <c r="W63" i="1"/>
  <c r="W65" i="1"/>
  <c r="W67" i="1"/>
  <c r="W68" i="1"/>
  <c r="W87" i="1"/>
  <c r="W92" i="1"/>
  <c r="W79" i="1"/>
  <c r="W52" i="1"/>
  <c r="W85" i="1"/>
  <c r="W80" i="1"/>
  <c r="W64" i="1"/>
  <c r="W66" i="1"/>
  <c r="W75" i="1"/>
  <c r="W74" i="1"/>
  <c r="W72" i="1"/>
  <c r="W73" i="1"/>
  <c r="W94" i="1"/>
  <c r="W96" i="1"/>
  <c r="W98" i="1"/>
  <c r="W97" i="1"/>
  <c r="W99" i="1"/>
  <c r="W102" i="1"/>
  <c r="W103" i="1"/>
  <c r="W101" i="1"/>
  <c r="W107" i="1"/>
  <c r="W104" i="1"/>
  <c r="W108" i="1"/>
  <c r="W115" i="1"/>
  <c r="W116" i="1"/>
  <c r="W117" i="1"/>
  <c r="W114" i="1"/>
  <c r="W118" i="1"/>
  <c r="W105" i="1"/>
  <c r="W127" i="1"/>
  <c r="W129" i="1"/>
  <c r="W132" i="1"/>
  <c r="W133" i="1"/>
  <c r="W137" i="1"/>
  <c r="W135" i="1"/>
  <c r="AA56" i="1"/>
  <c r="C171" i="27" s="1"/>
  <c r="E171" i="27" s="1"/>
  <c r="AA88" i="1"/>
  <c r="AA70" i="1"/>
  <c r="AA62" i="1"/>
  <c r="AA69" i="1"/>
  <c r="AA91" i="1"/>
  <c r="AA86" i="1"/>
  <c r="AA71" i="1"/>
  <c r="AA61" i="1"/>
  <c r="AQ61" i="1" s="1"/>
  <c r="AA60" i="1"/>
  <c r="AQ60" i="1" s="1"/>
  <c r="AA54" i="1"/>
  <c r="AA55" i="1"/>
  <c r="AA53" i="1"/>
  <c r="AA76" i="1"/>
  <c r="AA77" i="1"/>
  <c r="AQ77" i="1" s="1"/>
  <c r="AA78" i="1"/>
  <c r="AQ78" i="1" s="1"/>
  <c r="AA63" i="1"/>
  <c r="AA65" i="1"/>
  <c r="AA67" i="1"/>
  <c r="AA68" i="1"/>
  <c r="AA87" i="1"/>
  <c r="AA92" i="1"/>
  <c r="AA79" i="1"/>
  <c r="AA52" i="1"/>
  <c r="AA85" i="1"/>
  <c r="AA80" i="1"/>
  <c r="AQ80" i="1" s="1"/>
  <c r="AA64" i="1"/>
  <c r="AA66" i="1"/>
  <c r="AA75" i="1"/>
  <c r="AA74" i="1"/>
  <c r="AA72" i="1"/>
  <c r="AA73" i="1"/>
  <c r="AA94" i="1"/>
  <c r="AA96" i="1"/>
  <c r="C72" i="27" s="1"/>
  <c r="E72" i="27" s="1"/>
  <c r="AZ72" i="27" s="1"/>
  <c r="BC72" i="27" s="1"/>
  <c r="AA98" i="1"/>
  <c r="AA97" i="1"/>
  <c r="AA99" i="1"/>
  <c r="AA102" i="1"/>
  <c r="AA103" i="1"/>
  <c r="AA101" i="1"/>
  <c r="AA107" i="1"/>
  <c r="AA104" i="1"/>
  <c r="AA108" i="1"/>
  <c r="C172" i="27" s="1"/>
  <c r="E172" i="27" s="1"/>
  <c r="AA115" i="1"/>
  <c r="AA116" i="1"/>
  <c r="C39" i="27" s="1"/>
  <c r="E39" i="27" s="1"/>
  <c r="AA117" i="1"/>
  <c r="AA114" i="1"/>
  <c r="AA118" i="1"/>
  <c r="AA105" i="1"/>
  <c r="AA127" i="1"/>
  <c r="AA129" i="1"/>
  <c r="AA132" i="1"/>
  <c r="AA133" i="1"/>
  <c r="AA137" i="1"/>
  <c r="AA135" i="1"/>
  <c r="AP56" i="1"/>
  <c r="AP88" i="1"/>
  <c r="AP70" i="1"/>
  <c r="AP62" i="1"/>
  <c r="AP69" i="1"/>
  <c r="AP91" i="1"/>
  <c r="AP86" i="1"/>
  <c r="AP71" i="1"/>
  <c r="AP61" i="1"/>
  <c r="AP60" i="1"/>
  <c r="AP54" i="1"/>
  <c r="AP55" i="1"/>
  <c r="AP53" i="1"/>
  <c r="AP76" i="1"/>
  <c r="AP77" i="1"/>
  <c r="AP78" i="1"/>
  <c r="AP63" i="1"/>
  <c r="AP65" i="1"/>
  <c r="AP67" i="1"/>
  <c r="AP68" i="1"/>
  <c r="AP87" i="1"/>
  <c r="AP92" i="1"/>
  <c r="AP79" i="1"/>
  <c r="AP52" i="1"/>
  <c r="AP85" i="1"/>
  <c r="AP80" i="1"/>
  <c r="AP64" i="1"/>
  <c r="AP66" i="1"/>
  <c r="AP75" i="1"/>
  <c r="AP74" i="1"/>
  <c r="AP72" i="1"/>
  <c r="AP73" i="1"/>
  <c r="AP94" i="1"/>
  <c r="AP96" i="1"/>
  <c r="AP98" i="1"/>
  <c r="AP97" i="1"/>
  <c r="AP99" i="1"/>
  <c r="AP102" i="1"/>
  <c r="AP103" i="1"/>
  <c r="AP101" i="1"/>
  <c r="AP107" i="1"/>
  <c r="AP104" i="1"/>
  <c r="AP108" i="1"/>
  <c r="AP115" i="1"/>
  <c r="AP116" i="1"/>
  <c r="AP117" i="1"/>
  <c r="AP114" i="1"/>
  <c r="AP118" i="1"/>
  <c r="AP105" i="1"/>
  <c r="AP127" i="1"/>
  <c r="AP129" i="1"/>
  <c r="AP132" i="1"/>
  <c r="AP133" i="1"/>
  <c r="AP137" i="1"/>
  <c r="AP135" i="1"/>
  <c r="L56" i="1"/>
  <c r="M56" i="1" s="1"/>
  <c r="L88" i="1"/>
  <c r="M88" i="1" s="1"/>
  <c r="L70" i="1"/>
  <c r="M70" i="1" s="1"/>
  <c r="L62" i="1"/>
  <c r="M62" i="1" s="1"/>
  <c r="L69" i="1"/>
  <c r="M69" i="1" s="1"/>
  <c r="L91" i="1"/>
  <c r="M91" i="1" s="1"/>
  <c r="L86" i="1"/>
  <c r="M86" i="1" s="1"/>
  <c r="L71" i="1"/>
  <c r="M71" i="1" s="1"/>
  <c r="L61" i="1"/>
  <c r="X61" i="1" s="1"/>
  <c r="L60" i="1"/>
  <c r="M60" i="1" s="1"/>
  <c r="L54" i="1"/>
  <c r="M54" i="1" s="1"/>
  <c r="L55" i="1"/>
  <c r="M55" i="1" s="1"/>
  <c r="L53" i="1"/>
  <c r="M53" i="1" s="1"/>
  <c r="L76" i="1"/>
  <c r="M76" i="1" s="1"/>
  <c r="M77" i="1"/>
  <c r="L78" i="1"/>
  <c r="M78" i="1" s="1"/>
  <c r="L63" i="1"/>
  <c r="M63" i="1" s="1"/>
  <c r="L65" i="1"/>
  <c r="M65" i="1" s="1"/>
  <c r="L67" i="1"/>
  <c r="X67" i="1" s="1"/>
  <c r="L68" i="1"/>
  <c r="X68" i="1" s="1"/>
  <c r="L87" i="1"/>
  <c r="M87" i="1" s="1"/>
  <c r="L92" i="1"/>
  <c r="M92" i="1" s="1"/>
  <c r="L79" i="1"/>
  <c r="M79" i="1" s="1"/>
  <c r="L52" i="1"/>
  <c r="M52" i="1" s="1"/>
  <c r="L85" i="1"/>
  <c r="M85" i="1" s="1"/>
  <c r="L80" i="1"/>
  <c r="M80" i="1" s="1"/>
  <c r="L64" i="1"/>
  <c r="M64" i="1" s="1"/>
  <c r="L66" i="1"/>
  <c r="M66" i="1" s="1"/>
  <c r="L75" i="1"/>
  <c r="M75" i="1" s="1"/>
  <c r="L74" i="1"/>
  <c r="X74" i="1" s="1"/>
  <c r="L72" i="1"/>
  <c r="X72" i="1" s="1"/>
  <c r="L73" i="1"/>
  <c r="M73" i="1" s="1"/>
  <c r="L94" i="1"/>
  <c r="M94" i="1" s="1"/>
  <c r="L96" i="1"/>
  <c r="X96" i="1" s="1"/>
  <c r="L98" i="1"/>
  <c r="M98" i="1" s="1"/>
  <c r="L97" i="1"/>
  <c r="M97" i="1" s="1"/>
  <c r="L99" i="1"/>
  <c r="M99" i="1" s="1"/>
  <c r="L102" i="1"/>
  <c r="M102" i="1" s="1"/>
  <c r="L103" i="1"/>
  <c r="M103" i="1" s="1"/>
  <c r="L101" i="1"/>
  <c r="M101" i="1" s="1"/>
  <c r="L107" i="1"/>
  <c r="M107" i="1" s="1"/>
  <c r="L104" i="1"/>
  <c r="M104" i="1" s="1"/>
  <c r="L108" i="1"/>
  <c r="M108" i="1" s="1"/>
  <c r="L115" i="1"/>
  <c r="M115" i="1" s="1"/>
  <c r="L116" i="1"/>
  <c r="X116" i="1" s="1"/>
  <c r="L117" i="1"/>
  <c r="X117" i="1" s="1"/>
  <c r="L114" i="1"/>
  <c r="M114" i="1" s="1"/>
  <c r="L118" i="1"/>
  <c r="M118" i="1" s="1"/>
  <c r="L105" i="1"/>
  <c r="M105" i="1" s="1"/>
  <c r="L127" i="1"/>
  <c r="M127" i="1" s="1"/>
  <c r="L129" i="1"/>
  <c r="M129" i="1" s="1"/>
  <c r="L132" i="1"/>
  <c r="M132" i="1" s="1"/>
  <c r="L133" i="1"/>
  <c r="M133" i="1" s="1"/>
  <c r="L137" i="1"/>
  <c r="M137" i="1" s="1"/>
  <c r="L135" i="1"/>
  <c r="X135" i="1" s="1"/>
  <c r="B9" i="19"/>
  <c r="E9" i="19" s="1"/>
  <c r="B10" i="19"/>
  <c r="E10" i="19" s="1"/>
  <c r="B11" i="19"/>
  <c r="E11" i="19" s="1"/>
  <c r="B12" i="19"/>
  <c r="E12" i="19" s="1"/>
  <c r="B13" i="19"/>
  <c r="E13" i="19" s="1"/>
  <c r="L32" i="1"/>
  <c r="M32" i="1" s="1"/>
  <c r="S32" i="1"/>
  <c r="W32" i="1"/>
  <c r="AA32" i="1"/>
  <c r="AQ32" i="1" s="1"/>
  <c r="AP32" i="1"/>
  <c r="L38" i="1"/>
  <c r="X38" i="1" s="1"/>
  <c r="S38" i="1"/>
  <c r="W38" i="1"/>
  <c r="AA38" i="1"/>
  <c r="AQ38" i="1" s="1"/>
  <c r="AP38" i="1"/>
  <c r="G62" i="27" l="1"/>
  <c r="I62" i="27" s="1"/>
  <c r="G192" i="27"/>
  <c r="G176" i="27"/>
  <c r="G76" i="27"/>
  <c r="I76" i="27" s="1"/>
  <c r="AZ76" i="27" s="1"/>
  <c r="BC76" i="27" s="1"/>
  <c r="G60" i="27"/>
  <c r="I60" i="27" s="1"/>
  <c r="G92" i="27"/>
  <c r="G89" i="27"/>
  <c r="G124" i="27"/>
  <c r="I124" i="27" s="1"/>
  <c r="AZ124" i="27" s="1"/>
  <c r="BC124" i="27" s="1"/>
  <c r="G118" i="27"/>
  <c r="I118" i="27" s="1"/>
  <c r="AQ62" i="1"/>
  <c r="C188" i="27"/>
  <c r="AQ44" i="1"/>
  <c r="C121" i="27"/>
  <c r="E121" i="27" s="1"/>
  <c r="AZ121" i="27" s="1"/>
  <c r="BC121" i="27" s="1"/>
  <c r="AQ79" i="1"/>
  <c r="C179" i="27"/>
  <c r="AQ76" i="1"/>
  <c r="C192" i="27"/>
  <c r="C147" i="27"/>
  <c r="E147" i="27" s="1"/>
  <c r="AZ147" i="27" s="1"/>
  <c r="BC147" i="27" s="1"/>
  <c r="G2" i="27"/>
  <c r="I2" i="27" s="1"/>
  <c r="C65" i="27"/>
  <c r="AQ168" i="1"/>
  <c r="C100" i="27"/>
  <c r="C40" i="27"/>
  <c r="E40" i="27" s="1"/>
  <c r="AQ28" i="1"/>
  <c r="AQ17" i="1"/>
  <c r="AQ196" i="1"/>
  <c r="AQ181" i="1"/>
  <c r="AQ198" i="1"/>
  <c r="AQ197" i="1"/>
  <c r="AQ245" i="1"/>
  <c r="G40" i="27"/>
  <c r="I40" i="27" s="1"/>
  <c r="G37" i="27"/>
  <c r="I37" i="27" s="1"/>
  <c r="AQ21" i="1"/>
  <c r="C71" i="27"/>
  <c r="C76" i="27"/>
  <c r="G33" i="27"/>
  <c r="I33" i="27" s="1"/>
  <c r="G34" i="27"/>
  <c r="I34" i="27" s="1"/>
  <c r="G14" i="27"/>
  <c r="I14" i="27" s="1"/>
  <c r="G13" i="27"/>
  <c r="I13" i="27" s="1"/>
  <c r="G10" i="27"/>
  <c r="I10" i="27" s="1"/>
  <c r="AQ175" i="1"/>
  <c r="AQ203" i="1"/>
  <c r="AQ233" i="1"/>
  <c r="AQ229" i="1"/>
  <c r="AQ212" i="1"/>
  <c r="AQ176" i="1"/>
  <c r="AQ186" i="1"/>
  <c r="AQ211" i="1"/>
  <c r="AQ202" i="1"/>
  <c r="AQ227" i="1"/>
  <c r="AQ184" i="1"/>
  <c r="AQ185" i="1"/>
  <c r="AQ192" i="1"/>
  <c r="AQ193" i="1"/>
  <c r="AQ223" i="1"/>
  <c r="AQ161" i="1"/>
  <c r="AQ20" i="1"/>
  <c r="C43" i="27"/>
  <c r="E43" i="27" s="1"/>
  <c r="AZ43" i="27" s="1"/>
  <c r="BC43" i="27" s="1"/>
  <c r="C11" i="27"/>
  <c r="E11" i="27" s="1"/>
  <c r="C8" i="27"/>
  <c r="E8" i="27" s="1"/>
  <c r="M28" i="1"/>
  <c r="X28" i="1"/>
  <c r="AQ167" i="1"/>
  <c r="AQ145" i="1"/>
  <c r="AQ138" i="1"/>
  <c r="AQ163" i="1"/>
  <c r="AQ2" i="1"/>
  <c r="AQ155" i="1"/>
  <c r="AQ152" i="1"/>
  <c r="AQ165" i="1"/>
  <c r="AQ68" i="1"/>
  <c r="AQ63" i="1"/>
  <c r="AQ67" i="1"/>
  <c r="AQ119" i="1"/>
  <c r="AQ113" i="1"/>
  <c r="AQ129" i="1"/>
  <c r="AQ65" i="1"/>
  <c r="AQ105" i="1"/>
  <c r="AQ166" i="1"/>
  <c r="AQ154" i="1"/>
  <c r="AQ100" i="1"/>
  <c r="AQ144" i="1"/>
  <c r="AQ162" i="1"/>
  <c r="AQ151" i="1"/>
  <c r="AQ137" i="1"/>
  <c r="AQ164" i="1"/>
  <c r="AQ160" i="1"/>
  <c r="AQ135" i="1"/>
  <c r="AQ133" i="1"/>
  <c r="AQ52" i="1"/>
  <c r="AQ132" i="1"/>
  <c r="AQ85" i="1"/>
  <c r="AQ72" i="1"/>
  <c r="AQ73" i="1"/>
  <c r="AQ92" i="1"/>
  <c r="AQ66" i="1"/>
  <c r="AQ87" i="1"/>
  <c r="AQ64" i="1"/>
  <c r="AQ91" i="1"/>
  <c r="AQ69" i="1"/>
  <c r="AQ86" i="1"/>
  <c r="AQ71" i="1"/>
  <c r="AQ74" i="1"/>
  <c r="AQ75" i="1"/>
  <c r="AQ70" i="1"/>
  <c r="AQ54" i="1"/>
  <c r="AQ56" i="1"/>
  <c r="AQ53" i="1"/>
  <c r="AQ55" i="1"/>
  <c r="AQ94" i="1"/>
  <c r="AQ118" i="1"/>
  <c r="AQ139" i="1"/>
  <c r="AQ10" i="1"/>
  <c r="AQ117" i="1"/>
  <c r="AQ116" i="1"/>
  <c r="AQ108" i="1"/>
  <c r="AQ127" i="1"/>
  <c r="AQ104" i="1"/>
  <c r="AQ88" i="1"/>
  <c r="AQ107" i="1"/>
  <c r="AQ115" i="1"/>
  <c r="AQ98" i="1"/>
  <c r="AQ99" i="1"/>
  <c r="AQ114" i="1"/>
  <c r="AQ96" i="1"/>
  <c r="M26" i="1"/>
  <c r="M9" i="1"/>
  <c r="AQ97" i="1"/>
  <c r="AQ103" i="1"/>
  <c r="AQ102" i="1"/>
  <c r="X198" i="1"/>
  <c r="X184" i="1"/>
  <c r="AQ101" i="1"/>
  <c r="X152" i="1"/>
  <c r="X161" i="1"/>
  <c r="X145" i="1"/>
  <c r="X164" i="1"/>
  <c r="AQ51" i="1"/>
  <c r="M51" i="1"/>
  <c r="AQ9" i="1"/>
  <c r="X211" i="1"/>
  <c r="X185" i="1"/>
  <c r="M176" i="1"/>
  <c r="X119" i="1"/>
  <c r="M15" i="1"/>
  <c r="AQ15" i="1"/>
  <c r="M21" i="1"/>
  <c r="M44" i="1"/>
  <c r="X196" i="1"/>
  <c r="M229" i="1"/>
  <c r="M113" i="1"/>
  <c r="X192" i="1"/>
  <c r="X137" i="1"/>
  <c r="X163" i="1"/>
  <c r="M241" i="1"/>
  <c r="X197" i="1"/>
  <c r="M139" i="1"/>
  <c r="X166" i="1"/>
  <c r="M181" i="1"/>
  <c r="X227" i="1"/>
  <c r="M168" i="1"/>
  <c r="X203" i="1"/>
  <c r="X100" i="1"/>
  <c r="X144" i="1"/>
  <c r="X233" i="1"/>
  <c r="X151" i="1"/>
  <c r="M2" i="1"/>
  <c r="X160" i="1"/>
  <c r="X202" i="1"/>
  <c r="X17" i="1"/>
  <c r="X165" i="1"/>
  <c r="X10" i="1"/>
  <c r="X115" i="1"/>
  <c r="X245" i="1"/>
  <c r="X162" i="1"/>
  <c r="X154" i="1"/>
  <c r="X186" i="1"/>
  <c r="X193" i="1"/>
  <c r="X175" i="1"/>
  <c r="X167" i="1"/>
  <c r="X138" i="1"/>
  <c r="X212" i="1"/>
  <c r="X223" i="1"/>
  <c r="X20" i="1"/>
  <c r="X155" i="1"/>
  <c r="X60" i="1"/>
  <c r="X92" i="1"/>
  <c r="M116" i="1"/>
  <c r="X54" i="1"/>
  <c r="M72" i="1"/>
  <c r="M135" i="1"/>
  <c r="X114" i="1"/>
  <c r="M117" i="1"/>
  <c r="X108" i="1"/>
  <c r="X104" i="1"/>
  <c r="X98" i="1"/>
  <c r="M96" i="1"/>
  <c r="M74" i="1"/>
  <c r="X66" i="1"/>
  <c r="X79" i="1"/>
  <c r="X87" i="1"/>
  <c r="M68" i="1"/>
  <c r="M67" i="1"/>
  <c r="X65" i="1"/>
  <c r="X71" i="1"/>
  <c r="X86" i="1"/>
  <c r="X91" i="1"/>
  <c r="X107" i="1"/>
  <c r="X101" i="1"/>
  <c r="X62" i="1"/>
  <c r="X133" i="1"/>
  <c r="X94" i="1"/>
  <c r="X63" i="1"/>
  <c r="X69" i="1"/>
  <c r="X132" i="1"/>
  <c r="X73" i="1"/>
  <c r="X78" i="1"/>
  <c r="M61" i="1"/>
  <c r="X75" i="1"/>
  <c r="X129" i="1"/>
  <c r="X103" i="1"/>
  <c r="X64" i="1"/>
  <c r="X77" i="1"/>
  <c r="X70" i="1"/>
  <c r="X127" i="1"/>
  <c r="X102" i="1"/>
  <c r="X80" i="1"/>
  <c r="X76" i="1"/>
  <c r="X88" i="1"/>
  <c r="X105" i="1"/>
  <c r="X99" i="1"/>
  <c r="X85" i="1"/>
  <c r="X53" i="1"/>
  <c r="X56" i="1"/>
  <c r="X118" i="1"/>
  <c r="X97" i="1"/>
  <c r="X52" i="1"/>
  <c r="X55" i="1"/>
  <c r="X32" i="1"/>
  <c r="M38" i="1"/>
  <c r="L43" i="1"/>
  <c r="M43" i="1" s="1"/>
  <c r="S43" i="1"/>
  <c r="W43" i="1"/>
  <c r="AA43" i="1"/>
  <c r="AP43" i="1"/>
  <c r="L29" i="1"/>
  <c r="X29" i="1" s="1"/>
  <c r="S29" i="1"/>
  <c r="W29" i="1"/>
  <c r="AA29" i="1"/>
  <c r="AP29" i="1"/>
  <c r="L25" i="1"/>
  <c r="M25" i="1" s="1"/>
  <c r="S25" i="1"/>
  <c r="W25" i="1"/>
  <c r="AA25" i="1"/>
  <c r="AP25" i="1"/>
  <c r="L4" i="1"/>
  <c r="M4" i="1" s="1"/>
  <c r="S4" i="1"/>
  <c r="W4" i="1"/>
  <c r="AA4" i="1"/>
  <c r="L6" i="1"/>
  <c r="M6" i="1" s="1"/>
  <c r="S6" i="1"/>
  <c r="W6" i="1"/>
  <c r="AA6" i="1"/>
  <c r="AQ6" i="1" s="1"/>
  <c r="AP6" i="1"/>
  <c r="M3" i="1"/>
  <c r="S3" i="1"/>
  <c r="W3" i="1"/>
  <c r="AA3" i="1"/>
  <c r="AP3" i="1"/>
  <c r="AP5" i="1"/>
  <c r="S5" i="1"/>
  <c r="W5" i="1"/>
  <c r="AA5" i="1"/>
  <c r="AP7" i="1"/>
  <c r="L7" i="1"/>
  <c r="X7" i="1" s="1"/>
  <c r="S7" i="1"/>
  <c r="W7" i="1"/>
  <c r="AA7" i="1"/>
  <c r="L8" i="1"/>
  <c r="M8" i="1" s="1"/>
  <c r="S8" i="1"/>
  <c r="W8" i="1"/>
  <c r="AA8" i="1"/>
  <c r="C126" i="27" s="1"/>
  <c r="E126" i="27" s="1"/>
  <c r="AZ126" i="27" s="1"/>
  <c r="BC126" i="27" s="1"/>
  <c r="L27" i="1"/>
  <c r="X27" i="1" s="1"/>
  <c r="S27" i="1"/>
  <c r="W27" i="1"/>
  <c r="AA27" i="1"/>
  <c r="AP27" i="1"/>
  <c r="L18" i="1"/>
  <c r="M18" i="1" s="1"/>
  <c r="S18" i="1"/>
  <c r="W18" i="1"/>
  <c r="AA18" i="1"/>
  <c r="AP18" i="1"/>
  <c r="L19" i="1"/>
  <c r="M19" i="1" s="1"/>
  <c r="S19" i="1"/>
  <c r="W19" i="1"/>
  <c r="AA19" i="1"/>
  <c r="AQ19" i="1" s="1"/>
  <c r="AP19" i="1"/>
  <c r="C176" i="27" l="1"/>
  <c r="AQ3" i="1"/>
  <c r="C184" i="27"/>
  <c r="AZ40" i="27"/>
  <c r="BC40" i="27" s="1"/>
  <c r="C62" i="27"/>
  <c r="E62" i="27" s="1"/>
  <c r="AZ62" i="27" s="1"/>
  <c r="BC62" i="27" s="1"/>
  <c r="AQ8" i="1"/>
  <c r="C60" i="27"/>
  <c r="E60" i="27" s="1"/>
  <c r="AZ60" i="27" s="1"/>
  <c r="BC60" i="27" s="1"/>
  <c r="C79" i="27"/>
  <c r="C37" i="27"/>
  <c r="E37" i="27" s="1"/>
  <c r="AZ37" i="27" s="1"/>
  <c r="BC37" i="27" s="1"/>
  <c r="AQ5" i="1"/>
  <c r="C34" i="27"/>
  <c r="E34" i="27" s="1"/>
  <c r="AZ34" i="27" s="1"/>
  <c r="BC34" i="27" s="1"/>
  <c r="AQ25" i="1"/>
  <c r="C5" i="27"/>
  <c r="E5" i="27" s="1"/>
  <c r="AQ7" i="1"/>
  <c r="AQ43" i="1"/>
  <c r="AQ29" i="1"/>
  <c r="X43" i="1"/>
  <c r="C4" i="19" s="1"/>
  <c r="M29" i="1"/>
  <c r="X25" i="1"/>
  <c r="AP4" i="1"/>
  <c r="AQ4" i="1" s="1"/>
  <c r="X4" i="1"/>
  <c r="X6" i="1"/>
  <c r="X3" i="1"/>
  <c r="M5" i="1"/>
  <c r="M7" i="1"/>
  <c r="AP8" i="1"/>
  <c r="X8" i="1"/>
  <c r="AQ27" i="1"/>
  <c r="M27" i="1"/>
  <c r="AQ18" i="1"/>
  <c r="X18" i="1"/>
  <c r="X19" i="1"/>
  <c r="X5" i="1" l="1"/>
  <c r="M45" i="1" l="1"/>
  <c r="S45" i="1"/>
  <c r="W45" i="1"/>
  <c r="AA45" i="1"/>
  <c r="AP45" i="1"/>
  <c r="AQ45" i="1" l="1"/>
  <c r="X45" i="1"/>
  <c r="L46" i="1" l="1"/>
  <c r="X46" i="1" s="1"/>
  <c r="S46" i="1"/>
  <c r="W46" i="1"/>
  <c r="AA46" i="1"/>
  <c r="AP46" i="1"/>
  <c r="L35" i="1"/>
  <c r="X35" i="1" s="1"/>
  <c r="S35" i="1"/>
  <c r="W35" i="1"/>
  <c r="AA35" i="1"/>
  <c r="AP35" i="1"/>
  <c r="AQ46" i="1" l="1"/>
  <c r="AQ35" i="1"/>
  <c r="M46" i="1"/>
  <c r="M35" i="1"/>
  <c r="L42" i="1" l="1"/>
  <c r="X42" i="1" s="1"/>
  <c r="L47" i="1"/>
  <c r="X47" i="1" s="1"/>
  <c r="L48" i="1"/>
  <c r="X48" i="1" s="1"/>
  <c r="L50" i="1"/>
  <c r="X50" i="1" s="1"/>
  <c r="L49" i="1"/>
  <c r="M49" i="1" s="1"/>
  <c r="S42" i="1"/>
  <c r="S47" i="1"/>
  <c r="S48" i="1"/>
  <c r="S50" i="1"/>
  <c r="S49" i="1"/>
  <c r="W42" i="1"/>
  <c r="W47" i="1"/>
  <c r="W48" i="1"/>
  <c r="W50" i="1"/>
  <c r="W49" i="1"/>
  <c r="AA42" i="1"/>
  <c r="AA47" i="1"/>
  <c r="AA48" i="1"/>
  <c r="AA50" i="1"/>
  <c r="AA49" i="1"/>
  <c r="C13" i="27" s="1"/>
  <c r="E13" i="27" s="1"/>
  <c r="AP42" i="1"/>
  <c r="AP47" i="1"/>
  <c r="AP48" i="1"/>
  <c r="AP50" i="1"/>
  <c r="AP49" i="1"/>
  <c r="C2" i="27" l="1"/>
  <c r="C10" i="27"/>
  <c r="E10" i="27" s="1"/>
  <c r="C14" i="27"/>
  <c r="E14" i="27" s="1"/>
  <c r="AQ50" i="1"/>
  <c r="AQ47" i="1"/>
  <c r="AQ49" i="1"/>
  <c r="AQ48" i="1"/>
  <c r="AQ42" i="1"/>
  <c r="M47" i="1"/>
  <c r="M48" i="1"/>
  <c r="M50" i="1"/>
  <c r="X49" i="1"/>
  <c r="M42" i="1"/>
  <c r="E2" i="27" l="1"/>
  <c r="L39" i="1"/>
  <c r="M39" i="1" s="1"/>
  <c r="L41" i="1"/>
  <c r="M41" i="1" s="1"/>
  <c r="S39" i="1"/>
  <c r="S41" i="1"/>
  <c r="W39" i="1"/>
  <c r="W41" i="1"/>
  <c r="AA39" i="1"/>
  <c r="AA41" i="1"/>
  <c r="AP39" i="1"/>
  <c r="AP41" i="1"/>
  <c r="C118" i="27" l="1"/>
  <c r="E118" i="27" s="1"/>
  <c r="AZ118" i="27" s="1"/>
  <c r="BC118" i="27" s="1"/>
  <c r="C127" i="27"/>
  <c r="E127" i="27" s="1"/>
  <c r="AZ127" i="27" s="1"/>
  <c r="BC127" i="27" s="1"/>
  <c r="C33" i="27"/>
  <c r="E33" i="27" s="1"/>
  <c r="AZ33" i="27" s="1"/>
  <c r="BC33" i="27" s="1"/>
  <c r="C31" i="27"/>
  <c r="AZ2" i="27"/>
  <c r="BC2" i="27" s="1"/>
  <c r="AQ41" i="1"/>
  <c r="AQ39" i="1"/>
  <c r="X41" i="1"/>
  <c r="X39" i="1"/>
  <c r="E31" i="27" l="1"/>
  <c r="L11" i="1"/>
  <c r="M11" i="1" s="1"/>
  <c r="S11" i="1"/>
  <c r="W11" i="1"/>
  <c r="AA11" i="1"/>
  <c r="AP11" i="1"/>
  <c r="AQ11" i="1" l="1"/>
  <c r="C97" i="27"/>
  <c r="C89" i="27"/>
  <c r="C205" i="27" s="1"/>
  <c r="E206" i="27" s="1"/>
  <c r="E205" i="27"/>
  <c r="X11" i="1"/>
  <c r="C2" i="19" s="1"/>
  <c r="E2" i="19" s="1"/>
  <c r="L12" i="1" l="1"/>
  <c r="S12" i="1"/>
  <c r="W12" i="1"/>
  <c r="AA12" i="1"/>
  <c r="AP12" i="1"/>
  <c r="G39" i="27" l="1"/>
  <c r="I39" i="27" s="1"/>
  <c r="AZ39" i="27" s="1"/>
  <c r="BC39" i="27" s="1"/>
  <c r="AQ12" i="1"/>
  <c r="G31" i="27"/>
  <c r="M12" i="1"/>
  <c r="X12" i="1"/>
  <c r="D9" i="19" l="1"/>
  <c r="C3" i="19"/>
  <c r="D11" i="19"/>
  <c r="D13" i="19"/>
  <c r="I31" i="27"/>
  <c r="G205" i="27"/>
  <c r="I206" i="27" s="1"/>
  <c r="D12" i="19"/>
  <c r="D10" i="19"/>
  <c r="A230" i="20"/>
  <c r="A231" i="20"/>
  <c r="A232" i="20"/>
  <c r="A233" i="20"/>
  <c r="A234" i="20"/>
  <c r="A235" i="20"/>
  <c r="A236" i="20"/>
  <c r="A217" i="20"/>
  <c r="A218" i="20"/>
  <c r="A219" i="20"/>
  <c r="A220" i="20"/>
  <c r="A221" i="20"/>
  <c r="A222" i="20"/>
  <c r="A223" i="20"/>
  <c r="A224" i="20"/>
  <c r="A237" i="20"/>
  <c r="A190" i="20"/>
  <c r="A191" i="20"/>
  <c r="A192" i="20"/>
  <c r="A193" i="20"/>
  <c r="A194" i="20"/>
  <c r="A195" i="20"/>
  <c r="A196" i="20"/>
  <c r="A197" i="20"/>
  <c r="A198" i="20"/>
  <c r="A199" i="20"/>
  <c r="A200" i="20"/>
  <c r="A201" i="20"/>
  <c r="A202" i="20"/>
  <c r="A203" i="20"/>
  <c r="A204" i="20"/>
  <c r="A205" i="20"/>
  <c r="A206" i="20"/>
  <c r="A207" i="20"/>
  <c r="A208" i="20"/>
  <c r="A209" i="20"/>
  <c r="A210" i="20"/>
  <c r="A211" i="20"/>
  <c r="A156" i="20"/>
  <c r="A157" i="20"/>
  <c r="A158" i="20"/>
  <c r="A159" i="20"/>
  <c r="A160" i="20"/>
  <c r="A161" i="20"/>
  <c r="A162" i="20"/>
  <c r="A163" i="20"/>
  <c r="A164" i="20"/>
  <c r="A165" i="20"/>
  <c r="A166" i="20"/>
  <c r="A167" i="20"/>
  <c r="A168" i="20"/>
  <c r="A169" i="20"/>
  <c r="A170" i="20"/>
  <c r="A171" i="20"/>
  <c r="A172" i="20"/>
  <c r="A173" i="20"/>
  <c r="A174" i="20"/>
  <c r="A175" i="20"/>
  <c r="A176" i="20"/>
  <c r="A177" i="20"/>
  <c r="A178" i="20"/>
  <c r="A179" i="20"/>
  <c r="A180" i="20"/>
  <c r="A181" i="20"/>
  <c r="A182" i="20"/>
  <c r="A155" i="20"/>
  <c r="N155" i="20"/>
  <c r="O155" i="20"/>
  <c r="P155" i="20"/>
  <c r="N156" i="20"/>
  <c r="O156" i="20"/>
  <c r="P156" i="20"/>
  <c r="N157" i="20"/>
  <c r="O157" i="20"/>
  <c r="P157" i="20"/>
  <c r="N158" i="20"/>
  <c r="O158" i="20"/>
  <c r="P158" i="20"/>
  <c r="N159" i="20"/>
  <c r="O159" i="20"/>
  <c r="P159" i="20"/>
  <c r="N160" i="20"/>
  <c r="O160" i="20"/>
  <c r="P160" i="20"/>
  <c r="N161" i="20"/>
  <c r="O161" i="20"/>
  <c r="P161" i="20"/>
  <c r="N162" i="20"/>
  <c r="O162" i="20"/>
  <c r="P162" i="20"/>
  <c r="N163" i="20"/>
  <c r="O163" i="20"/>
  <c r="P163" i="20"/>
  <c r="N164" i="20"/>
  <c r="O164" i="20"/>
  <c r="P164" i="20"/>
  <c r="N165" i="20"/>
  <c r="O165" i="20"/>
  <c r="P165" i="20"/>
  <c r="N166" i="20"/>
  <c r="O166" i="20"/>
  <c r="P166" i="20"/>
  <c r="N167" i="20"/>
  <c r="O167" i="20"/>
  <c r="P167" i="20"/>
  <c r="N168" i="20"/>
  <c r="O168" i="20"/>
  <c r="P168" i="20"/>
  <c r="N169" i="20"/>
  <c r="O169" i="20"/>
  <c r="P169" i="20"/>
  <c r="N170" i="20"/>
  <c r="O170" i="20"/>
  <c r="P170" i="20"/>
  <c r="N171" i="20"/>
  <c r="O171" i="20"/>
  <c r="P171" i="20"/>
  <c r="N172" i="20"/>
  <c r="O172" i="20"/>
  <c r="P172" i="20"/>
  <c r="N173" i="20"/>
  <c r="O173" i="20"/>
  <c r="P173" i="20"/>
  <c r="N174" i="20"/>
  <c r="O174" i="20"/>
  <c r="P174" i="20"/>
  <c r="N175" i="20"/>
  <c r="O175" i="20"/>
  <c r="P175" i="20"/>
  <c r="N176" i="20"/>
  <c r="O176" i="20"/>
  <c r="P176" i="20"/>
  <c r="N177" i="20"/>
  <c r="O177" i="20"/>
  <c r="P177" i="20"/>
  <c r="N178" i="20"/>
  <c r="O178" i="20"/>
  <c r="P178" i="20"/>
  <c r="N179" i="20"/>
  <c r="O179" i="20"/>
  <c r="P179" i="20"/>
  <c r="N180" i="20"/>
  <c r="O180" i="20"/>
  <c r="P180" i="20"/>
  <c r="N181" i="20"/>
  <c r="O181" i="20"/>
  <c r="P181" i="20"/>
  <c r="N182" i="20"/>
  <c r="O182" i="20"/>
  <c r="P182" i="20"/>
  <c r="N183" i="20"/>
  <c r="O183" i="20"/>
  <c r="P183" i="20"/>
  <c r="N184" i="20"/>
  <c r="O184" i="20"/>
  <c r="P184" i="20"/>
  <c r="N185" i="20"/>
  <c r="O185" i="20"/>
  <c r="P185" i="20"/>
  <c r="N186" i="20"/>
  <c r="O186" i="20"/>
  <c r="P186" i="20"/>
  <c r="N116" i="20"/>
  <c r="O116" i="20"/>
  <c r="P116" i="20"/>
  <c r="N117" i="20"/>
  <c r="O117" i="20"/>
  <c r="P117" i="20"/>
  <c r="N118" i="20"/>
  <c r="O118" i="20"/>
  <c r="P118" i="20"/>
  <c r="N119" i="20"/>
  <c r="O119" i="20"/>
  <c r="P119" i="20"/>
  <c r="N120" i="20"/>
  <c r="O120" i="20"/>
  <c r="P120" i="20"/>
  <c r="N121" i="20"/>
  <c r="O121" i="20"/>
  <c r="P121" i="20"/>
  <c r="N122" i="20"/>
  <c r="O122" i="20"/>
  <c r="P122" i="20"/>
  <c r="N123" i="20"/>
  <c r="O123" i="20"/>
  <c r="P123" i="20"/>
  <c r="N124" i="20"/>
  <c r="O124" i="20"/>
  <c r="P124" i="20"/>
  <c r="N125" i="20"/>
  <c r="O125" i="20"/>
  <c r="P125" i="20"/>
  <c r="N126" i="20"/>
  <c r="O126" i="20"/>
  <c r="P126" i="20"/>
  <c r="N127" i="20"/>
  <c r="O127" i="20"/>
  <c r="P127" i="20"/>
  <c r="N128" i="20"/>
  <c r="O128" i="20"/>
  <c r="P128" i="20"/>
  <c r="N129" i="20"/>
  <c r="O129" i="20"/>
  <c r="P129" i="20"/>
  <c r="N130" i="20"/>
  <c r="O130" i="20"/>
  <c r="P130" i="20"/>
  <c r="N131" i="20"/>
  <c r="O131" i="20"/>
  <c r="P131" i="20"/>
  <c r="N132" i="20"/>
  <c r="O132" i="20"/>
  <c r="P132" i="20"/>
  <c r="N133" i="20"/>
  <c r="O133" i="20"/>
  <c r="P133" i="20"/>
  <c r="N134" i="20"/>
  <c r="O134" i="20"/>
  <c r="P134" i="20"/>
  <c r="N135" i="20"/>
  <c r="O135" i="20"/>
  <c r="P135" i="20"/>
  <c r="N136" i="20"/>
  <c r="O136" i="20"/>
  <c r="P136" i="20"/>
  <c r="N137" i="20"/>
  <c r="O137" i="20"/>
  <c r="P137" i="20"/>
  <c r="N138" i="20"/>
  <c r="O138" i="20"/>
  <c r="P138" i="20"/>
  <c r="N139" i="20"/>
  <c r="O139" i="20"/>
  <c r="P139" i="20"/>
  <c r="N140" i="20"/>
  <c r="O140" i="20"/>
  <c r="P140" i="20"/>
  <c r="N141" i="20"/>
  <c r="O141" i="20"/>
  <c r="P141" i="20"/>
  <c r="N142" i="20"/>
  <c r="O142" i="20"/>
  <c r="P142" i="20"/>
  <c r="N143" i="20"/>
  <c r="O143" i="20"/>
  <c r="P143" i="20"/>
  <c r="N144" i="20"/>
  <c r="O144" i="20"/>
  <c r="P144" i="20"/>
  <c r="N145" i="20"/>
  <c r="O145" i="20"/>
  <c r="P145" i="20"/>
  <c r="N146" i="20"/>
  <c r="O146" i="20"/>
  <c r="P146" i="20"/>
  <c r="P115" i="20"/>
  <c r="O115" i="20"/>
  <c r="N115" i="20"/>
  <c r="C65" i="20"/>
  <c r="D65" i="20"/>
  <c r="E65" i="20"/>
  <c r="F65" i="20"/>
  <c r="G65" i="20"/>
  <c r="H65" i="20"/>
  <c r="I65" i="20"/>
  <c r="J65" i="20"/>
  <c r="K65" i="20"/>
  <c r="L65" i="20"/>
  <c r="C66" i="20"/>
  <c r="D66" i="20"/>
  <c r="E66" i="20"/>
  <c r="F66" i="20"/>
  <c r="G66" i="20"/>
  <c r="H66" i="20"/>
  <c r="I66" i="20"/>
  <c r="J66" i="20"/>
  <c r="K66" i="20"/>
  <c r="L66" i="20"/>
  <c r="C67" i="20"/>
  <c r="D67" i="20"/>
  <c r="E67" i="20"/>
  <c r="F67" i="20"/>
  <c r="G67" i="20"/>
  <c r="H67" i="20"/>
  <c r="I67" i="20"/>
  <c r="J67" i="20"/>
  <c r="K67" i="20"/>
  <c r="L67" i="20"/>
  <c r="N69" i="20"/>
  <c r="O69" i="20"/>
  <c r="N49" i="20"/>
  <c r="O49" i="20"/>
  <c r="C45" i="20"/>
  <c r="D45" i="20"/>
  <c r="E45" i="20"/>
  <c r="F45" i="20"/>
  <c r="G45" i="20"/>
  <c r="H45" i="20"/>
  <c r="I45" i="20"/>
  <c r="J45" i="20"/>
  <c r="K45" i="20"/>
  <c r="L45" i="20"/>
  <c r="C46" i="20"/>
  <c r="D46" i="20"/>
  <c r="E46" i="20"/>
  <c r="F46" i="20"/>
  <c r="G46" i="20"/>
  <c r="H46" i="20"/>
  <c r="I46" i="20"/>
  <c r="J46" i="20"/>
  <c r="K46" i="20"/>
  <c r="L46" i="20"/>
  <c r="C47" i="20"/>
  <c r="D47" i="20"/>
  <c r="E47" i="20"/>
  <c r="F47" i="20"/>
  <c r="G47" i="20"/>
  <c r="H47" i="20"/>
  <c r="I47" i="20"/>
  <c r="J47" i="20"/>
  <c r="K47" i="20"/>
  <c r="L47" i="20"/>
  <c r="D20" i="20"/>
  <c r="E20" i="20"/>
  <c r="F20" i="20"/>
  <c r="G20" i="20"/>
  <c r="H20" i="20"/>
  <c r="I20" i="20"/>
  <c r="J20" i="20"/>
  <c r="K20" i="20"/>
  <c r="L20" i="20"/>
  <c r="D21" i="20"/>
  <c r="E21" i="20"/>
  <c r="F21" i="20"/>
  <c r="G21" i="20"/>
  <c r="H21" i="20"/>
  <c r="I21" i="20"/>
  <c r="J21" i="20"/>
  <c r="K21" i="20"/>
  <c r="L21" i="20"/>
  <c r="D22" i="20"/>
  <c r="E22" i="20"/>
  <c r="F22" i="20"/>
  <c r="G22" i="20"/>
  <c r="H22" i="20"/>
  <c r="I22" i="20"/>
  <c r="J22" i="20"/>
  <c r="K22" i="20"/>
  <c r="L22" i="20"/>
  <c r="C22" i="20"/>
  <c r="C21" i="20"/>
  <c r="C20" i="20"/>
  <c r="C68" i="20" l="1"/>
  <c r="C69" i="20" s="1"/>
  <c r="C14" i="19"/>
  <c r="H48" i="20"/>
  <c r="H49" i="20" s="1"/>
  <c r="E23" i="20"/>
  <c r="D23" i="20"/>
  <c r="M21" i="20"/>
  <c r="K68" i="20"/>
  <c r="K69" i="20" s="1"/>
  <c r="J68" i="20"/>
  <c r="J69" i="20" s="1"/>
  <c r="K48" i="20"/>
  <c r="K49" i="20" s="1"/>
  <c r="I48" i="20"/>
  <c r="I49" i="20" s="1"/>
  <c r="J48" i="20"/>
  <c r="J49" i="20" s="1"/>
  <c r="F23" i="20"/>
  <c r="G48" i="20"/>
  <c r="G49" i="20" s="1"/>
  <c r="I205" i="27"/>
  <c r="AZ31" i="27"/>
  <c r="BC31" i="27" s="1"/>
  <c r="M20" i="20"/>
  <c r="I68" i="20"/>
  <c r="I69" i="20" s="1"/>
  <c r="H68" i="20"/>
  <c r="H69" i="20" s="1"/>
  <c r="M22" i="20"/>
  <c r="G68" i="20"/>
  <c r="G69" i="20" s="1"/>
  <c r="E68" i="20"/>
  <c r="E69" i="20" s="1"/>
  <c r="P65" i="20"/>
  <c r="F48" i="20"/>
  <c r="F49" i="20" s="1"/>
  <c r="F68" i="20"/>
  <c r="F69" i="20" s="1"/>
  <c r="L23" i="20"/>
  <c r="P47" i="20"/>
  <c r="P46" i="20"/>
  <c r="P66" i="20"/>
  <c r="K23" i="20"/>
  <c r="D48" i="20"/>
  <c r="D49" i="20" s="1"/>
  <c r="P45" i="20"/>
  <c r="P67" i="20"/>
  <c r="J23" i="20"/>
  <c r="C48" i="20"/>
  <c r="C49" i="20" s="1"/>
  <c r="I23" i="20"/>
  <c r="D68" i="20"/>
  <c r="D69" i="20" s="1"/>
  <c r="H23" i="20"/>
  <c r="G23" i="20"/>
  <c r="L48" i="20"/>
  <c r="L49" i="20" s="1"/>
  <c r="L68" i="20"/>
  <c r="L69" i="20" s="1"/>
  <c r="E48" i="20"/>
  <c r="C23" i="20"/>
  <c r="C16" i="19" l="1"/>
  <c r="P48" i="20"/>
  <c r="P68" i="20"/>
  <c r="M23" i="20"/>
  <c r="E49" i="20"/>
  <c r="B8" i="19" l="1"/>
  <c r="D8" i="19" l="1"/>
  <c r="E8" i="19"/>
  <c r="B4" i="19"/>
  <c r="D4" i="19" l="1"/>
  <c r="E4" i="19"/>
  <c r="B7" i="19"/>
  <c r="D7" i="19" l="1"/>
  <c r="E7" i="19"/>
  <c r="B3" i="19"/>
  <c r="E3" i="19" s="1"/>
  <c r="B5" i="19"/>
  <c r="B6" i="19"/>
  <c r="D5" i="19" l="1"/>
  <c r="E5" i="19"/>
  <c r="D6" i="19"/>
  <c r="E6" i="19"/>
  <c r="D3" i="19"/>
  <c r="B14" i="19"/>
  <c r="E14" i="19" s="1"/>
  <c r="D2" i="1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tc={9789B685-02D3-4643-AD5C-C04E3DA7FF62}</author>
    <author>tc={3E3560D3-C207-4867-9550-D518E72589E9}</author>
    <author>tc={476B2AA0-EFC9-439C-9A56-7B13DBBD2B22}</author>
    <author>tc={6AAADAD9-9219-4A81-A708-45219F35882F}</author>
    <author>tc={BC229FB1-0A4B-405F-8B1F-39DEC1AD795E}</author>
    <author>tc={984437B0-69FE-4611-ABD0-D010CC679D5A}</author>
    <author>tc={BEC3A127-0D6B-4560-A3B4-D3BC922E5817}</author>
    <author>tc={AADB3059-BACC-4CFE-A27B-17983AACCF02}</author>
    <author>tc={888FC9EE-7620-4EEB-A46C-988FCCBBFDB4}</author>
    <author>tc={37FBCE70-CB40-437C-917D-6E7D9797987F}</author>
    <author>tc={A4FB531A-CB9A-4014-B623-71EEA3E2349E}</author>
    <author>tc={29440DF3-8451-40E8-BCE4-A9B237908AEB}</author>
    <author>tc={ACA27F09-18A1-4357-920E-36AEE90DBEDC}</author>
    <author>tc={B3E8CE94-1B96-4688-9C44-9D26FA811C6B}</author>
    <author>tc={A17E9EE1-8C68-4A8C-B9C5-E477433341AF}</author>
    <author>tc={E65865E8-2687-47A0-B8DD-CADB0F87E71A}</author>
    <author>tc={2DBDC687-D189-42AD-A8D6-4B3D6378B5C2}</author>
    <author>tc={0C9FDCCF-52C7-496B-ABC2-E7A6A980F123}</author>
    <author>tc={A7ED477D-DF4C-4D24-89F3-47FE9D8B5206}</author>
    <author>tc={9EDC7186-2B4F-4CBA-9E0E-8D2F5145B731}</author>
    <author>tc={8415A367-113D-43AC-A42D-AB5AEA1C9B46}</author>
    <author>tc={6235EF70-DF76-42F6-A495-27AB0F237248}</author>
    <author>tc={6D923F41-6622-4B36-BFDF-F80DECD6D186}</author>
    <author>tc={40BFCC07-1BD9-4F62-9D38-BB11A07AB167}</author>
    <author>tc={8A9C3015-DBCF-45A2-AF3F-DA237745B46E}</author>
    <author>tc={A1287B21-58F1-49BB-8273-E41936CAB639}</author>
    <author>tc={AB00E219-27C3-4331-AEB8-42EE62C54CB3}</author>
    <author>tc={E012FCA6-3CDC-462E-A822-F3E7F7E3C4DA}</author>
    <author>tc={87C21B57-C237-47A7-8D57-4705FB7F9094}</author>
    <author>tc={E29456B8-307B-48C3-92C2-2E36740B6FCE}</author>
    <author>tc={06E3D1EB-6240-464A-AD8B-2AE3006403AB}</author>
    <author>tc={30CF5120-FCA1-4AFA-8BC2-167A8CF5DD62}</author>
    <author>tc={4AB4CDE3-18F2-487B-8FF7-D694F3001B63}</author>
    <author>tc={BBA0C034-811C-4130-8DCF-AEB287245A6C}</author>
    <author>tc={48DC7BF3-7744-470E-8D11-D71CA9B502E9}</author>
    <author>tc={0799A8BE-A5D7-4038-87E8-222FA9D7DFDC}</author>
  </authors>
  <commentList>
    <comment ref="D3" authorId="0" shapeId="0" xr:uid="{9789B685-02D3-4643-AD5C-C04E3DA7FF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PH não ira cobrar ao cliente</t>
      </text>
    </comment>
    <comment ref="D10" authorId="1" shapeId="0" xr:uid="{3E3560D3-C207-4867-9550-D518E72589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incluido na draft 5127</t>
      </text>
    </comment>
    <comment ref="AM14" authorId="2" shapeId="0" xr:uid="{476B2AA0-EFC9-439C-9A56-7B13DBBD2B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dado ao cliente devido cobrança de itens que na realidade não foram feitos e foram cobrados</t>
      </text>
    </comment>
    <comment ref="AM22" authorId="3" shapeId="0" xr:uid="{6AAADAD9-9219-4A81-A708-45219F3588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Ajuste PO</t>
      </text>
    </comment>
    <comment ref="AM24" authorId="4" shapeId="0" xr:uid="{BC229FB1-0A4B-405F-8B1F-39DEC1AD795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CONCEDIDO REFERENTE A R7 - COLABORADORES Carlos Merçon, Cristiano Machado e Bruno Araújo </t>
      </text>
    </comment>
    <comment ref="N36" authorId="5" shapeId="0" xr:uid="{984437B0-69FE-4611-ABD0-D010CC679D5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Draft 5350 da wo 3636 cancelada. Valor incluido na 5351 da wo 3572. </t>
      </text>
    </comment>
    <comment ref="N37" authorId="6" shapeId="0" xr:uid="{BEC3A127-0D6B-4560-A3B4-D3BC922E581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Draft 5350 da wo 3636 cancelada. Valor incluido na 5351 da wo 3572. </t>
      </text>
    </comment>
    <comment ref="D43" authorId="7" shapeId="0" xr:uid="{AADB3059-BACC-4CFE-A27B-17983AACCF0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STD em análise</t>
      </text>
    </comment>
    <comment ref="AM90" authorId="8" shapeId="0" xr:uid="{888FC9EE-7620-4EEB-A46C-988FCCBBFDB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concedido devido a erro de duplicidade na WO 3602 </t>
      </text>
    </comment>
    <comment ref="D94" authorId="9" shapeId="0" xr:uid="{37FBCE70-CB40-437C-917D-6E7D9797987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Lumpsum 1/3</t>
      </text>
    </comment>
    <comment ref="AM128" authorId="10" shapeId="0" xr:uid="{A4FB531A-CB9A-4014-B623-71EEA3E2349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vindo da draft 5435</t>
      </text>
    </comment>
    <comment ref="AM136" authorId="11" shapeId="0" xr:uid="{29440DF3-8451-40E8-BCE4-A9B237908AE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referente ao período em que não tinhamos equipe disponível para embarque - 30/12 a 05/01 </t>
      </text>
    </comment>
    <comment ref="AM148" authorId="12" shapeId="0" xr:uid="{ACA27F09-18A1-4357-920E-36AEE90DBED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Reunião realizada em 31/03, onde o comercial "Marlo" concedeu desconto ao cliente. Foi necessário ajustas valores na produção que já haviam sido considerados para recebimento</t>
      </text>
    </comment>
    <comment ref="AB159" authorId="13" shapeId="0" xr:uid="{B3E8CE94-1B96-4688-9C44-9D26FA811C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foi cobrado na DI 5300</t>
      </text>
    </comment>
    <comment ref="AM184" authorId="14" shapeId="0" xr:uid="{A17E9EE1-8C68-4A8C-B9C5-E477433341A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R7 Lazaro Silva </t>
      </text>
    </comment>
    <comment ref="AE217" authorId="15" shapeId="0" xr:uid="{E65865E8-2687-47A0-B8DD-CADB0F87E71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do valor foi transferido para a WO 3678 na 5633, devido ausencia de saldo na PO que foi informada pelo cliente </t>
      </text>
    </comment>
    <comment ref="AG217" authorId="16" shapeId="0" xr:uid="{2DBDC687-D189-42AD-A8D6-4B3D6378B5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trago da wo 3678 draft 5633 devido ausencia de saldo de po</t>
      </text>
    </comment>
    <comment ref="D218" authorId="17" shapeId="0" xr:uid="{0C9FDCCF-52C7-496B-ABC2-E7A6A980F1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Lumpsum 224.223,58</t>
      </text>
    </comment>
    <comment ref="AG255" authorId="18" shapeId="0" xr:uid="{A7ED477D-DF4C-4D24-89F3-47FE9D8B520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Guilherme Pupa não concordou em pagar periodo de intransit do materia, pois postergamos o embarque varias x</t>
      </text>
    </comment>
    <comment ref="AB258" authorId="19" shapeId="0" xr:uid="{9EDC7186-2B4F-4CBA-9E0E-8D2F5145B7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se refere a medição de material que, devido saldo de PO, foi cobrada como serviço. Valor se refere a material dessa mesma draft + parte hotel da 3671 draft 5561</t>
      </text>
    </comment>
    <comment ref="AG258" authorId="20" shapeId="0" xr:uid="{8415A367-113D-43AC-A42D-AB5AEA1C9B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Dimuição do valor para atender ao saldo de PO de locação</t>
      </text>
    </comment>
    <comment ref="AG276" authorId="21" shapeId="0" xr:uid="{6235EF70-DF76-42F6-A495-27AB0F23724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Propostas estavam divergentes do material enviado em NF mas conforme orientado pelo coordenador Luiz Jorge, vamos seguir com a cobrança considerando a proposta WO 5362-REV2 </t>
      </text>
    </comment>
    <comment ref="AM295" authorId="22" shapeId="0" xr:uid="{6D923F41-6622-4B36-BFDF-F80DECD6D18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concedido em reunão com Pedro Athayde em 08/04
</t>
      </text>
    </comment>
    <comment ref="AM314" authorId="23" shapeId="0" xr:uid="{40BFCC07-1BD9-4F62-9D38-BB11A07AB16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Cliente não concordou com cobrança de diárias extras na medição de fevereiro.</t>
      </text>
    </comment>
    <comment ref="D326" authorId="24" shapeId="0" xr:uid="{8A9C3015-DBCF-45A2-AF3F-DA237745B4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Lumpsum 224.223,58</t>
      </text>
    </comment>
    <comment ref="AM339" authorId="25" shapeId="0" xr:uid="{A1287B21-58F1-49BB-8273-E41936CAB63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concedido devido problemas de produtividade</t>
      </text>
    </comment>
    <comment ref="AM344" authorId="26" shapeId="0" xr:uid="{AB00E219-27C3-4331-AEB8-42EE62C54CB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de celula de carga danificada</t>
      </text>
    </comment>
    <comment ref="D377" authorId="27" shapeId="0" xr:uid="{E012FCA6-3CDC-462E-A822-F3E7F7E3C4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Lumpsum 224.223,58</t>
      </text>
    </comment>
    <comment ref="D378" authorId="28" shapeId="0" xr:uid="{87C21B57-C237-47A7-8D57-4705FB7F90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Lumpsum 224.223,58</t>
      </text>
    </comment>
    <comment ref="AO392" authorId="29" shapeId="0" xr:uid="{E29456B8-307B-48C3-92C2-2E36740B6FC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Breno não aceitou reajuste na medição de abril</t>
      </text>
    </comment>
    <comment ref="AM433" authorId="30" shapeId="0" xr:uid="{06E3D1EB-6240-464A-AD8B-2AE3006403A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referente as horas trabalhadas das 7h30 a 9h00 no período de 18/04 a 23/04 </t>
      </text>
    </comment>
    <comment ref="AM454" authorId="31" shapeId="0" xr:uid="{30CF5120-FCA1-4AFA-8BC2-167A8CF5DD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ref celula de carga danificada</t>
      </text>
    </comment>
    <comment ref="AB465" authorId="32" shapeId="0" xr:uid="{4AB4CDE3-18F2-487B-8FF7-D694F3001B6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os colaboradores Weverson, Fabio e Bruno fazem parte do time fixo da Ventura, e de acordo com o alinhamento com o cliente, não vamos repassar as diarias desses colaboradores nesta WO já que o time fixo esta sendo cobrado normalmente para que não haja duplcidade, de acordo com informação salva na pasta (email). </t>
      </text>
    </comment>
    <comment ref="AB472" authorId="33" shapeId="0" xr:uid="{BBA0C034-811C-4130-8DCF-AEB287245A6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Diarias em Free of charge devido problemas no atendimento do primeiro embarque</t>
      </text>
    </comment>
    <comment ref="D480" authorId="34" shapeId="0" xr:uid="{48DC7BF3-7744-470E-8D11-D71CA9B502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Lumpsum 224.223,58</t>
      </text>
    </comment>
    <comment ref="D484" authorId="35" shapeId="0" xr:uid="{0799A8BE-A5D7-4038-87E8-222FA9D7DFD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Lumpsum 224.223,58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FA1655-81C5-46A4-AED6-90D9754B042E}" name="Consulta - ContractTypes" description="Conexão com a consulta 'ContractTypes' na pasta de trabalho." type="100" refreshedVersion="8" minRefreshableVersion="5">
    <extLst>
      <ext xmlns:x15="http://schemas.microsoft.com/office/spreadsheetml/2010/11/main" uri="{DE250136-89BD-433C-8126-D09CA5730AF9}">
        <x15:connection id="b10cf527-ce1f-4c5a-83cc-bc513c5cd319">
          <x15:oledbPr connection="Provider=Microsoft.Mashup.OleDb.1;Data Source=$Workbook$;Location=ContractTypes;Extended Properties=&quot;&quot;">
            <x15:dbTables>
              <x15:dbTable name="ContractTypes"/>
            </x15:dbTables>
          </x15:oledbPr>
        </x15:connection>
      </ext>
    </extLst>
  </connection>
  <connection id="2" xr16:uid="{10169BBF-E44F-444E-A486-659E69E2C735}" keepAlive="1" name="Consulta - Days" description="Conexão com a consulta 'Days' na pasta de trabalho." type="5" refreshedVersion="8" background="1" saveData="1">
    <dbPr connection="Provider=Microsoft.Mashup.OleDb.1;Data Source=$Workbook$;Location=Days;Extended Properties=&quot;&quot;" command="SELECT * FROM [Days]"/>
  </connection>
  <connection id="3" xr16:uid="{0C40E276-381B-4122-9A7F-C82C54541A9D}" name="Consulta - dCategories" description="Conexão com a consulta 'dCategories' na pasta de trabalho." type="100" refreshedVersion="8" minRefreshableVersion="5">
    <extLst>
      <ext xmlns:x15="http://schemas.microsoft.com/office/spreadsheetml/2010/11/main" uri="{DE250136-89BD-433C-8126-D09CA5730AF9}">
        <x15:connection id="dfd12215-c6b5-4fcb-90e4-61189b700eb5">
          <x15:oledbPr connection="Provider=Microsoft.Mashup.OleDb.1;Data Source=$Workbook$;Location=dCategories;Extended Properties=&quot;&quot;">
            <x15:dbTables>
              <x15:dbTable name="dCategories"/>
            </x15:dbTables>
          </x15:oledbPr>
        </x15:connection>
      </ext>
    </extLst>
  </connection>
  <connection id="4" xr16:uid="{718D4080-FFAA-481E-9688-F4F40B7CECB9}" name="Consulta - dClientes" description="Conexão com a consulta 'dClientes' na pasta de trabalho." type="100" refreshedVersion="8" minRefreshableVersion="5" refreshOnLoad="1" saveData="1">
    <extLst>
      <ext xmlns:x15="http://schemas.microsoft.com/office/spreadsheetml/2010/11/main" uri="{DE250136-89BD-433C-8126-D09CA5730AF9}">
        <x15:connection id="7fb27162-0a1b-451f-8499-ac28a9f66519"/>
      </ext>
    </extLst>
  </connection>
  <connection id="5" xr16:uid="{A63998DD-D41F-4382-BF1F-8765C7574FC0}" name="Consulta - dEmbarks" description="Conexão com a consulta 'dEmbarks' na pasta de trabalho." type="100" refreshedVersion="8" minRefreshableVersion="5">
    <extLst>
      <ext xmlns:x15="http://schemas.microsoft.com/office/spreadsheetml/2010/11/main" uri="{DE250136-89BD-433C-8126-D09CA5730AF9}">
        <x15:connection id="804f628b-9abf-4bef-82b0-bb9951fec91a">
          <x15:oledbPr connection="Provider=Microsoft.Mashup.OleDb.1;Data Source=$Workbook$;Location=dEmbarks;Extended Properties=&quot;&quot;">
            <x15:dbTables>
              <x15:dbTable name="dEmbarks"/>
            </x15:dbTables>
          </x15:oledbPr>
        </x15:connection>
      </ext>
    </extLst>
  </connection>
  <connection id="6" xr16:uid="{5FC12C76-4C8B-4B0F-83A9-98CA1E74FE84}" name="Consulta - dRig" description="Conexão com a consulta 'dRig' na pasta de trabalho." type="100" refreshedVersion="8" minRefreshableVersion="5" refreshOnLoad="1" saveData="1">
    <extLst>
      <ext xmlns:x15="http://schemas.microsoft.com/office/spreadsheetml/2010/11/main" uri="{DE250136-89BD-433C-8126-D09CA5730AF9}">
        <x15:connection id="d96ae302-9234-4d4e-881b-11c42f0cbe13"/>
      </ext>
    </extLst>
  </connection>
  <connection id="7" xr16:uid="{EE0CFECB-CAD4-4AF2-A904-05847E78F34F}" name="Consulta - dSoWDetail" description="Conexão com a consulta 'dSoWDetail' na pasta de trabalho." type="100" refreshedVersion="8" minRefreshableVersion="5">
    <extLst>
      <ext xmlns:x15="http://schemas.microsoft.com/office/spreadsheetml/2010/11/main" uri="{DE250136-89BD-433C-8126-D09CA5730AF9}">
        <x15:connection id="f7723b3f-817e-40ac-b5ab-852b7b7a0a33"/>
      </ext>
    </extLst>
  </connection>
  <connection id="8" xr16:uid="{F5DE267F-A975-4ADB-B35D-EC5870C237B8}" name="Consulta - dWOs" description="Conexão com a consulta 'dWOs' na pasta de trabalho." type="100" refreshedVersion="8" minRefreshableVersion="5" refreshOnLoad="1" saveData="1">
    <extLst>
      <ext xmlns:x15="http://schemas.microsoft.com/office/spreadsheetml/2010/11/main" uri="{DE250136-89BD-433C-8126-D09CA5730AF9}">
        <x15:connection id="3cb948e7-731c-4ee4-b01c-0cb56f73169c"/>
      </ext>
    </extLst>
  </connection>
  <connection id="9" xr16:uid="{925A35DB-1813-4691-B694-D9048DC67041}" keepAlive="1" name="Consulta - Listas" description="Conexão com a consulta 'Listas' na pasta de trabalho." type="5" refreshedVersion="0" background="1">
    <dbPr connection="Provider=Microsoft.Mashup.OleDb.1;Data Source=$Workbook$;Location=Listas;Extended Properties=&quot;&quot;" command="SELECT * FROM [Listas]"/>
  </connection>
  <connection id="10" xr16:uid="{AAFFDAC8-7784-4FC7-8640-2876DA15EBE2}" keepAlive="1" name="Consulta - ParametroCliente" description="Conexão com a consulta 'ParametroCliente' na pasta de trabalho." type="5" refreshedVersion="0" background="1">
    <dbPr connection="Provider=Microsoft.Mashup.OleDb.1;Data Source=$Workbook$;Location=ParametroCliente;Extended Properties=&quot;&quot;" command="SELECT * FROM [ParametroCliente]"/>
  </connection>
  <connection id="11" xr16:uid="{94AD3744-2013-4F0B-A2FB-C0C637B49F17}" keepAlive="1" name="DashboardDrakeEvents" type="5" refreshedVersion="8" saveData="1">
    <dbPr connection="Provider=MSOLAP.8;Integrated Security=ClaimsToken;Persist Security Info=True;Initial Catalog=sobe_wowvirtualserver-70b7bf0f-4cda-4c5f-adde-06c5168ab77e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Core = _x000d__x000a__x0009__x0009_SUMMARIZE('🏗️Client', '🏗️Client'[id], '🏗️Client'[client_name], '🏗️Client'[user_id])_x000d__x000a__x000d__x000a__x0009_VAR __DS0BodyLimited = _x000d__x000a__x0009__x0009_TOPN(500000, __DS0Core, '🏗️Client'[id], 1, '🏗️Client'[client_name], 1, '🏗️Client'[user_id], 1)_x000d__x000a__x000d__x000a_EVALUATE_x000d__x000a__x0009___DS0BodyLimited_x000d__x000a__x000d__x000a_ORDER BY_x000d__x000a__x0009_'🏗️Client'[id], '🏗️Client'[client_name], '🏗️Client'[user_id]" commandType="4"/>
  </connection>
  <connection id="12" xr16:uid="{CD11B080-57A9-4ECD-83BB-76D96B778AA9}" keepAlive="1" name="ModelConnection_DadosExternos_1" description="Modelo de Dados" type="5" refreshedVersion="8" minRefreshableVersion="5" saveData="1">
    <dbPr connection="Data Model Connection" command="dWOs" commandType="3"/>
    <extLst>
      <ext xmlns:x15="http://schemas.microsoft.com/office/spreadsheetml/2010/11/main" uri="{DE250136-89BD-433C-8126-D09CA5730AF9}">
        <x15:connection id="" model="1"/>
      </ext>
    </extLst>
  </connection>
  <connection id="13" xr16:uid="{D420EE32-4FA8-4649-802C-0CE68B3746FB}" keepAlive="1" name="ModelConnection_DadosExternos_2" description="Modelo de Dados" type="5" refreshedVersion="8" minRefreshableVersion="5" saveData="1">
    <dbPr connection="Data Model Connection" command="dRig" commandType="3"/>
    <extLst>
      <ext xmlns:x15="http://schemas.microsoft.com/office/spreadsheetml/2010/11/main" uri="{DE250136-89BD-433C-8126-D09CA5730AF9}">
        <x15:connection id="" model="1"/>
      </ext>
    </extLst>
  </connection>
  <connection id="14" xr16:uid="{96BD0106-604F-4F55-85E1-884E7C773F51}" keepAlive="1" name="ModelConnection_DadosExternos_3" description="Modelo de Dados" type="5" refreshedVersion="8" minRefreshableVersion="5" saveData="1">
    <dbPr connection="Data Model Connection" command="dClientes" commandType="3"/>
    <extLst>
      <ext xmlns:x15="http://schemas.microsoft.com/office/spreadsheetml/2010/11/main" uri="{DE250136-89BD-433C-8126-D09CA5730AF9}">
        <x15:connection id="" model="1"/>
      </ext>
    </extLst>
  </connection>
  <connection id="15" xr16:uid="{8452FA01-615E-48F2-BAC8-3BC65E47D4E1}" keepAlive="1" name="ModelConnection_DadosExternos_4" description="Modelo de Dados" type="5" refreshedVersion="8" minRefreshableVersion="5" saveData="1">
    <dbPr connection="Data Model Connection" command="dSoWDetail" commandType="3"/>
    <extLst>
      <ext xmlns:x15="http://schemas.microsoft.com/office/spreadsheetml/2010/11/main" uri="{DE250136-89BD-433C-8126-D09CA5730AF9}">
        <x15:connection id="" model="1"/>
      </ext>
    </extLst>
  </connection>
  <connection id="16" xr16:uid="{C8E53DFC-16A9-4986-BBF5-E648602D3141}" keepAlive="1" name="ModelConnection_DadosExternos_41" description="Modelo de Dados" type="5" refreshedVersion="8" minRefreshableVersion="5" saveData="1">
    <dbPr connection="Data Model Connection" command="ContractTypes" commandType="3"/>
    <extLst>
      <ext xmlns:x15="http://schemas.microsoft.com/office/spreadsheetml/2010/11/main" uri="{DE250136-89BD-433C-8126-D09CA5730AF9}">
        <x15:connection id="" model="1"/>
      </ext>
    </extLst>
  </connection>
  <connection id="17" xr16:uid="{94E8EB6A-C3A0-4109-ACBB-79A0DBBC5442}" keepAlive="1" name="ModelConnection_DadosExternos_6" description="Modelo de Dados" type="5" refreshedVersion="8" minRefreshableVersion="5" saveData="1">
    <dbPr connection="Data Model Connection" command="dEmbarks" commandType="3"/>
    <extLst>
      <ext xmlns:x15="http://schemas.microsoft.com/office/spreadsheetml/2010/11/main" uri="{DE250136-89BD-433C-8126-D09CA5730AF9}">
        <x15:connection id="" model="1"/>
      </ext>
    </extLst>
  </connection>
  <connection id="18" xr16:uid="{20C1CA75-A3E2-40F0-BD5F-CA77410AE775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9" xr16:uid="{2BBB197B-DAD6-4BA3-A3ED-D326A85276AD}" name="WorksheetConnection_Input!$C$1:$C$3" type="102" refreshedVersion="8" minRefreshableVersion="5">
    <extLst>
      <ext xmlns:x15="http://schemas.microsoft.com/office/spreadsheetml/2010/11/main" uri="{DE250136-89BD-433C-8126-D09CA5730AF9}">
        <x15:connection id="Intervalo" autoDelete="1">
          <x15:rangePr sourceName="_xlcn.WorksheetConnection_InputC1C31"/>
        </x15:connection>
      </ext>
    </extLst>
  </connection>
  <connection id="20" xr16:uid="{8D3BA5EC-1AA8-4DBA-AC13-D53D7DA913B0}" name="WorksheetConnection_Projetos x Produção 2025.xlsx!ContractTypes" type="102" refreshedVersion="8" minRefreshableVersion="5">
    <extLst>
      <ext xmlns:x15="http://schemas.microsoft.com/office/spreadsheetml/2010/11/main" uri="{DE250136-89BD-433C-8126-D09CA5730AF9}">
        <x15:connection id="ContractTypes 1">
          <x15:rangePr sourceName="_xlcn.WorksheetConnection_ProjetosxProdução2025.xlsxContractTypes1"/>
        </x15:connection>
      </ext>
    </extLst>
  </connection>
  <connection id="21" xr16:uid="{504F6E4C-EDF1-44CC-B5E5-3685E70E208B}" name="WorksheetConnection_Projetos x Produção 2025.xlsx!Days" type="102" refreshedVersion="8" minRefreshableVersion="5">
    <extLst>
      <ext xmlns:x15="http://schemas.microsoft.com/office/spreadsheetml/2010/11/main" uri="{DE250136-89BD-433C-8126-D09CA5730AF9}">
        <x15:connection id="Days">
          <x15:rangePr sourceName="_xlcn.WorksheetConnection_ProjetosxProdução2025.xlsxDays1"/>
        </x15:connection>
      </ext>
    </extLst>
  </connection>
  <connection id="22" xr16:uid="{FEECBDFC-BB41-43F2-A6ED-FCF1F254409C}" name="WorksheetConnection_Projetos x Produção 2025.xlsx!dWOs" type="102" refreshedVersion="8" minRefreshableVersion="5">
    <extLst>
      <ext xmlns:x15="http://schemas.microsoft.com/office/spreadsheetml/2010/11/main" uri="{DE250136-89BD-433C-8126-D09CA5730AF9}">
        <x15:connection id="dWOs 1">
          <x15:rangePr sourceName="_xlcn.WorksheetConnection_ProjetosxProdução2025.xlsxdWOs1"/>
        </x15:connection>
      </ext>
    </extLst>
  </connection>
  <connection id="23" xr16:uid="{41754A14-E5BE-49DA-BF62-D4DCBB453FD5}" name="WorksheetConnection_Projetos x Produção 2025.xlsx!TabProd" type="102" refreshedVersion="8" minRefreshableVersion="5">
    <extLst>
      <ext xmlns:x15="http://schemas.microsoft.com/office/spreadsheetml/2010/11/main" uri="{DE250136-89BD-433C-8126-D09CA5730AF9}">
        <x15:connection id="TabProd">
          <x15:rangePr sourceName="_xlcn.WorksheetConnection_ProjetosxProdução2025.xlsxTabProd1"/>
        </x15:connection>
      </ext>
    </extLst>
  </connection>
</connections>
</file>

<file path=xl/sharedStrings.xml><?xml version="1.0" encoding="utf-8"?>
<sst xmlns="http://schemas.openxmlformats.org/spreadsheetml/2006/main" count="31738" uniqueCount="3245">
  <si>
    <t>Soma de Total</t>
  </si>
  <si>
    <t>Rótulos de Coluna</t>
  </si>
  <si>
    <t>Rótulos de Linha</t>
  </si>
  <si>
    <t>(vazio)</t>
  </si>
  <si>
    <t>Total Geral</t>
  </si>
  <si>
    <t>Total Daily</t>
  </si>
  <si>
    <t>(Tudo)</t>
  </si>
  <si>
    <t>Engineering</t>
  </si>
  <si>
    <t>Equipment Rental</t>
  </si>
  <si>
    <t>Inspection Contract - Fixed Team</t>
  </si>
  <si>
    <t>Inspection Contract - Variable</t>
  </si>
  <si>
    <t>Inspection Spot</t>
  </si>
  <si>
    <t>Maintenance Contract - Variable</t>
  </si>
  <si>
    <t>Maintenance Spot</t>
  </si>
  <si>
    <t>Inspeção</t>
  </si>
  <si>
    <t xml:space="preserve">Manutenção </t>
  </si>
  <si>
    <t>Engenharia</t>
  </si>
  <si>
    <t>Outros</t>
  </si>
  <si>
    <t>Soma de Daily</t>
  </si>
  <si>
    <t>Nov</t>
  </si>
  <si>
    <t>Dez</t>
  </si>
  <si>
    <t>Soma de Total Daily</t>
  </si>
  <si>
    <t>Contract Category</t>
  </si>
  <si>
    <t>Akofs Offshore</t>
  </si>
  <si>
    <t>Ambipar</t>
  </si>
  <si>
    <t>Archer</t>
  </si>
  <si>
    <t>Constellation</t>
  </si>
  <si>
    <t>Equinor</t>
  </si>
  <si>
    <t>Etesco</t>
  </si>
  <si>
    <t>Foresea</t>
  </si>
  <si>
    <t>Fugro</t>
  </si>
  <si>
    <t>GranServices</t>
  </si>
  <si>
    <t>Haleon</t>
  </si>
  <si>
    <t>Halliburton</t>
  </si>
  <si>
    <t>Helix</t>
  </si>
  <si>
    <t>Modec</t>
  </si>
  <si>
    <t>Oceaneering</t>
  </si>
  <si>
    <t>Petrobrás</t>
  </si>
  <si>
    <t>PRIO</t>
  </si>
  <si>
    <t>Prosafe</t>
  </si>
  <si>
    <t>Qualitech Por</t>
  </si>
  <si>
    <t>Qualitech USA</t>
  </si>
  <si>
    <t>SBM</t>
  </si>
  <si>
    <t>SEA1</t>
  </si>
  <si>
    <t>Seadrill</t>
  </si>
  <si>
    <t>Seagems</t>
  </si>
  <si>
    <t>SLB</t>
  </si>
  <si>
    <t>Solstad</t>
  </si>
  <si>
    <t>Subsea 7</t>
  </si>
  <si>
    <t>Technip</t>
  </si>
  <si>
    <t>Transocean</t>
  </si>
  <si>
    <t>Trident</t>
  </si>
  <si>
    <t>Valaris</t>
  </si>
  <si>
    <t>Ventura</t>
  </si>
  <si>
    <t>Weatherford</t>
  </si>
  <si>
    <t>1Q</t>
  </si>
  <si>
    <t>2Q</t>
  </si>
  <si>
    <t>3Q</t>
  </si>
  <si>
    <t>Others</t>
  </si>
  <si>
    <t>Proj Internac</t>
  </si>
  <si>
    <t>(Vários itens)</t>
  </si>
  <si>
    <t>Total</t>
  </si>
  <si>
    <t>Month</t>
  </si>
  <si>
    <t>E/F</t>
  </si>
  <si>
    <t>Embark</t>
  </si>
  <si>
    <t>WO</t>
  </si>
  <si>
    <t>Cliente</t>
  </si>
  <si>
    <t>Rig</t>
  </si>
  <si>
    <t>Quote</t>
  </si>
  <si>
    <t>Start Date</t>
  </si>
  <si>
    <t>End Date</t>
  </si>
  <si>
    <t>Amount Charged</t>
  </si>
  <si>
    <t>Value</t>
  </si>
  <si>
    <t>Pending Amount</t>
  </si>
  <si>
    <t>DI</t>
  </si>
  <si>
    <t>DI Date</t>
  </si>
  <si>
    <t>Number of Invoice</t>
  </si>
  <si>
    <t>InvoiceTotal Value</t>
  </si>
  <si>
    <t>Invoice Date</t>
  </si>
  <si>
    <t>Days NF-Des</t>
  </si>
  <si>
    <t>Rental Equipment Invoice (REI)</t>
  </si>
  <si>
    <t>Rental Equipment Invoice Value</t>
  </si>
  <si>
    <t>REI Date</t>
  </si>
  <si>
    <t>Days FL-Des</t>
  </si>
  <si>
    <t>WIP</t>
  </si>
  <si>
    <t>Daily</t>
  </si>
  <si>
    <t>Stand-by</t>
  </si>
  <si>
    <t>Personal</t>
  </si>
  <si>
    <t>Stand-by $</t>
  </si>
  <si>
    <t>Personel Logistics</t>
  </si>
  <si>
    <t>Hotel / Meal</t>
  </si>
  <si>
    <t>Equipment   In Transit</t>
  </si>
  <si>
    <t>Material</t>
  </si>
  <si>
    <t>Log de Materials</t>
  </si>
  <si>
    <t>Exchange rate variation</t>
  </si>
  <si>
    <t>LOP</t>
  </si>
  <si>
    <t>Tags &amp; Slings</t>
  </si>
  <si>
    <t>Extra Time</t>
  </si>
  <si>
    <t>ART (Technical Responsibility)</t>
  </si>
  <si>
    <t>Ticket Médio</t>
  </si>
  <si>
    <t>SH2</t>
  </si>
  <si>
    <t>F</t>
  </si>
  <si>
    <t>PBS</t>
  </si>
  <si>
    <t>Aquila</t>
  </si>
  <si>
    <t>SH1</t>
  </si>
  <si>
    <t>MV-20</t>
  </si>
  <si>
    <t>MV-18</t>
  </si>
  <si>
    <t>ODN I</t>
  </si>
  <si>
    <t>5272-5361</t>
  </si>
  <si>
    <t>983-984</t>
  </si>
  <si>
    <t>Gold Star</t>
  </si>
  <si>
    <t>5388-5513-5514</t>
  </si>
  <si>
    <t>1059-1060-1066</t>
  </si>
  <si>
    <t>Skandi Vitoria</t>
  </si>
  <si>
    <t>West Tellus</t>
  </si>
  <si>
    <t>Corcovado</t>
  </si>
  <si>
    <t>DS Carolina</t>
  </si>
  <si>
    <t>5343-5384</t>
  </si>
  <si>
    <t>1581-1604</t>
  </si>
  <si>
    <t>1772</t>
  </si>
  <si>
    <t>FPSO Bacalhau</t>
  </si>
  <si>
    <t>Admarine</t>
  </si>
  <si>
    <t>MV-22</t>
  </si>
  <si>
    <t>Laguna Star</t>
  </si>
  <si>
    <t>Takatsugu J</t>
  </si>
  <si>
    <t>MV-33</t>
  </si>
  <si>
    <t>Norbe 9</t>
  </si>
  <si>
    <t>West Jupiter</t>
  </si>
  <si>
    <t>West Carina</t>
  </si>
  <si>
    <t>Wilson Sons</t>
  </si>
  <si>
    <t>1636-1638</t>
  </si>
  <si>
    <t>PGA (Peregrino Alfa)</t>
  </si>
  <si>
    <t>Norbe 6</t>
  </si>
  <si>
    <t xml:space="preserve">Weatherford </t>
  </si>
  <si>
    <t>Alpha Star</t>
  </si>
  <si>
    <t>Victoria</t>
  </si>
  <si>
    <t>Base Cliente</t>
  </si>
  <si>
    <t>QT USA</t>
  </si>
  <si>
    <t>Several</t>
  </si>
  <si>
    <t>5492-5549</t>
  </si>
  <si>
    <t>1062-1101</t>
  </si>
  <si>
    <t>DS-17</t>
  </si>
  <si>
    <t>Mykonos</t>
  </si>
  <si>
    <t>KG2</t>
  </si>
  <si>
    <t>Orion</t>
  </si>
  <si>
    <t>Arabia</t>
  </si>
  <si>
    <t>5226-5260</t>
  </si>
  <si>
    <t>Amaralina Star</t>
  </si>
  <si>
    <t>Qualitech</t>
  </si>
  <si>
    <t>Portugal</t>
  </si>
  <si>
    <t>5281-5559</t>
  </si>
  <si>
    <t>23-28</t>
  </si>
  <si>
    <t>Base Qualitech</t>
  </si>
  <si>
    <t>Brava Star</t>
  </si>
  <si>
    <t>SH-1</t>
  </si>
  <si>
    <t>SH-2</t>
  </si>
  <si>
    <t>MV-24</t>
  </si>
  <si>
    <t>Skandi Buzios</t>
  </si>
  <si>
    <t>Takatsugu</t>
  </si>
  <si>
    <t>Zonda</t>
  </si>
  <si>
    <t>Lone Star</t>
  </si>
  <si>
    <t>Safe Notos</t>
  </si>
  <si>
    <t>1825-1980</t>
  </si>
  <si>
    <t>1118-1221</t>
  </si>
  <si>
    <t>Estaleiro Mauá</t>
  </si>
  <si>
    <t>Possidonia Iara</t>
  </si>
  <si>
    <t>Peregrino Alpha</t>
  </si>
  <si>
    <t>P-65</t>
  </si>
  <si>
    <t>5276-5560</t>
  </si>
  <si>
    <t>1818-1823</t>
  </si>
  <si>
    <t>5362-5370</t>
  </si>
  <si>
    <t>5675-5759</t>
  </si>
  <si>
    <t>1953-1976</t>
  </si>
  <si>
    <t>5602-5737</t>
  </si>
  <si>
    <t>Safe Zephyrus</t>
  </si>
  <si>
    <t>1833-1912</t>
  </si>
  <si>
    <t>1122-1179</t>
  </si>
  <si>
    <t>MV-30</t>
  </si>
  <si>
    <t>Let's Log</t>
  </si>
  <si>
    <t>1876-1882</t>
  </si>
  <si>
    <t>1151-1156</t>
  </si>
  <si>
    <t>Skandi Açu</t>
  </si>
  <si>
    <t>TSA Base</t>
  </si>
  <si>
    <t>MV-29</t>
  </si>
  <si>
    <t>Q7000</t>
  </si>
  <si>
    <t>DS-04</t>
  </si>
  <si>
    <t>Skandi Niterói</t>
  </si>
  <si>
    <t>Subsea7</t>
  </si>
  <si>
    <t xml:space="preserve">Victoria </t>
  </si>
  <si>
    <t>5531-5542</t>
  </si>
  <si>
    <t>Brascabo Base</t>
  </si>
  <si>
    <t>AKofs Offshore</t>
  </si>
  <si>
    <t>Akofs Santos</t>
  </si>
  <si>
    <t>Carolina</t>
  </si>
  <si>
    <t>5752-5799</t>
  </si>
  <si>
    <t>MV-31</t>
  </si>
  <si>
    <t>FPSO FRADE</t>
  </si>
  <si>
    <t>4809-4810</t>
  </si>
  <si>
    <t>McDermott</t>
  </si>
  <si>
    <t>NO102</t>
  </si>
  <si>
    <t>Norbe 8</t>
  </si>
  <si>
    <t>5419-5609</t>
  </si>
  <si>
    <t>1800-1801</t>
  </si>
  <si>
    <t>5433-5489</t>
  </si>
  <si>
    <t>1828-1829</t>
  </si>
  <si>
    <t>5443-5444</t>
  </si>
  <si>
    <t>1670-1671</t>
  </si>
  <si>
    <t>5461-5496</t>
  </si>
  <si>
    <t>5503-5563</t>
  </si>
  <si>
    <t>1750-1751</t>
  </si>
  <si>
    <t>5508-5510</t>
  </si>
  <si>
    <t>1073-1116</t>
  </si>
  <si>
    <t>5553-5564-5567</t>
  </si>
  <si>
    <t>1779-1785-1815</t>
  </si>
  <si>
    <t>1098-1099</t>
  </si>
  <si>
    <t>5562-5705-5706-5707-5714</t>
  </si>
  <si>
    <t>1891-1902-1907-1908-2008</t>
  </si>
  <si>
    <t>1166-1167</t>
  </si>
  <si>
    <t>5599-5632</t>
  </si>
  <si>
    <t>1859-1888</t>
  </si>
  <si>
    <t>5604-5671</t>
  </si>
  <si>
    <t>1161-1162</t>
  </si>
  <si>
    <t>5612-5629</t>
  </si>
  <si>
    <t>27-31</t>
  </si>
  <si>
    <t>5637-5749</t>
  </si>
  <si>
    <t>5646-5703</t>
  </si>
  <si>
    <t>5667-5758</t>
  </si>
  <si>
    <t>4785-4786</t>
  </si>
  <si>
    <t>5686-5731</t>
  </si>
  <si>
    <t>5688-5742</t>
  </si>
  <si>
    <t>R$</t>
  </si>
  <si>
    <t>TM</t>
  </si>
  <si>
    <t>Q1.2026</t>
  </si>
  <si>
    <t>Q2.2026</t>
  </si>
  <si>
    <t>%</t>
  </si>
  <si>
    <t>Siem</t>
  </si>
  <si>
    <t>Engeneering</t>
  </si>
  <si>
    <t>ID</t>
  </si>
  <si>
    <t>ContractType</t>
  </si>
  <si>
    <t>Equipment Sales</t>
  </si>
  <si>
    <t>Inspection Contract</t>
  </si>
  <si>
    <t>Subsea</t>
  </si>
  <si>
    <t xml:space="preserve">Haleon </t>
  </si>
  <si>
    <t>Produção fechada</t>
  </si>
  <si>
    <t>Competência</t>
  </si>
  <si>
    <t>Produção</t>
  </si>
  <si>
    <t>WIP 2026</t>
  </si>
  <si>
    <t>Faturado</t>
  </si>
  <si>
    <t>% Produção não faturada</t>
  </si>
  <si>
    <t>Total:</t>
  </si>
  <si>
    <t>Client</t>
  </si>
  <si>
    <t>SOW</t>
  </si>
  <si>
    <t>Dates</t>
  </si>
  <si>
    <t>Ano</t>
  </si>
  <si>
    <t>Mês</t>
  </si>
  <si>
    <t>West Polaris</t>
  </si>
  <si>
    <t>Dezembro</t>
  </si>
  <si>
    <t>Janeiro</t>
  </si>
  <si>
    <t/>
  </si>
  <si>
    <t>Inspection Fixed Team</t>
  </si>
  <si>
    <t>Inspection Variable</t>
  </si>
  <si>
    <t>E01</t>
  </si>
  <si>
    <t>Archer / Equinor</t>
  </si>
  <si>
    <t>Peregrino Bravo</t>
  </si>
  <si>
    <t>E02</t>
  </si>
  <si>
    <t>Norbe VIII</t>
  </si>
  <si>
    <t>Archerwell</t>
  </si>
  <si>
    <t>Norbe IX</t>
  </si>
  <si>
    <t>FPSO Espirito Santo</t>
  </si>
  <si>
    <t>Tank Inspection</t>
  </si>
  <si>
    <t>E04</t>
  </si>
  <si>
    <t>Maintenance Variable</t>
  </si>
  <si>
    <t>E09</t>
  </si>
  <si>
    <t>Norbe VI</t>
  </si>
  <si>
    <t>Peregrino Charlie</t>
  </si>
  <si>
    <t>ORION</t>
  </si>
  <si>
    <t>Fevereiro</t>
  </si>
  <si>
    <t xml:space="preserve"> </t>
  </si>
  <si>
    <t>Receitas</t>
  </si>
  <si>
    <t>Wos</t>
  </si>
  <si>
    <t>Março</t>
  </si>
  <si>
    <t>Abril</t>
  </si>
  <si>
    <t>IDRig</t>
  </si>
  <si>
    <t>IDClient</t>
  </si>
  <si>
    <t>IDContractType</t>
  </si>
  <si>
    <t>IDStatus</t>
  </si>
  <si>
    <t>Status</t>
  </si>
  <si>
    <t>ID_Country</t>
  </si>
  <si>
    <t>Country</t>
  </si>
  <si>
    <t>Contract_Category</t>
  </si>
  <si>
    <t>Client-Rig</t>
  </si>
  <si>
    <t>ID-RigDrake</t>
  </si>
  <si>
    <t>IDWO</t>
  </si>
  <si>
    <t>Criado por</t>
  </si>
  <si>
    <t>Modificado por</t>
  </si>
  <si>
    <t>ID_Contract_Category</t>
  </si>
  <si>
    <t>platform_id</t>
  </si>
  <si>
    <t>client_id</t>
  </si>
  <si>
    <t>ID-Classification</t>
  </si>
  <si>
    <t>Country_ID</t>
  </si>
  <si>
    <t>Brazil</t>
  </si>
  <si>
    <t>TRANSOCEAN-MYKONOS</t>
  </si>
  <si>
    <t>101912</t>
  </si>
  <si>
    <t>[List]</t>
  </si>
  <si>
    <t>10</t>
  </si>
  <si>
    <t>Peregrino Alfa</t>
  </si>
  <si>
    <t>EQUINOR-PEREGRINO ALFA</t>
  </si>
  <si>
    <t>101913</t>
  </si>
  <si>
    <t>CONSTELLATION-BRAVA STAR</t>
  </si>
  <si>
    <t>101914</t>
  </si>
  <si>
    <t>101915</t>
  </si>
  <si>
    <t>SEA1-SH2</t>
  </si>
  <si>
    <t>101916</t>
  </si>
  <si>
    <t>Maersk</t>
  </si>
  <si>
    <t>MAERSK-GOLD STAR</t>
  </si>
  <si>
    <t>101917</t>
  </si>
  <si>
    <t>SUBSEA 7-TAKATSUGU J</t>
  </si>
  <si>
    <t>101918</t>
  </si>
  <si>
    <t>101919</t>
  </si>
  <si>
    <t>101920</t>
  </si>
  <si>
    <t>FORESEA-ODN I</t>
  </si>
  <si>
    <t>101921</t>
  </si>
  <si>
    <t>TRANSOCEAN-CORCOVADO</t>
  </si>
  <si>
    <t>101922</t>
  </si>
  <si>
    <t>HELIX-SH1</t>
  </si>
  <si>
    <t>101926</t>
  </si>
  <si>
    <t>TRANSOCEAN-PBS</t>
  </si>
  <si>
    <t>101928</t>
  </si>
  <si>
    <t>FPSO Anchieta</t>
  </si>
  <si>
    <t>TOP</t>
  </si>
  <si>
    <t>TOP-FPSO ANCHIETA</t>
  </si>
  <si>
    <t>101929</t>
  </si>
  <si>
    <t>101930</t>
  </si>
  <si>
    <t>EQUINOR-PEREGRINO BRAVO</t>
  </si>
  <si>
    <t>101931</t>
  </si>
  <si>
    <t>101936</t>
  </si>
  <si>
    <t>101937</t>
  </si>
  <si>
    <t>MODEC-MV-20</t>
  </si>
  <si>
    <t>101939</t>
  </si>
  <si>
    <t>101940</t>
  </si>
  <si>
    <t>FORESEA-NORBE 9</t>
  </si>
  <si>
    <t>101941</t>
  </si>
  <si>
    <t>101942</t>
  </si>
  <si>
    <t>HELIX-SH2</t>
  </si>
  <si>
    <t>101943</t>
  </si>
  <si>
    <t>O Courage</t>
  </si>
  <si>
    <t>Brasdrill</t>
  </si>
  <si>
    <t>BRASDRILL-O COURAGE</t>
  </si>
  <si>
    <t>101944</t>
  </si>
  <si>
    <t>101946</t>
  </si>
  <si>
    <t>101947</t>
  </si>
  <si>
    <t>101951</t>
  </si>
  <si>
    <t>101952</t>
  </si>
  <si>
    <t>Ocean Courage</t>
  </si>
  <si>
    <t>BRASDRILL-OCEAN COURAGE</t>
  </si>
  <si>
    <t>101953</t>
  </si>
  <si>
    <t>101954</t>
  </si>
  <si>
    <t>ODN II</t>
  </si>
  <si>
    <t>FORESEA-ODN II</t>
  </si>
  <si>
    <t>101955</t>
  </si>
  <si>
    <t>FORESEA-NORBE 6</t>
  </si>
  <si>
    <t>101956</t>
  </si>
  <si>
    <t>FORESEA-NORBE 8</t>
  </si>
  <si>
    <t>101957</t>
  </si>
  <si>
    <t>FPSO Peregrino</t>
  </si>
  <si>
    <t>EQUINOR-FPSO PEREGRINO</t>
  </si>
  <si>
    <t>101959</t>
  </si>
  <si>
    <t>101960</t>
  </si>
  <si>
    <t>MV-15</t>
  </si>
  <si>
    <t>MODEC-MV-15</t>
  </si>
  <si>
    <t>101961</t>
  </si>
  <si>
    <t>101963</t>
  </si>
  <si>
    <t>101964</t>
  </si>
  <si>
    <t>OCEANEERING-GOLD STAR</t>
  </si>
  <si>
    <t>101965</t>
  </si>
  <si>
    <t>101966</t>
  </si>
  <si>
    <t>101967</t>
  </si>
  <si>
    <t>SEA1-SH1</t>
  </si>
  <si>
    <t>101968</t>
  </si>
  <si>
    <t>Polvo A</t>
  </si>
  <si>
    <t>PRIO-POLVO A</t>
  </si>
  <si>
    <t>101969</t>
  </si>
  <si>
    <t>101970</t>
  </si>
  <si>
    <t>EQUINOR-PEREGRINO CHARLIE</t>
  </si>
  <si>
    <t>101972</t>
  </si>
  <si>
    <t>101974</t>
  </si>
  <si>
    <t>101976</t>
  </si>
  <si>
    <t>101977</t>
  </si>
  <si>
    <t>101979</t>
  </si>
  <si>
    <t>101980</t>
  </si>
  <si>
    <t>101981</t>
  </si>
  <si>
    <t>101987</t>
  </si>
  <si>
    <t>SUBSEA 7-SH1</t>
  </si>
  <si>
    <t>101988</t>
  </si>
  <si>
    <t>101993</t>
  </si>
  <si>
    <t>101994</t>
  </si>
  <si>
    <t>101997</t>
  </si>
  <si>
    <t>101998</t>
  </si>
  <si>
    <t>MODEC-MV-30</t>
  </si>
  <si>
    <t>102000</t>
  </si>
  <si>
    <t>CONSTELLATION-AMARALINA STAR</t>
  </si>
  <si>
    <t>102001</t>
  </si>
  <si>
    <t>102002</t>
  </si>
  <si>
    <t>102003</t>
  </si>
  <si>
    <t>102004</t>
  </si>
  <si>
    <t>102005</t>
  </si>
  <si>
    <t>SUBSEA 7-OCEAN COURAGE</t>
  </si>
  <si>
    <t>102006</t>
  </si>
  <si>
    <t>102007</t>
  </si>
  <si>
    <t>102009</t>
  </si>
  <si>
    <t>102010</t>
  </si>
  <si>
    <t>102013</t>
  </si>
  <si>
    <t>102014</t>
  </si>
  <si>
    <t>102016</t>
  </si>
  <si>
    <t>102017</t>
  </si>
  <si>
    <t>102018</t>
  </si>
  <si>
    <t>102019</t>
  </si>
  <si>
    <t>102020</t>
  </si>
  <si>
    <t>O Valor</t>
  </si>
  <si>
    <t>BRASDRILL-O VALOR</t>
  </si>
  <si>
    <t>101802</t>
  </si>
  <si>
    <t>102021</t>
  </si>
  <si>
    <t>102023</t>
  </si>
  <si>
    <t>102024</t>
  </si>
  <si>
    <t>102025</t>
  </si>
  <si>
    <t>102026</t>
  </si>
  <si>
    <t>102027</t>
  </si>
  <si>
    <t>102028</t>
  </si>
  <si>
    <t>102029</t>
  </si>
  <si>
    <t>102030</t>
  </si>
  <si>
    <t>ETESCO-TAKATSUGU J</t>
  </si>
  <si>
    <t>102031</t>
  </si>
  <si>
    <t>Posh Xanadu</t>
  </si>
  <si>
    <t>Xanadu</t>
  </si>
  <si>
    <t>XANADU-POSH XANADU</t>
  </si>
  <si>
    <t>101805</t>
  </si>
  <si>
    <t>102032</t>
  </si>
  <si>
    <t>102034</t>
  </si>
  <si>
    <t>102036</t>
  </si>
  <si>
    <t>102039</t>
  </si>
  <si>
    <t>102040</t>
  </si>
  <si>
    <t>102041</t>
  </si>
  <si>
    <t>102042</t>
  </si>
  <si>
    <t>102043</t>
  </si>
  <si>
    <t>EDF Canteiro</t>
  </si>
  <si>
    <t>EDF</t>
  </si>
  <si>
    <t>EDF-EDF CANTEIRO</t>
  </si>
  <si>
    <t>102044</t>
  </si>
  <si>
    <t>102046</t>
  </si>
  <si>
    <t>Tellus</t>
  </si>
  <si>
    <t>SEADRILL-TELLUS</t>
  </si>
  <si>
    <t>101806</t>
  </si>
  <si>
    <t>102047</t>
  </si>
  <si>
    <t>MV-FLU</t>
  </si>
  <si>
    <t>MODEC-MV-FLU</t>
  </si>
  <si>
    <t>102048</t>
  </si>
  <si>
    <t>OCEANEERING-PBS</t>
  </si>
  <si>
    <t>102049</t>
  </si>
  <si>
    <t>102050</t>
  </si>
  <si>
    <t>102051</t>
  </si>
  <si>
    <t>102053</t>
  </si>
  <si>
    <t>102055</t>
  </si>
  <si>
    <t>MODEC-MV-22</t>
  </si>
  <si>
    <t>102056</t>
  </si>
  <si>
    <t>102057</t>
  </si>
  <si>
    <t>MODEC-MV-24</t>
  </si>
  <si>
    <t>102058</t>
  </si>
  <si>
    <t>101807</t>
  </si>
  <si>
    <t>102059</t>
  </si>
  <si>
    <t>MV-26</t>
  </si>
  <si>
    <t>MODEC-MV-26</t>
  </si>
  <si>
    <t>102066</t>
  </si>
  <si>
    <t>MODEC-MV-31</t>
  </si>
  <si>
    <t>102067</t>
  </si>
  <si>
    <t>102068</t>
  </si>
  <si>
    <t>102069</t>
  </si>
  <si>
    <t>102070</t>
  </si>
  <si>
    <t>102071</t>
  </si>
  <si>
    <t>102072</t>
  </si>
  <si>
    <t>Macaé Yard</t>
  </si>
  <si>
    <t>SEA1-MACAÉ YARD</t>
  </si>
  <si>
    <t>102074</t>
  </si>
  <si>
    <t>102075</t>
  </si>
  <si>
    <t>102076</t>
  </si>
  <si>
    <t>102077</t>
  </si>
  <si>
    <t>102078</t>
  </si>
  <si>
    <t>102084</t>
  </si>
  <si>
    <t>102087</t>
  </si>
  <si>
    <t>102088</t>
  </si>
  <si>
    <t>102089</t>
  </si>
  <si>
    <t>102092</t>
  </si>
  <si>
    <t>MODEC-MV-29</t>
  </si>
  <si>
    <t>102093</t>
  </si>
  <si>
    <t>IKM</t>
  </si>
  <si>
    <t>IKM-PEREGRINO CHARLIE</t>
  </si>
  <si>
    <t>102096</t>
  </si>
  <si>
    <t>101810</t>
  </si>
  <si>
    <t>SUBSEA 7-ODN I</t>
  </si>
  <si>
    <t>102099</t>
  </si>
  <si>
    <t>102101</t>
  </si>
  <si>
    <t>102105</t>
  </si>
  <si>
    <t>102106</t>
  </si>
  <si>
    <t>102107</t>
  </si>
  <si>
    <t>102110</t>
  </si>
  <si>
    <t>102111</t>
  </si>
  <si>
    <t>102112</t>
  </si>
  <si>
    <t>102113</t>
  </si>
  <si>
    <t>102116</t>
  </si>
  <si>
    <t>101811</t>
  </si>
  <si>
    <t>102119</t>
  </si>
  <si>
    <t>102220</t>
  </si>
  <si>
    <t>102221</t>
  </si>
  <si>
    <t>102222</t>
  </si>
  <si>
    <t>102223</t>
  </si>
  <si>
    <t>102227</t>
  </si>
  <si>
    <t>102234</t>
  </si>
  <si>
    <t>102237</t>
  </si>
  <si>
    <t>102241</t>
  </si>
  <si>
    <t>102243</t>
  </si>
  <si>
    <t>101814</t>
  </si>
  <si>
    <t>102244</t>
  </si>
  <si>
    <t>102245</t>
  </si>
  <si>
    <t>MV-27</t>
  </si>
  <si>
    <t>MODEC-MV-27</t>
  </si>
  <si>
    <t>102246</t>
  </si>
  <si>
    <t>101816</t>
  </si>
  <si>
    <t>102339</t>
  </si>
  <si>
    <t>102340</t>
  </si>
  <si>
    <t>102411</t>
  </si>
  <si>
    <t>101817</t>
  </si>
  <si>
    <t>SSV Victoria</t>
  </si>
  <si>
    <t>VENTURA-SSV VICTORIA</t>
  </si>
  <si>
    <t>101820</t>
  </si>
  <si>
    <t>MODEC-MV-18</t>
  </si>
  <si>
    <t>101823</t>
  </si>
  <si>
    <t>VENTURA-DS CAROLINA</t>
  </si>
  <si>
    <t>101824</t>
  </si>
  <si>
    <t>101825</t>
  </si>
  <si>
    <t>101826</t>
  </si>
  <si>
    <t>101828</t>
  </si>
  <si>
    <t>101829</t>
  </si>
  <si>
    <t>101830</t>
  </si>
  <si>
    <t>101831</t>
  </si>
  <si>
    <t>101832</t>
  </si>
  <si>
    <t>101833</t>
  </si>
  <si>
    <t>101834</t>
  </si>
  <si>
    <t>Dof</t>
  </si>
  <si>
    <t>DOF-SKANDI NITERÓI</t>
  </si>
  <si>
    <t>101835</t>
  </si>
  <si>
    <t>101836</t>
  </si>
  <si>
    <t>101837</t>
  </si>
  <si>
    <t>101838</t>
  </si>
  <si>
    <t>102791</t>
  </si>
  <si>
    <t>101839</t>
  </si>
  <si>
    <t>101840</t>
  </si>
  <si>
    <t>102847</t>
  </si>
  <si>
    <t>101841</t>
  </si>
  <si>
    <t>101843</t>
  </si>
  <si>
    <t>101844</t>
  </si>
  <si>
    <t>102884</t>
  </si>
  <si>
    <t>101845</t>
  </si>
  <si>
    <t>101846</t>
  </si>
  <si>
    <t>101847</t>
  </si>
  <si>
    <t>102931</t>
  </si>
  <si>
    <t>101848</t>
  </si>
  <si>
    <t>101849</t>
  </si>
  <si>
    <t>101850</t>
  </si>
  <si>
    <t>101851</t>
  </si>
  <si>
    <t>101853</t>
  </si>
  <si>
    <t>101854</t>
  </si>
  <si>
    <t>SEADRILL-WEST TELLUS</t>
  </si>
  <si>
    <t>102997</t>
  </si>
  <si>
    <t>101855</t>
  </si>
  <si>
    <t>CONSTELLATION-ALPHA STAR</t>
  </si>
  <si>
    <t>101856</t>
  </si>
  <si>
    <t>CONSTELLATION-GOLD STAR</t>
  </si>
  <si>
    <t>101857</t>
  </si>
  <si>
    <t>SBR</t>
  </si>
  <si>
    <t>SEADRILL-SBR</t>
  </si>
  <si>
    <t>101858</t>
  </si>
  <si>
    <t>102468</t>
  </si>
  <si>
    <t>101861</t>
  </si>
  <si>
    <t>101862</t>
  </si>
  <si>
    <t>101863</t>
  </si>
  <si>
    <t>101864</t>
  </si>
  <si>
    <t>101865</t>
  </si>
  <si>
    <t>Topazio</t>
  </si>
  <si>
    <t>Sapura</t>
  </si>
  <si>
    <t>SAPURA-TOPAZIO</t>
  </si>
  <si>
    <t>103048</t>
  </si>
  <si>
    <t>103049</t>
  </si>
  <si>
    <t>101866</t>
  </si>
  <si>
    <t>MV-23</t>
  </si>
  <si>
    <t>MODEC-MV-23</t>
  </si>
  <si>
    <t>Yard</t>
  </si>
  <si>
    <t>HELIX-YARD</t>
  </si>
  <si>
    <t>Mexico</t>
  </si>
  <si>
    <t>QUALITECH-MEXICO</t>
  </si>
  <si>
    <t>FPSO Fluminense</t>
  </si>
  <si>
    <t>MODEC-FPSO FLUMINENSE</t>
  </si>
  <si>
    <t>FUGRO-O VALOR</t>
  </si>
  <si>
    <t>Base</t>
  </si>
  <si>
    <t>OCEANEERING-BASE</t>
  </si>
  <si>
    <t>Skandi Olinda</t>
  </si>
  <si>
    <t>TECHNIP-SKANDI OLINDA</t>
  </si>
  <si>
    <t>PPM-1</t>
  </si>
  <si>
    <t>ARCHER-PPM-1</t>
  </si>
  <si>
    <t>ARCHER-PEREGRINO BRAVO</t>
  </si>
  <si>
    <t>TRANSOCEAN-AQUILA</t>
  </si>
  <si>
    <t>Skandi Vitória</t>
  </si>
  <si>
    <t>TECHNIP-SKANDI VITÓRIA</t>
  </si>
  <si>
    <t>TECHNIP-SKANDI NITERÓI</t>
  </si>
  <si>
    <t>TRANSOCEAN-KG2</t>
  </si>
  <si>
    <t>West Auriga</t>
  </si>
  <si>
    <t>SEADRILL-WEST AURIGA</t>
  </si>
  <si>
    <t>SLB-PEREGRINO CHARLIE</t>
  </si>
  <si>
    <t>BASE-OCEANEERING</t>
  </si>
  <si>
    <t>BASE-BASE</t>
  </si>
  <si>
    <t>DS-4</t>
  </si>
  <si>
    <t>VALARIS-DS-4</t>
  </si>
  <si>
    <t>QUALITECH-BASE</t>
  </si>
  <si>
    <t>CONSTELLATION-LAGUNA STAR</t>
  </si>
  <si>
    <t>SEADRILL-WEST JUPITER</t>
  </si>
  <si>
    <t>Akofs - Wayfarer</t>
  </si>
  <si>
    <t>AKOFS OFFSHORE-AKOFS - WAYFARER</t>
  </si>
  <si>
    <t>AKOFS Santos</t>
  </si>
  <si>
    <t>AKOFS OFFSHORE-AKOFS SANTOS</t>
  </si>
  <si>
    <t>102263</t>
  </si>
  <si>
    <t>102329</t>
  </si>
  <si>
    <t>102358</t>
  </si>
  <si>
    <t>102363</t>
  </si>
  <si>
    <t>102380</t>
  </si>
  <si>
    <t>102421</t>
  </si>
  <si>
    <t>102425</t>
  </si>
  <si>
    <t>102430</t>
  </si>
  <si>
    <t>102434</t>
  </si>
  <si>
    <t>FPSO Saquarema</t>
  </si>
  <si>
    <t>SBM-FPSO SAQUAREMA</t>
  </si>
  <si>
    <t>102474</t>
  </si>
  <si>
    <t>102482</t>
  </si>
  <si>
    <t>SBM-FPSO ANCHIETA</t>
  </si>
  <si>
    <t>102489</t>
  </si>
  <si>
    <t>102498</t>
  </si>
  <si>
    <t>102499</t>
  </si>
  <si>
    <t>102532</t>
  </si>
  <si>
    <t>102539</t>
  </si>
  <si>
    <t>102540</t>
  </si>
  <si>
    <t>102541</t>
  </si>
  <si>
    <t>102549</t>
  </si>
  <si>
    <t>102576</t>
  </si>
  <si>
    <t>102583</t>
  </si>
  <si>
    <t>102597</t>
  </si>
  <si>
    <t>102598</t>
  </si>
  <si>
    <t>102599</t>
  </si>
  <si>
    <t>102607</t>
  </si>
  <si>
    <t>102608</t>
  </si>
  <si>
    <t>102609</t>
  </si>
  <si>
    <t>102617</t>
  </si>
  <si>
    <t>102618</t>
  </si>
  <si>
    <t>102622</t>
  </si>
  <si>
    <t>102625</t>
  </si>
  <si>
    <t>102626</t>
  </si>
  <si>
    <t>102629</t>
  </si>
  <si>
    <t>FPSO Capixaba</t>
  </si>
  <si>
    <t>SBM-FPSO CAPIXABA</t>
  </si>
  <si>
    <t>102638</t>
  </si>
  <si>
    <t>102639</t>
  </si>
  <si>
    <t>102641</t>
  </si>
  <si>
    <t>102653</t>
  </si>
  <si>
    <t>102654</t>
  </si>
  <si>
    <t>102659</t>
  </si>
  <si>
    <t>102660</t>
  </si>
  <si>
    <t>102662</t>
  </si>
  <si>
    <t>102665</t>
  </si>
  <si>
    <t>102669</t>
  </si>
  <si>
    <t>102670</t>
  </si>
  <si>
    <t>102672</t>
  </si>
  <si>
    <t>102676</t>
  </si>
  <si>
    <t>102678</t>
  </si>
  <si>
    <t>102683</t>
  </si>
  <si>
    <t>102684</t>
  </si>
  <si>
    <t>102690</t>
  </si>
  <si>
    <t>102691</t>
  </si>
  <si>
    <t>102694</t>
  </si>
  <si>
    <t>102695</t>
  </si>
  <si>
    <t>102697</t>
  </si>
  <si>
    <t>102698</t>
  </si>
  <si>
    <t>102703</t>
  </si>
  <si>
    <t>102706</t>
  </si>
  <si>
    <t>102715</t>
  </si>
  <si>
    <t>102716</t>
  </si>
  <si>
    <t>102719</t>
  </si>
  <si>
    <t>102727</t>
  </si>
  <si>
    <t>MODEC-MV-33</t>
  </si>
  <si>
    <t>102735</t>
  </si>
  <si>
    <t>102736</t>
  </si>
  <si>
    <t>102737</t>
  </si>
  <si>
    <t>102740</t>
  </si>
  <si>
    <t>102749</t>
  </si>
  <si>
    <t>102750</t>
  </si>
  <si>
    <t>102751</t>
  </si>
  <si>
    <t>102752</t>
  </si>
  <si>
    <t>102753</t>
  </si>
  <si>
    <t>102755</t>
  </si>
  <si>
    <t>102756</t>
  </si>
  <si>
    <t>MV-32</t>
  </si>
  <si>
    <t>MODEC-MV-32</t>
  </si>
  <si>
    <t>102758</t>
  </si>
  <si>
    <t>102759</t>
  </si>
  <si>
    <t>102760</t>
  </si>
  <si>
    <t>102767</t>
  </si>
  <si>
    <t>102768</t>
  </si>
  <si>
    <t>102770</t>
  </si>
  <si>
    <t>102772</t>
  </si>
  <si>
    <t>102774</t>
  </si>
  <si>
    <t>102775</t>
  </si>
  <si>
    <t>102778</t>
  </si>
  <si>
    <t>102779</t>
  </si>
  <si>
    <t>102783</t>
  </si>
  <si>
    <t>SBM-FPSO ESPIRITO SANTO</t>
  </si>
  <si>
    <t>102789</t>
  </si>
  <si>
    <t>102795</t>
  </si>
  <si>
    <t>102800</t>
  </si>
  <si>
    <t>102806</t>
  </si>
  <si>
    <t>102819</t>
  </si>
  <si>
    <t>102848</t>
  </si>
  <si>
    <t>102852</t>
  </si>
  <si>
    <t>102853</t>
  </si>
  <si>
    <t>102857</t>
  </si>
  <si>
    <t>FPSO Ilhabela</t>
  </si>
  <si>
    <t>SBM-FPSO ILHABELA</t>
  </si>
  <si>
    <t>102861</t>
  </si>
  <si>
    <t>102866</t>
  </si>
  <si>
    <t>102868</t>
  </si>
  <si>
    <t>102877</t>
  </si>
  <si>
    <t>FPSO Sepetiba</t>
  </si>
  <si>
    <t>SBM-FPSO SEPETIBA</t>
  </si>
  <si>
    <t>102879</t>
  </si>
  <si>
    <t>102880</t>
  </si>
  <si>
    <t>102881</t>
  </si>
  <si>
    <t>102885</t>
  </si>
  <si>
    <t>102892</t>
  </si>
  <si>
    <t>102937</t>
  </si>
  <si>
    <t>102943</t>
  </si>
  <si>
    <t>102944</t>
  </si>
  <si>
    <t>102951</t>
  </si>
  <si>
    <t>102963</t>
  </si>
  <si>
    <t>102965</t>
  </si>
  <si>
    <t>FPSO Maricá</t>
  </si>
  <si>
    <t>SBM-FPSO MARICÁ</t>
  </si>
  <si>
    <t>102971</t>
  </si>
  <si>
    <t>102972</t>
  </si>
  <si>
    <t>102974</t>
  </si>
  <si>
    <t>102975</t>
  </si>
  <si>
    <t>102976</t>
  </si>
  <si>
    <t>102982</t>
  </si>
  <si>
    <t>102983</t>
  </si>
  <si>
    <t>102984</t>
  </si>
  <si>
    <t>102988</t>
  </si>
  <si>
    <t>102989</t>
  </si>
  <si>
    <t>102990</t>
  </si>
  <si>
    <t>102992</t>
  </si>
  <si>
    <t>102993</t>
  </si>
  <si>
    <t>103000</t>
  </si>
  <si>
    <t>103001</t>
  </si>
  <si>
    <t>103002</t>
  </si>
  <si>
    <t>103007</t>
  </si>
  <si>
    <t>103009</t>
  </si>
  <si>
    <t>103013</t>
  </si>
  <si>
    <t>103016</t>
  </si>
  <si>
    <t>103017</t>
  </si>
  <si>
    <t>FPSO Paraty</t>
  </si>
  <si>
    <t>SBM-FPSO PARATY</t>
  </si>
  <si>
    <t>103020</t>
  </si>
  <si>
    <t>103021</t>
  </si>
  <si>
    <t>102854</t>
  </si>
  <si>
    <t>102793</t>
  </si>
  <si>
    <t>102794</t>
  </si>
  <si>
    <t>102803</t>
  </si>
  <si>
    <t>102809</t>
  </si>
  <si>
    <t>Atlantic Star</t>
  </si>
  <si>
    <t>CONSTELLATION-ATLANTIC STAR</t>
  </si>
  <si>
    <t>102814</t>
  </si>
  <si>
    <t>102836</t>
  </si>
  <si>
    <t>102855</t>
  </si>
  <si>
    <t>102869</t>
  </si>
  <si>
    <t>102875</t>
  </si>
  <si>
    <t>102906</t>
  </si>
  <si>
    <t>102883</t>
  </si>
  <si>
    <t>103029</t>
  </si>
  <si>
    <t>103032</t>
  </si>
  <si>
    <t>103037</t>
  </si>
  <si>
    <t>103051</t>
  </si>
  <si>
    <t>Coral do Atlântico</t>
  </si>
  <si>
    <t>TECHNIP-CORAL DO ATLÂNTICO</t>
  </si>
  <si>
    <t>102530</t>
  </si>
  <si>
    <t>102553</t>
  </si>
  <si>
    <t>102566</t>
  </si>
  <si>
    <t>102569</t>
  </si>
  <si>
    <t>DOF-YARD</t>
  </si>
  <si>
    <t>102572</t>
  </si>
  <si>
    <t>Posh Arcadia</t>
  </si>
  <si>
    <t>Janeiro Offshore</t>
  </si>
  <si>
    <t>JANEIRO OFFSHORE-POSH ARCADIA</t>
  </si>
  <si>
    <t>102577</t>
  </si>
  <si>
    <t>102628</t>
  </si>
  <si>
    <t>102630</t>
  </si>
  <si>
    <t>102631</t>
  </si>
  <si>
    <t>Petrojarl 1</t>
  </si>
  <si>
    <t>Altera&amp;Ocyan</t>
  </si>
  <si>
    <t>ALTERA&amp;OCYAN-PETROJARL 1</t>
  </si>
  <si>
    <t>102636</t>
  </si>
  <si>
    <t>102637</t>
  </si>
  <si>
    <t>102643</t>
  </si>
  <si>
    <t>Papa Terra</t>
  </si>
  <si>
    <t>ALTERA&amp;OCYAN-PAPA TERRA</t>
  </si>
  <si>
    <t>102645</t>
  </si>
  <si>
    <t>102658</t>
  </si>
  <si>
    <t>102664</t>
  </si>
  <si>
    <t>102666</t>
  </si>
  <si>
    <t>102674</t>
  </si>
  <si>
    <t>102675</t>
  </si>
  <si>
    <t>102687</t>
  </si>
  <si>
    <t>102688</t>
  </si>
  <si>
    <t>102692</t>
  </si>
  <si>
    <t>102709</t>
  </si>
  <si>
    <t>Pioneiro de Libra</t>
  </si>
  <si>
    <t>ALTERA&amp;OCYAN-PIONEIRO DE LIBRA</t>
  </si>
  <si>
    <t>102739</t>
  </si>
  <si>
    <t>Skandi Recife</t>
  </si>
  <si>
    <t>TECHNIP-SKANDI RECIFE</t>
  </si>
  <si>
    <t>102773</t>
  </si>
  <si>
    <t>102776</t>
  </si>
  <si>
    <t>Safe Eurus</t>
  </si>
  <si>
    <t>PROSAFE-SAFE EURUS</t>
  </si>
  <si>
    <t>102797</t>
  </si>
  <si>
    <t>102804</t>
  </si>
  <si>
    <t>102821</t>
  </si>
  <si>
    <t>102828</t>
  </si>
  <si>
    <t>102831</t>
  </si>
  <si>
    <t>102839</t>
  </si>
  <si>
    <t>102840</t>
  </si>
  <si>
    <t>102843</t>
  </si>
  <si>
    <t>102863</t>
  </si>
  <si>
    <t>OCEANEERING-YARD</t>
  </si>
  <si>
    <t>102894</t>
  </si>
  <si>
    <t>102905</t>
  </si>
  <si>
    <t>102912</t>
  </si>
  <si>
    <t>102916</t>
  </si>
  <si>
    <t>102932</t>
  </si>
  <si>
    <t>102933</t>
  </si>
  <si>
    <t>102934</t>
  </si>
  <si>
    <t>102935</t>
  </si>
  <si>
    <t>102939</t>
  </si>
  <si>
    <t>TSC Offshore do Brasil</t>
  </si>
  <si>
    <t>TSC OFFSHORE DO BRASIL-YARD</t>
  </si>
  <si>
    <t>102940</t>
  </si>
  <si>
    <t>102945</t>
  </si>
  <si>
    <t>102946</t>
  </si>
  <si>
    <t>102950</t>
  </si>
  <si>
    <t>102958</t>
  </si>
  <si>
    <t>102959</t>
  </si>
  <si>
    <t>Dourado</t>
  </si>
  <si>
    <t>SEA1-DOURADO</t>
  </si>
  <si>
    <t>102979</t>
  </si>
  <si>
    <t>102994</t>
  </si>
  <si>
    <t>103012</t>
  </si>
  <si>
    <t>103014</t>
  </si>
  <si>
    <t>QT USA-NO102</t>
  </si>
  <si>
    <t>103024</t>
  </si>
  <si>
    <t>102792</t>
  </si>
  <si>
    <t>102820</t>
  </si>
  <si>
    <t>102823</t>
  </si>
  <si>
    <t>102830</t>
  </si>
  <si>
    <t>Ocean Pact</t>
  </si>
  <si>
    <t>OCEAN PACT-SKANDI AÇU</t>
  </si>
  <si>
    <t>102898</t>
  </si>
  <si>
    <t>ARCHER-PEREGRINO ALFA</t>
  </si>
  <si>
    <t>102908</t>
  </si>
  <si>
    <t>Sealoder 2</t>
  </si>
  <si>
    <t>OSM</t>
  </si>
  <si>
    <t>OSM-SEALODER 2</t>
  </si>
  <si>
    <t>103047</t>
  </si>
  <si>
    <t>SLB-PBS</t>
  </si>
  <si>
    <t>SUBSEA 7-DS CAROLINA</t>
  </si>
  <si>
    <t>SUBSEA 7-AQUILA</t>
  </si>
  <si>
    <t>HALEON-BASE</t>
  </si>
  <si>
    <t>TSC OFFSHORE DO BRASIL-TSC OFFSHORE DO BRASIL</t>
  </si>
  <si>
    <t>Jade</t>
  </si>
  <si>
    <t>SEAGEMS-JADE</t>
  </si>
  <si>
    <t>SEADRILL-WEST CARINA</t>
  </si>
  <si>
    <t>WEATHERFORD-BRAVA STAR</t>
  </si>
  <si>
    <t>Safe Zephryus</t>
  </si>
  <si>
    <t>PROSAFE-SAFE ZEPHRYUS</t>
  </si>
  <si>
    <t>OCEANEERING-NORBE 6</t>
  </si>
  <si>
    <t>AMBIPAR-FPSO PEREGRINO</t>
  </si>
  <si>
    <t>P-10k</t>
  </si>
  <si>
    <t>OCEANEERING-P-10K</t>
  </si>
  <si>
    <t>TRIDENT-PPM-1</t>
  </si>
  <si>
    <t>Normand Cutte</t>
  </si>
  <si>
    <t>SOLSTAD-NORMAND CUTTE</t>
  </si>
  <si>
    <t>WEATHERFORD-CORCOVADO</t>
  </si>
  <si>
    <t>Pacific Zonda</t>
  </si>
  <si>
    <t>VENTURA-PACIFIC ZONDA</t>
  </si>
  <si>
    <t>PROSAFE-SAFE NOTOS</t>
  </si>
  <si>
    <t>TRIDENT-P-65</t>
  </si>
  <si>
    <t>SUBSEA 7-ORION</t>
  </si>
  <si>
    <t>Onix</t>
  </si>
  <si>
    <t>SAPURA-ONIX</t>
  </si>
  <si>
    <t>TECHNIP-SKANDI BUZIOS</t>
  </si>
  <si>
    <t>TECHNIP-SKANDI AÇU</t>
  </si>
  <si>
    <t>WEATHERFORD-SH2</t>
  </si>
  <si>
    <t>VALARIS-DS-17</t>
  </si>
  <si>
    <t>Posidonia Iara</t>
  </si>
  <si>
    <t>ESTALEIRO MAUÁ-POSIDONIA IARA</t>
  </si>
  <si>
    <t>FORESEA-PEREGRINO ALFA</t>
  </si>
  <si>
    <t>Lets Log</t>
  </si>
  <si>
    <t>HELIX-LETS LOG</t>
  </si>
  <si>
    <t>Oceaneering / Foresea</t>
  </si>
  <si>
    <t>OCEANEERING / FORESEA-NORBE 6</t>
  </si>
  <si>
    <t>P-70</t>
  </si>
  <si>
    <t>Petrobras</t>
  </si>
  <si>
    <t>PETROBRAS-P-70</t>
  </si>
  <si>
    <t>FPSO - Cidade de Ilhabela</t>
  </si>
  <si>
    <t>SBM-FPSO - CIDADE DE ILHABELA</t>
  </si>
  <si>
    <t>HELIX-Q7000</t>
  </si>
  <si>
    <t>Arabia I</t>
  </si>
  <si>
    <t>ETESCO-ARABIA I</t>
  </si>
  <si>
    <t>MODEC-FPSO BACALHAU</t>
  </si>
  <si>
    <t>CONSTELLATION-LONE STAR</t>
  </si>
  <si>
    <t>CONSTELLATION-ADMARINE</t>
  </si>
  <si>
    <t>SUBSEA 7-SSV VICTORIA</t>
  </si>
  <si>
    <t>OCEANEERING-NORMAND CUTTE</t>
  </si>
  <si>
    <t>HELIX-BASE</t>
  </si>
  <si>
    <t>FORESEA-NORBE VIII</t>
  </si>
  <si>
    <t>HELIX-TSA BASE</t>
  </si>
  <si>
    <t>102446</t>
  </si>
  <si>
    <t>102508</t>
  </si>
  <si>
    <t>102542</t>
  </si>
  <si>
    <t>102593</t>
  </si>
  <si>
    <t>102603</t>
  </si>
  <si>
    <t>102616</t>
  </si>
  <si>
    <t>102624</t>
  </si>
  <si>
    <t>102632</t>
  </si>
  <si>
    <t>102633</t>
  </si>
  <si>
    <t>102722</t>
  </si>
  <si>
    <t>102728</t>
  </si>
  <si>
    <t>102746</t>
  </si>
  <si>
    <t>102913</t>
  </si>
  <si>
    <t>102949</t>
  </si>
  <si>
    <t>102952</t>
  </si>
  <si>
    <t>102956</t>
  </si>
  <si>
    <t>102961</t>
  </si>
  <si>
    <t>FPSO Frade</t>
  </si>
  <si>
    <t>PRIO-FPSO FRADE</t>
  </si>
  <si>
    <t>102995</t>
  </si>
  <si>
    <t>102996</t>
  </si>
  <si>
    <t>103003</t>
  </si>
  <si>
    <t>BW Pionner</t>
  </si>
  <si>
    <t>QT USA-BW PIONNER</t>
  </si>
  <si>
    <t>103019</t>
  </si>
  <si>
    <t>102785</t>
  </si>
  <si>
    <t>FUGRO-TAKATSUGU J</t>
  </si>
  <si>
    <t>102835</t>
  </si>
  <si>
    <t>102910</t>
  </si>
  <si>
    <t>All Rigs</t>
  </si>
  <si>
    <t>Qualitech POR</t>
  </si>
  <si>
    <t>QUALITECH POR-ALL RIGS</t>
  </si>
  <si>
    <t>HALLIBURTON-P-10K</t>
  </si>
  <si>
    <t>NO 102</t>
  </si>
  <si>
    <t>MCDERMOTT-NO 102</t>
  </si>
  <si>
    <t>101938</t>
  </si>
  <si>
    <t>102247</t>
  </si>
  <si>
    <t>102594</t>
  </si>
  <si>
    <t>102595</t>
  </si>
  <si>
    <t>102642</t>
  </si>
  <si>
    <t>102650</t>
  </si>
  <si>
    <t>102651</t>
  </si>
  <si>
    <t>102652</t>
  </si>
  <si>
    <t>102673</t>
  </si>
  <si>
    <t>102701</t>
  </si>
  <si>
    <t>102731</t>
  </si>
  <si>
    <t>102747</t>
  </si>
  <si>
    <t>102816</t>
  </si>
  <si>
    <t>102846</t>
  </si>
  <si>
    <t>102873</t>
  </si>
  <si>
    <t>102882</t>
  </si>
  <si>
    <t>102930</t>
  </si>
  <si>
    <t>102954</t>
  </si>
  <si>
    <t>102957</t>
  </si>
  <si>
    <t>102968</t>
  </si>
  <si>
    <t>102970</t>
  </si>
  <si>
    <t>102973</t>
  </si>
  <si>
    <t>102987</t>
  </si>
  <si>
    <t>102998</t>
  </si>
  <si>
    <t>102815</t>
  </si>
  <si>
    <t>102817</t>
  </si>
  <si>
    <t>102841</t>
  </si>
  <si>
    <t>FUGRO-ODN II</t>
  </si>
  <si>
    <t>102844</t>
  </si>
  <si>
    <t>102845</t>
  </si>
  <si>
    <t>SEADRILL-WEST POLARIS</t>
  </si>
  <si>
    <t>MAINTENANCE CONTRACT - VARIABLE</t>
  </si>
  <si>
    <t>QUALITECH-SEVERAL</t>
  </si>
  <si>
    <t>Inspection Contract - Extra Team</t>
  </si>
  <si>
    <t>Maintenance Extra time</t>
  </si>
  <si>
    <t>Maintenance - Extra Time</t>
  </si>
  <si>
    <t>HALLIBURTON-AQUILA</t>
  </si>
  <si>
    <t>QUALITECH USA-QUALITECH USA</t>
  </si>
  <si>
    <t>HALLIBURTON-BASE</t>
  </si>
  <si>
    <t>101948</t>
  </si>
  <si>
    <t>101949</t>
  </si>
  <si>
    <t>101950</t>
  </si>
  <si>
    <t>102341</t>
  </si>
  <si>
    <t>102511</t>
  </si>
  <si>
    <t>102544</t>
  </si>
  <si>
    <t>102567</t>
  </si>
  <si>
    <t>102591</t>
  </si>
  <si>
    <t>TRANSOCEAN-ORION</t>
  </si>
  <si>
    <t>102592</t>
  </si>
  <si>
    <t>Skyros</t>
  </si>
  <si>
    <t>TRANSOCEAN-SKYROS</t>
  </si>
  <si>
    <t>102596</t>
  </si>
  <si>
    <t>102647</t>
  </si>
  <si>
    <t>102648</t>
  </si>
  <si>
    <t>102655</t>
  </si>
  <si>
    <t>102663</t>
  </si>
  <si>
    <t>102671</t>
  </si>
  <si>
    <t>102682</t>
  </si>
  <si>
    <t>102686</t>
  </si>
  <si>
    <t>102711</t>
  </si>
  <si>
    <t>102723</t>
  </si>
  <si>
    <t>102724</t>
  </si>
  <si>
    <t>102742</t>
  </si>
  <si>
    <t>102744</t>
  </si>
  <si>
    <t>102748</t>
  </si>
  <si>
    <t>102763</t>
  </si>
  <si>
    <t>102769</t>
  </si>
  <si>
    <t>102780</t>
  </si>
  <si>
    <t>102784</t>
  </si>
  <si>
    <t>102788</t>
  </si>
  <si>
    <t>102801</t>
  </si>
  <si>
    <t>102837</t>
  </si>
  <si>
    <t>102838</t>
  </si>
  <si>
    <t>Apollo</t>
  </si>
  <si>
    <t>TRANSOCEAN-APOLLO</t>
  </si>
  <si>
    <t>102860</t>
  </si>
  <si>
    <t>102865</t>
  </si>
  <si>
    <t>102867</t>
  </si>
  <si>
    <t>102870</t>
  </si>
  <si>
    <t>102874</t>
  </si>
  <si>
    <t>102886</t>
  </si>
  <si>
    <t>102887</t>
  </si>
  <si>
    <t>102889</t>
  </si>
  <si>
    <t>102890</t>
  </si>
  <si>
    <t>102895</t>
  </si>
  <si>
    <t>102896</t>
  </si>
  <si>
    <t>102926</t>
  </si>
  <si>
    <t>102929</t>
  </si>
  <si>
    <t>102938</t>
  </si>
  <si>
    <t>102947</t>
  </si>
  <si>
    <t>102960</t>
  </si>
  <si>
    <t>102966</t>
  </si>
  <si>
    <t>102981</t>
  </si>
  <si>
    <t>102985</t>
  </si>
  <si>
    <t>102999</t>
  </si>
  <si>
    <t>103008</t>
  </si>
  <si>
    <t>103018</t>
  </si>
  <si>
    <t>103022</t>
  </si>
  <si>
    <t>103023</t>
  </si>
  <si>
    <t>103030</t>
  </si>
  <si>
    <t>102808</t>
  </si>
  <si>
    <t>102842</t>
  </si>
  <si>
    <t>103035</t>
  </si>
  <si>
    <t>103039</t>
  </si>
  <si>
    <t>TRANSOCEAN-P-10K</t>
  </si>
  <si>
    <t>TRANSOCEAN-GOLD STAR</t>
  </si>
  <si>
    <t>Engineering SPOT</t>
  </si>
  <si>
    <t>Sonangol Libongos</t>
  </si>
  <si>
    <t>SEADRILL-SONANGOL LIBONGOS</t>
  </si>
  <si>
    <t>Sonangol Quenguela</t>
  </si>
  <si>
    <t>SEADRILL-SONANGOL QUENGUELA</t>
  </si>
  <si>
    <t>SUPERPESA</t>
  </si>
  <si>
    <t>SUPERPESA-YARD</t>
  </si>
  <si>
    <t>1911</t>
  </si>
  <si>
    <t>102281</t>
  </si>
  <si>
    <t>102282</t>
  </si>
  <si>
    <t>102322</t>
  </si>
  <si>
    <t>102323</t>
  </si>
  <si>
    <t>102600</t>
  </si>
  <si>
    <t>102601</t>
  </si>
  <si>
    <t>102602</t>
  </si>
  <si>
    <t>102610</t>
  </si>
  <si>
    <t>102611</t>
  </si>
  <si>
    <t>102612</t>
  </si>
  <si>
    <t>102613</t>
  </si>
  <si>
    <t>102614</t>
  </si>
  <si>
    <t>102615</t>
  </si>
  <si>
    <t>102619</t>
  </si>
  <si>
    <t>102620</t>
  </si>
  <si>
    <t>102621</t>
  </si>
  <si>
    <t>102762</t>
  </si>
  <si>
    <t>102891</t>
  </si>
  <si>
    <t>102918</t>
  </si>
  <si>
    <t>102921</t>
  </si>
  <si>
    <t>ETESCO-BASE</t>
  </si>
  <si>
    <t>Teste</t>
  </si>
  <si>
    <t>Concluído</t>
  </si>
  <si>
    <t>Paralisado</t>
  </si>
  <si>
    <t>Em andamento</t>
  </si>
  <si>
    <t>103304</t>
  </si>
  <si>
    <t>103305</t>
  </si>
  <si>
    <t>103290</t>
  </si>
  <si>
    <t>103293</t>
  </si>
  <si>
    <t>103297</t>
  </si>
  <si>
    <t>Previsto</t>
  </si>
  <si>
    <t>103256</t>
  </si>
  <si>
    <t>103299</t>
  </si>
  <si>
    <t>103295</t>
  </si>
  <si>
    <t>103258</t>
  </si>
  <si>
    <t>103110</t>
  </si>
  <si>
    <t>102786</t>
  </si>
  <si>
    <t>Cancelado</t>
  </si>
  <si>
    <t>103004</t>
  </si>
  <si>
    <t>103006</t>
  </si>
  <si>
    <t>103028</t>
  </si>
  <si>
    <t>103040</t>
  </si>
  <si>
    <t>Aguardando a Aprovação do Cliente</t>
  </si>
  <si>
    <t>Finalizada</t>
  </si>
  <si>
    <t>HALLIBURTON-PBS</t>
  </si>
  <si>
    <t>Pacific Harmony</t>
  </si>
  <si>
    <t>Istambul</t>
  </si>
  <si>
    <t>ISTAMBUL -PACIFIC HARMONY</t>
  </si>
  <si>
    <t>HALLIBURTON-ODN I</t>
  </si>
  <si>
    <t>103253</t>
  </si>
  <si>
    <t>103292</t>
  </si>
  <si>
    <t>103187</t>
  </si>
  <si>
    <t>103241</t>
  </si>
  <si>
    <t>103294</t>
  </si>
  <si>
    <t>103262</t>
  </si>
  <si>
    <t>103263</t>
  </si>
  <si>
    <t>102297</t>
  </si>
  <si>
    <t>102502</t>
  </si>
  <si>
    <t>102826</t>
  </si>
  <si>
    <t>102827</t>
  </si>
  <si>
    <t>102834</t>
  </si>
  <si>
    <t>102850</t>
  </si>
  <si>
    <t>102851</t>
  </si>
  <si>
    <t>102871</t>
  </si>
  <si>
    <t>102893</t>
  </si>
  <si>
    <t>102900</t>
  </si>
  <si>
    <t>102901</t>
  </si>
  <si>
    <t>102902</t>
  </si>
  <si>
    <t>102903</t>
  </si>
  <si>
    <t>102904</t>
  </si>
  <si>
    <t>102917</t>
  </si>
  <si>
    <t>102919</t>
  </si>
  <si>
    <t>102920</t>
  </si>
  <si>
    <t>102922</t>
  </si>
  <si>
    <t>102923</t>
  </si>
  <si>
    <t>102924</t>
  </si>
  <si>
    <t>102955</t>
  </si>
  <si>
    <t>102962</t>
  </si>
  <si>
    <t>Pampo</t>
  </si>
  <si>
    <t>TRIDENT-PAMPO</t>
  </si>
  <si>
    <t>102964</t>
  </si>
  <si>
    <t>103005</t>
  </si>
  <si>
    <t>103011</t>
  </si>
  <si>
    <t>103015</t>
  </si>
  <si>
    <t>103031</t>
  </si>
  <si>
    <t>103045</t>
  </si>
  <si>
    <t>103050</t>
  </si>
  <si>
    <t>QT USA-SEVERAL</t>
  </si>
  <si>
    <t>GRANSERVICES-PEREGRINO CHARLIE</t>
  </si>
  <si>
    <t>OCEANEERING-MYKONOS</t>
  </si>
  <si>
    <t>SLB-ORION</t>
  </si>
  <si>
    <t>MODEC-BASE QUALITECH</t>
  </si>
  <si>
    <t>Wilem Van Rubroeck</t>
  </si>
  <si>
    <t>Jan de Nul</t>
  </si>
  <si>
    <t>JAN DE NUL-WILEM VAN RUBROECK</t>
  </si>
  <si>
    <t>HALEON -BASE</t>
  </si>
  <si>
    <t>OCEANEERING-CORCOVADO</t>
  </si>
  <si>
    <t>102849</t>
  </si>
  <si>
    <t>102925</t>
  </si>
  <si>
    <t>102942</t>
  </si>
  <si>
    <t>102967</t>
  </si>
  <si>
    <t>102980</t>
  </si>
  <si>
    <t>102991</t>
  </si>
  <si>
    <t>MODEC-YARD</t>
  </si>
  <si>
    <t>Base Macaé</t>
  </si>
  <si>
    <t>QUALITECH-BASE MACAÉ</t>
  </si>
  <si>
    <t>SLB-YARD</t>
  </si>
  <si>
    <t>101911</t>
  </si>
  <si>
    <t>102699</t>
  </si>
  <si>
    <t>102707</t>
  </si>
  <si>
    <t>102729</t>
  </si>
  <si>
    <t>102766</t>
  </si>
  <si>
    <t>102798</t>
  </si>
  <si>
    <t>Não Iniciada</t>
  </si>
  <si>
    <t>103044</t>
  </si>
  <si>
    <t>DS-8</t>
  </si>
  <si>
    <t>HALLIBURTON-DS-8</t>
  </si>
  <si>
    <t>102941</t>
  </si>
  <si>
    <t>103036</t>
  </si>
  <si>
    <t>102781</t>
  </si>
  <si>
    <t>102790</t>
  </si>
  <si>
    <t>102818</t>
  </si>
  <si>
    <t>102864</t>
  </si>
  <si>
    <t>103026</t>
  </si>
  <si>
    <t>103046</t>
  </si>
  <si>
    <t>West Saturn</t>
  </si>
  <si>
    <t>OCEANEERING-WEST SATURN</t>
  </si>
  <si>
    <t>SBM-YARD</t>
  </si>
  <si>
    <t>NFK (Noble)</t>
  </si>
  <si>
    <t>M&amp;I</t>
  </si>
  <si>
    <t>M&amp;I-NFK (NOBLE)</t>
  </si>
  <si>
    <t>Noble</t>
  </si>
  <si>
    <t>NOBLE-NFK (NOBLE)</t>
  </si>
  <si>
    <t>HALEON-YARD</t>
  </si>
  <si>
    <t>ARCHER-YARD</t>
  </si>
  <si>
    <t>OCEANEERING-OCEANEERING</t>
  </si>
  <si>
    <t>TSC OFFSHORE DO BRASIL-BASE MACAÉ</t>
  </si>
  <si>
    <t>HALEON-BASE MACAÉ</t>
  </si>
  <si>
    <t>VENTURA-ZONDA</t>
  </si>
  <si>
    <t>Spearfish</t>
  </si>
  <si>
    <t>SEA1-SPEARFISH</t>
  </si>
  <si>
    <t>SEADRILL-WEST SATURN</t>
  </si>
  <si>
    <t>País</t>
  </si>
  <si>
    <t>ID-Rig</t>
  </si>
  <si>
    <t>LinkFoto</t>
  </si>
  <si>
    <t>3R Petroleo</t>
  </si>
  <si>
    <t>Admarine 511</t>
  </si>
  <si>
    <t>AKOFS Offshore</t>
  </si>
  <si>
    <t>AKOFS-WAYFARER</t>
  </si>
  <si>
    <t>https://petronoticias.com.br/wp-content/uploads/2013/01/Laguna-Star-300x224.jpg</t>
  </si>
  <si>
    <t>APL</t>
  </si>
  <si>
    <t>https://encrypted-tbn0.gstatic.com/images?q=tbn:ANd9GcRkmzhBBMGWxFHikD7-j1lVCDxK_ecX50sgNA&amp;s</t>
  </si>
  <si>
    <t>DAQ</t>
  </si>
  <si>
    <t>https://static.brasilenergia.com.br/upload/sites/3/2023/09/65ea480f49082-770x0.jpg</t>
  </si>
  <si>
    <t>Arcadia Flotel</t>
  </si>
  <si>
    <t>Astican</t>
  </si>
  <si>
    <t>ATLS</t>
  </si>
  <si>
    <t>https://www.theconstellation.com/images/offshore-atlantic.png</t>
  </si>
  <si>
    <t>Base Macé</t>
  </si>
  <si>
    <t>Boka Sub C</t>
  </si>
  <si>
    <t>Anglo-Eastern</t>
  </si>
  <si>
    <t>https://assets.angloeastern.com/assets/2022/12/IMG_20221029_164848-webp-300x135.webp</t>
  </si>
  <si>
    <t>BRA</t>
  </si>
  <si>
    <t>https://www.theconstellation.com/images/offshore-brava.png</t>
  </si>
  <si>
    <t>CME I</t>
  </si>
  <si>
    <t>CDA</t>
  </si>
  <si>
    <t>CVD</t>
  </si>
  <si>
    <t>https://www.marinetraffic.com/getAssetDefaultPhoto/?photo_size=800&amp;asset_id=713288&amp;asset_type_id=0</t>
  </si>
  <si>
    <t>Courageus</t>
  </si>
  <si>
    <t>Diamante</t>
  </si>
  <si>
    <t>DOU</t>
  </si>
  <si>
    <t>CMI</t>
  </si>
  <si>
    <t>https://ventura-offshore.com/wp-content/uploads/2022/07/carolina-3-comp.png</t>
  </si>
  <si>
    <t>DS-15</t>
  </si>
  <si>
    <t>Edda Fjord (PLSV)</t>
  </si>
  <si>
    <t>Esmeralda</t>
  </si>
  <si>
    <t>Faye Kozack</t>
  </si>
  <si>
    <t>https://www.theconstellation.com/images/offshore-alpha.png</t>
  </si>
  <si>
    <t>FPSO Alexandre Gusmão</t>
  </si>
  <si>
    <t>FPSO Almirante Tamandaré</t>
  </si>
  <si>
    <t>CA</t>
  </si>
  <si>
    <t>FPSO Anna Nery</t>
  </si>
  <si>
    <t>Yinson</t>
  </si>
  <si>
    <t>FPSO Atlanta</t>
  </si>
  <si>
    <t>FPSO Bravo</t>
  </si>
  <si>
    <t>CPX</t>
  </si>
  <si>
    <t>https://revistaoilegasbrasil.com.br/wp-content/uploads/2023/05/fpso-Capixaba-800x445.jpg</t>
  </si>
  <si>
    <t>FPSO CDD Anchieta</t>
  </si>
  <si>
    <t>FPSO Cidade de Itajaí</t>
  </si>
  <si>
    <t>ESS</t>
  </si>
  <si>
    <t>https://www.modec.com/project/assets/img/FPSO_Fluminense.jpg</t>
  </si>
  <si>
    <t>FPSO Forte (Albacora Leste)</t>
  </si>
  <si>
    <t>PFRA</t>
  </si>
  <si>
    <t>CDI</t>
  </si>
  <si>
    <t>https://petronoticias.com.br/wp-content/uploads/2015/01/ilhabela.jpg</t>
  </si>
  <si>
    <t>FPSO Maria Quintéria</t>
  </si>
  <si>
    <t>CDM</t>
  </si>
  <si>
    <t>https://comunicabaciadesantos.petrobras.com.br/documents/d/comunica-bacia-de-santos/cidade-de-marica</t>
  </si>
  <si>
    <t>CDP</t>
  </si>
  <si>
    <t>FPSO PG</t>
  </si>
  <si>
    <t>https://shipshub.com/upload/000/u2/e/0/0070825-peregrino-field-peregrino-field-photo-yvind-hagen-yvind-hagen-statoil.jpg</t>
  </si>
  <si>
    <t>FPSO Pioneiro de Libra</t>
  </si>
  <si>
    <t>SQM</t>
  </si>
  <si>
    <t>https://th.bing.com/th/id/R.047e59404079449db1f2495f49fa85da?rik=KHOvRRkffA3PXQ&amp;pid=ImgRaw&amp;r=0&amp;sres=1&amp;sresct=1</t>
  </si>
  <si>
    <t>CDS</t>
  </si>
  <si>
    <t>FPSO Valente (Frade)</t>
  </si>
  <si>
    <t>FSO CHALCHI</t>
  </si>
  <si>
    <t>GA-A244</t>
  </si>
  <si>
    <t>GOLD</t>
  </si>
  <si>
    <t>https://www.theconstellation.com/images/offshore-gold.png</t>
  </si>
  <si>
    <t>GULFSTAR ONE</t>
  </si>
  <si>
    <t>Hunter Queen</t>
  </si>
  <si>
    <t>ICHALKIL</t>
  </si>
  <si>
    <t>Karpower Ship</t>
  </si>
  <si>
    <t>https://www.marinetraffic.com/getPhoto/?photo_id=6179899&amp;photo_size=800</t>
  </si>
  <si>
    <t>LAGU</t>
  </si>
  <si>
    <t>https://www.theconstellation.com/images/offshore-laguna.png</t>
  </si>
  <si>
    <t>LONE</t>
  </si>
  <si>
    <t>https://www.theconstellation.com/images/offshore-lone.png</t>
  </si>
  <si>
    <t>Macaé YARD</t>
  </si>
  <si>
    <t>MIZTON</t>
  </si>
  <si>
    <t>MO102</t>
  </si>
  <si>
    <t>MV-14</t>
  </si>
  <si>
    <t>MV14</t>
  </si>
  <si>
    <t>https://www.modec.com/project/assets/img/FPSO_Cidade_do_Rio_de_Janeiro_MV14.jpg</t>
  </si>
  <si>
    <t>MV15</t>
  </si>
  <si>
    <t>https://www.modec.com/project/assets/img/FSO_Cidade_de_Macae_MV15.jpg</t>
  </si>
  <si>
    <t>MV18</t>
  </si>
  <si>
    <t>https://www.modec.com/project/assets/img/FPSO_Cidade_de_Niteroi_MV18.jpg</t>
  </si>
  <si>
    <t>MV20</t>
  </si>
  <si>
    <t>https://www.modec.com/project/assets/img/FPSO_Cidade_de_Santos_MV20.jpg</t>
  </si>
  <si>
    <t>MV22</t>
  </si>
  <si>
    <t>https://www.modec.com/project/assets/img/FPSO_Cidade_de_Angra_dos_Reis_MV22.jpg</t>
  </si>
  <si>
    <t>MV23</t>
  </si>
  <si>
    <t>https://www.modec.com/project/assets/img/FPSO_Cidade_de_Sao_Paulo_MV23.jpg</t>
  </si>
  <si>
    <t>MV24</t>
  </si>
  <si>
    <t>https://www.modec.com/project/assets/img/FPSO_Cidade_de_Mangaratiba_MV24.jpg</t>
  </si>
  <si>
    <t>MV26</t>
  </si>
  <si>
    <t>https://www.modec.com/project/assets/img/FPSO_Cidade_de_Itaguai_MV26.jpg</t>
  </si>
  <si>
    <t>MV27</t>
  </si>
  <si>
    <t>https://www.modec.com/project/assets/img/FPSO_Cidade_de_Caraguatatuba_MV27.jpg</t>
  </si>
  <si>
    <t>MV29</t>
  </si>
  <si>
    <t>https://www.modec.com/project/assets/img/FPSO_Cidade_de_Campos_dos_Goytacazes_MV29.jpg</t>
  </si>
  <si>
    <t>MV30</t>
  </si>
  <si>
    <t>https://www.modec.com/project/assets/img/FPSO_Carioca_MV30.jpg</t>
  </si>
  <si>
    <t>MV31</t>
  </si>
  <si>
    <t>https://www.modec.com/project/assets/img/FPSO_Guanabara_MV31.jpg</t>
  </si>
  <si>
    <t>MV32</t>
  </si>
  <si>
    <t>https://www.modec.com/project/assets/img/img_MV32_en2.jpg</t>
  </si>
  <si>
    <t>MV33</t>
  </si>
  <si>
    <t>https://www.modec.com/project/assets/img/img_MV32_jp.jpg</t>
  </si>
  <si>
    <t>MVFLU</t>
  </si>
  <si>
    <t>MYK</t>
  </si>
  <si>
    <t>https://www.marinetraffic.com/getPhoto/?photo_id=4161218&amp;photo_size=800</t>
  </si>
  <si>
    <t>NFK</t>
  </si>
  <si>
    <t>NH8</t>
  </si>
  <si>
    <t>N9</t>
  </si>
  <si>
    <t>https://revistaoilegasbrasil.com.br/wp-content/uploads/2021/07/Norbe-IX.png</t>
  </si>
  <si>
    <t>N6</t>
  </si>
  <si>
    <t>https://portalnaval.com.br/media/cache/71/31/7131d0dbc88deee16ddaf3d760e9577b.webp</t>
  </si>
  <si>
    <t>N8</t>
  </si>
  <si>
    <t>https://www.foresea.com/sites/default/files/2023-09/Norbe%20VIII%20-%20Divulga%C3%A7%C3%A3o%202%20%281%29.jpg</t>
  </si>
  <si>
    <t>OC</t>
  </si>
  <si>
    <t>O1</t>
  </si>
  <si>
    <t>https://www.foresea.com/sites/default/files/2023-08/IMG%20Topo%20Not%C3%ADcia%20-%2011.08.jpg</t>
  </si>
  <si>
    <t>O2</t>
  </si>
  <si>
    <t>https://static.brasilenergia.com.br/upload/sites/3/2023/12/65ea49c29a764-770x0.jpg</t>
  </si>
  <si>
    <t>ORN</t>
  </si>
  <si>
    <t>https://www.marinetraffic.com/getPhoto/?photo_id=3734836&amp;photo_size=800</t>
  </si>
  <si>
    <t>P 10000</t>
  </si>
  <si>
    <t>P-08</t>
  </si>
  <si>
    <t>P-61 - Papa Terra</t>
  </si>
  <si>
    <t>P-63 - Papa Terra</t>
  </si>
  <si>
    <t>https://clickpetroleoegas.com.br/wp-content/uploads/2025/09/1435cb75-7954-2245-99b3-01be429d.jpg</t>
  </si>
  <si>
    <t>PPM1</t>
  </si>
  <si>
    <t>PPT</t>
  </si>
  <si>
    <t>https://static.brasilenergia.com.br/upload/sites/3/2022/10/65a1844e233f7-770x0.jpeg</t>
  </si>
  <si>
    <t>PBD</t>
  </si>
  <si>
    <t>P10K</t>
  </si>
  <si>
    <t>https://www.marinetraffic.com/getPhoto/?photo_id=6083028&amp;photo_size=800</t>
  </si>
  <si>
    <t>PCA</t>
  </si>
  <si>
    <t>Metodo</t>
  </si>
  <si>
    <t>PCE1</t>
  </si>
  <si>
    <t>PGA</t>
  </si>
  <si>
    <t>https://qualitechirmcom.sharepoint.com/sites/PROJETOS/Lists/ListaRigs/DispForm.aspx?ID=823&amp;e=CvHV93</t>
  </si>
  <si>
    <t>PGB</t>
  </si>
  <si>
    <t>https://d3jf2jipiivcgq.cloudfront.net/2832910444b71b2219976c7.96883346.jpg</t>
  </si>
  <si>
    <t>PGC</t>
  </si>
  <si>
    <t>https://www.equinor.com.br/_next/image?url=https%3A%2F%2Fcdn.equinor.com%2Fimages%2Fh61q9gi9%2Fbrazil%2Fb4acb503003f201b67372545d37bc79064534214-5280x2970.jpg%3Frect%3D0%2C165%2C5280%2C2640%26w%3D1420%26h%3D710%26q%3D100%26auto%3Dformat&amp;w=1920&amp;q=75</t>
  </si>
  <si>
    <t>PJ1</t>
  </si>
  <si>
    <t>https://petronoticias.com.br/wp-content/uploads/2021/01/Petrojarl-1-300x200.jpg</t>
  </si>
  <si>
    <t>PDL</t>
  </si>
  <si>
    <t>https://cdn-pen.nuneshost.com/images/180703-fpso-pioneiro-de-libra-plataforma.jpg</t>
  </si>
  <si>
    <t>Pococh</t>
  </si>
  <si>
    <t>Polvo</t>
  </si>
  <si>
    <t>PVA</t>
  </si>
  <si>
    <t>ARC</t>
  </si>
  <si>
    <t>PoshXanadu</t>
  </si>
  <si>
    <t>Posh Xanadu Floatel</t>
  </si>
  <si>
    <t>QT-USA</t>
  </si>
  <si>
    <t>Rigs</t>
  </si>
  <si>
    <t>Rubi</t>
  </si>
  <si>
    <t>SEUR</t>
  </si>
  <si>
    <t>SZUR</t>
  </si>
  <si>
    <t>SBM-SBM</t>
  </si>
  <si>
    <t>Seven Cruzeiro</t>
  </si>
  <si>
    <t>Seven Rio</t>
  </si>
  <si>
    <t>Seven Sun</t>
  </si>
  <si>
    <t>Seven Waves</t>
  </si>
  <si>
    <t>H1</t>
  </si>
  <si>
    <t>SKA</t>
  </si>
  <si>
    <t>Skandi Atlântico</t>
  </si>
  <si>
    <t>SKB</t>
  </si>
  <si>
    <t>SKN</t>
  </si>
  <si>
    <t>SKO</t>
  </si>
  <si>
    <t>SKR</t>
  </si>
  <si>
    <t>SKV</t>
  </si>
  <si>
    <t>SKS</t>
  </si>
  <si>
    <t>SKY</t>
  </si>
  <si>
    <t>https://www.marinetraffic.com/getPhoto/?photo_id=4646659&amp;photo_size=800</t>
  </si>
  <si>
    <t>SSBR</t>
  </si>
  <si>
    <t>VMI</t>
  </si>
  <si>
    <t>https://ventura-offshore.com/wp-content/uploads/2022/07/victoria-2-comp.png</t>
  </si>
  <si>
    <t>SUBSEA-ODNI</t>
  </si>
  <si>
    <t>TKJ</t>
  </si>
  <si>
    <t>https://static.vesselfinder.net/ship-photo/9525235-373127000-14d9d19d9488a9c2d5d1eeb050f84e89/1?v1</t>
  </si>
  <si>
    <t>Tiradentes</t>
  </si>
  <si>
    <t>OOS</t>
  </si>
  <si>
    <t>SATO</t>
  </si>
  <si>
    <t>Trion Project Vessels</t>
  </si>
  <si>
    <t>WPO</t>
  </si>
  <si>
    <t>Yum Kak Naab</t>
  </si>
  <si>
    <t>BW Offshore</t>
  </si>
  <si>
    <t>ID_Client</t>
  </si>
  <si>
    <t>Coord</t>
  </si>
  <si>
    <t>ID Coord</t>
  </si>
  <si>
    <t>Anexos</t>
  </si>
  <si>
    <t>BDM</t>
  </si>
  <si>
    <t>Client_Pais</t>
  </si>
  <si>
    <t>client_id_mos</t>
  </si>
  <si>
    <t>Vitória Rodrigues</t>
  </si>
  <si>
    <t>VR</t>
  </si>
  <si>
    <t>0</t>
  </si>
  <si>
    <t>Admar</t>
  </si>
  <si>
    <t>3R Petroleo - Brazil</t>
  </si>
  <si>
    <t>Aloisio Junior</t>
  </si>
  <si>
    <t>AJ</t>
  </si>
  <si>
    <t>Akofs Offshore - Brazil</t>
  </si>
  <si>
    <t>Allseas Deepwater</t>
  </si>
  <si>
    <t>Wendy</t>
  </si>
  <si>
    <t>WE</t>
  </si>
  <si>
    <t>México</t>
  </si>
  <si>
    <t>Allseas Deepwater - Mexico</t>
  </si>
  <si>
    <t>2</t>
  </si>
  <si>
    <t>Marlo</t>
  </si>
  <si>
    <t>Altera&amp;Ocyan - Brazil</t>
  </si>
  <si>
    <t>Amarine</t>
  </si>
  <si>
    <t>Carla Ortiz</t>
  </si>
  <si>
    <t>CO</t>
  </si>
  <si>
    <t>Amarine - Mexico</t>
  </si>
  <si>
    <t>Ambipar - Brazil</t>
  </si>
  <si>
    <t>3</t>
  </si>
  <si>
    <t>Anglo-Eastern - Brazil</t>
  </si>
  <si>
    <t>4</t>
  </si>
  <si>
    <t>Archer - Brazil</t>
  </si>
  <si>
    <t>Arena Offshore</t>
  </si>
  <si>
    <t>Gabriel Reis</t>
  </si>
  <si>
    <t>GR</t>
  </si>
  <si>
    <t>Arena Offshore - Portugal</t>
  </si>
  <si>
    <t>Arendal</t>
  </si>
  <si>
    <t>Arendal - USA</t>
  </si>
  <si>
    <t>Denise Fernandes</t>
  </si>
  <si>
    <t>DF</t>
  </si>
  <si>
    <t>Astican - Portugal</t>
  </si>
  <si>
    <t>BS</t>
  </si>
  <si>
    <t>Base - Brazil</t>
  </si>
  <si>
    <t>Bavit</t>
  </si>
  <si>
    <t>Bavit - Brazil</t>
  </si>
  <si>
    <t>Bollinger Shipyard</t>
  </si>
  <si>
    <t>Bollinger Shipyard - Portugal</t>
  </si>
  <si>
    <t>Bonatti</t>
  </si>
  <si>
    <t>Bonatti - Mexico</t>
  </si>
  <si>
    <t>Borr Drilling</t>
  </si>
  <si>
    <t>Borr Drilling - Portugal</t>
  </si>
  <si>
    <t>29</t>
  </si>
  <si>
    <t>Borr Drilling - Mexico</t>
  </si>
  <si>
    <t>5</t>
  </si>
  <si>
    <t>Brasdrill - Brazil</t>
  </si>
  <si>
    <t>USA</t>
  </si>
  <si>
    <t>BW Offshore - USA</t>
  </si>
  <si>
    <t>BW Offshore - Brazil</t>
  </si>
  <si>
    <t>Carso</t>
  </si>
  <si>
    <t>Carso - USA</t>
  </si>
  <si>
    <t>CME Oil &amp; Gas</t>
  </si>
  <si>
    <t>CME Oil &amp; Gas - USA</t>
  </si>
  <si>
    <t>6</t>
  </si>
  <si>
    <t>Millena Souza</t>
  </si>
  <si>
    <t>MS</t>
  </si>
  <si>
    <t>Constellation - Brazil</t>
  </si>
  <si>
    <t>Control Flow</t>
  </si>
  <si>
    <t>Control Flow - USA</t>
  </si>
  <si>
    <t>COSL</t>
  </si>
  <si>
    <t>COSL - Brazil</t>
  </si>
  <si>
    <t>Cotemar</t>
  </si>
  <si>
    <t>37</t>
  </si>
  <si>
    <t>Cotemar - Mexico</t>
  </si>
  <si>
    <t>CP Latina</t>
  </si>
  <si>
    <t>CP Latina - USA</t>
  </si>
  <si>
    <t>Dajopetrol</t>
  </si>
  <si>
    <t>Dajopetrol - Mexico</t>
  </si>
  <si>
    <t>Diavaz</t>
  </si>
  <si>
    <t>Diavaz - USA</t>
  </si>
  <si>
    <t>7</t>
  </si>
  <si>
    <t>Dof - Brazil</t>
  </si>
  <si>
    <t>EDF - USA</t>
  </si>
  <si>
    <t>EDP Energia</t>
  </si>
  <si>
    <t>EDP Energia - Mexico</t>
  </si>
  <si>
    <t>ENI</t>
  </si>
  <si>
    <t>ENI - USA</t>
  </si>
  <si>
    <t>Enterprise Offshore</t>
  </si>
  <si>
    <t>Enterprise Offshore - USA</t>
  </si>
  <si>
    <t>Equinor - Brazil</t>
  </si>
  <si>
    <t>Essar</t>
  </si>
  <si>
    <t>Essar - Mexico</t>
  </si>
  <si>
    <t>Estaleiro Mauá - Brazil</t>
  </si>
  <si>
    <t>9</t>
  </si>
  <si>
    <t>Etesco - Brazil</t>
  </si>
  <si>
    <t>Fieldwood - Carso</t>
  </si>
  <si>
    <t>Fieldwood - Carso - Mexico</t>
  </si>
  <si>
    <t>Fieldwood - Lukoil</t>
  </si>
  <si>
    <t>Fieldwood - Lukoil - Mexico</t>
  </si>
  <si>
    <t>Fielwood</t>
  </si>
  <si>
    <t>Fielwood - Mexico</t>
  </si>
  <si>
    <t>Finestra</t>
  </si>
  <si>
    <t>Finestra - USA</t>
  </si>
  <si>
    <t>Fontis</t>
  </si>
  <si>
    <t>Fontis - USA</t>
  </si>
  <si>
    <t>Fontis Energy</t>
  </si>
  <si>
    <t>Fontis Energy - Mexico</t>
  </si>
  <si>
    <t>Foresea - Brazil</t>
  </si>
  <si>
    <t>Fugro - Mexico</t>
  </si>
  <si>
    <t>35</t>
  </si>
  <si>
    <t>Fugro - Brazil</t>
  </si>
  <si>
    <t>GALP</t>
  </si>
  <si>
    <t>GALP - Mexico</t>
  </si>
  <si>
    <t>Geolog</t>
  </si>
  <si>
    <t>Geolog - México</t>
  </si>
  <si>
    <t>GranServices - Brazil</t>
  </si>
  <si>
    <t>31</t>
  </si>
  <si>
    <t>Haleon - Brazil</t>
  </si>
  <si>
    <t>25</t>
  </si>
  <si>
    <t>Halliburton - Brazil</t>
  </si>
  <si>
    <t>Helix - USA</t>
  </si>
  <si>
    <t>11</t>
  </si>
  <si>
    <t>Thiago SIlva</t>
  </si>
  <si>
    <t>TS</t>
  </si>
  <si>
    <t>Helix - Brazil</t>
  </si>
  <si>
    <t>HF Offshore</t>
  </si>
  <si>
    <t>HF Offshore - USA</t>
  </si>
  <si>
    <t>Hornbeck Offshore</t>
  </si>
  <si>
    <t>Hornbeck Offshore - Portugal</t>
  </si>
  <si>
    <t>Interocean</t>
  </si>
  <si>
    <t>Roberto Cruz</t>
  </si>
  <si>
    <t>RC</t>
  </si>
  <si>
    <t>Interocean - Mexico</t>
  </si>
  <si>
    <t>Istambul Ship</t>
  </si>
  <si>
    <t>30</t>
  </si>
  <si>
    <t>Istambul Ship - Brazil</t>
  </si>
  <si>
    <t>Jan de Nul - Brazil</t>
  </si>
  <si>
    <t>12</t>
  </si>
  <si>
    <t>Janeiro Offshore - Brazil</t>
  </si>
  <si>
    <t>Karpower Ship - Brazil</t>
  </si>
  <si>
    <t>Kiewit Corporation</t>
  </si>
  <si>
    <t>Kiewit Corporation - Portugal</t>
  </si>
  <si>
    <t>Lois</t>
  </si>
  <si>
    <t>Lois - Mexico</t>
  </si>
  <si>
    <t>M&amp;I - Brazil</t>
  </si>
  <si>
    <t>M&amp;M Industrial Services</t>
  </si>
  <si>
    <t>M&amp;M Industrial Services - USA</t>
  </si>
  <si>
    <t>Mcdermott - USA</t>
  </si>
  <si>
    <t>McDermott - Brazil</t>
  </si>
  <si>
    <t>Metodo - USA</t>
  </si>
  <si>
    <t>Mexmar</t>
  </si>
  <si>
    <t>Mexmar - USA</t>
  </si>
  <si>
    <t>Modec - Mexico</t>
  </si>
  <si>
    <t>13</t>
  </si>
  <si>
    <t>Marcelo Paiva</t>
  </si>
  <si>
    <t>MP</t>
  </si>
  <si>
    <t>Modec - Brazil</t>
  </si>
  <si>
    <t>Motive Offshore</t>
  </si>
  <si>
    <t>Motive Offshore - Portugal</t>
  </si>
  <si>
    <t>Nabors</t>
  </si>
  <si>
    <t>Nabors - Mexico</t>
  </si>
  <si>
    <t>Neptuno Offshore</t>
  </si>
  <si>
    <t>Neptuno Offshore - Mexico</t>
  </si>
  <si>
    <t>New Fortress Energy</t>
  </si>
  <si>
    <t>New Fortress Energy - Brazil</t>
  </si>
  <si>
    <t>New Fortress Energy - USA</t>
  </si>
  <si>
    <t>Noble - USA</t>
  </si>
  <si>
    <t>NOV</t>
  </si>
  <si>
    <t>NOV - USA</t>
  </si>
  <si>
    <t>Ocean Intrepid</t>
  </si>
  <si>
    <t>Ocean Intrepid - Mexico</t>
  </si>
  <si>
    <t>14</t>
  </si>
  <si>
    <t>Oceaneering - Brazil</t>
  </si>
  <si>
    <t>46</t>
  </si>
  <si>
    <t>Oceaneering / Foresea - Brazil</t>
  </si>
  <si>
    <t>Ocyan</t>
  </si>
  <si>
    <t>Ocyan - Brazil</t>
  </si>
  <si>
    <t>OOS - Brazil</t>
  </si>
  <si>
    <t>Opex</t>
  </si>
  <si>
    <t>Opex - México</t>
  </si>
  <si>
    <t>Opex -</t>
  </si>
  <si>
    <t>OS3 MX</t>
  </si>
  <si>
    <t>OS3 MX - Mexico</t>
  </si>
  <si>
    <t>OSM - Brazil</t>
  </si>
  <si>
    <t>Perforadora Central</t>
  </si>
  <si>
    <t>Perforadora Central - USA</t>
  </si>
  <si>
    <t>Perforadora Mexico</t>
  </si>
  <si>
    <t>Perforadora Mexico - USA</t>
  </si>
  <si>
    <t>Petrobras - Brazil</t>
  </si>
  <si>
    <t>47</t>
  </si>
  <si>
    <t>PRIO - Brazil</t>
  </si>
  <si>
    <t>15</t>
  </si>
  <si>
    <t>Prosafe - Brazil</t>
  </si>
  <si>
    <t>Protexa</t>
  </si>
  <si>
    <t>Protexa - USA</t>
  </si>
  <si>
    <t>QT POR</t>
  </si>
  <si>
    <t>QT POR - Brazil</t>
  </si>
  <si>
    <t>QT USA - Brazil</t>
  </si>
  <si>
    <t>Qualitech - Brazil</t>
  </si>
  <si>
    <t>Qualitech BRA</t>
  </si>
  <si>
    <t>Qualitech BRA - USA</t>
  </si>
  <si>
    <t>Qualitech MEX</t>
  </si>
  <si>
    <t>Qualitech MEX - USA</t>
  </si>
  <si>
    <t>Qualitech POR - Brazil</t>
  </si>
  <si>
    <t>28</t>
  </si>
  <si>
    <t>Qualitech USA - USA</t>
  </si>
  <si>
    <t>SAIPEM</t>
  </si>
  <si>
    <t>SAIPEM - Mexico</t>
  </si>
  <si>
    <t>17</t>
  </si>
  <si>
    <t>Sapura - Brazil</t>
  </si>
  <si>
    <t>18</t>
  </si>
  <si>
    <t>SBM - Brazil</t>
  </si>
  <si>
    <t>SBM Offshore</t>
  </si>
  <si>
    <t>SBM Offshore - Mexico</t>
  </si>
  <si>
    <t>SEA1 - Brazil</t>
  </si>
  <si>
    <t>Seadrill África - Portugal</t>
  </si>
  <si>
    <t>Seadrill - USA</t>
  </si>
  <si>
    <t>27</t>
  </si>
  <si>
    <t>Seadrill - Brazil</t>
  </si>
  <si>
    <t>Seagems - Brazil</t>
  </si>
  <si>
    <t>24</t>
  </si>
  <si>
    <t>SLB - Brazil</t>
  </si>
  <si>
    <t>Solstad - Brazil</t>
  </si>
  <si>
    <t>Stena</t>
  </si>
  <si>
    <t>Stena - USA</t>
  </si>
  <si>
    <t>Subsea 7- Mexico</t>
  </si>
  <si>
    <t>41</t>
  </si>
  <si>
    <t>Subsea 7 - Brazil</t>
  </si>
  <si>
    <t>SUPERPESA - Brazil</t>
  </si>
  <si>
    <t>19</t>
  </si>
  <si>
    <t>Technip - Brazil</t>
  </si>
  <si>
    <t>Telford Offshore</t>
  </si>
  <si>
    <t>Telford Offshore - USA</t>
  </si>
  <si>
    <t>Transocean - Mexico</t>
  </si>
  <si>
    <t>Transocean - Portugal</t>
  </si>
  <si>
    <t>Transocean - USA</t>
  </si>
  <si>
    <t>20</t>
  </si>
  <si>
    <t>Luiz Jorge</t>
  </si>
  <si>
    <t>LJ</t>
  </si>
  <si>
    <t>Transocean - Brazil</t>
  </si>
  <si>
    <t>Trident - Brazil</t>
  </si>
  <si>
    <t>TSC Offshore do Brasil - Brazil</t>
  </si>
  <si>
    <t>Valaris - Mexico</t>
  </si>
  <si>
    <t>Valaris - USA</t>
  </si>
  <si>
    <t>Valaris - Portugal</t>
  </si>
  <si>
    <t>43</t>
  </si>
  <si>
    <t>Valaris - Brazil</t>
  </si>
  <si>
    <t>21</t>
  </si>
  <si>
    <t>Ventura - Brazil</t>
  </si>
  <si>
    <t>Weatherford - Brazil</t>
  </si>
  <si>
    <t>West Saturn - Brazil</t>
  </si>
  <si>
    <t>Wheatherford</t>
  </si>
  <si>
    <t>Wheatherford - Brazil</t>
  </si>
  <si>
    <t>Williams</t>
  </si>
  <si>
    <t>Williams - USA</t>
  </si>
  <si>
    <t>Wilson Sons - Brazil</t>
  </si>
  <si>
    <t>Xanadu - Brazil</t>
  </si>
  <si>
    <t>Yinson - Brazil</t>
  </si>
  <si>
    <t>Zafer</t>
  </si>
  <si>
    <t>Zafer - Mexico</t>
  </si>
  <si>
    <t>SoW</t>
  </si>
  <si>
    <t>SoWDetail</t>
  </si>
  <si>
    <t>SoW-SoWDetail</t>
  </si>
  <si>
    <t>NPTD</t>
  </si>
  <si>
    <t xml:space="preserve"> Main Hook Dissassembly</t>
  </si>
  <si>
    <t xml:space="preserve"> Main Hook Dissassembly- Main Hook Dissassembly</t>
  </si>
  <si>
    <t>API 4G Inspection</t>
  </si>
  <si>
    <t>API 4G Inspection Reports</t>
  </si>
  <si>
    <t>API 4G Inspection-API 4G Inspection Reports</t>
  </si>
  <si>
    <t>API 4G - Derrick Inspection</t>
  </si>
  <si>
    <t>API 4G Inspection-API 4G - Derrick Inspection</t>
  </si>
  <si>
    <t>API 4G - Bolt Inspection</t>
  </si>
  <si>
    <t>API 4G Inspection-API 4G - Bolt Inspection</t>
  </si>
  <si>
    <t>NPTD to Sea Conditions</t>
  </si>
  <si>
    <t>API 4G Inspection-NPTD to Sea Conditions</t>
  </si>
  <si>
    <t>Non Productive Time Duo</t>
  </si>
  <si>
    <t>NPTD to Offload</t>
  </si>
  <si>
    <t>API 4G Inspection-NPTD to Offload</t>
  </si>
  <si>
    <t>NPTD to PTW</t>
  </si>
  <si>
    <t>API 4G Inspection-NPTD to PTW</t>
  </si>
  <si>
    <t>NPTD to the client simultaneous client operations</t>
  </si>
  <si>
    <t>API 4G Inspection-NPTD to the client simultaneous client operations</t>
  </si>
  <si>
    <t>Administrative</t>
  </si>
  <si>
    <t>Demobilization Reports</t>
  </si>
  <si>
    <t>Administrative-Demobilization Reports</t>
  </si>
  <si>
    <t>NPTD weather Conditions</t>
  </si>
  <si>
    <t>API 4G Inspection-NPTD weather Conditions</t>
  </si>
  <si>
    <t>Dinner</t>
  </si>
  <si>
    <t>Administrative-Dinner</t>
  </si>
  <si>
    <t>Disembark</t>
  </si>
  <si>
    <t>Administrative-Disembark</t>
  </si>
  <si>
    <t>Administrative-Embark</t>
  </si>
  <si>
    <t>Lunch</t>
  </si>
  <si>
    <t>Administrative-Lunch</t>
  </si>
  <si>
    <t>Meeting</t>
  </si>
  <si>
    <t>Administrative-Meeting</t>
  </si>
  <si>
    <t>PT Opening</t>
  </si>
  <si>
    <t>Administrative-PT Opening</t>
  </si>
  <si>
    <t>Snack</t>
  </si>
  <si>
    <t>Administrative-Snack</t>
  </si>
  <si>
    <t>BHA / Tubular Equipment</t>
  </si>
  <si>
    <t>BHA</t>
  </si>
  <si>
    <t>BHA / Tubular Equipment-BHA</t>
  </si>
  <si>
    <t>BHA / Tubular Equipment Reports</t>
  </si>
  <si>
    <t>BHA / Tubular Equipment-BHA / Tubular Equipment Reports</t>
  </si>
  <si>
    <t>BHA / Tubular Equipment-NPTD to Offload</t>
  </si>
  <si>
    <t>BHA / Tubular Equipment-NPTD to Sea Conditions</t>
  </si>
  <si>
    <t>BHA / Tubular Equipment-NPTD weather Conditions</t>
  </si>
  <si>
    <t>BHA / Tubular Equipment-NPTD to the client simultaneous client operations</t>
  </si>
  <si>
    <t>Tubular Equipment</t>
  </si>
  <si>
    <t>BHA / Tubular Equipment-Tubular Equipment</t>
  </si>
  <si>
    <t>BHA / Tubular Equipment-NPTD to PTW</t>
  </si>
  <si>
    <t>Crane Inspection Evaluation</t>
  </si>
  <si>
    <t>Deck Cranes</t>
  </si>
  <si>
    <t>Crane Inspection Evaluation-Deck Cranes</t>
  </si>
  <si>
    <t>Drilling Handling Tools</t>
  </si>
  <si>
    <t>Drilling Handling Tools-NPTD weather Conditions</t>
  </si>
  <si>
    <t>Dropped Inspection</t>
  </si>
  <si>
    <t>Dropped Inspection Reports</t>
  </si>
  <si>
    <t>Dropped Inspection-Dropped Inspection Reports</t>
  </si>
  <si>
    <t>Drops Remedial</t>
  </si>
  <si>
    <t>Dropped Inspection-Drops Remedial</t>
  </si>
  <si>
    <t>Drops Hazard Hunt</t>
  </si>
  <si>
    <t>Dropped Inspection-Drops Hazard Hunt</t>
  </si>
  <si>
    <t>Drops Survey</t>
  </si>
  <si>
    <t>Dropped Inspection-Drops Survey</t>
  </si>
  <si>
    <t>Dropped Inspection-NPTD to Offload</t>
  </si>
  <si>
    <t>Dropped Inspection-NPTD to Sea Conditions</t>
  </si>
  <si>
    <t>Dropped Inspection-NPTD to PTW</t>
  </si>
  <si>
    <t>Dropped Inspection-NPTD to the client simultaneous client operations</t>
  </si>
  <si>
    <t>Dropped Inspection-NPTD weather Conditions</t>
  </si>
  <si>
    <t>General NDT</t>
  </si>
  <si>
    <t>BOP Inspection</t>
  </si>
  <si>
    <t>General NDT-BOP Inspection</t>
  </si>
  <si>
    <t>Annular Inspection</t>
  </si>
  <si>
    <t>General NDT-Annular Inspection</t>
  </si>
  <si>
    <t>General NDT Reports</t>
  </si>
  <si>
    <t>General NDT-General NDT Reports</t>
  </si>
  <si>
    <t>General NDT-General NDT</t>
  </si>
  <si>
    <t>Load-Path / Hoisting Equipment</t>
  </si>
  <si>
    <t>General NDT-Load-Path / Hoisting Equipment</t>
  </si>
  <si>
    <t>Marine Equipment Inspection</t>
  </si>
  <si>
    <t>General NDT-Marine Equipment Inspection</t>
  </si>
  <si>
    <t>General NDT-NPTD to Offload</t>
  </si>
  <si>
    <t>General NDT-NPTD to PTW</t>
  </si>
  <si>
    <t>General NDT-NPTD to Sea Conditions</t>
  </si>
  <si>
    <t>General NDT-NPTD weather Conditions</t>
  </si>
  <si>
    <t>Phased Array Inspection</t>
  </si>
  <si>
    <t>General NDT-Phased Array Inspection</t>
  </si>
  <si>
    <t>Subsea Equipment Inspection</t>
  </si>
  <si>
    <t>General NDT-Subsea Equipment Inspection</t>
  </si>
  <si>
    <t>Ultranosic Weld Insp.</t>
  </si>
  <si>
    <t>General NDT-Ultranosic Weld Insp.</t>
  </si>
  <si>
    <t>General NDT-NPTD to the client simultaneous client operations</t>
  </si>
  <si>
    <t>Visual Inspection</t>
  </si>
  <si>
    <t>General NDT-Visual Inspection</t>
  </si>
  <si>
    <t>General Rigging Service</t>
  </si>
  <si>
    <t>AHC</t>
  </si>
  <si>
    <t>General Rigging Service-AHC</t>
  </si>
  <si>
    <t>BOP Trolley</t>
  </si>
  <si>
    <t>General Rigging Service-BOP Trolley</t>
  </si>
  <si>
    <t>Crane Boom Cylinder</t>
  </si>
  <si>
    <t>General Rigging Service-Crane Boom Cylinder</t>
  </si>
  <si>
    <t>Crane Main Cylinder</t>
  </si>
  <si>
    <t>General Rigging Service-Crane Main Cylinder</t>
  </si>
  <si>
    <t>Crown Block</t>
  </si>
  <si>
    <t>General Rigging Service-Crown Block</t>
  </si>
  <si>
    <t>Crown Cluster Sheave</t>
  </si>
  <si>
    <t>General Rigging Service-Crown Cluster Sheave</t>
  </si>
  <si>
    <t>Crown Mounted Compensator</t>
  </si>
  <si>
    <t>General Rigging Service-Crown Mounted Compensator</t>
  </si>
  <si>
    <t>Dolly Track</t>
  </si>
  <si>
    <t>General Rigging Service-Dolly Track</t>
  </si>
  <si>
    <t>Finger Board</t>
  </si>
  <si>
    <t>General Rigging Service-Finger Board</t>
  </si>
  <si>
    <t>General Rigging Service-General Rigging Service</t>
  </si>
  <si>
    <t>General Rigging Service Reports</t>
  </si>
  <si>
    <t>General Rigging Service-General Rigging Service Reports</t>
  </si>
  <si>
    <t>HVAC</t>
  </si>
  <si>
    <t>General Rigging Service-HVAC</t>
  </si>
  <si>
    <t>HydraRacker</t>
  </si>
  <si>
    <t>General Rigging Service-HydraRacker</t>
  </si>
  <si>
    <t>Link Adapter</t>
  </si>
  <si>
    <t>General Rigging Service-Link Adapter</t>
  </si>
  <si>
    <t>Manrider</t>
  </si>
  <si>
    <t>General Rigging Service-Manrider</t>
  </si>
  <si>
    <t>General Rigging Service-NPTD to Sea Conditions</t>
  </si>
  <si>
    <t>General Rigging Service-NPTD to Offload</t>
  </si>
  <si>
    <t>General Rigging Service-NPTD to the client simultaneous client operations</t>
  </si>
  <si>
    <t>General Rigging Service-NPTD weather Conditions</t>
  </si>
  <si>
    <t>Radiador</t>
  </si>
  <si>
    <t>General Rigging Service-Radiador</t>
  </si>
  <si>
    <t>Rigging Reports</t>
  </si>
  <si>
    <t>General Rigging Service-Rigging Reports</t>
  </si>
  <si>
    <t>TOP Drive</t>
  </si>
  <si>
    <t>General Rigging Service-TOP Drive</t>
  </si>
  <si>
    <t>Lifting Gear Inspection</t>
  </si>
  <si>
    <t>Annual LGI</t>
  </si>
  <si>
    <t>Lifting Gear Inspection-Annual LGI</t>
  </si>
  <si>
    <t>LGI - 6 Monthly</t>
  </si>
  <si>
    <t>Lifting Gear Inspection-LGI - 6 Monthly</t>
  </si>
  <si>
    <t>LGI - Equipment Certification (Load Test)</t>
  </si>
  <si>
    <t>Lifting Gear Inspection-LGI - Equipment Certification (Load Test)</t>
  </si>
  <si>
    <t>General Rigging Service-NPTD to PTW</t>
  </si>
  <si>
    <t>Lifting Gear Inspection Reports</t>
  </si>
  <si>
    <t>Lifting Gear Inspection-Lifting Gear Inspection Reports</t>
  </si>
  <si>
    <t>Lifting Gear Inspection-NPTD to Offload</t>
  </si>
  <si>
    <t>Lifting Gear Inspection-NPTD to PTW</t>
  </si>
  <si>
    <t>Lifting Gear Inspection-NPTD to Sea Conditions</t>
  </si>
  <si>
    <t>Lifting Gear Inspection-NPTD to the client simultaneous client operations</t>
  </si>
  <si>
    <t>Lifting Gear Inspection-NPTD weather Conditions</t>
  </si>
  <si>
    <t>Rigging Loft</t>
  </si>
  <si>
    <t>Lifting Gear Inspection-Rigging Loft</t>
  </si>
  <si>
    <t>Load Path Inspection</t>
  </si>
  <si>
    <t>Crown Block Inspection</t>
  </si>
  <si>
    <t>Load Path Inspection-Crown Block Inspection</t>
  </si>
  <si>
    <t>Crown Cluster Sheave Inspection</t>
  </si>
  <si>
    <t>Load Path Inspection-Crown Cluster Sheave Inspection</t>
  </si>
  <si>
    <t>Load Path Inspection Reports</t>
  </si>
  <si>
    <t>Load Path Inspection-Load Path Inspection Reports</t>
  </si>
  <si>
    <t>Load Path Inspection-NPTD to Offload</t>
  </si>
  <si>
    <t>Load Path Inspection-NPTD to PTW</t>
  </si>
  <si>
    <t>Load Path Inspection-NPTD to Sea Conditions</t>
  </si>
  <si>
    <t>Load Path Inspection-NPTD weather Conditions</t>
  </si>
  <si>
    <t>Load Path Inspection-NPTD to the client simultaneous client operations</t>
  </si>
  <si>
    <t>Top Drive System Inspection</t>
  </si>
  <si>
    <t>Load Path Inspection-Top Drive System Inspection</t>
  </si>
  <si>
    <t>Traveling Block Inspection - 12M</t>
  </si>
  <si>
    <t>Load Path Inspection-Traveling Block Inspection - 12M</t>
  </si>
  <si>
    <t>Traveling Block Inspection - 6M</t>
  </si>
  <si>
    <t>Load Path Inspection-Traveling Block Inspection - 6M</t>
  </si>
  <si>
    <t>Maintenance Scopes</t>
  </si>
  <si>
    <t>Drill Line Change out</t>
  </si>
  <si>
    <t>Maintenance Scopes-Drill Line Change out</t>
  </si>
  <si>
    <t>Maintenance Scopes-NPTD to Offload</t>
  </si>
  <si>
    <t>Maintenance Scopes Reports</t>
  </si>
  <si>
    <t>Maintenance Scopes-Maintenance Scopes Reports</t>
  </si>
  <si>
    <t>General Maintenance</t>
  </si>
  <si>
    <t>Maintenance Scopes-General Maintenance</t>
  </si>
  <si>
    <t>Maintenance Scopes-NPTD to PTW</t>
  </si>
  <si>
    <t>Maintenance Scopes-NPTD to Sea Conditions</t>
  </si>
  <si>
    <t>Maintenance Scopes-NPTD weather Conditions</t>
  </si>
  <si>
    <t>Maintenance Scopes-NPTD to the client simultaneous client operations</t>
  </si>
  <si>
    <t>Painting Treatment</t>
  </si>
  <si>
    <t>Maintenance Scopes-Painting Treatment</t>
  </si>
  <si>
    <t>Out of fixed price scope</t>
  </si>
  <si>
    <t>Derrick Bolt Torque</t>
  </si>
  <si>
    <t>Out of fixed price scope-Derrick Bolt Torque</t>
  </si>
  <si>
    <t>Out of fixed price scope-Drops Remedial</t>
  </si>
  <si>
    <t>Derrick Remedial</t>
  </si>
  <si>
    <t>Out of fixed price scope-Derrick Remedial</t>
  </si>
  <si>
    <t>Equipment Bolt Torque</t>
  </si>
  <si>
    <t>Out of fixed price scope-Equipment Bolt Torque</t>
  </si>
  <si>
    <t>Out of fixed price scope-General Maintenance</t>
  </si>
  <si>
    <t>Out of fixed price scope-General Rigging Service</t>
  </si>
  <si>
    <t>Helideck Nets Certification</t>
  </si>
  <si>
    <t>Out of fixed price scope-Helideck Nets Certification</t>
  </si>
  <si>
    <t>LGI Equipment Certification (Load Test)</t>
  </si>
  <si>
    <t>Out of fixed price scope-LGI Equipment Certification (Load Test)</t>
  </si>
  <si>
    <t>Out of fixed price scope-NPTD to Offload</t>
  </si>
  <si>
    <t>Out of fixed price scope-NPTD to PTW</t>
  </si>
  <si>
    <t>Out of fixed price scope-NPTD to Sea Conditions</t>
  </si>
  <si>
    <t>Out of fixed price scope-NPTD to the client simultaneous client operations</t>
  </si>
  <si>
    <t>Out of fixed price scope-NPTD weather Conditions</t>
  </si>
  <si>
    <t>Out of fixed price scope-Painting Treatment</t>
  </si>
  <si>
    <t>Rigging Operation on AHC</t>
  </si>
  <si>
    <t>Out of fixed price scope-Rigging Operation on AHC</t>
  </si>
  <si>
    <t>Rigging Operation on BOP Trolley</t>
  </si>
  <si>
    <t>Out of fixed price scope-Rigging Operation on BOP Trolley</t>
  </si>
  <si>
    <t>Rigging Operation on Crane Boom Cylinder</t>
  </si>
  <si>
    <t>Out of fixed price scope-Rigging Operation on Crane Boom Cylinder</t>
  </si>
  <si>
    <t>Rigging Operation on Crane Main Cylinder</t>
  </si>
  <si>
    <t>Out of fixed price scope-Rigging Operation on Crane Main Cylinder</t>
  </si>
  <si>
    <t>Rigging Operation on Crown Block</t>
  </si>
  <si>
    <t>Out of fixed price scope-Rigging Operation on Crown Block</t>
  </si>
  <si>
    <t>Rigging Operation on Crown Cluster Sheave</t>
  </si>
  <si>
    <t>Out of fixed price scope-Rigging Operation on Crown Cluster Sheave</t>
  </si>
  <si>
    <t>Rigging Operation on Crown Mounted Compensator</t>
  </si>
  <si>
    <t>Out of fixed price scope-Rigging Operation on Crown Mounted Compensator</t>
  </si>
  <si>
    <t>Out of fixed price scope Reports</t>
  </si>
  <si>
    <t>Out of fixed price scope-Out of fixed price scope Reports</t>
  </si>
  <si>
    <t>Rigging Operation on Dolly Track</t>
  </si>
  <si>
    <t>Out of fixed price scope-Rigging Operation on Dolly Track</t>
  </si>
  <si>
    <t>Rigging Operation on Finger Board</t>
  </si>
  <si>
    <t>Out of fixed price scope-Rigging Operation on Finger Board</t>
  </si>
  <si>
    <t>Rigging Operation on HVAC</t>
  </si>
  <si>
    <t>Out of fixed price scope-Rigging Operation on HVAC</t>
  </si>
  <si>
    <t>Rigging Operation on HydraRacker</t>
  </si>
  <si>
    <t>Out of fixed price scope-Rigging Operation on HydraRacker</t>
  </si>
  <si>
    <t>Rigging Operation on Link Adapter</t>
  </si>
  <si>
    <t>Out of fixed price scope-Rigging Operation on Link Adapter</t>
  </si>
  <si>
    <t>Pressure Vessels</t>
  </si>
  <si>
    <t>P Tanks</t>
  </si>
  <si>
    <t>Pressure Vessels-P Tanks</t>
  </si>
  <si>
    <t>Rigging Operation on TOP Drive</t>
  </si>
  <si>
    <t>Out of fixed price scope-Rigging Operation on TOP Drive</t>
  </si>
  <si>
    <t>Rigging Operation on Manrider</t>
  </si>
  <si>
    <t>Out of fixed price scope-Rigging Operation on Manrider</t>
  </si>
  <si>
    <t>Pressure Vessel</t>
  </si>
  <si>
    <t>Pressure Vessels-Pressure Vessel</t>
  </si>
  <si>
    <t>Pressure Vessels Reports</t>
  </si>
  <si>
    <t>Pressure Vessels-Pressure Vessels Reports</t>
  </si>
  <si>
    <t>WT Silos</t>
  </si>
  <si>
    <t>Pressure Vessels-WT Silos</t>
  </si>
  <si>
    <t>WT on Flare Boom</t>
  </si>
  <si>
    <t>Pressure Vessels-WT on Flare Boom</t>
  </si>
  <si>
    <t>Well Test HP Line</t>
  </si>
  <si>
    <t>Pressure Vessels-Well Test HP Line</t>
  </si>
  <si>
    <t>Structural Inspection</t>
  </si>
  <si>
    <t>External Hull Inspection</t>
  </si>
  <si>
    <t>Structural Inspection-External Hull Inspection</t>
  </si>
  <si>
    <t>Structural Inspection-NPTD to Offload</t>
  </si>
  <si>
    <t>Structural Inspection-NPTD to Sea Conditions</t>
  </si>
  <si>
    <t>Structural Inspection-NPTD to the client simultaneous client operations</t>
  </si>
  <si>
    <t>Structural Inspection-NPTD to PTW</t>
  </si>
  <si>
    <t>Structural Inspection-NPTD weather Conditions</t>
  </si>
  <si>
    <t>Structural Inspection Reports</t>
  </si>
  <si>
    <t>Structural Inspection-Structural Inspection Reports</t>
  </si>
  <si>
    <t>Topside Inspection</t>
  </si>
  <si>
    <t>Structural Inspection-Topside Inspection</t>
  </si>
  <si>
    <t>Cargo Line Inspection</t>
  </si>
  <si>
    <t>Tank Inspection-Cargo Line Inspection</t>
  </si>
  <si>
    <t>Cargo Oil Tank</t>
  </si>
  <si>
    <t>Tank Inspection-Cargo Oil Tank</t>
  </si>
  <si>
    <t>Cofferdam</t>
  </si>
  <si>
    <t>Tank Inspection-Cofferdam</t>
  </si>
  <si>
    <t>Tank Inspection-NPTD to Offload</t>
  </si>
  <si>
    <t>Tank Inspection-NPTD to Sea Conditions</t>
  </si>
  <si>
    <t>Tank Inspection-NPTD to PTW</t>
  </si>
  <si>
    <t>Tank Inspection-NPTD to the client simultaneous client operations</t>
  </si>
  <si>
    <t>Tank Inspection-NPTD weather Conditions</t>
  </si>
  <si>
    <t>Tank Inspection Reports</t>
  </si>
  <si>
    <t>Tank Inspection-Tank Inspection Reports</t>
  </si>
  <si>
    <t>Void Space</t>
  </si>
  <si>
    <t>Tank Inspection-Void Space</t>
  </si>
  <si>
    <t>Watter Ballast Tank</t>
  </si>
  <si>
    <t>Tank Inspection-Watter Ballast Tank</t>
  </si>
  <si>
    <t>Towing Points</t>
  </si>
  <si>
    <t>Towing Points-NPTD to Sea Conditions</t>
  </si>
  <si>
    <t>Towing Points-NPTD to PTW</t>
  </si>
  <si>
    <t>Towing Points-NPTD to Offload</t>
  </si>
  <si>
    <t>Towing Points-NPTD weather Conditions</t>
  </si>
  <si>
    <t>Towing Points-Towing Points</t>
  </si>
  <si>
    <t>Towing Points-NPTD to the client simultaneous client operations</t>
  </si>
  <si>
    <t>Towing Points Reports</t>
  </si>
  <si>
    <t>Towing Points-Towing Points Reports</t>
  </si>
  <si>
    <t>Wall Thickness Inspection</t>
  </si>
  <si>
    <t>General Thickness Inspection</t>
  </si>
  <si>
    <t>Wall Thickness Inspection-General Thickness Inspection</t>
  </si>
  <si>
    <t>B-Scan Inspection</t>
  </si>
  <si>
    <t>Wall Thickness Inspection-B-Scan Inspection</t>
  </si>
  <si>
    <t>HP Piping System</t>
  </si>
  <si>
    <t>Wall Thickness Inspection-HP Piping System</t>
  </si>
  <si>
    <t>LP Piping System</t>
  </si>
  <si>
    <t>Wall Thickness Inspection-LP Piping System</t>
  </si>
  <si>
    <t>Wall Thickness Inspection-NPTD to Offload</t>
  </si>
  <si>
    <t>Wall Thickness Inspection-NPTD to PTW</t>
  </si>
  <si>
    <t>Wall Thickness Inspection-NPTD to Sea Conditions</t>
  </si>
  <si>
    <t>Wall Thickness Inspection-NPTD weather Conditions</t>
  </si>
  <si>
    <t>Wall Thickness Inspection-NPTD to the client simultaneous client operations</t>
  </si>
  <si>
    <t>Piping System</t>
  </si>
  <si>
    <t>Wall Thickness Inspection-Piping System</t>
  </si>
  <si>
    <t>Wall Thickness Inspection-Pressure Vessels</t>
  </si>
  <si>
    <t>Pressure Vessels - NR13</t>
  </si>
  <si>
    <t>Wall Thickness Inspection-Pressure Vessels - NR13</t>
  </si>
  <si>
    <t>Wall Thickness   Inspection Reports</t>
  </si>
  <si>
    <t>Wall Thickness Inspection-Wall Thickness   Inspection Reports</t>
  </si>
  <si>
    <t>Piping System - NR13</t>
  </si>
  <si>
    <t>Wall Thickness Inspection-Piping System - NR13</t>
  </si>
  <si>
    <t>General Structural Inspection</t>
  </si>
  <si>
    <t>Structural Inspection-General Structural Inspection</t>
  </si>
  <si>
    <t>Drone Inspection</t>
  </si>
  <si>
    <t>DROPS Drone inspection</t>
  </si>
  <si>
    <t>Drone Inspection-DROPS Drone inspection</t>
  </si>
  <si>
    <t>API 4G Drone inspection</t>
  </si>
  <si>
    <t>Drone Inspection-API 4G Drone inspection</t>
  </si>
  <si>
    <t>Drone Inspection-NPTD to Offload</t>
  </si>
  <si>
    <t>General Drone Inspection</t>
  </si>
  <si>
    <t>Drone Inspection-General Drone Inspection</t>
  </si>
  <si>
    <t>Drone Inspection-NPTD to Sea Conditions</t>
  </si>
  <si>
    <t>Drone Inspection-NPTD to the client simultaneous client operations</t>
  </si>
  <si>
    <t>Drone Inspection-NPTD weather Conditions</t>
  </si>
  <si>
    <t>Riser Inspection</t>
  </si>
  <si>
    <t>Riser Inspection-Riser Inspection</t>
  </si>
  <si>
    <t>Drone Inspection-NPTD to PTW</t>
  </si>
  <si>
    <t>Drilling Handling Tools-NPTD to Offload</t>
  </si>
  <si>
    <t>Drilling Handling Tools Reports</t>
  </si>
  <si>
    <t>Drilling Handling Tools-Drilling Handling Tools Reports</t>
  </si>
  <si>
    <t>Drilling Handling Tools-NPTD to PTW</t>
  </si>
  <si>
    <t>Drilling Handling Tools-Drilling Handling Tools</t>
  </si>
  <si>
    <t>NPTD to the client simultaneous client operation</t>
  </si>
  <si>
    <t>Drilling Handling Tools-NPTD to the client simultaneous client operation</t>
  </si>
  <si>
    <t>Gantry Cranes</t>
  </si>
  <si>
    <t>Crane Inspection Evaluation-Gantry Cranes</t>
  </si>
  <si>
    <t>Drilling Handling Tools-NPTD to Sea Conditions</t>
  </si>
  <si>
    <t>Crane Inspection Evaluation-NPTD to Offload</t>
  </si>
  <si>
    <t>Crane Inspection Evaluation-NPTD to Sea Conditions</t>
  </si>
  <si>
    <t>Crane Inspection Evaluation-NPTD to PTW</t>
  </si>
  <si>
    <t>Load Tests</t>
  </si>
  <si>
    <t>Crane Inspection Evaluation-Load Tests</t>
  </si>
  <si>
    <t>Crane Inspection Evaluation-NPTD to the client simultaneous client operations</t>
  </si>
  <si>
    <t>Crane Inspection Evaluation-NPTD weather Conditions</t>
  </si>
  <si>
    <t>Support for the extra team</t>
  </si>
  <si>
    <t>Out of fixed price scope-Support for the extra team</t>
  </si>
  <si>
    <t>Crane Inspection</t>
  </si>
  <si>
    <t>Crane Inspection Evaluation-Crane Inspection</t>
  </si>
  <si>
    <t>RTA for</t>
  </si>
  <si>
    <t>Slings</t>
  </si>
  <si>
    <t>RTA for-Slings</t>
  </si>
  <si>
    <t>Phased Array</t>
  </si>
  <si>
    <t>Phased Array -Phased Array</t>
  </si>
  <si>
    <t>RTA For Slings</t>
  </si>
  <si>
    <t>Lifting Gear Inspection-RTA For Slings</t>
  </si>
  <si>
    <t>Safety Ladder Fallarrest</t>
  </si>
  <si>
    <t>Tank Inspection-Safety Ladder Fallarrest</t>
  </si>
  <si>
    <t>Dropped Inspection-Safety Ladder Fallarrest</t>
  </si>
  <si>
    <t>Lifting Gear Inspection-Safety Ladder Fallarrest</t>
  </si>
  <si>
    <t>Stand-By</t>
  </si>
  <si>
    <t>Stand-by - Due to SISPAT</t>
  </si>
  <si>
    <t>Stand-By -Stand-by - Due to SISPAT</t>
  </si>
  <si>
    <t>Stand-by - Due to Covid</t>
  </si>
  <si>
    <t>Stand-By-Stand-by - Due to Covid</t>
  </si>
  <si>
    <t>Stand-by - Due to POB</t>
  </si>
  <si>
    <t>Stand-By -Stand-by - Due to POB</t>
  </si>
  <si>
    <t>Stand-by – Due to embark postpone</t>
  </si>
  <si>
    <t>Stand-By -Stand-by – Due to embark postpone</t>
  </si>
  <si>
    <t>Stand-by – Due to weather condition</t>
  </si>
  <si>
    <t>Stand-By -Stand-by – Due to weather condition</t>
  </si>
  <si>
    <t>Drilling Handling Tools-Teste</t>
  </si>
  <si>
    <t>Cleaning the equipment for inspection</t>
  </si>
  <si>
    <t>General NDT-Cleaning the equipment for inspection</t>
  </si>
  <si>
    <t>Out of fixed price scope-Cleaning the equipment for inspection</t>
  </si>
  <si>
    <t>Inspection of third-party equipment</t>
  </si>
  <si>
    <t>General NDT-Inspection of third-party equipment</t>
  </si>
  <si>
    <t>Out of fixed price scope-Inspection of third-party equipment</t>
  </si>
  <si>
    <t>Mapped Items</t>
  </si>
  <si>
    <t>Dropped Inspection-Mapped Items</t>
  </si>
  <si>
    <t>NPTD Floatel disconnected</t>
  </si>
  <si>
    <t>Tank Inspection-NPTD Floatel disconnected</t>
  </si>
  <si>
    <t>Lifting Gear Inspection-Mapped Items</t>
  </si>
  <si>
    <t>UTM and Visual Inpection</t>
  </si>
  <si>
    <t>Tank Inspection-UTM and Visual Inpection</t>
  </si>
  <si>
    <t>Lifting Gear Inspection-NPTD Floatel disconnected</t>
  </si>
  <si>
    <t>RTI Pipe Inspection</t>
  </si>
  <si>
    <t>UTM Pipe Inspection</t>
  </si>
  <si>
    <t>RTI Pipe Inspection-UTM Pipe Inspection</t>
  </si>
  <si>
    <t>Reports</t>
  </si>
  <si>
    <t>RTI Pipe Inspection-Reports</t>
  </si>
  <si>
    <t>Pipping</t>
  </si>
  <si>
    <t>Adhesive</t>
  </si>
  <si>
    <t>Pipping -Adhesive</t>
  </si>
  <si>
    <t>Drill Stop</t>
  </si>
  <si>
    <t>Drill Stop-Drill Stop</t>
  </si>
  <si>
    <t>PAUT inspection</t>
  </si>
  <si>
    <t>PAUT inspection-PAUT inspection</t>
  </si>
  <si>
    <t>RTI Pipe Inspection-UTM and Visual Inpection</t>
  </si>
  <si>
    <t>Engine Room</t>
  </si>
  <si>
    <t>Tank inspection-Engine Room</t>
  </si>
  <si>
    <t>Out of fixed price scope-General NDT</t>
  </si>
  <si>
    <t>STDBY To Embark</t>
  </si>
  <si>
    <t>Administrative-STDBY To Embark</t>
  </si>
  <si>
    <t>RTI Pipe Inspection-Visual Inspection</t>
  </si>
  <si>
    <t>Technical Reports</t>
  </si>
  <si>
    <t>Administrative-Technical Reports</t>
  </si>
  <si>
    <t>ABS NDT Hull Plates</t>
  </si>
  <si>
    <t>ABS NDT Hull Plates-ABS NDT Hull Plates</t>
  </si>
  <si>
    <t>Mechanical Specialist</t>
  </si>
  <si>
    <t>Mechanical Specialist-Mechanical Specialist</t>
  </si>
  <si>
    <t>ROUTINE MONTHLY PRESERVATION INSPECTION</t>
  </si>
  <si>
    <t>ROUTINE MONTHLY PRESERVATION INSPECTION-ROUTINE MONTHLY PRESERVATION INSPECTION</t>
  </si>
  <si>
    <t>DNV NON-DESTRUCTIVE TESTING</t>
  </si>
  <si>
    <t>DNV NON-DESTRUCTIVE TESTING -DNV NON-DESTRUCTIVE TESTING</t>
  </si>
  <si>
    <t>Annual Crane Inspection + Load Test</t>
  </si>
  <si>
    <t>Annual Crane Inspection + Load Test-Annual Crane Inspection + Load Test</t>
  </si>
  <si>
    <t>12M LGI + DHT + LP + API4G + BOLTS + WT 100%</t>
  </si>
  <si>
    <t>12M LGI + DHT + LP + API4G + BOLTS + WT 100%-12M LGI + DHT + LP + API4G + BOLTS + WT 100%</t>
  </si>
  <si>
    <t>6M LGI + LP + DHT + API4G + DROPS + 50% WT</t>
  </si>
  <si>
    <t>6M LGI + LP + DHT + API4G + DROPS + 50% WT -6M LGI + LP + DHT + API4G + DROPS + 50% WT</t>
  </si>
  <si>
    <t>6M LGI + DHT + LP + 50% WT</t>
  </si>
  <si>
    <t>6M LGI + DHT + LP + 50% WT-6M LGI + DHT + LP + 50% WT</t>
  </si>
  <si>
    <t>6M LGI + DHT + 50% WT + Derrick Man Escape</t>
  </si>
  <si>
    <t>6M LGI + DHT + 50% WT + Derrick Man Escape-6M LGI + DHT + 50% WT + Derrick Man Escape</t>
  </si>
  <si>
    <t>Fix Rotation</t>
  </si>
  <si>
    <t>Fix Rotation-Fix Rotation</t>
  </si>
  <si>
    <t>Phased Array Inspection Butt Weld</t>
  </si>
  <si>
    <t>Phased Array Inspection Butt Weld-Phased Array Inspection Butt Weld</t>
  </si>
  <si>
    <t>Pre &amp; Post Load Test Inspection Crane #2</t>
  </si>
  <si>
    <t>Pre &amp; Post Load Test Inspection Crane #2-Pre &amp; Post Load Test Inspection Crane #2</t>
  </si>
  <si>
    <t>Phased Array Inspection-Phased Array Inspection</t>
  </si>
  <si>
    <t>Critical Rigging</t>
  </si>
  <si>
    <t>Critical Rigging-Critical Rigging</t>
  </si>
  <si>
    <t>Welding Works</t>
  </si>
  <si>
    <t>Welding Works-Welding Works</t>
  </si>
  <si>
    <t>NDT Inspection to Slings for Tubulars</t>
  </si>
  <si>
    <t>NDT Inspection to Slings for Tubulars -NDT Inspection to Slings for Tubulars</t>
  </si>
  <si>
    <t>Friction Test</t>
  </si>
  <si>
    <t>Friction Test-Friction Test</t>
  </si>
  <si>
    <t>Piping System Inspection</t>
  </si>
  <si>
    <t>Piping System Inspection-Piping System Inspection</t>
  </si>
  <si>
    <t>6M Inspection for Mizton Crane</t>
  </si>
  <si>
    <t>6M Inspection for Mizton Crane-6M Inspection for Mizton Crane</t>
  </si>
  <si>
    <t>BHA Inspection</t>
  </si>
  <si>
    <t>BHA Inspection-BHA Inspection</t>
  </si>
  <si>
    <t>Shaker Exchange</t>
  </si>
  <si>
    <t>Shaker Exchange-Shaker Exchange</t>
  </si>
  <si>
    <t>Manage FPSO PM list</t>
  </si>
  <si>
    <t>Manage FPSO PM list-Manage FPSO PM list</t>
  </si>
  <si>
    <t>Manpower</t>
  </si>
  <si>
    <t>Manpower-</t>
  </si>
  <si>
    <t>API 4G - Derrick Remedial</t>
  </si>
  <si>
    <t>API 4G Inspection-API 4G - Derrick Remedial</t>
  </si>
  <si>
    <t>Helideck</t>
  </si>
  <si>
    <t>Helideck Inspection</t>
  </si>
  <si>
    <t>Helideck-Helideck Inspection</t>
  </si>
  <si>
    <t>Assembly for WCN 4100</t>
  </si>
  <si>
    <t>Assembly for WCN 4100-Assembly for WCN 4100</t>
  </si>
  <si>
    <t>Removal and installation of PVSV Valve by 4rd party</t>
  </si>
  <si>
    <t>Removal and installation of PVSV Valve by 4rd party-Removal and installation of PVSV Valve by 4rd party</t>
  </si>
  <si>
    <t>RENTAL-OFFSHORE, LOAD CELL 100TON</t>
  </si>
  <si>
    <t>RENTAL-OFFSHORE, LOAD CELL 100TON-RENTAL-OFFSHORE, LOAD CELL 100TON</t>
  </si>
  <si>
    <t>ATESTIGUAMIENTO + RECERTIFICACIÓN</t>
  </si>
  <si>
    <t>ATESTIGUAMIENTO + RECERTIFICACIÓN -ATESTIGUAMIENTO + RECERTIFICACIÓN</t>
  </si>
  <si>
    <t>Visual Inspection for Wire Rope Ichalkil</t>
  </si>
  <si>
    <t>Visual Inspection for Wire Rope Ichalkil -Visual Inspection for Wire Rope Ichalkil</t>
  </si>
  <si>
    <t>Scaffolding Inspection</t>
  </si>
  <si>
    <t>Scaffolding Inspection-Scaffolding Inspection</t>
  </si>
  <si>
    <t>SURVEY FOR JUMPER HOSE INSTALLATION PROJECT AND PVSV VALVE RIGGING PLANSURVEY FOR JUMPER HOSE INSTALLATION PROJECT AND PVSV VALVE RIGGING PLAN</t>
  </si>
  <si>
    <t>SURVEY FOR JUMPER HOSE INSTALLATION PROJECT AND PVSV VALVE RIGGING PLAN</t>
  </si>
  <si>
    <t>SURVEY FOR JUMPER HOSE INSTALLATION PROJECT AND PVSV VALVE RIGGING PLANSURVEY FOR JUMPER HOSE INSTALLATION PROJECT AND PVSV VALVE RIGGING PLAN-SURVEY FOR JUMPER HOSE INSTALLATION PROJECT AND PVSV VALVE RIGGING PLAN</t>
  </si>
  <si>
    <t>3 RD INTERMEDIATE SURVEY (ABS CLASE)</t>
  </si>
  <si>
    <t>3 RD INTERMEDIATE SURVEY (ABS CLASE)-3 RD INTERMEDIATE SURVEY (ABS CLASE)</t>
  </si>
  <si>
    <t>CARGO HANDLING FOR MV34 TURNAROUND PROJECT</t>
  </si>
  <si>
    <t>CARGO HANDLING FOR MV34 TURNAROUND PROJECT-CARGO HANDLING FOR MV34 TURNAROUND PROJECT</t>
  </si>
  <si>
    <t>LGI + LP+ DROPS</t>
  </si>
  <si>
    <t>LGI + LP+ DROPS-LGI + LP+ DROPS</t>
  </si>
  <si>
    <t>VISUAL INSPECTION OF THE MAIN AND AUXILIARY WIRE ROPE</t>
  </si>
  <si>
    <t>VISUAL INSPECTION OF THE MAIN AND AUXILIARY WIRE ROPE-VISUAL INSPECTION OF THE MAIN AND AUXILIARY WIRE ROPE</t>
  </si>
  <si>
    <t>U wild Inspection</t>
  </si>
  <si>
    <t>U wild Inspection-U wild Inspection</t>
  </si>
  <si>
    <t>Crane Maintenance</t>
  </si>
  <si>
    <t>Crane Maintenance-Crane Maintenance</t>
  </si>
  <si>
    <t xml:space="preserve"> 12M LGI + LOAD PATH</t>
  </si>
  <si>
    <t xml:space="preserve"> 12M LGI + LOAD PATH- 12M LGI + LOAD PATH</t>
  </si>
  <si>
    <t>DROPS Corrective Actions</t>
  </si>
  <si>
    <t>DROPS Corrective Actions-DROPS Corrective Actions</t>
  </si>
  <si>
    <t>Wire Replacement +LT</t>
  </si>
  <si>
    <t>Wire Replacement +LT-Wire Replacement +LT</t>
  </si>
  <si>
    <t>DROPS AWARENESS WORKSHOP</t>
  </si>
  <si>
    <t>DROPS AWARENESS WORKSHOP-DROPS AWARENESS WORKSHOP</t>
  </si>
  <si>
    <t>Load Test</t>
  </si>
  <si>
    <t>Load Test-Load Test</t>
  </si>
  <si>
    <t>Annual BOP Hoist Inspection</t>
  </si>
  <si>
    <t>Annual BOP Hoist Inspection-Annual BOP Hoist Inspection</t>
  </si>
  <si>
    <t>PULL TEST SERVICE AND NDT INSPECTION</t>
  </si>
  <si>
    <t>PULL TEST SERVICE AND NDT INSPECTION-PULL TEST SERVICE AND NDT INSPECTION</t>
  </si>
  <si>
    <t>Drops Object Inspection</t>
  </si>
  <si>
    <t>Drops Object Inspection-Drops Object Inspection</t>
  </si>
  <si>
    <t>Health Problem</t>
  </si>
  <si>
    <t>Administrative-Health Problem</t>
  </si>
  <si>
    <t>Crane Inspection Evaluation-Support for the extra team</t>
  </si>
  <si>
    <t>API 4G Inspection-Dolly Track</t>
  </si>
  <si>
    <t>5Y Crane Inspection + Load Test</t>
  </si>
  <si>
    <t>5Y Crane Inspection + Load Test-5Y Crane Inspection + Load Test</t>
  </si>
  <si>
    <t>ADDITIONAL MANPOWER FOR CONFINED SPACE - DESALTER CLEANING</t>
  </si>
  <si>
    <t>ADDITIONAL MANPOWER FOR CONFINED SPACE - DESALTER CLEANING-ADDITIONAL MANPOWER FOR CONFINED SPACE - DESALTER CLEANING</t>
  </si>
  <si>
    <t>RIGGING SERVICE</t>
  </si>
  <si>
    <t>RIGGING SERVICE-RIGGING SERVICE</t>
  </si>
  <si>
    <t>SPLASH ZONE INSPECTION AS PART OF ATTENDANCE OF CLASS</t>
  </si>
  <si>
    <t>SPLASH ZONE INSPECTION AS PART OF ATTENDANCE OF CLASS-SPLASH ZONE INSPECTION AS PART OF ATTENDANCE OF CLASS</t>
  </si>
  <si>
    <t>NDT Inspection on Lifeboat</t>
  </si>
  <si>
    <t>NDT Inspection on Lifeboat-NDT Inspection on Lifeboat</t>
  </si>
  <si>
    <t>Onshore metal preparation</t>
  </si>
  <si>
    <t>Onshore metal preparation-Onshore metal preparation</t>
  </si>
  <si>
    <t>Leg ladder inspection + anodes</t>
  </si>
  <si>
    <t>Leg ladder inspection + anodes -Leg ladder inspection + anodes</t>
  </si>
  <si>
    <t>Preservation Jobs Cargo</t>
  </si>
  <si>
    <t>Preservation Jobs Cargo-Preservation Jobs Cargo</t>
  </si>
  <si>
    <t>Hawser Inspection</t>
  </si>
  <si>
    <t>Hawser Inspection-Hawser Inspection</t>
  </si>
  <si>
    <t>ECD Deck Modification</t>
  </si>
  <si>
    <t>ECD Deck Modification -ECD Deck Modification</t>
  </si>
  <si>
    <t>NDT Inspection</t>
  </si>
  <si>
    <t>NDT Inspection-NDT Inspection</t>
  </si>
  <si>
    <t>Condition assessment</t>
  </si>
  <si>
    <t>Condition assessment -Condition assessment</t>
  </si>
  <si>
    <t>Conveyor</t>
  </si>
  <si>
    <t>Conveyor-Conveyor</t>
  </si>
  <si>
    <t>MATERIALS SUPPLY</t>
  </si>
  <si>
    <t>MATERIALS SUPPLY-MATERIALS SUPPLY</t>
  </si>
  <si>
    <t xml:space="preserve"> ROPE ACCESS TO CHECK AIRCRAFT WARNING LIGHTS</t>
  </si>
  <si>
    <t xml:space="preserve"> ROPE ACCESS TO CHECK AIRCRAFT WARNING LIGHTS- ROPE ACCESS TO CHECK AIRCRAFT WARNING LIGHTS</t>
  </si>
  <si>
    <t>Color Code Change</t>
  </si>
  <si>
    <t>Color Code Change-Color Code Change</t>
  </si>
  <si>
    <t xml:space="preserve"> Derrick Lighting Change Out</t>
  </si>
  <si>
    <t xml:space="preserve"> Derrick Lighting Change Out- Derrick Lighting Change Out</t>
  </si>
  <si>
    <t>CRANE CLEANING SERVICE</t>
  </si>
  <si>
    <t>CRANE CLEANING SERVICE-CRANE CLEANING SERVICE</t>
  </si>
  <si>
    <t>LEMS-LGI + RACKS INSPECTION</t>
  </si>
  <si>
    <t>LEMS-LGI + RACKS INSPECTION-LEMS-LGI + RACKS INSPECTION</t>
  </si>
  <si>
    <t>Load Path Inspection + High-Pressure Piping Lines + WT on 7 Tanks </t>
  </si>
  <si>
    <t>Load Path Inspection + High-Pressure Piping Lines + WT on 7 Tanks -Load Path Inspection + High-Pressure Piping Lines + WT on 7 Tanks </t>
  </si>
  <si>
    <t>Rope Access Services</t>
  </si>
  <si>
    <t>Rope Access Services-Rope Access Services</t>
  </si>
  <si>
    <t>LGI + ACI</t>
  </si>
  <si>
    <t>LGI + ACI-LGI + ACI</t>
  </si>
  <si>
    <t>LGI Items Missed + API 4G + BOLTS + WT</t>
  </si>
  <si>
    <t>LGI Items Missed + API 4G + BOLTS + WT-LGI Items Missed + API 4G + BOLTS + WT</t>
  </si>
  <si>
    <t>Winches Inspection</t>
  </si>
  <si>
    <t>Winches Inspection -Winches Inspection</t>
  </si>
  <si>
    <t>RACK CERTIFICATION</t>
  </si>
  <si>
    <t>RACK CERTIFICATION-RACK CERTIFICATION</t>
  </si>
  <si>
    <t>Labeling services</t>
  </si>
  <si>
    <t>Labeling services-Labeling services</t>
  </si>
  <si>
    <t>Lems LGI</t>
  </si>
  <si>
    <t>Lems LGI-Lems LGI</t>
  </si>
  <si>
    <t xml:space="preserve"> Overhead Crane Inspection</t>
  </si>
  <si>
    <t xml:space="preserve"> Overhead Crane Inspection- Overhead Crane Inspection</t>
  </si>
  <si>
    <t>Intermediate Survey</t>
  </si>
  <si>
    <t>Intermediate Survey-Intermediate Survey</t>
  </si>
  <si>
    <t>Spools Piping</t>
  </si>
  <si>
    <t>Spools Piping-Spools Piping</t>
  </si>
  <si>
    <t>Maintenance Service on Padeye</t>
  </si>
  <si>
    <t>Maintenance Service on Padeye-Maintenance Service on Padeye</t>
  </si>
  <si>
    <t>Forklift functional test witnessing and ndt on forks</t>
  </si>
  <si>
    <t>Forklift functional test witnessing and ndt on forks-Maintenance Service on Padeye</t>
  </si>
  <si>
    <t xml:space="preserve"> Choke Manifold Inspection</t>
  </si>
  <si>
    <t xml:space="preserve"> Choke Manifold Inspection- Choke Manifold Inspection</t>
  </si>
  <si>
    <t>Out of fixed price scope-LGI - Equipment Certification (Load Test)</t>
  </si>
  <si>
    <t>5Y Crane Inspection + Load Test-NPTD weather Conditions</t>
  </si>
  <si>
    <t>5Y Crane Inspection + Load Test-NPTD to Sea Conditions</t>
  </si>
  <si>
    <t>5Y Crane Inspection + Load Test-NPTD to Offload</t>
  </si>
  <si>
    <t>5Y Crane Inspection + Load Test-NPTD to PTW</t>
  </si>
  <si>
    <t>5Y Crane Inspection + Load Test-NPTD to the client simultaneous client operations</t>
  </si>
  <si>
    <t xml:space="preserve"> DROPS + API4G+Bolts+LP</t>
  </si>
  <si>
    <t xml:space="preserve"> DROPS + API4G+Bolts+LP- DROPS + API4G+Bolts+LP</t>
  </si>
  <si>
    <t xml:space="preserve"> 6M Inspections - TDS Top Drive Travelling block</t>
  </si>
  <si>
    <t xml:space="preserve"> 6M Inspections - TDS Top Drive Travelling block- 6M Inspections - TDS Top Drive Travelling block</t>
  </si>
  <si>
    <t>E10</t>
  </si>
  <si>
    <t>E12</t>
  </si>
  <si>
    <t>E11</t>
  </si>
  <si>
    <t>E14</t>
  </si>
  <si>
    <t>E15</t>
  </si>
  <si>
    <t>E16</t>
  </si>
  <si>
    <t>E18</t>
  </si>
  <si>
    <t>E17</t>
  </si>
  <si>
    <t>E19</t>
  </si>
  <si>
    <t>E20</t>
  </si>
  <si>
    <t>E21</t>
  </si>
  <si>
    <t>E13</t>
  </si>
  <si>
    <t>EXT01</t>
  </si>
  <si>
    <t>EXT03</t>
  </si>
  <si>
    <t>EXT02</t>
  </si>
  <si>
    <t>EXT04</t>
  </si>
  <si>
    <t>EXT05</t>
  </si>
  <si>
    <t>EXT06</t>
  </si>
  <si>
    <t>EXT07</t>
  </si>
  <si>
    <t>EXT08</t>
  </si>
  <si>
    <t>EXT10</t>
  </si>
  <si>
    <t>EXT09</t>
  </si>
  <si>
    <t>E22</t>
  </si>
  <si>
    <t>E23</t>
  </si>
  <si>
    <t>E24</t>
  </si>
  <si>
    <t>E25</t>
  </si>
  <si>
    <t>E26</t>
  </si>
  <si>
    <t>E27</t>
  </si>
  <si>
    <t>E28</t>
  </si>
  <si>
    <t>E03</t>
  </si>
  <si>
    <t>E29</t>
  </si>
  <si>
    <t>E30</t>
  </si>
  <si>
    <t>E32</t>
  </si>
  <si>
    <t>E33</t>
  </si>
  <si>
    <t>E31</t>
  </si>
  <si>
    <t>E34</t>
  </si>
  <si>
    <t>E35</t>
  </si>
  <si>
    <t>E05</t>
  </si>
  <si>
    <t>E06</t>
  </si>
  <si>
    <t>E08</t>
  </si>
  <si>
    <t>E07</t>
  </si>
  <si>
    <t>Dados retornados para DashboardDrakeEvents.</t>
  </si>
  <si>
    <t>🏗️Client[id]</t>
  </si>
  <si>
    <t>🏗️Client[client_name]</t>
  </si>
  <si>
    <t>🏗️Client[user_id]</t>
  </si>
  <si>
    <t>Altera</t>
  </si>
  <si>
    <t>Istanbul Ship</t>
  </si>
  <si>
    <t>102771</t>
  </si>
  <si>
    <t>101867</t>
  </si>
  <si>
    <t>101868</t>
  </si>
  <si>
    <t>101869</t>
  </si>
  <si>
    <t>101870</t>
  </si>
  <si>
    <t>101871</t>
  </si>
  <si>
    <t>101872</t>
  </si>
  <si>
    <t>101874</t>
  </si>
  <si>
    <t>101875</t>
  </si>
  <si>
    <t>101876</t>
  </si>
  <si>
    <t>101877</t>
  </si>
  <si>
    <t>101879</t>
  </si>
  <si>
    <t>101880</t>
  </si>
  <si>
    <t>101881</t>
  </si>
  <si>
    <t>101883</t>
  </si>
  <si>
    <t>101884</t>
  </si>
  <si>
    <t>101885</t>
  </si>
  <si>
    <t>101886</t>
  </si>
  <si>
    <t>101887</t>
  </si>
  <si>
    <t>101892</t>
  </si>
  <si>
    <t>101895</t>
  </si>
  <si>
    <t>101896</t>
  </si>
  <si>
    <t>101897</t>
  </si>
  <si>
    <t>101898</t>
  </si>
  <si>
    <t>101900</t>
  </si>
  <si>
    <t>101901</t>
  </si>
  <si>
    <t>101902</t>
  </si>
  <si>
    <t>101903</t>
  </si>
  <si>
    <t>101904</t>
  </si>
  <si>
    <t>101907</t>
  </si>
  <si>
    <t>101908</t>
  </si>
  <si>
    <t>101909</t>
  </si>
  <si>
    <t>101910</t>
  </si>
  <si>
    <t>103399</t>
  </si>
  <si>
    <t>103398</t>
  </si>
  <si>
    <t>103403</t>
  </si>
  <si>
    <t>103400</t>
  </si>
  <si>
    <t>103401</t>
  </si>
  <si>
    <t>103405</t>
  </si>
  <si>
    <t>103418</t>
  </si>
  <si>
    <t>103404</t>
  </si>
  <si>
    <t>103413</t>
  </si>
  <si>
    <t>103363</t>
  </si>
  <si>
    <t>103430</t>
  </si>
  <si>
    <t>103435</t>
  </si>
  <si>
    <t>103424</t>
  </si>
  <si>
    <t>103414</t>
  </si>
  <si>
    <t>103407</t>
  </si>
  <si>
    <t>103454</t>
  </si>
  <si>
    <t>103444</t>
  </si>
  <si>
    <t>103450</t>
  </si>
  <si>
    <t>103458</t>
  </si>
  <si>
    <t>100034</t>
  </si>
  <si>
    <t>100035</t>
  </si>
  <si>
    <t>102558</t>
  </si>
  <si>
    <t>103449</t>
  </si>
  <si>
    <t>103484</t>
  </si>
  <si>
    <t>103441</t>
  </si>
  <si>
    <t>100038</t>
  </si>
  <si>
    <t>103525</t>
  </si>
  <si>
    <t>100033</t>
  </si>
  <si>
    <t>100037</t>
  </si>
  <si>
    <t>10BOSIET</t>
  </si>
  <si>
    <t>10CA-EBS</t>
  </si>
  <si>
    <t>10CBSP</t>
  </si>
  <si>
    <t>10CIEXCEL</t>
  </si>
  <si>
    <t>10EC</t>
  </si>
  <si>
    <t>10IRATA</t>
  </si>
  <si>
    <t>10LAC</t>
  </si>
  <si>
    <t>10LP</t>
  </si>
  <si>
    <t>10NR-10</t>
  </si>
  <si>
    <t>10NR-11</t>
  </si>
  <si>
    <t>10NR-12</t>
  </si>
  <si>
    <t>10NR-20</t>
  </si>
  <si>
    <t>103719</t>
  </si>
  <si>
    <t>10NR-35</t>
  </si>
  <si>
    <t>10NR-37</t>
  </si>
  <si>
    <t>10NR-37 V</t>
  </si>
  <si>
    <t>103443</t>
  </si>
  <si>
    <t>103558</t>
  </si>
  <si>
    <t>10Des Sold</t>
  </si>
  <si>
    <t>10FI</t>
  </si>
  <si>
    <t>10ME</t>
  </si>
  <si>
    <t>10NR-33</t>
  </si>
  <si>
    <t>10NR-34</t>
  </si>
  <si>
    <t>103731</t>
  </si>
  <si>
    <t>103522</t>
  </si>
  <si>
    <t>103521</t>
  </si>
  <si>
    <t>103520</t>
  </si>
  <si>
    <t>103519</t>
  </si>
  <si>
    <t>103518</t>
  </si>
  <si>
    <t>103517</t>
  </si>
  <si>
    <t>103516</t>
  </si>
  <si>
    <t>103767</t>
  </si>
  <si>
    <t>103714</t>
  </si>
  <si>
    <t>103322</t>
  </si>
  <si>
    <t>103468</t>
  </si>
  <si>
    <t>103477</t>
  </si>
  <si>
    <t>103402</t>
  </si>
  <si>
    <t>103480</t>
  </si>
  <si>
    <t>103481</t>
  </si>
  <si>
    <t>103411</t>
  </si>
  <si>
    <t>103470</t>
  </si>
  <si>
    <t>103469</t>
  </si>
  <si>
    <t>103526</t>
  </si>
  <si>
    <t>103527</t>
  </si>
  <si>
    <t>103528</t>
  </si>
  <si>
    <t>103529</t>
  </si>
  <si>
    <t>103530</t>
  </si>
  <si>
    <t>103704</t>
  </si>
  <si>
    <t>103697</t>
  </si>
  <si>
    <t>103683</t>
  </si>
  <si>
    <t>103678</t>
  </si>
  <si>
    <t>103665</t>
  </si>
  <si>
    <t>103647</t>
  </si>
  <si>
    <t>103613</t>
  </si>
  <si>
    <t>103568</t>
  </si>
  <si>
    <t>103594</t>
  </si>
  <si>
    <t>103589</t>
  </si>
  <si>
    <t>103555</t>
  </si>
  <si>
    <t>103601</t>
  </si>
  <si>
    <t>103559</t>
  </si>
  <si>
    <t>103614</t>
  </si>
  <si>
    <t>103457</t>
  </si>
  <si>
    <t>103646</t>
  </si>
  <si>
    <t>103651</t>
  </si>
  <si>
    <t>103685</t>
  </si>
  <si>
    <t>103690</t>
  </si>
  <si>
    <t>103670</t>
  </si>
  <si>
    <t>103671</t>
  </si>
  <si>
    <t>103567</t>
  </si>
  <si>
    <t>103669</t>
  </si>
  <si>
    <t>103695</t>
  </si>
  <si>
    <t>103698</t>
  </si>
  <si>
    <t>103707</t>
  </si>
  <si>
    <t>103713</t>
  </si>
  <si>
    <t>103773</t>
  </si>
  <si>
    <t>103746</t>
  </si>
  <si>
    <t>103765</t>
  </si>
  <si>
    <t>103771</t>
  </si>
  <si>
    <t>103740</t>
  </si>
  <si>
    <t>103333</t>
  </si>
  <si>
    <t>103320</t>
  </si>
  <si>
    <t>103340</t>
  </si>
  <si>
    <t>103352</t>
  </si>
  <si>
    <t>103383</t>
  </si>
  <si>
    <t>103389</t>
  </si>
  <si>
    <t>103427</t>
  </si>
  <si>
    <t>103428</t>
  </si>
  <si>
    <t>103442</t>
  </si>
  <si>
    <t>103420</t>
  </si>
  <si>
    <t>103423</t>
  </si>
  <si>
    <t>102525</t>
  </si>
  <si>
    <t>102557</t>
  </si>
  <si>
    <t>102564</t>
  </si>
  <si>
    <t>103417</t>
  </si>
  <si>
    <t>103446</t>
  </si>
  <si>
    <t>103203</t>
  </si>
  <si>
    <t>103452</t>
  </si>
  <si>
    <t>103471</t>
  </si>
  <si>
    <t>10BASE</t>
  </si>
  <si>
    <t>10CFT</t>
  </si>
  <si>
    <t>103078</t>
  </si>
  <si>
    <t>103162</t>
  </si>
  <si>
    <t>103811</t>
  </si>
  <si>
    <t>102370</t>
  </si>
  <si>
    <t>103474</t>
  </si>
  <si>
    <t>103523</t>
  </si>
  <si>
    <t>103524</t>
  </si>
  <si>
    <t>103540</t>
  </si>
  <si>
    <t>103548</t>
  </si>
  <si>
    <t>103549</t>
  </si>
  <si>
    <t>103499</t>
  </si>
  <si>
    <t>103500</t>
  </si>
  <si>
    <t>103509</t>
  </si>
  <si>
    <t>103579</t>
  </si>
  <si>
    <t>103571</t>
  </si>
  <si>
    <t>103606</t>
  </si>
  <si>
    <t>103587</t>
  </si>
  <si>
    <t>103582</t>
  </si>
  <si>
    <t>103433</t>
  </si>
  <si>
    <t>103434</t>
  </si>
  <si>
    <t>103478</t>
  </si>
  <si>
    <t>103537</t>
  </si>
  <si>
    <t>103561</t>
  </si>
  <si>
    <t>103584</t>
  </si>
  <si>
    <t>103598</t>
  </si>
  <si>
    <t>103633</t>
  </si>
  <si>
    <t>103635</t>
  </si>
  <si>
    <t>103812</t>
  </si>
  <si>
    <t>103813</t>
  </si>
  <si>
    <t>103814</t>
  </si>
  <si>
    <t>103815</t>
  </si>
  <si>
    <t>103817</t>
  </si>
  <si>
    <t>103816</t>
  </si>
  <si>
    <t>103666</t>
  </si>
  <si>
    <t>103806</t>
  </si>
  <si>
    <t>103807</t>
  </si>
  <si>
    <t>103808</t>
  </si>
  <si>
    <t>103809</t>
  </si>
  <si>
    <t>103810</t>
  </si>
  <si>
    <t>102811</t>
  </si>
  <si>
    <t>103664</t>
  </si>
  <si>
    <t>103680</t>
  </si>
  <si>
    <t>103684</t>
  </si>
  <si>
    <t>103705</t>
  </si>
  <si>
    <t>103706</t>
  </si>
  <si>
    <t>103668</t>
  </si>
  <si>
    <t>103663</t>
  </si>
  <si>
    <t>103679</t>
  </si>
  <si>
    <t>103715</t>
  </si>
  <si>
    <t>103319</t>
  </si>
  <si>
    <t>103343</t>
  </si>
  <si>
    <t>103397</t>
  </si>
  <si>
    <t>103381</t>
  </si>
  <si>
    <t>103385</t>
  </si>
  <si>
    <t>103386</t>
  </si>
  <si>
    <t>103387</t>
  </si>
  <si>
    <t>103392</t>
  </si>
  <si>
    <t>103393</t>
  </si>
  <si>
    <t>103391</t>
  </si>
  <si>
    <t>103396</t>
  </si>
  <si>
    <t>103384</t>
  </si>
  <si>
    <t>103439</t>
  </si>
  <si>
    <t>103408</t>
  </si>
  <si>
    <t>103426</t>
  </si>
  <si>
    <t>103456</t>
  </si>
  <si>
    <t>103460</t>
  </si>
  <si>
    <t>103453</t>
  </si>
  <si>
    <t>103507</t>
  </si>
  <si>
    <t>103473</t>
  </si>
  <si>
    <t>103492</t>
  </si>
  <si>
    <t>103461</t>
  </si>
  <si>
    <t>103505</t>
  </si>
  <si>
    <t>103463</t>
  </si>
  <si>
    <t>103472</t>
  </si>
  <si>
    <t>103514</t>
  </si>
  <si>
    <t>103539</t>
  </si>
  <si>
    <t>103502</t>
  </si>
  <si>
    <t>103503</t>
  </si>
  <si>
    <t>103553</t>
  </si>
  <si>
    <t>103560</t>
  </si>
  <si>
    <t>103572</t>
  </si>
  <si>
    <t>103504</t>
  </si>
  <si>
    <t>103547</t>
  </si>
  <si>
    <t>103631</t>
  </si>
  <si>
    <t>103636</t>
  </si>
  <si>
    <t>103640</t>
  </si>
  <si>
    <t>103652</t>
  </si>
  <si>
    <t>103672</t>
  </si>
  <si>
    <t>103728</t>
  </si>
  <si>
    <t>103760</t>
  </si>
  <si>
    <t>103334</t>
  </si>
  <si>
    <t>103380</t>
  </si>
  <si>
    <t>103382</t>
  </si>
  <si>
    <t>103368</t>
  </si>
  <si>
    <t>103437</t>
  </si>
  <si>
    <t>103436</t>
  </si>
  <si>
    <t>103415</t>
  </si>
  <si>
    <t>103409</t>
  </si>
  <si>
    <t>103421</t>
  </si>
  <si>
    <t>103455</t>
  </si>
  <si>
    <t>103482</t>
  </si>
  <si>
    <t>103506</t>
  </si>
  <si>
    <t>103429</t>
  </si>
  <si>
    <t>103432</t>
  </si>
  <si>
    <t>103479</t>
  </si>
  <si>
    <t>103466</t>
  </si>
  <si>
    <t>103467</t>
  </si>
  <si>
    <t>103497</t>
  </si>
  <si>
    <t>103818</t>
  </si>
  <si>
    <t>103431</t>
  </si>
  <si>
    <t>103445</t>
  </si>
  <si>
    <t>103462</t>
  </si>
  <si>
    <t>103538</t>
  </si>
  <si>
    <t>103551</t>
  </si>
  <si>
    <t>103543</t>
  </si>
  <si>
    <t>103545</t>
  </si>
  <si>
    <t>103562</t>
  </si>
  <si>
    <t>103564</t>
  </si>
  <si>
    <t>103566</t>
  </si>
  <si>
    <t>103590</t>
  </si>
  <si>
    <t>103583</t>
  </si>
  <si>
    <t>103604</t>
  </si>
  <si>
    <t>103580</t>
  </si>
  <si>
    <t>103348</t>
  </si>
  <si>
    <t>103459</t>
  </si>
  <si>
    <t>103593</t>
  </si>
  <si>
    <t>103603</t>
  </si>
  <si>
    <t>103611</t>
  </si>
  <si>
    <t>103621</t>
  </si>
  <si>
    <t>103608</t>
  </si>
  <si>
    <t>103626</t>
  </si>
  <si>
    <t>103597</t>
  </si>
  <si>
    <t>103599</t>
  </si>
  <si>
    <t>103637</t>
  </si>
  <si>
    <t>103641</t>
  </si>
  <si>
    <t>103648</t>
  </si>
  <si>
    <t>103655</t>
  </si>
  <si>
    <t>103662</t>
  </si>
  <si>
    <t>103630</t>
  </si>
  <si>
    <t>103638</t>
  </si>
  <si>
    <t>103658</t>
  </si>
  <si>
    <t>103819</t>
  </si>
  <si>
    <t>103701</t>
  </si>
  <si>
    <t>103820</t>
  </si>
  <si>
    <t>103821</t>
  </si>
  <si>
    <t>103720</t>
  </si>
  <si>
    <t>103712</t>
  </si>
  <si>
    <t>103745</t>
  </si>
  <si>
    <t>103709</t>
  </si>
  <si>
    <t>103337</t>
  </si>
  <si>
    <t>103718</t>
  </si>
  <si>
    <t>103723</t>
  </si>
  <si>
    <t>103735</t>
  </si>
  <si>
    <t>103716</t>
  </si>
  <si>
    <t>103752</t>
  </si>
  <si>
    <t>103759</t>
  </si>
  <si>
    <t>103544</t>
  </si>
  <si>
    <t>103682</t>
  </si>
  <si>
    <t>103675</t>
  </si>
  <si>
    <t>103419</t>
  </si>
  <si>
    <t>103412</t>
  </si>
  <si>
    <t>103438</t>
  </si>
  <si>
    <t>103483</t>
  </si>
  <si>
    <t>103416</t>
  </si>
  <si>
    <t>103508</t>
  </si>
  <si>
    <t>103475</t>
  </si>
  <si>
    <t>103476</t>
  </si>
  <si>
    <t>103488</t>
  </si>
  <si>
    <t>103490</t>
  </si>
  <si>
    <t>103515</t>
  </si>
  <si>
    <t>103733</t>
  </si>
  <si>
    <t>103734</t>
  </si>
  <si>
    <t>103730</t>
  </si>
  <si>
    <t>103629</t>
  </si>
  <si>
    <t>103491</t>
  </si>
  <si>
    <t>103534</t>
  </si>
  <si>
    <t>103542</t>
  </si>
  <si>
    <t>103578</t>
  </si>
  <si>
    <t>103585</t>
  </si>
  <si>
    <t>103486</t>
  </si>
  <si>
    <t>103487</t>
  </si>
  <si>
    <t>103489</t>
  </si>
  <si>
    <t>103532</t>
  </si>
  <si>
    <t>103556</t>
  </si>
  <si>
    <t>103493</t>
  </si>
  <si>
    <t>103610</t>
  </si>
  <si>
    <t>103609</t>
  </si>
  <si>
    <t>103496</t>
  </si>
  <si>
    <t>103624</t>
  </si>
  <si>
    <t>103627</t>
  </si>
  <si>
    <t>103485</t>
  </si>
  <si>
    <t>103510</t>
  </si>
  <si>
    <t>103541</t>
  </si>
  <si>
    <t>103565</t>
  </si>
  <si>
    <t>103619</t>
  </si>
  <si>
    <t>103800</t>
  </si>
  <si>
    <t>103801</t>
  </si>
  <si>
    <t>103802</t>
  </si>
  <si>
    <t>103803</t>
  </si>
  <si>
    <t>103804</t>
  </si>
  <si>
    <t>103805</t>
  </si>
  <si>
    <t>103617</t>
  </si>
  <si>
    <t>103643</t>
  </si>
  <si>
    <t>103676</t>
  </si>
  <si>
    <t>103677</t>
  </si>
  <si>
    <t>103721</t>
  </si>
  <si>
    <t>103725</t>
  </si>
  <si>
    <t>103681</t>
  </si>
  <si>
    <t>103654</t>
  </si>
  <si>
    <t>103738</t>
  </si>
  <si>
    <t>103743</t>
  </si>
  <si>
    <t>103711</t>
  </si>
  <si>
    <t>103744</t>
  </si>
  <si>
    <t>103755</t>
  </si>
  <si>
    <t>103763</t>
  </si>
  <si>
    <t>103764</t>
  </si>
  <si>
    <t>103696</t>
  </si>
  <si>
    <t>103769</t>
  </si>
  <si>
    <t>103659</t>
  </si>
  <si>
    <t>103702</t>
  </si>
  <si>
    <t>103726</t>
  </si>
  <si>
    <t>103729</t>
  </si>
  <si>
    <t>103739</t>
  </si>
  <si>
    <t>103774</t>
  </si>
  <si>
    <t>103780</t>
  </si>
  <si>
    <t>103782</t>
  </si>
  <si>
    <t>103757</t>
  </si>
  <si>
    <t>103750</t>
  </si>
  <si>
    <t>103756</t>
  </si>
  <si>
    <t>103758</t>
  </si>
  <si>
    <t>103326</t>
  </si>
  <si>
    <t>103336</t>
  </si>
  <si>
    <t>103323</t>
  </si>
  <si>
    <t>103327</t>
  </si>
  <si>
    <t>103329</t>
  </si>
  <si>
    <t>103367</t>
  </si>
  <si>
    <t>103390</t>
  </si>
  <si>
    <t>103395</t>
  </si>
  <si>
    <t>103425</t>
  </si>
  <si>
    <t>103394</t>
  </si>
  <si>
    <t>103406</t>
  </si>
  <si>
    <t>103410</t>
  </si>
  <si>
    <t>103388</t>
  </si>
  <si>
    <t>103422</t>
  </si>
  <si>
    <t>103440</t>
  </si>
  <si>
    <t>103447</t>
  </si>
  <si>
    <t>103451</t>
  </si>
  <si>
    <t>103464</t>
  </si>
  <si>
    <t>103512</t>
  </si>
  <si>
    <t>103531</t>
  </si>
  <si>
    <t>103513</t>
  </si>
  <si>
    <t>103465</t>
  </si>
  <si>
    <t>103498</t>
  </si>
  <si>
    <t>103501</t>
  </si>
  <si>
    <t>103536</t>
  </si>
  <si>
    <t>103554</t>
  </si>
  <si>
    <t>103511</t>
  </si>
  <si>
    <t>103533</t>
  </si>
  <si>
    <t>103569</t>
  </si>
  <si>
    <t>103573</t>
  </si>
  <si>
    <t>103574</t>
  </si>
  <si>
    <t>103575</t>
  </si>
  <si>
    <t>103576</t>
  </si>
  <si>
    <t>103577</t>
  </si>
  <si>
    <t>103581</t>
  </si>
  <si>
    <t>103586</t>
  </si>
  <si>
    <t>103588</t>
  </si>
  <si>
    <t>103595</t>
  </si>
  <si>
    <t>103596</t>
  </si>
  <si>
    <t>103448</t>
  </si>
  <si>
    <t>103535</t>
  </si>
  <si>
    <t>103563</t>
  </si>
  <si>
    <t>103605</t>
  </si>
  <si>
    <t>103552</t>
  </si>
  <si>
    <t>103379</t>
  </si>
  <si>
    <t>103550</t>
  </si>
  <si>
    <t>103570</t>
  </si>
  <si>
    <t>103591</t>
  </si>
  <si>
    <t>103592</t>
  </si>
  <si>
    <t>103600</t>
  </si>
  <si>
    <t>103602</t>
  </si>
  <si>
    <t>103607</t>
  </si>
  <si>
    <t>103616</t>
  </si>
  <si>
    <t>103618</t>
  </si>
  <si>
    <t>103623</t>
  </si>
  <si>
    <t>103632</t>
  </si>
  <si>
    <t>103612</t>
  </si>
  <si>
    <t>103628</t>
  </si>
  <si>
    <t>103634</t>
  </si>
  <si>
    <t>103639</t>
  </si>
  <si>
    <t>103642</t>
  </si>
  <si>
    <t>103644</t>
  </si>
  <si>
    <t>103645</t>
  </si>
  <si>
    <t>103660</t>
  </si>
  <si>
    <t>103691</t>
  </si>
  <si>
    <t>103700</t>
  </si>
  <si>
    <t>103688</t>
  </si>
  <si>
    <t>103686</t>
  </si>
  <si>
    <t>103693</t>
  </si>
  <si>
    <t>103694</t>
  </si>
  <si>
    <t>103710</t>
  </si>
  <si>
    <t>103649</t>
  </si>
  <si>
    <t>103314</t>
  </si>
  <si>
    <t>103667</t>
  </si>
  <si>
    <t>103673</t>
  </si>
  <si>
    <t>103708</t>
  </si>
  <si>
    <t>103736</t>
  </si>
  <si>
    <t>103742</t>
  </si>
  <si>
    <t>103762</t>
  </si>
  <si>
    <t>103761</t>
  </si>
  <si>
    <t>401000</t>
  </si>
  <si>
    <t>40</t>
  </si>
  <si>
    <t>401001</t>
  </si>
  <si>
    <t>401002</t>
  </si>
  <si>
    <t>103151</t>
  </si>
  <si>
    <t>103298</t>
  </si>
  <si>
    <t>103281</t>
  </si>
  <si>
    <t>103061</t>
  </si>
  <si>
    <t>103081</t>
  </si>
  <si>
    <t>103055</t>
  </si>
  <si>
    <t>103079</t>
  </si>
  <si>
    <t>103106</t>
  </si>
  <si>
    <t>103109</t>
  </si>
  <si>
    <t>103038</t>
  </si>
  <si>
    <t>102248</t>
  </si>
  <si>
    <t>102302</t>
  </si>
  <si>
    <t>102320</t>
  </si>
  <si>
    <t>102290</t>
  </si>
  <si>
    <t>102354</t>
  </si>
  <si>
    <t>102252</t>
  </si>
  <si>
    <t>102372</t>
  </si>
  <si>
    <t>102386</t>
  </si>
  <si>
    <t>102347</t>
  </si>
  <si>
    <t>102445</t>
  </si>
  <si>
    <t>103150</t>
  </si>
  <si>
    <t>103165</t>
  </si>
  <si>
    <t>103196</t>
  </si>
  <si>
    <t>103200</t>
  </si>
  <si>
    <t>103199</t>
  </si>
  <si>
    <t>103191</t>
  </si>
  <si>
    <t>103300</t>
  </si>
  <si>
    <t>103301</t>
  </si>
  <si>
    <t>103302</t>
  </si>
  <si>
    <t>103303</t>
  </si>
  <si>
    <t>103201</t>
  </si>
  <si>
    <t>103210</t>
  </si>
  <si>
    <t>103243</t>
  </si>
  <si>
    <t>103264</t>
  </si>
  <si>
    <t>103269</t>
  </si>
  <si>
    <t>103271</t>
  </si>
  <si>
    <t>103277</t>
  </si>
  <si>
    <t>103278</t>
  </si>
  <si>
    <t>103279</t>
  </si>
  <si>
    <t>103289</t>
  </si>
  <si>
    <t>103296</t>
  </si>
  <si>
    <t>103291</t>
  </si>
  <si>
    <t>103308</t>
  </si>
  <si>
    <t>103274</t>
  </si>
  <si>
    <t>103266</t>
  </si>
  <si>
    <t>103287</t>
  </si>
  <si>
    <t>103284</t>
  </si>
  <si>
    <t>103280</t>
  </si>
  <si>
    <t>103286</t>
  </si>
  <si>
    <t>103267</t>
  </si>
  <si>
    <t>103209</t>
  </si>
  <si>
    <t>103215</t>
  </si>
  <si>
    <t>103288</t>
  </si>
  <si>
    <t>103254</t>
  </si>
  <si>
    <t>103306</t>
  </si>
  <si>
    <t>103206</t>
  </si>
  <si>
    <t>103097</t>
  </si>
  <si>
    <t>103270</t>
  </si>
  <si>
    <t>103240</t>
  </si>
  <si>
    <t>103234</t>
  </si>
  <si>
    <t>103205</t>
  </si>
  <si>
    <t>103307</t>
  </si>
  <si>
    <t>103221</t>
  </si>
  <si>
    <t>103257</t>
  </si>
  <si>
    <t>103255</t>
  </si>
  <si>
    <t>103212</t>
  </si>
  <si>
    <t>103235</t>
  </si>
  <si>
    <t>103249</t>
  </si>
  <si>
    <t>103265</t>
  </si>
  <si>
    <t>103248</t>
  </si>
  <si>
    <t>103282</t>
  </si>
  <si>
    <t>103259</t>
  </si>
  <si>
    <t>103213</t>
  </si>
  <si>
    <t>103208</t>
  </si>
  <si>
    <t>103261</t>
  </si>
  <si>
    <t>103228</t>
  </si>
  <si>
    <t>103230</t>
  </si>
  <si>
    <t>103272</t>
  </si>
  <si>
    <t>103056</t>
  </si>
  <si>
    <t>103058</t>
  </si>
  <si>
    <t>103060</t>
  </si>
  <si>
    <t>103043</t>
  </si>
  <si>
    <t>103086</t>
  </si>
  <si>
    <t>103088</t>
  </si>
  <si>
    <t>103094</t>
  </si>
  <si>
    <t>103071</t>
  </si>
  <si>
    <t>103140</t>
  </si>
  <si>
    <t>103137</t>
  </si>
  <si>
    <t>103145</t>
  </si>
  <si>
    <t>103155</t>
  </si>
  <si>
    <t>103152</t>
  </si>
  <si>
    <t>103149</t>
  </si>
  <si>
    <t>103147</t>
  </si>
  <si>
    <t>103135</t>
  </si>
  <si>
    <t>103133</t>
  </si>
  <si>
    <t>103126</t>
  </si>
  <si>
    <t>103124</t>
  </si>
  <si>
    <t>103121</t>
  </si>
  <si>
    <t>103163</t>
  </si>
  <si>
    <t>103161</t>
  </si>
  <si>
    <t>103157</t>
  </si>
  <si>
    <t>103168</t>
  </si>
  <si>
    <t>103164</t>
  </si>
  <si>
    <t>103160</t>
  </si>
  <si>
    <t>103169</t>
  </si>
  <si>
    <t>103171</t>
  </si>
  <si>
    <t>103175</t>
  </si>
  <si>
    <t>103176</t>
  </si>
  <si>
    <t>103174</t>
  </si>
  <si>
    <t>103173</t>
  </si>
  <si>
    <t>103172</t>
  </si>
  <si>
    <t>103177</t>
  </si>
  <si>
    <t>103186</t>
  </si>
  <si>
    <t>103188</t>
  </si>
  <si>
    <t>103183</t>
  </si>
  <si>
    <t>103193</t>
  </si>
  <si>
    <t>103180</t>
  </si>
  <si>
    <t>103198</t>
  </si>
  <si>
    <t>103153</t>
  </si>
  <si>
    <t>103197</t>
  </si>
  <si>
    <t>103194</t>
  </si>
  <si>
    <t>103195</t>
  </si>
  <si>
    <t>103167</t>
  </si>
  <si>
    <t>103202</t>
  </si>
  <si>
    <t>103178</t>
  </si>
  <si>
    <t>103179</t>
  </si>
  <si>
    <t>103182</t>
  </si>
  <si>
    <t>103184</t>
  </si>
  <si>
    <t>103190</t>
  </si>
  <si>
    <t>103192</t>
  </si>
  <si>
    <t>103189</t>
  </si>
  <si>
    <t>103204</t>
  </si>
  <si>
    <t>103181</t>
  </si>
  <si>
    <t>103211</t>
  </si>
  <si>
    <t>103220</t>
  </si>
  <si>
    <t>103219</t>
  </si>
  <si>
    <t>103216</t>
  </si>
  <si>
    <t>103223</t>
  </si>
  <si>
    <t>103207</t>
  </si>
  <si>
    <t>103229</t>
  </si>
  <si>
    <t>103225</t>
  </si>
  <si>
    <t>103233</t>
  </si>
  <si>
    <t>103226</t>
  </si>
  <si>
    <t>103217</t>
  </si>
  <si>
    <t>103242</t>
  </si>
  <si>
    <t>103232</t>
  </si>
  <si>
    <t>103236</t>
  </si>
  <si>
    <t>103239</t>
  </si>
  <si>
    <t>103231</t>
  </si>
  <si>
    <t>103214</t>
  </si>
  <si>
    <t>103244</t>
  </si>
  <si>
    <t>103227</t>
  </si>
  <si>
    <t>103246</t>
  </si>
  <si>
    <t>103276</t>
  </si>
  <si>
    <t>103285</t>
  </si>
  <si>
    <t>103224</t>
  </si>
  <si>
    <t>103251</t>
  </si>
  <si>
    <t>103273</t>
  </si>
  <si>
    <t>103144</t>
  </si>
  <si>
    <t>103238</t>
  </si>
  <si>
    <t>103237</t>
  </si>
  <si>
    <t>103159</t>
  </si>
  <si>
    <t>103100</t>
  </si>
  <si>
    <t>103247</t>
  </si>
  <si>
    <t>103185</t>
  </si>
  <si>
    <t>103222</t>
  </si>
  <si>
    <t>103250</t>
  </si>
  <si>
    <t>103275</t>
  </si>
  <si>
    <t>103125</t>
  </si>
  <si>
    <t>103166</t>
  </si>
  <si>
    <t>103132</t>
  </si>
  <si>
    <t>103283</t>
  </si>
  <si>
    <t>103245</t>
  </si>
  <si>
    <t>103218</t>
  </si>
  <si>
    <t>103252</t>
  </si>
  <si>
    <t>103066</t>
  </si>
  <si>
    <t>102570</t>
  </si>
  <si>
    <t>102503</t>
  </si>
  <si>
    <t>102878</t>
  </si>
  <si>
    <t>102580</t>
  </si>
  <si>
    <t>102504</t>
  </si>
  <si>
    <t>102578</t>
  </si>
  <si>
    <t>102513</t>
  </si>
  <si>
    <t>102438</t>
  </si>
  <si>
    <t>102467</t>
  </si>
  <si>
    <t>102284</t>
  </si>
  <si>
    <t>102517</t>
  </si>
  <si>
    <t>102708</t>
  </si>
  <si>
    <t>102395</t>
  </si>
  <si>
    <t>102535</t>
  </si>
  <si>
    <t>102392</t>
  </si>
  <si>
    <t>102405</t>
  </si>
  <si>
    <t>102415</t>
  </si>
  <si>
    <t>102399</t>
  </si>
  <si>
    <t>102537</t>
  </si>
  <si>
    <t>102410</t>
  </si>
  <si>
    <t>102379</t>
  </si>
  <si>
    <t>102416</t>
  </si>
  <si>
    <t>102443</t>
  </si>
  <si>
    <t>102393</t>
  </si>
  <si>
    <t>102346</t>
  </si>
  <si>
    <t>102536</t>
  </si>
  <si>
    <t>102431</t>
  </si>
  <si>
    <t>102417</t>
  </si>
  <si>
    <t>102538</t>
  </si>
  <si>
    <t>102390</t>
  </si>
  <si>
    <t>102371</t>
  </si>
  <si>
    <t>102787</t>
  </si>
  <si>
    <t>102366</t>
  </si>
  <si>
    <t>102427</t>
  </si>
  <si>
    <t>102478</t>
  </si>
  <si>
    <t>102396</t>
  </si>
  <si>
    <t>102509</t>
  </si>
  <si>
    <t>102294</t>
  </si>
  <si>
    <t>102357</t>
  </si>
  <si>
    <t>102336</t>
  </si>
  <si>
    <t>103082</t>
  </si>
  <si>
    <t>102278</t>
  </si>
  <si>
    <t>102280</t>
  </si>
  <si>
    <t>102287</t>
  </si>
  <si>
    <t>102289</t>
  </si>
  <si>
    <t>102367</t>
  </si>
  <si>
    <t>103108</t>
  </si>
  <si>
    <t>102829</t>
  </si>
  <si>
    <t>102398</t>
  </si>
  <si>
    <t>102833</t>
  </si>
  <si>
    <t>102862</t>
  </si>
  <si>
    <t>102915</t>
  </si>
  <si>
    <t>102948</t>
  </si>
  <si>
    <t>102978</t>
  </si>
  <si>
    <t>102936</t>
  </si>
  <si>
    <t>102859</t>
  </si>
  <si>
    <t>102661</t>
  </si>
  <si>
    <t>102505</t>
  </si>
  <si>
    <t>102440</t>
  </si>
  <si>
    <t>102681</t>
  </si>
  <si>
    <t>102810</t>
  </si>
  <si>
    <t>102977</t>
  </si>
  <si>
    <t>102832</t>
  </si>
  <si>
    <t>102298</t>
  </si>
  <si>
    <t>102741</t>
  </si>
  <si>
    <t>102718</t>
  </si>
  <si>
    <t>102710</t>
  </si>
  <si>
    <t>102388</t>
  </si>
  <si>
    <t>102510</t>
  </si>
  <si>
    <t>102377</t>
  </si>
  <si>
    <t>102436</t>
  </si>
  <si>
    <t>102447</t>
  </si>
  <si>
    <t>102899</t>
  </si>
  <si>
    <t>102897</t>
  </si>
  <si>
    <t>102928</t>
  </si>
  <si>
    <t>102914</t>
  </si>
  <si>
    <t>103107</t>
  </si>
  <si>
    <t>103113</t>
  </si>
  <si>
    <t>103117</t>
  </si>
  <si>
    <t>102279</t>
  </si>
  <si>
    <t>102082</t>
  </si>
  <si>
    <t>102589</t>
  </si>
  <si>
    <t>102343</t>
  </si>
  <si>
    <t>103355</t>
  </si>
  <si>
    <t>103342</t>
  </si>
  <si>
    <t>103328</t>
  </si>
  <si>
    <t>103335</t>
  </si>
  <si>
    <t>103347</t>
  </si>
  <si>
    <t>103351</t>
  </si>
  <si>
    <t>103321</t>
  </si>
  <si>
    <t>103362</t>
  </si>
  <si>
    <t>103373</t>
  </si>
  <si>
    <t>103374</t>
  </si>
  <si>
    <t>103260</t>
  </si>
  <si>
    <t>103268</t>
  </si>
  <si>
    <t>103309</t>
  </si>
  <si>
    <t>103316</t>
  </si>
  <si>
    <t>103317</t>
  </si>
  <si>
    <t>103318</t>
  </si>
  <si>
    <t>102969</t>
  </si>
  <si>
    <t>103059</t>
  </si>
  <si>
    <t>103063</t>
  </si>
  <si>
    <t>103042</t>
  </si>
  <si>
    <t>103069</t>
  </si>
  <si>
    <t>103072</t>
  </si>
  <si>
    <t>103077</t>
  </si>
  <si>
    <t>102635</t>
  </si>
  <si>
    <t>103089</t>
  </si>
  <si>
    <t>103052</t>
  </si>
  <si>
    <t>103076</t>
  </si>
  <si>
    <t>103095</t>
  </si>
  <si>
    <t>103115</t>
  </si>
  <si>
    <t>103010</t>
  </si>
  <si>
    <t>103027</t>
  </si>
  <si>
    <t>103033</t>
  </si>
  <si>
    <t>103041</t>
  </si>
  <si>
    <t>103141</t>
  </si>
  <si>
    <t>103123</t>
  </si>
  <si>
    <t>103324</t>
  </si>
  <si>
    <t>103313</t>
  </si>
  <si>
    <t>103341</t>
  </si>
  <si>
    <t>103325</t>
  </si>
  <si>
    <t>103332</t>
  </si>
  <si>
    <t>103353</t>
  </si>
  <si>
    <t>103359</t>
  </si>
  <si>
    <t>103330</t>
  </si>
  <si>
    <t>103344</t>
  </si>
  <si>
    <t>103345</t>
  </si>
  <si>
    <t>103369</t>
  </si>
  <si>
    <t>103365</t>
  </si>
  <si>
    <t>103375</t>
  </si>
  <si>
    <t>103378</t>
  </si>
  <si>
    <t>103358</t>
  </si>
  <si>
    <t>103366</t>
  </si>
  <si>
    <t>103364</t>
  </si>
  <si>
    <t>103371</t>
  </si>
  <si>
    <t>103338</t>
  </si>
  <si>
    <t>103339</t>
  </si>
  <si>
    <t>103361</t>
  </si>
  <si>
    <t>103053</t>
  </si>
  <si>
    <t>103054</t>
  </si>
  <si>
    <t>103057</t>
  </si>
  <si>
    <t>103062</t>
  </si>
  <si>
    <t>103034</t>
  </si>
  <si>
    <t>103064</t>
  </si>
  <si>
    <t>103067</t>
  </si>
  <si>
    <t>103068</t>
  </si>
  <si>
    <t>103065</t>
  </si>
  <si>
    <t>103073</t>
  </si>
  <si>
    <t>102450</t>
  </si>
  <si>
    <t>103070</t>
  </si>
  <si>
    <t>103085</t>
  </si>
  <si>
    <t>103075</t>
  </si>
  <si>
    <t>102561</t>
  </si>
  <si>
    <t>102560</t>
  </si>
  <si>
    <t>103074</t>
  </si>
  <si>
    <t>103092</t>
  </si>
  <si>
    <t>103098</t>
  </si>
  <si>
    <t>103083</t>
  </si>
  <si>
    <t>102477</t>
  </si>
  <si>
    <t>102486</t>
  </si>
  <si>
    <t>103093</t>
  </si>
  <si>
    <t>103087</t>
  </si>
  <si>
    <t>103091</t>
  </si>
  <si>
    <t>103090</t>
  </si>
  <si>
    <t>103080</t>
  </si>
  <si>
    <t>103096</t>
  </si>
  <si>
    <t>103099</t>
  </si>
  <si>
    <t>103101</t>
  </si>
  <si>
    <t>103105</t>
  </si>
  <si>
    <t>103084</t>
  </si>
  <si>
    <t>103116</t>
  </si>
  <si>
    <t>103114</t>
  </si>
  <si>
    <t>103102</t>
  </si>
  <si>
    <t>103103</t>
  </si>
  <si>
    <t>103111</t>
  </si>
  <si>
    <t>103112</t>
  </si>
  <si>
    <t>103122</t>
  </si>
  <si>
    <t>103129</t>
  </si>
  <si>
    <t>103120</t>
  </si>
  <si>
    <t>103119</t>
  </si>
  <si>
    <t>103142</t>
  </si>
  <si>
    <t>103138</t>
  </si>
  <si>
    <t>103134</t>
  </si>
  <si>
    <t>103104</t>
  </si>
  <si>
    <t>103130</t>
  </si>
  <si>
    <t>103131</t>
  </si>
  <si>
    <t>103136</t>
  </si>
  <si>
    <t>103143</t>
  </si>
  <si>
    <t>103158</t>
  </si>
  <si>
    <t>103156</t>
  </si>
  <si>
    <t>103154</t>
  </si>
  <si>
    <t>103148</t>
  </si>
  <si>
    <t>103146</t>
  </si>
  <si>
    <t>103139</t>
  </si>
  <si>
    <t>103128</t>
  </si>
  <si>
    <t>103127</t>
  </si>
  <si>
    <t>103118</t>
  </si>
  <si>
    <t>103315</t>
  </si>
  <si>
    <t>103312</t>
  </si>
  <si>
    <t>103331</t>
  </si>
  <si>
    <t>103350</t>
  </si>
  <si>
    <t>103349</t>
  </si>
  <si>
    <t>103354</t>
  </si>
  <si>
    <t>103360</t>
  </si>
  <si>
    <t>103310</t>
  </si>
  <si>
    <t>103357</t>
  </si>
  <si>
    <t>103346</t>
  </si>
  <si>
    <t>103356</t>
  </si>
  <si>
    <t>103376</t>
  </si>
  <si>
    <t>103370</t>
  </si>
  <si>
    <t>103372</t>
  </si>
  <si>
    <t>103377</t>
  </si>
  <si>
    <t>1935-2041</t>
  </si>
  <si>
    <t>2012-2040</t>
  </si>
  <si>
    <t>Inspection  Spot</t>
  </si>
  <si>
    <t>5738-5852</t>
  </si>
  <si>
    <t>1263-1269</t>
  </si>
  <si>
    <t>103772</t>
  </si>
  <si>
    <t>103786</t>
  </si>
  <si>
    <t>-</t>
  </si>
  <si>
    <t>103650</t>
  </si>
  <si>
    <t>103766</t>
  </si>
  <si>
    <t>103737</t>
  </si>
  <si>
    <t>103768</t>
  </si>
  <si>
    <t>103777</t>
  </si>
  <si>
    <t>103732</t>
  </si>
  <si>
    <t>301021</t>
  </si>
  <si>
    <t>301532</t>
  </si>
  <si>
    <t>301671</t>
  </si>
  <si>
    <t>301746</t>
  </si>
  <si>
    <t>301822</t>
  </si>
  <si>
    <t>301934</t>
  </si>
  <si>
    <t>301971</t>
  </si>
  <si>
    <t>301970</t>
  </si>
  <si>
    <t>301973</t>
  </si>
  <si>
    <t>301975</t>
  </si>
  <si>
    <t>301976</t>
  </si>
  <si>
    <t>301978</t>
  </si>
  <si>
    <t>301982</t>
  </si>
  <si>
    <t>301983</t>
  </si>
  <si>
    <t>301985</t>
  </si>
  <si>
    <t>301992</t>
  </si>
  <si>
    <t>301995</t>
  </si>
  <si>
    <t>301996</t>
  </si>
  <si>
    <t>301999</t>
  </si>
  <si>
    <t>302004</t>
  </si>
  <si>
    <t>302005</t>
  </si>
  <si>
    <t>302008</t>
  </si>
  <si>
    <t>302010</t>
  </si>
  <si>
    <t>302012</t>
  </si>
  <si>
    <t>302013</t>
  </si>
  <si>
    <t>302016</t>
  </si>
  <si>
    <t>302018</t>
  </si>
  <si>
    <t>302019</t>
  </si>
  <si>
    <t>302020</t>
  </si>
  <si>
    <t>302021</t>
  </si>
  <si>
    <t>302025</t>
  </si>
  <si>
    <t>302030</t>
  </si>
  <si>
    <t>302033</t>
  </si>
  <si>
    <t>302032</t>
  </si>
  <si>
    <t>201013</t>
  </si>
  <si>
    <t>201052</t>
  </si>
  <si>
    <t>201054</t>
  </si>
  <si>
    <t>201059</t>
  </si>
  <si>
    <t>201049</t>
  </si>
  <si>
    <t>201057</t>
  </si>
  <si>
    <t>201058</t>
  </si>
  <si>
    <t>201060</t>
  </si>
  <si>
    <t>201063</t>
  </si>
  <si>
    <t>201062</t>
  </si>
  <si>
    <t>201061</t>
  </si>
  <si>
    <t>401003</t>
  </si>
  <si>
    <t>401004</t>
  </si>
  <si>
    <t>401006</t>
  </si>
  <si>
    <t>401005</t>
  </si>
  <si>
    <t>401010</t>
  </si>
  <si>
    <t>401009</t>
  </si>
  <si>
    <t>401011</t>
  </si>
  <si>
    <t>401012</t>
  </si>
  <si>
    <t>Coral do Atlantico</t>
  </si>
  <si>
    <t>Cidade de Ilha Bela</t>
  </si>
  <si>
    <t>Maintenance Contract - Variable</t>
  </si>
  <si>
    <t>5874-5889</t>
  </si>
  <si>
    <t>5875-5890</t>
  </si>
  <si>
    <t>5878-5896</t>
  </si>
  <si>
    <t>OCEANEERING-TAKATSUGU J</t>
  </si>
  <si>
    <t>3770</t>
  </si>
  <si>
    <t>FORESEA-NORBE VI</t>
  </si>
  <si>
    <t>103687</t>
  </si>
  <si>
    <t>FORESEA-NORBE IX</t>
  </si>
  <si>
    <t>3784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</si>
</sst>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_-[$R$-416]\ * #,##0.00_-;\-[$R$-416]\ * #,##0.00_-;_-[$R$-416]\ * &quot;-&quot;??_-;_-@_-"/>
    <numFmt numFmtId="167" formatCode="[$-416]d\-mmm\-yy;@"/>
    <numFmt numFmtId="168" formatCode="[$-416]mmm\-yy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Segoe UI Light"/>
      <family val="2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B9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2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0" fillId="0" borderId="0" xfId="0" applyAlignment="1">
      <alignment horizontal="left"/>
    </xf>
    <xf numFmtId="3" fontId="0" fillId="0" borderId="0" xfId="0" applyNumberFormat="1"/>
    <xf numFmtId="0" fontId="2" fillId="5" borderId="0" xfId="0" applyFont="1" applyFill="1"/>
    <xf numFmtId="0" fontId="2" fillId="5" borderId="0" xfId="0" applyFont="1" applyFill="1" applyAlignment="1">
      <alignment horizontal="centerContinuous"/>
    </xf>
    <xf numFmtId="0" fontId="4" fillId="0" borderId="0" xfId="0" applyFont="1" applyAlignment="1">
      <alignment horizontal="center" vertical="center" wrapText="1"/>
    </xf>
    <xf numFmtId="0" fontId="0" fillId="0" borderId="0" xfId="0" applyProtection="1">
      <protection locked="0"/>
    </xf>
    <xf numFmtId="0" fontId="4" fillId="3" borderId="0" xfId="0" applyFont="1" applyFill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4" borderId="0" xfId="0" applyFont="1" applyFill="1" applyAlignment="1" applyProtection="1">
      <alignment horizontal="center" vertical="center" wrapText="1"/>
      <protection locked="0"/>
    </xf>
    <xf numFmtId="164" fontId="5" fillId="0" borderId="0" xfId="1" applyNumberFormat="1" applyFont="1" applyProtection="1">
      <protection locked="0"/>
    </xf>
    <xf numFmtId="0" fontId="5" fillId="0" borderId="0" xfId="0" applyFont="1" applyProtection="1">
      <protection locked="0"/>
    </xf>
    <xf numFmtId="0" fontId="5" fillId="2" borderId="0" xfId="0" applyFont="1" applyFill="1" applyProtection="1">
      <protection locked="0" hidden="1"/>
    </xf>
    <xf numFmtId="14" fontId="5" fillId="0" borderId="0" xfId="0" applyNumberFormat="1" applyFont="1" applyProtection="1">
      <protection locked="0"/>
    </xf>
    <xf numFmtId="0" fontId="0" fillId="0" borderId="0" xfId="1" applyNumberFormat="1" applyFont="1"/>
    <xf numFmtId="165" fontId="0" fillId="0" borderId="0" xfId="0" applyNumberFormat="1"/>
    <xf numFmtId="165" fontId="4" fillId="4" borderId="0" xfId="0" applyNumberFormat="1" applyFont="1" applyFill="1" applyAlignment="1" applyProtection="1">
      <alignment horizontal="center" vertical="center" wrapText="1"/>
      <protection locked="0"/>
    </xf>
    <xf numFmtId="165" fontId="5" fillId="2" borderId="0" xfId="1" applyNumberFormat="1" applyFont="1" applyFill="1" applyProtection="1">
      <protection locked="0" hidden="1"/>
    </xf>
    <xf numFmtId="0" fontId="4" fillId="7" borderId="0" xfId="0" applyFont="1" applyFill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/>
      <protection locked="0"/>
    </xf>
    <xf numFmtId="165" fontId="5" fillId="2" borderId="0" xfId="0" applyNumberFormat="1" applyFont="1" applyFill="1" applyProtection="1"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7" fontId="5" fillId="0" borderId="0" xfId="1" applyNumberFormat="1" applyFont="1" applyAlignment="1" applyProtection="1">
      <alignment horizontal="center" vertical="center"/>
      <protection locked="0"/>
    </xf>
    <xf numFmtId="14" fontId="5" fillId="0" borderId="0" xfId="0" applyNumberFormat="1" applyFont="1" applyAlignment="1" applyProtection="1">
      <alignment horizontal="center" vertical="center"/>
      <protection locked="0"/>
    </xf>
    <xf numFmtId="4" fontId="5" fillId="0" borderId="0" xfId="0" applyNumberFormat="1" applyFont="1" applyAlignment="1" applyProtection="1">
      <alignment horizontal="center"/>
      <protection locked="0"/>
    </xf>
    <xf numFmtId="4" fontId="5" fillId="2" borderId="0" xfId="1" applyNumberFormat="1" applyFont="1" applyFill="1" applyAlignment="1" applyProtection="1">
      <alignment horizontal="center"/>
      <protection locked="0" hidden="1"/>
    </xf>
    <xf numFmtId="4" fontId="0" fillId="0" borderId="0" xfId="0" applyNumberFormat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center" vertical="center"/>
      <protection locked="0" hidden="1"/>
    </xf>
    <xf numFmtId="44" fontId="0" fillId="0" borderId="0" xfId="2" applyFont="1" applyProtection="1">
      <protection locked="0"/>
    </xf>
    <xf numFmtId="0" fontId="6" fillId="0" borderId="0" xfId="0" applyFont="1"/>
    <xf numFmtId="44" fontId="5" fillId="0" borderId="0" xfId="2" applyFont="1" applyProtection="1">
      <protection locked="0"/>
    </xf>
    <xf numFmtId="0" fontId="5" fillId="6" borderId="0" xfId="0" applyFont="1" applyFill="1" applyAlignment="1" applyProtection="1">
      <alignment horizontal="center"/>
      <protection locked="0"/>
    </xf>
    <xf numFmtId="0" fontId="0" fillId="0" borderId="0" xfId="0" pivotButton="1"/>
    <xf numFmtId="0" fontId="5" fillId="0" borderId="0" xfId="2" applyNumberFormat="1" applyFont="1" applyAlignment="1" applyProtection="1">
      <alignment horizontal="center"/>
      <protection locked="0"/>
    </xf>
    <xf numFmtId="0" fontId="5" fillId="6" borderId="0" xfId="0" applyFont="1" applyFill="1" applyAlignment="1" applyProtection="1">
      <alignment horizontal="center"/>
      <protection locked="0" hidden="1"/>
    </xf>
    <xf numFmtId="0" fontId="5" fillId="2" borderId="1" xfId="0" applyFont="1" applyFill="1" applyBorder="1"/>
    <xf numFmtId="0" fontId="0" fillId="6" borderId="0" xfId="0" applyFill="1" applyAlignment="1" applyProtection="1">
      <alignment horizontal="center"/>
      <protection locked="0"/>
    </xf>
    <xf numFmtId="44" fontId="4" fillId="0" borderId="0" xfId="2" applyFont="1" applyAlignment="1" applyProtection="1">
      <alignment horizontal="center" vertical="center" wrapText="1"/>
      <protection locked="0"/>
    </xf>
    <xf numFmtId="0" fontId="0" fillId="0" borderId="0" xfId="2" applyNumberFormat="1" applyFont="1" applyAlignment="1" applyProtection="1">
      <alignment horizontal="center"/>
      <protection locked="0"/>
    </xf>
    <xf numFmtId="0" fontId="4" fillId="0" borderId="0" xfId="2" applyNumberFormat="1" applyFont="1" applyAlignment="1" applyProtection="1">
      <alignment horizontal="center" vertical="center" wrapText="1"/>
      <protection locked="0"/>
    </xf>
    <xf numFmtId="17" fontId="0" fillId="0" borderId="0" xfId="0" applyNumberFormat="1"/>
    <xf numFmtId="166" fontId="0" fillId="0" borderId="0" xfId="0" applyNumberFormat="1"/>
    <xf numFmtId="9" fontId="0" fillId="0" borderId="0" xfId="0" applyNumberFormat="1"/>
    <xf numFmtId="9" fontId="0" fillId="0" borderId="0" xfId="0" applyNumberFormat="1" applyAlignment="1">
      <alignment horizontal="center"/>
    </xf>
    <xf numFmtId="167" fontId="0" fillId="0" borderId="0" xfId="0" applyNumberFormat="1"/>
    <xf numFmtId="0" fontId="7" fillId="3" borderId="2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6" fillId="0" borderId="3" xfId="0" applyFont="1" applyBorder="1"/>
    <xf numFmtId="0" fontId="7" fillId="3" borderId="0" xfId="0" applyFont="1" applyFill="1" applyAlignment="1">
      <alignment horizontal="center" vertical="center" wrapText="1"/>
    </xf>
    <xf numFmtId="0" fontId="5" fillId="6" borderId="0" xfId="0" applyFont="1" applyFill="1" applyAlignment="1" applyProtection="1">
      <alignment horizontal="center" vertical="center"/>
      <protection locked="0"/>
    </xf>
    <xf numFmtId="17" fontId="5" fillId="6" borderId="0" xfId="1" applyNumberFormat="1" applyFont="1" applyFill="1" applyAlignment="1" applyProtection="1">
      <alignment horizontal="center" vertical="center"/>
      <protection locked="0"/>
    </xf>
    <xf numFmtId="166" fontId="0" fillId="0" borderId="0" xfId="1" applyNumberFormat="1" applyFont="1" applyAlignment="1">
      <alignment horizontal="center"/>
    </xf>
    <xf numFmtId="0" fontId="5" fillId="8" borderId="0" xfId="0" applyFont="1" applyFill="1" applyAlignment="1" applyProtection="1">
      <alignment horizontal="center"/>
      <protection locked="0"/>
    </xf>
    <xf numFmtId="16" fontId="5" fillId="0" borderId="0" xfId="2" applyNumberFormat="1" applyFont="1" applyAlignment="1" applyProtection="1">
      <alignment horizontal="center"/>
      <protection locked="0"/>
    </xf>
    <xf numFmtId="14" fontId="0" fillId="9" borderId="4" xfId="0" applyNumberFormat="1" applyFill="1" applyBorder="1" applyAlignment="1">
      <alignment horizontal="center" vertical="center"/>
    </xf>
    <xf numFmtId="14" fontId="0" fillId="9" borderId="5" xfId="0" applyNumberFormat="1" applyFill="1" applyBorder="1" applyAlignment="1">
      <alignment horizontal="center" vertical="center"/>
    </xf>
    <xf numFmtId="14" fontId="0" fillId="9" borderId="6" xfId="0" applyNumberFormat="1" applyFill="1" applyBorder="1" applyAlignment="1">
      <alignment horizontal="center" vertical="center"/>
    </xf>
    <xf numFmtId="14" fontId="0" fillId="9" borderId="7" xfId="0" applyNumberFormat="1" applyFill="1" applyBorder="1" applyAlignment="1">
      <alignment horizontal="center" vertical="center"/>
    </xf>
    <xf numFmtId="168" fontId="0" fillId="9" borderId="7" xfId="0" applyNumberFormat="1" applyFill="1" applyBorder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0" fontId="0" fillId="10" borderId="8" xfId="0" applyFill="1" applyBorder="1"/>
    <xf numFmtId="0" fontId="0" fillId="11" borderId="9" xfId="0" applyFill="1" applyBorder="1" applyAlignment="1">
      <alignment horizontal="center" vertical="center"/>
    </xf>
    <xf numFmtId="44" fontId="0" fillId="12" borderId="9" xfId="2" applyFont="1" applyFill="1" applyBorder="1"/>
    <xf numFmtId="44" fontId="0" fillId="13" borderId="10" xfId="0" applyNumberFormat="1" applyFill="1" applyBorder="1"/>
    <xf numFmtId="44" fontId="0" fillId="0" borderId="11" xfId="0" applyNumberFormat="1" applyBorder="1"/>
    <xf numFmtId="9" fontId="0" fillId="0" borderId="0" xfId="3" applyFont="1" applyAlignment="1">
      <alignment horizontal="left"/>
    </xf>
    <xf numFmtId="0" fontId="9" fillId="10" borderId="12" xfId="0" applyFont="1" applyFill="1" applyBorder="1" applyAlignment="1">
      <alignment horizontal="right"/>
    </xf>
    <xf numFmtId="0" fontId="9" fillId="11" borderId="0" xfId="0" applyFont="1" applyFill="1" applyAlignment="1">
      <alignment horizontal="center" vertical="center"/>
    </xf>
    <xf numFmtId="44" fontId="9" fillId="12" borderId="0" xfId="2" applyFont="1" applyFill="1" applyBorder="1"/>
    <xf numFmtId="44" fontId="9" fillId="13" borderId="13" xfId="0" applyNumberFormat="1" applyFont="1" applyFill="1" applyBorder="1"/>
    <xf numFmtId="44" fontId="9" fillId="12" borderId="0" xfId="2" applyFont="1" applyFill="1"/>
    <xf numFmtId="0" fontId="0" fillId="0" borderId="11" xfId="0" applyBorder="1"/>
    <xf numFmtId="0" fontId="9" fillId="10" borderId="14" xfId="0" applyFont="1" applyFill="1" applyBorder="1" applyAlignment="1">
      <alignment horizontal="right"/>
    </xf>
    <xf numFmtId="44" fontId="9" fillId="13" borderId="0" xfId="0" applyNumberFormat="1" applyFont="1" applyFill="1"/>
    <xf numFmtId="0" fontId="0" fillId="10" borderId="15" xfId="0" applyFill="1" applyBorder="1"/>
    <xf numFmtId="0" fontId="0" fillId="11" borderId="16" xfId="0" applyFill="1" applyBorder="1" applyAlignment="1">
      <alignment horizontal="center" vertical="center"/>
    </xf>
    <xf numFmtId="44" fontId="0" fillId="12" borderId="16" xfId="2" applyFont="1" applyFill="1" applyBorder="1"/>
    <xf numFmtId="44" fontId="0" fillId="13" borderId="16" xfId="0" applyNumberFormat="1" applyFill="1" applyBorder="1"/>
    <xf numFmtId="0" fontId="0" fillId="10" borderId="4" xfId="0" applyFill="1" applyBorder="1"/>
    <xf numFmtId="0" fontId="0" fillId="11" borderId="5" xfId="0" applyFill="1" applyBorder="1" applyAlignment="1">
      <alignment horizontal="center" vertical="center"/>
    </xf>
    <xf numFmtId="44" fontId="0" fillId="12" borderId="5" xfId="2" applyFont="1" applyFill="1" applyBorder="1"/>
    <xf numFmtId="44" fontId="0" fillId="13" borderId="6" xfId="0" applyNumberFormat="1" applyFill="1" applyBorder="1"/>
    <xf numFmtId="0" fontId="0" fillId="10" borderId="16" xfId="0" applyFill="1" applyBorder="1"/>
    <xf numFmtId="44" fontId="0" fillId="13" borderId="17" xfId="0" applyNumberFormat="1" applyFill="1" applyBorder="1"/>
    <xf numFmtId="9" fontId="8" fillId="0" borderId="0" xfId="3" applyFont="1" applyAlignment="1">
      <alignment horizontal="left"/>
    </xf>
    <xf numFmtId="44" fontId="0" fillId="13" borderId="13" xfId="0" applyNumberFormat="1" applyFill="1" applyBorder="1"/>
    <xf numFmtId="44" fontId="0" fillId="13" borderId="0" xfId="0" applyNumberFormat="1" applyFill="1"/>
    <xf numFmtId="0" fontId="0" fillId="0" borderId="18" xfId="0" applyBorder="1"/>
    <xf numFmtId="0" fontId="0" fillId="14" borderId="19" xfId="2" applyNumberFormat="1" applyFont="1" applyFill="1" applyBorder="1" applyAlignment="1">
      <alignment horizontal="center" vertical="center"/>
    </xf>
    <xf numFmtId="44" fontId="0" fillId="15" borderId="19" xfId="2" applyFont="1" applyFill="1" applyBorder="1"/>
    <xf numFmtId="44" fontId="0" fillId="16" borderId="20" xfId="2" applyFont="1" applyFill="1" applyBorder="1"/>
    <xf numFmtId="44" fontId="0" fillId="0" borderId="21" xfId="0" applyNumberFormat="1" applyBorder="1"/>
    <xf numFmtId="44" fontId="0" fillId="0" borderId="0" xfId="0" applyNumberFormat="1"/>
    <xf numFmtId="44" fontId="0" fillId="0" borderId="0" xfId="2" applyFont="1"/>
    <xf numFmtId="8" fontId="5" fillId="0" borderId="0" xfId="2" applyNumberFormat="1" applyFont="1" applyProtection="1">
      <protection locked="0"/>
    </xf>
    <xf numFmtId="49" fontId="6" fillId="0" borderId="0" xfId="0" applyNumberFormat="1" applyFont="1" applyAlignment="1">
      <alignment horizontal="center"/>
    </xf>
    <xf numFmtId="44" fontId="0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17" fontId="10" fillId="0" borderId="0" xfId="0" applyNumberFormat="1" applyFont="1" applyAlignment="1">
      <alignment horizontal="center"/>
    </xf>
    <xf numFmtId="0" fontId="9" fillId="10" borderId="22" xfId="0" applyFont="1" applyFill="1" applyBorder="1" applyAlignment="1">
      <alignment horizontal="right"/>
    </xf>
    <xf numFmtId="0" fontId="0" fillId="11" borderId="0" xfId="0" applyFill="1" applyAlignment="1">
      <alignment horizontal="center" vertical="center"/>
    </xf>
    <xf numFmtId="44" fontId="0" fillId="12" borderId="0" xfId="2" applyFont="1" applyFill="1" applyBorder="1"/>
    <xf numFmtId="0" fontId="9" fillId="10" borderId="23" xfId="0" applyFont="1" applyFill="1" applyBorder="1" applyAlignment="1">
      <alignment horizontal="right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0" fillId="0" borderId="0" xfId="0" applyNumberForma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24"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Continuous"/>
    </dxf>
    <dxf>
      <alignment horizontal="centerContinuous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numFmt numFmtId="3" formatCode="#,##0"/>
    </dxf>
    <dxf>
      <numFmt numFmtId="0" formatCode="General"/>
    </dxf>
    <dxf>
      <numFmt numFmtId="19" formatCode="dd/mm/yyyy"/>
    </dxf>
    <dxf>
      <numFmt numFmtId="164" formatCode="_-* #,##0_-;\-* #,##0_-;_-* &quot;-&quot;??_-;_-@_-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numFmt numFmtId="166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</dxf>
    <dxf>
      <numFmt numFmtId="19" formatCode="dd/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fill>
        <patternFill patternType="solid">
          <fgColor indexed="64"/>
          <bgColor theme="0" tint="-0.14999847407452621"/>
        </patternFill>
      </fill>
      <protection locked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* #,##0_-;\-* #,##0_-;_-* &quot;-&quot;??_-;_-@_-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5" formatCode="&quot;R$&quot;\ #,##0.00"/>
      <fill>
        <patternFill patternType="solid">
          <fgColor indexed="64"/>
          <bgColor theme="0" tint="-0.14999847407452621"/>
        </patternFill>
      </fill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numFmt numFmtId="164" formatCode="_-* #,##0_-;\-* #,##0_-;_-* &quot;-&quot;??_-;_-@_-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* #,##0_-;\-* #,##0_-;_-* &quot;-&quot;??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numFmt numFmtId="164" formatCode="_-* #,##0_-;\-* #,##0_-;_-* &quot;-&quot;??_-;_-@_-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* #,##0_-;\-* #,##0_-;_-* &quot;-&quot;??_-;_-@_-"/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numFmt numFmtId="164" formatCode="_-* #,##0_-;\-* #,##0_-;_-* &quot;-&quot;??_-;_-@_-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* #,##0_-;\-* #,##0_-;_-* &quot;-&quot;??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numFmt numFmtId="164" formatCode="_-* #,##0_-;\-* #,##0_-;_-* &quot;-&quot;??_-;_-@_-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* #,##0_-;\-* #,##0_-;_-* &quot;-&quot;??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numFmt numFmtId="164" formatCode="_-* #,##0_-;\-* #,##0_-;_-* &quot;-&quot;??_-;_-@_-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* #,##0_-;\-* #,##0_-;_-* &quot;-&quot;??_-;_-@_-"/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numFmt numFmtId="164" formatCode="_-* #,##0_-;\-* #,##0_-;_-* &quot;-&quot;??_-;_-@_-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* #,##0_-;\-* #,##0_-;_-* &quot;-&quot;??_-;_-@_-"/>
      <protection locked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* #,##0_-;\-* #,##0_-;_-* &quot;-&quot;??_-;_-@_-"/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numFmt numFmtId="164" formatCode="_-* #,##0_-;\-* #,##0_-;_-* &quot;-&quot;??_-;_-@_-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* #,##0_-;\-* #,##0_-;_-* &quot;-&quot;??_-;_-@_-"/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numFmt numFmtId="164" formatCode="_-* #,##0_-;\-* #,##0_-;_-* &quot;-&quot;??_-;_-@_-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* #,##0_-;\-* #,##0_-;_-* &quot;-&quot;??_-;_-@_-"/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numFmt numFmtId="164" formatCode="_-* #,##0_-;\-* #,##0_-;_-* &quot;-&quot;??_-;_-@_-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* #,##0_-;\-* #,##0_-;_-* &quot;-&quot;??_-;_-@_-"/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numFmt numFmtId="164" formatCode="_-* #,##0_-;\-* #,##0_-;_-* &quot;-&quot;??_-;_-@_-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* #,##0_-;\-* #,##0_-;_-* &quot;-&quot;??_-;_-@_-"/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numFmt numFmtId="164" formatCode="_-* #,##0_-;\-* #,##0_-;_-* &quot;-&quot;??_-;_-@_-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* #,##0_-;\-* #,##0_-;_-* &quot;-&quot;??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numFmt numFmtId="164" formatCode="_-* #,##0_-;\-* #,##0_-;_-* &quot;-&quot;??_-;_-@_-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* #,##0_-;\-* #,##0_-;_-* &quot;-&quot;??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numFmt numFmtId="164" formatCode="_-* #,##0_-;\-* #,##0_-;_-* &quot;-&quot;??_-;_-@_-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* #,##0_-;\-* #,##0_-;_-* &quot;-&quot;??_-;_-@_-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fill>
        <patternFill patternType="solid">
          <fgColor indexed="64"/>
          <bgColor theme="0" tint="-0.1499984740745262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5" formatCode="&quot;R$&quot;\ #,##0.00"/>
      <fill>
        <patternFill patternType="solid">
          <fgColor indexed="64"/>
          <bgColor theme="0" tint="-0.14999847407452621"/>
        </patternFill>
      </fill>
      <protection locked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fill>
        <patternFill patternType="solid">
          <fgColor indexed="64"/>
          <bgColor theme="0" tint="-0.14999847407452621"/>
        </patternFill>
      </fill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fill>
        <patternFill patternType="solid">
          <fgColor indexed="64"/>
          <bgColor theme="0" tint="-0.1499984740745262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>
          <fgColor indexed="64"/>
          <bgColor theme="0" tint="-0.14999847407452621"/>
        </patternFill>
      </fill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center" textRotation="0" indent="0" justifyLastLine="0" shrinkToFit="0" readingOrder="0"/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  <alignment horizontal="center" vertical="center" textRotation="0" indent="0" justifyLastLine="0" shrinkToFit="0" readingOrder="0"/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indent="0" justifyLastLine="0" shrinkToFit="0" readingOrder="0"/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numFmt numFmtId="164" formatCode="_-* #,##0_-;\-* #,##0_-;_-* &quot;-&quot;??_-;_-@_-"/>
      <fill>
        <patternFill patternType="solid">
          <fgColor indexed="64"/>
          <bgColor theme="0" tint="-0.1499984740745262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indent="0" justifyLastLine="0" shrinkToFit="0" readingOrder="0"/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numFmt numFmtId="164" formatCode="_-* #,##0_-;\-* #,##0_-;_-* &quot;-&quot;??_-;_-@_-"/>
      <fill>
        <patternFill patternType="solid">
          <fgColor indexed="64"/>
          <bgColor theme="0" tint="-0.1499984740745262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  <fill>
        <patternFill patternType="solid">
          <fgColor indexed="64"/>
          <bgColor theme="0" tint="-0.14999847407452621"/>
        </patternFill>
      </fill>
      <alignment horizontal="center" textRotation="0" indent="0" justifyLastLine="0" shrinkToFit="0" readingOrder="0"/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  <alignment horizontal="center" textRotation="0" indent="0" justifyLastLine="0" shrinkToFit="0" readingOrder="0"/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  <alignment horizontal="center" vertical="center" textRotation="0" indent="0" justifyLastLine="0" shrinkToFit="0" readingOrder="0"/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  <alignment horizontal="center" vertical="center" textRotation="0" indent="0" justifyLastLine="0" shrinkToFit="0" readingOrder="0"/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fill>
        <patternFill patternType="solid">
          <fgColor indexed="64"/>
          <bgColor theme="0" tint="-0.1499984740745262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fill>
        <patternFill patternType="solid">
          <fgColor indexed="64"/>
          <bgColor theme="0" tint="-0.1499984740745262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fill>
        <patternFill patternType="solid">
          <fgColor indexed="64"/>
          <bgColor theme="0" tint="-0.1499984740745262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fill>
        <patternFill patternType="solid">
          <fgColor indexed="64"/>
          <bgColor theme="0" tint="-0.14999847407452621"/>
        </patternFill>
      </fill>
      <protection locked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2" formatCode="mmm/yy"/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gency FB"/>
        <family val="2"/>
        <scheme val="none"/>
      </font>
      <fill>
        <patternFill>
          <fgColor indexed="64"/>
          <bgColor theme="0" tint="-0.14999847407452621"/>
        </patternFill>
      </fill>
      <protection locked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protection locked="0"/>
    </dxf>
    <dxf>
      <font>
        <strike val="0"/>
        <outline val="0"/>
        <shadow val="0"/>
        <u val="none"/>
        <vertAlign val="baseline"/>
        <sz val="9"/>
        <color theme="1"/>
        <name val="Segoe UI Light"/>
        <family val="2"/>
        <scheme val="none"/>
      </font>
      <alignment horizontal="center" vertical="center" textRotation="0" wrapText="1" indent="0" justifyLastLine="0" shrinkToFit="0" readingOrder="0"/>
      <protection locked="0"/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Estilo de Segmentação de Dados 1" pivot="0" table="0" count="1" xr9:uid="{E1071FFB-7589-41A3-858D-6D7E10345109}">
      <tableStyleElement type="wholeTable" dxfId="123"/>
    </tableStyle>
    <tableStyle name="Estilo de Segmentação de Dados 2" pivot="0" table="0" count="1" xr9:uid="{25273D48-9C55-4AA9-8096-49D062B757B4}">
      <tableStyleElement type="wholeTable" dxfId="122"/>
    </tableStyle>
  </tableStyles>
  <colors>
    <mruColors>
      <color rgb="FFFF3300"/>
      <color rgb="FFFFFFB9"/>
      <color rgb="FFFFFF99"/>
      <color rgb="FFF77863"/>
    </mruColors>
  </colors>
  <extLs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microsoft.com/office/2007/relationships/slicerCache" Target="slicerCaches/slicerCache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microsoft.com/office/2007/relationships/slicerCache" Target="slicerCaches/slicerCache1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32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microsoft.com/office/2017/10/relationships/person" Target="persons/person.xml"/><Relationship Id="rId30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s://apps.powerapps.com/play/e/default-ee54d570-e1f4-4080-b624-1b4673bbf349/a/a92518d6-cd5a-4753-ac7c-1e1e1b310460?tenantId=ee54d570-e1f4-4080-b624-1b4673bbf349&amp;source=sharebutton&amp;sourcetime=1734653024802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526561</xdr:colOff>
      <xdr:row>0</xdr:row>
      <xdr:rowOff>138723</xdr:rowOff>
    </xdr:from>
    <xdr:to>
      <xdr:col>4</xdr:col>
      <xdr:colOff>2199</xdr:colOff>
      <xdr:row>0</xdr:row>
      <xdr:rowOff>227623</xdr:rowOff>
    </xdr:to>
    <xdr:pic>
      <xdr:nvPicPr>
        <xdr:cNvPr id="4" name="Gráfico 3" descr="Input New WO">
          <a:hlinkClick xmlns:r="http://schemas.openxmlformats.org/officeDocument/2006/relationships" r:id="rId1" tooltip="Input New WO"/>
          <a:extLst>
            <a:ext uri="{FF2B5EF4-FFF2-40B4-BE49-F238E27FC236}">
              <a16:creationId xmlns:a16="http://schemas.microsoft.com/office/drawing/2014/main" id="{8F3E9147-0DA1-5DD6-B11F-9DCA8C9F9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38215" y="509954"/>
          <a:ext cx="88900" cy="88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596900</xdr:colOff>
      <xdr:row>0</xdr:row>
      <xdr:rowOff>165100</xdr:rowOff>
    </xdr:from>
    <xdr:to>
      <xdr:col>15</xdr:col>
      <xdr:colOff>544415</xdr:colOff>
      <xdr:row>2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47080B8-197C-4720-AA34-6DD905676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9850" y="165100"/>
          <a:ext cx="1166714" cy="317500"/>
        </a:xfrm>
        <a:prstGeom prst="rect">
          <a:avLst/>
        </a:prstGeom>
      </xdr:spPr>
    </xdr:pic>
    <xdr:clientData/>
  </xdr:twoCellAnchor>
  <xdr:twoCellAnchor editAs="oneCell">
    <xdr:from>
      <xdr:col>0</xdr:col>
      <xdr:colOff>50800</xdr:colOff>
      <xdr:row>0</xdr:row>
      <xdr:rowOff>44450</xdr:rowOff>
    </xdr:from>
    <xdr:to>
      <xdr:col>2</xdr:col>
      <xdr:colOff>0</xdr:colOff>
      <xdr:row>29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lient">
              <a:extLst>
                <a:ext uri="{FF2B5EF4-FFF2-40B4-BE49-F238E27FC236}">
                  <a16:creationId xmlns:a16="http://schemas.microsoft.com/office/drawing/2014/main" id="{6060AC8A-5E71-582E-8EFD-5281D5CABB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00" y="44450"/>
              <a:ext cx="1340827" cy="53242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819150</xdr:colOff>
      <xdr:row>0</xdr:row>
      <xdr:rowOff>44450</xdr:rowOff>
    </xdr:from>
    <xdr:to>
      <xdr:col>8</xdr:col>
      <xdr:colOff>547077</xdr:colOff>
      <xdr:row>3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Rig">
              <a:extLst>
                <a:ext uri="{FF2B5EF4-FFF2-40B4-BE49-F238E27FC236}">
                  <a16:creationId xmlns:a16="http://schemas.microsoft.com/office/drawing/2014/main" id="{1399DF6A-4BF3-9BA9-BAB8-7AA949217D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ig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9727" y="44450"/>
              <a:ext cx="4900735" cy="6647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qualitechirmcom.sharepoint.com/sites/BR-FINANCIAL/Documentos%20Compartilhados/04%20-%20FERRAMENTAS%20DE%20GEST&#195;O/Proje&#231;&#227;o%20de%20Rentabilidade/Projetos%20x%20Produ&#231;&#227;o%202025.xlsx" TargetMode="External"/><Relationship Id="rId1" Type="http://schemas.openxmlformats.org/officeDocument/2006/relationships/externalLinkPath" Target="https://qualitechirmcom.sharepoint.com/sites/BR-FINANCIAL/Documentos%20Compartilhados/04%20-%20FERRAMENTAS%20DE%20GEST&#195;O/Proje&#231;&#227;o%20de%20Rentabilidade/Projetos%20x%20Produ&#231;&#227;o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3"/>
      <sheetName val="Planilha1"/>
      <sheetName val="Input"/>
      <sheetName val="Planilha2"/>
      <sheetName val="Planilha5"/>
      <sheetName val="Comparação"/>
      <sheetName val="Tempo"/>
      <sheetName val="Ranking"/>
      <sheetName val="WIP"/>
      <sheetName val="Days"/>
      <sheetName val="Revenue"/>
      <sheetName val="WOs"/>
      <sheetName val="Rig"/>
      <sheetName val="ListaClientes"/>
      <sheetName val="ContractTypes"/>
      <sheetName val="SoW"/>
      <sheetName val="dEmbarks"/>
      <sheetName val="Clientes"/>
    </sheetNames>
    <sheetDataSet>
      <sheetData sheetId="0"/>
      <sheetData sheetId="1"/>
      <sheetData sheetId="2">
        <row r="1">
          <cell r="A1"/>
          <cell r="E1"/>
          <cell r="F1"/>
        </row>
        <row r="2">
          <cell r="A2"/>
          <cell r="E2"/>
          <cell r="F2"/>
          <cell r="M2">
            <v>106673.16</v>
          </cell>
          <cell r="U2"/>
          <cell r="Y2"/>
          <cell r="AC2">
            <v>100</v>
          </cell>
          <cell r="AG2">
            <v>0</v>
          </cell>
          <cell r="AK2">
            <v>0</v>
          </cell>
          <cell r="AO2">
            <v>0</v>
          </cell>
          <cell r="AS2">
            <v>1056.6469629629632</v>
          </cell>
        </row>
        <row r="3">
          <cell r="E3"/>
          <cell r="M3"/>
          <cell r="AG3"/>
          <cell r="AS3"/>
        </row>
        <row r="4">
          <cell r="A4" t="str">
            <v>Month</v>
          </cell>
          <cell r="E4" t="str">
            <v>Contract Category</v>
          </cell>
          <cell r="F4" t="str">
            <v>Cliente</v>
          </cell>
          <cell r="M4" t="str">
            <v>Amount Charged</v>
          </cell>
          <cell r="U4" t="str">
            <v>Days NF-Des</v>
          </cell>
          <cell r="Y4" t="str">
            <v>Days FL-Des</v>
          </cell>
          <cell r="AC4" t="str">
            <v>Total Daily</v>
          </cell>
          <cell r="AG4" t="str">
            <v>Hotel / Meal</v>
          </cell>
          <cell r="AK4" t="str">
            <v>Exchange rate variation</v>
          </cell>
          <cell r="AO4" t="str">
            <v>Others</v>
          </cell>
          <cell r="AS4" t="str">
            <v>Ticket Médio</v>
          </cell>
        </row>
        <row r="5">
          <cell r="A5">
            <v>45658</v>
          </cell>
          <cell r="E5" t="str">
            <v>Equipment Rental</v>
          </cell>
          <cell r="F5" t="str">
            <v>Foresea</v>
          </cell>
          <cell r="M5">
            <v>48112</v>
          </cell>
          <cell r="U5" t="str">
            <v/>
          </cell>
          <cell r="Y5">
            <v>32</v>
          </cell>
          <cell r="AC5">
            <v>0</v>
          </cell>
          <cell r="AG5"/>
          <cell r="AK5"/>
          <cell r="AO5"/>
          <cell r="AS5" t="str">
            <v/>
          </cell>
        </row>
        <row r="6">
          <cell r="A6">
            <v>45658</v>
          </cell>
          <cell r="E6" t="str">
            <v>Inspection Contract - Fixed Team</v>
          </cell>
          <cell r="F6" t="str">
            <v>Helix</v>
          </cell>
          <cell r="M6">
            <v>-0.8</v>
          </cell>
          <cell r="U6">
            <v>25</v>
          </cell>
          <cell r="Y6">
            <v>25</v>
          </cell>
          <cell r="AC6">
            <v>0</v>
          </cell>
          <cell r="AG6"/>
          <cell r="AK6"/>
          <cell r="AO6"/>
          <cell r="AS6" t="str">
            <v/>
          </cell>
        </row>
        <row r="7">
          <cell r="A7">
            <v>45658</v>
          </cell>
          <cell r="E7" t="str">
            <v>Inspection Contract - Variable</v>
          </cell>
          <cell r="F7" t="str">
            <v>Ventura</v>
          </cell>
          <cell r="M7">
            <v>375</v>
          </cell>
          <cell r="U7">
            <v>31</v>
          </cell>
          <cell r="Y7">
            <v>31</v>
          </cell>
          <cell r="AC7">
            <v>0</v>
          </cell>
          <cell r="AG7"/>
          <cell r="AK7"/>
          <cell r="AO7"/>
          <cell r="AS7" t="str">
            <v/>
          </cell>
        </row>
        <row r="8">
          <cell r="A8">
            <v>45658</v>
          </cell>
          <cell r="E8" t="str">
            <v>Maintenance Spot</v>
          </cell>
          <cell r="F8" t="str">
            <v>Archer</v>
          </cell>
          <cell r="M8">
            <v>10960</v>
          </cell>
          <cell r="U8">
            <v>89</v>
          </cell>
          <cell r="Y8">
            <v>91</v>
          </cell>
          <cell r="AC8">
            <v>0</v>
          </cell>
          <cell r="AG8"/>
          <cell r="AK8"/>
          <cell r="AO8"/>
          <cell r="AS8" t="str">
            <v/>
          </cell>
        </row>
        <row r="9">
          <cell r="A9">
            <v>45658</v>
          </cell>
          <cell r="E9" t="str">
            <v>Equipment Rental</v>
          </cell>
          <cell r="F9" t="str">
            <v>Foresea</v>
          </cell>
          <cell r="M9">
            <v>7064.58</v>
          </cell>
          <cell r="U9" t="str">
            <v/>
          </cell>
          <cell r="Y9">
            <v>14</v>
          </cell>
          <cell r="AC9">
            <v>0</v>
          </cell>
          <cell r="AG9"/>
          <cell r="AK9"/>
          <cell r="AO9"/>
          <cell r="AS9" t="str">
            <v/>
          </cell>
        </row>
        <row r="10">
          <cell r="A10">
            <v>45658</v>
          </cell>
          <cell r="E10" t="str">
            <v>Inspection Spot</v>
          </cell>
          <cell r="F10" t="str">
            <v>Archer</v>
          </cell>
          <cell r="M10">
            <v>33517</v>
          </cell>
          <cell r="U10">
            <v>98</v>
          </cell>
          <cell r="Y10">
            <v>98</v>
          </cell>
          <cell r="AC10">
            <v>5</v>
          </cell>
          <cell r="AG10"/>
          <cell r="AK10"/>
          <cell r="AO10"/>
          <cell r="AS10">
            <v>6703.4</v>
          </cell>
        </row>
        <row r="11">
          <cell r="A11">
            <v>45658</v>
          </cell>
          <cell r="E11" t="str">
            <v>Equipment Rental</v>
          </cell>
          <cell r="F11" t="str">
            <v>Foresea</v>
          </cell>
          <cell r="M11">
            <v>5989.2</v>
          </cell>
          <cell r="U11" t="str">
            <v/>
          </cell>
          <cell r="Y11">
            <v>36</v>
          </cell>
          <cell r="AC11">
            <v>0</v>
          </cell>
          <cell r="AG11"/>
          <cell r="AK11"/>
          <cell r="AO11"/>
          <cell r="AS11" t="str">
            <v/>
          </cell>
        </row>
        <row r="12">
          <cell r="A12">
            <v>45658</v>
          </cell>
          <cell r="E12" t="str">
            <v>Inspection Spot</v>
          </cell>
          <cell r="F12" t="str">
            <v>Equinor</v>
          </cell>
          <cell r="M12">
            <v>9985</v>
          </cell>
          <cell r="U12">
            <v>42</v>
          </cell>
          <cell r="Y12">
            <v>42</v>
          </cell>
          <cell r="AC12">
            <v>0</v>
          </cell>
          <cell r="AG12"/>
          <cell r="AK12"/>
          <cell r="AO12"/>
          <cell r="AS12" t="str">
            <v/>
          </cell>
        </row>
        <row r="13">
          <cell r="A13">
            <v>45658</v>
          </cell>
          <cell r="E13" t="str">
            <v>Maintenance Spot</v>
          </cell>
          <cell r="F13" t="str">
            <v>Archer</v>
          </cell>
          <cell r="M13">
            <v>33550</v>
          </cell>
          <cell r="U13">
            <v>90</v>
          </cell>
          <cell r="Y13">
            <v>90</v>
          </cell>
          <cell r="AC13">
            <v>0</v>
          </cell>
          <cell r="AG13"/>
          <cell r="AK13"/>
          <cell r="AO13"/>
          <cell r="AS13" t="str">
            <v/>
          </cell>
        </row>
        <row r="14">
          <cell r="A14">
            <v>45658</v>
          </cell>
          <cell r="E14" t="str">
            <v>Inspection Contract - Variable</v>
          </cell>
          <cell r="F14" t="str">
            <v>Transocean</v>
          </cell>
          <cell r="M14">
            <v>11747.8</v>
          </cell>
          <cell r="U14">
            <v>12</v>
          </cell>
          <cell r="Y14">
            <v>12</v>
          </cell>
          <cell r="AC14">
            <v>6</v>
          </cell>
          <cell r="AG14"/>
          <cell r="AK14"/>
          <cell r="AO14"/>
          <cell r="AS14">
            <v>1957.9666666666672</v>
          </cell>
        </row>
        <row r="15">
          <cell r="A15">
            <v>45658</v>
          </cell>
          <cell r="E15" t="str">
            <v>Inspection Spot</v>
          </cell>
          <cell r="F15" t="str">
            <v>SBM</v>
          </cell>
          <cell r="M15">
            <v>59213.05</v>
          </cell>
          <cell r="U15">
            <v>41</v>
          </cell>
          <cell r="Y15">
            <v>41</v>
          </cell>
          <cell r="AC15">
            <v>14</v>
          </cell>
          <cell r="AG15"/>
          <cell r="AK15"/>
          <cell r="AO15"/>
          <cell r="AS15">
            <v>4229.5035714285714</v>
          </cell>
        </row>
        <row r="16">
          <cell r="A16">
            <v>45658</v>
          </cell>
          <cell r="E16" t="str">
            <v>Inspection Contract - Variable</v>
          </cell>
          <cell r="F16" t="str">
            <v>Etesco</v>
          </cell>
          <cell r="M16">
            <v>26944</v>
          </cell>
          <cell r="U16">
            <v>9</v>
          </cell>
          <cell r="Y16">
            <v>9</v>
          </cell>
          <cell r="AC16">
            <v>8</v>
          </cell>
          <cell r="AG16"/>
          <cell r="AK16"/>
          <cell r="AO16"/>
          <cell r="AS16">
            <v>3368</v>
          </cell>
        </row>
        <row r="17">
          <cell r="A17">
            <v>45658</v>
          </cell>
          <cell r="E17" t="str">
            <v>Inspection Spot</v>
          </cell>
          <cell r="F17" t="str">
            <v>Archer</v>
          </cell>
          <cell r="M17">
            <v>39841.199999999997</v>
          </cell>
          <cell r="U17">
            <v>136</v>
          </cell>
          <cell r="Y17">
            <v>144</v>
          </cell>
          <cell r="AC17">
            <v>13</v>
          </cell>
          <cell r="AG17"/>
          <cell r="AK17"/>
          <cell r="AO17"/>
          <cell r="AS17">
            <v>3064.707692307692</v>
          </cell>
        </row>
        <row r="18">
          <cell r="A18">
            <v>45658</v>
          </cell>
          <cell r="E18" t="str">
            <v>Inspection Contract - Variable</v>
          </cell>
          <cell r="F18" t="str">
            <v>Ventura</v>
          </cell>
          <cell r="M18">
            <v>49116</v>
          </cell>
          <cell r="U18">
            <v>76</v>
          </cell>
          <cell r="Y18">
            <v>76</v>
          </cell>
          <cell r="AC18">
            <v>21</v>
          </cell>
          <cell r="AG18"/>
          <cell r="AK18"/>
          <cell r="AO18"/>
          <cell r="AS18">
            <v>2338.8571428571427</v>
          </cell>
        </row>
        <row r="19">
          <cell r="A19">
            <v>45658</v>
          </cell>
          <cell r="E19" t="str">
            <v>Inspection Contract - Variable</v>
          </cell>
          <cell r="F19" t="str">
            <v>Helix</v>
          </cell>
          <cell r="M19">
            <v>94435.199999999997</v>
          </cell>
          <cell r="U19">
            <v>7</v>
          </cell>
          <cell r="Y19">
            <v>7</v>
          </cell>
          <cell r="AC19">
            <v>42</v>
          </cell>
          <cell r="AG19"/>
          <cell r="AK19"/>
          <cell r="AO19"/>
          <cell r="AS19">
            <v>2248.4571428571426</v>
          </cell>
        </row>
        <row r="20">
          <cell r="A20">
            <v>45658</v>
          </cell>
          <cell r="E20" t="str">
            <v>Maintenance Contract - Variable</v>
          </cell>
          <cell r="F20" t="str">
            <v>Foresea</v>
          </cell>
          <cell r="M20">
            <v>40754.720000000001</v>
          </cell>
          <cell r="U20">
            <v>26</v>
          </cell>
          <cell r="Y20">
            <v>6</v>
          </cell>
          <cell r="AC20">
            <v>18</v>
          </cell>
          <cell r="AG20"/>
          <cell r="AK20"/>
          <cell r="AO20"/>
          <cell r="AS20">
            <v>2264.1511111111113</v>
          </cell>
        </row>
        <row r="21">
          <cell r="A21">
            <v>45658</v>
          </cell>
          <cell r="E21" t="str">
            <v>Maintenance Contract - Variable</v>
          </cell>
          <cell r="F21" t="str">
            <v>SEA1</v>
          </cell>
          <cell r="M21">
            <v>59846.8</v>
          </cell>
          <cell r="U21">
            <v>27</v>
          </cell>
          <cell r="Y21">
            <v>27</v>
          </cell>
          <cell r="AC21">
            <v>12</v>
          </cell>
          <cell r="AG21"/>
          <cell r="AK21"/>
          <cell r="AO21"/>
          <cell r="AS21">
            <v>4987.2333333333336</v>
          </cell>
        </row>
        <row r="22">
          <cell r="A22">
            <v>45658</v>
          </cell>
          <cell r="E22" t="str">
            <v>Maintenance Contract - Variable</v>
          </cell>
          <cell r="F22" t="str">
            <v>SEA1</v>
          </cell>
          <cell r="M22">
            <v>86052.800000000003</v>
          </cell>
          <cell r="U22">
            <v>27</v>
          </cell>
          <cell r="Y22">
            <v>27</v>
          </cell>
          <cell r="AC22">
            <v>12</v>
          </cell>
          <cell r="AG22"/>
          <cell r="AK22"/>
          <cell r="AO22"/>
          <cell r="AS22">
            <v>7171.0666666666666</v>
          </cell>
        </row>
        <row r="23">
          <cell r="A23">
            <v>45658</v>
          </cell>
          <cell r="E23" t="str">
            <v>Equipment Rental</v>
          </cell>
          <cell r="F23" t="str">
            <v>Technip</v>
          </cell>
          <cell r="M23">
            <v>13843.96</v>
          </cell>
          <cell r="U23" t="str">
            <v/>
          </cell>
          <cell r="Y23">
            <v>8</v>
          </cell>
          <cell r="AC23">
            <v>0</v>
          </cell>
          <cell r="AG23"/>
          <cell r="AK23"/>
          <cell r="AO23"/>
          <cell r="AS23" t="str">
            <v/>
          </cell>
        </row>
        <row r="24">
          <cell r="A24">
            <v>45658</v>
          </cell>
          <cell r="E24" t="str">
            <v>Inspection Contract - Fixed Team</v>
          </cell>
          <cell r="F24" t="str">
            <v>Etesco</v>
          </cell>
          <cell r="M24">
            <v>71315.199999999997</v>
          </cell>
          <cell r="U24">
            <v>3</v>
          </cell>
          <cell r="Y24">
            <v>3</v>
          </cell>
          <cell r="AC24">
            <v>36</v>
          </cell>
          <cell r="AG24"/>
          <cell r="AK24"/>
          <cell r="AO24"/>
          <cell r="AS24">
            <v>1980.9777777777776</v>
          </cell>
        </row>
        <row r="25">
          <cell r="A25">
            <v>45658</v>
          </cell>
          <cell r="E25" t="str">
            <v>Maintenance Contract - Variable</v>
          </cell>
          <cell r="F25" t="str">
            <v>Foresea</v>
          </cell>
          <cell r="M25">
            <v>24469.94</v>
          </cell>
          <cell r="U25">
            <v>5</v>
          </cell>
          <cell r="Y25">
            <v>5</v>
          </cell>
          <cell r="AC25">
            <v>11</v>
          </cell>
          <cell r="AG25"/>
          <cell r="AK25"/>
          <cell r="AO25"/>
          <cell r="AS25">
            <v>2224.5400000000004</v>
          </cell>
        </row>
        <row r="26">
          <cell r="A26">
            <v>45658</v>
          </cell>
          <cell r="E26" t="str">
            <v>Inspection Contract - Variable</v>
          </cell>
          <cell r="F26" t="str">
            <v>Foresea</v>
          </cell>
          <cell r="M26">
            <v>72633.5</v>
          </cell>
          <cell r="U26">
            <v>94</v>
          </cell>
          <cell r="Y26">
            <v>55</v>
          </cell>
          <cell r="AC26">
            <v>12</v>
          </cell>
          <cell r="AG26"/>
          <cell r="AK26"/>
          <cell r="AO26"/>
          <cell r="AS26">
            <v>6052.791666666667</v>
          </cell>
        </row>
        <row r="27">
          <cell r="A27">
            <v>45658</v>
          </cell>
          <cell r="E27" t="str">
            <v>Maintenance Spot</v>
          </cell>
          <cell r="F27" t="str">
            <v>SLB</v>
          </cell>
          <cell r="M27">
            <v>330086.03999999998</v>
          </cell>
          <cell r="U27">
            <v>53</v>
          </cell>
          <cell r="Y27">
            <v>53</v>
          </cell>
          <cell r="AC27">
            <v>99</v>
          </cell>
          <cell r="AG27"/>
          <cell r="AK27"/>
          <cell r="AO27"/>
          <cell r="AS27">
            <v>3334.2024242424245</v>
          </cell>
        </row>
        <row r="28">
          <cell r="A28">
            <v>45658</v>
          </cell>
          <cell r="E28" t="str">
            <v>Maintenance Spot</v>
          </cell>
          <cell r="F28" t="str">
            <v>Archer</v>
          </cell>
          <cell r="M28">
            <v>111018.16</v>
          </cell>
          <cell r="U28">
            <v>42</v>
          </cell>
          <cell r="Y28">
            <v>42</v>
          </cell>
          <cell r="AC28">
            <v>52</v>
          </cell>
          <cell r="AG28"/>
          <cell r="AK28"/>
          <cell r="AO28"/>
          <cell r="AS28">
            <v>2134.9646153846156</v>
          </cell>
        </row>
        <row r="29">
          <cell r="A29">
            <v>45658</v>
          </cell>
          <cell r="E29" t="str">
            <v>Inspection Contract - Fixed Team</v>
          </cell>
          <cell r="F29" t="str">
            <v>Constellation</v>
          </cell>
          <cell r="M29">
            <v>28418</v>
          </cell>
          <cell r="U29">
            <v>33</v>
          </cell>
          <cell r="Y29" t="str">
            <v/>
          </cell>
          <cell r="AC29">
            <v>15</v>
          </cell>
          <cell r="AG29"/>
          <cell r="AK29"/>
          <cell r="AO29"/>
          <cell r="AS29">
            <v>1894.5333333333333</v>
          </cell>
        </row>
        <row r="30">
          <cell r="A30">
            <v>45658</v>
          </cell>
          <cell r="E30" t="str">
            <v>Inspection Contract - Fixed Team</v>
          </cell>
          <cell r="F30" t="str">
            <v>Constellation</v>
          </cell>
          <cell r="M30">
            <v>58316</v>
          </cell>
          <cell r="U30">
            <v>24</v>
          </cell>
          <cell r="Y30" t="str">
            <v/>
          </cell>
          <cell r="AC30">
            <v>33</v>
          </cell>
          <cell r="AG30"/>
          <cell r="AK30"/>
          <cell r="AO30"/>
          <cell r="AS30">
            <v>1767.1515151515152</v>
          </cell>
        </row>
        <row r="31">
          <cell r="A31">
            <v>45658</v>
          </cell>
          <cell r="E31" t="str">
            <v>Inspection Contract - Fixed Team</v>
          </cell>
          <cell r="F31" t="str">
            <v>Constellation</v>
          </cell>
          <cell r="M31">
            <v>109642.25</v>
          </cell>
          <cell r="U31">
            <v>4</v>
          </cell>
          <cell r="Y31" t="str">
            <v/>
          </cell>
          <cell r="AC31">
            <v>60</v>
          </cell>
          <cell r="AG31"/>
          <cell r="AK31"/>
          <cell r="AO31"/>
          <cell r="AS31">
            <v>1827.3708333333334</v>
          </cell>
        </row>
        <row r="32">
          <cell r="A32">
            <v>45658</v>
          </cell>
          <cell r="E32" t="str">
            <v>Inspection Contract - Fixed Team</v>
          </cell>
          <cell r="F32" t="str">
            <v>Ventura</v>
          </cell>
          <cell r="M32">
            <v>59664</v>
          </cell>
          <cell r="U32">
            <v>26</v>
          </cell>
          <cell r="Y32" t="str">
            <v/>
          </cell>
          <cell r="AC32">
            <v>33</v>
          </cell>
          <cell r="AG32"/>
          <cell r="AK32"/>
          <cell r="AO32"/>
          <cell r="AS32">
            <v>1808</v>
          </cell>
        </row>
        <row r="33">
          <cell r="A33">
            <v>45658</v>
          </cell>
          <cell r="E33" t="str">
            <v>Inspection Contract - Fixed Team</v>
          </cell>
          <cell r="F33" t="str">
            <v>Transocean</v>
          </cell>
          <cell r="M33">
            <v>37836</v>
          </cell>
          <cell r="U33">
            <v>30</v>
          </cell>
          <cell r="Y33" t="str">
            <v/>
          </cell>
          <cell r="AC33">
            <v>18</v>
          </cell>
          <cell r="AG33"/>
          <cell r="AK33"/>
          <cell r="AO33"/>
          <cell r="AS33">
            <v>2102</v>
          </cell>
        </row>
        <row r="34">
          <cell r="A34">
            <v>45658</v>
          </cell>
          <cell r="E34" t="str">
            <v>Inspection Contract - Fixed Team</v>
          </cell>
          <cell r="F34" t="str">
            <v>Transocean</v>
          </cell>
          <cell r="M34">
            <v>25224</v>
          </cell>
          <cell r="U34">
            <v>34</v>
          </cell>
          <cell r="Y34">
            <v>34</v>
          </cell>
          <cell r="AC34">
            <v>12</v>
          </cell>
          <cell r="AG34"/>
          <cell r="AK34"/>
          <cell r="AO34"/>
          <cell r="AS34">
            <v>2102</v>
          </cell>
        </row>
        <row r="35">
          <cell r="A35">
            <v>45658</v>
          </cell>
          <cell r="E35" t="str">
            <v>Inspection Contract - Fixed Team</v>
          </cell>
          <cell r="F35" t="str">
            <v>Transocean</v>
          </cell>
          <cell r="M35">
            <v>25224</v>
          </cell>
          <cell r="U35">
            <v>33</v>
          </cell>
          <cell r="Y35">
            <v>33</v>
          </cell>
          <cell r="AC35">
            <v>12</v>
          </cell>
          <cell r="AG35"/>
          <cell r="AK35"/>
          <cell r="AO35"/>
          <cell r="AS35">
            <v>2102</v>
          </cell>
        </row>
        <row r="36">
          <cell r="A36">
            <v>45658</v>
          </cell>
          <cell r="E36" t="str">
            <v>Inspection Contract - Fixed Team</v>
          </cell>
          <cell r="F36" t="str">
            <v>Transocean</v>
          </cell>
          <cell r="M36">
            <v>75672</v>
          </cell>
          <cell r="U36">
            <v>32</v>
          </cell>
          <cell r="Y36">
            <v>32</v>
          </cell>
          <cell r="AC36">
            <v>36</v>
          </cell>
          <cell r="AG36"/>
          <cell r="AK36"/>
          <cell r="AO36"/>
          <cell r="AS36">
            <v>2102</v>
          </cell>
        </row>
        <row r="37">
          <cell r="A37">
            <v>45658</v>
          </cell>
          <cell r="E37" t="str">
            <v>Inspection Contract - Fixed Team</v>
          </cell>
          <cell r="F37" t="str">
            <v>Transocean</v>
          </cell>
          <cell r="M37">
            <v>18918</v>
          </cell>
          <cell r="U37">
            <v>35</v>
          </cell>
          <cell r="Y37">
            <v>35</v>
          </cell>
          <cell r="AC37">
            <v>9</v>
          </cell>
          <cell r="AG37"/>
          <cell r="AK37"/>
          <cell r="AO37"/>
          <cell r="AS37">
            <v>2102</v>
          </cell>
        </row>
        <row r="38">
          <cell r="A38">
            <v>45658</v>
          </cell>
          <cell r="E38" t="str">
            <v>Inspection Contract - Fixed Team</v>
          </cell>
          <cell r="F38" t="str">
            <v>Foresea</v>
          </cell>
          <cell r="M38">
            <v>60652</v>
          </cell>
          <cell r="U38">
            <v>25</v>
          </cell>
          <cell r="Y38" t="str">
            <v/>
          </cell>
          <cell r="AC38">
            <v>33</v>
          </cell>
          <cell r="AG38"/>
          <cell r="AK38"/>
          <cell r="AO38"/>
          <cell r="AS38">
            <v>1837.939393939394</v>
          </cell>
        </row>
        <row r="39">
          <cell r="A39">
            <v>45658</v>
          </cell>
          <cell r="E39" t="str">
            <v>Inspection Contract - Fixed Team</v>
          </cell>
          <cell r="F39" t="str">
            <v>Foresea</v>
          </cell>
          <cell r="M39">
            <v>77193.5</v>
          </cell>
          <cell r="U39">
            <v>34</v>
          </cell>
          <cell r="Y39" t="str">
            <v/>
          </cell>
          <cell r="AC39">
            <v>42</v>
          </cell>
          <cell r="AG39"/>
          <cell r="AK39"/>
          <cell r="AO39"/>
          <cell r="AS39">
            <v>1837.9404761904761</v>
          </cell>
        </row>
        <row r="40">
          <cell r="A40">
            <v>45658</v>
          </cell>
          <cell r="E40" t="str">
            <v>Inspection Contract - Fixed Team</v>
          </cell>
          <cell r="F40" t="str">
            <v>Foresea</v>
          </cell>
          <cell r="M40">
            <v>60652</v>
          </cell>
          <cell r="U40">
            <v>26</v>
          </cell>
          <cell r="Y40" t="str">
            <v/>
          </cell>
          <cell r="AC40">
            <v>33</v>
          </cell>
          <cell r="AG40"/>
          <cell r="AK40"/>
          <cell r="AO40"/>
          <cell r="AS40">
            <v>1837.939393939394</v>
          </cell>
        </row>
        <row r="41">
          <cell r="A41">
            <v>45658</v>
          </cell>
          <cell r="E41" t="str">
            <v>Inspection Contract - Fixed Team</v>
          </cell>
          <cell r="F41" t="str">
            <v>Transocean</v>
          </cell>
          <cell r="M41">
            <v>119814</v>
          </cell>
          <cell r="U41">
            <v>16</v>
          </cell>
          <cell r="Y41">
            <v>16</v>
          </cell>
          <cell r="AC41">
            <v>57</v>
          </cell>
          <cell r="AG41"/>
          <cell r="AK41"/>
          <cell r="AO41"/>
          <cell r="AS41">
            <v>2102</v>
          </cell>
        </row>
        <row r="42">
          <cell r="A42">
            <v>45658</v>
          </cell>
          <cell r="E42" t="str">
            <v>Inspection Contract - Fixed Team</v>
          </cell>
          <cell r="F42" t="str">
            <v>Transocean</v>
          </cell>
          <cell r="M42">
            <v>69366</v>
          </cell>
          <cell r="U42">
            <v>4</v>
          </cell>
          <cell r="Y42">
            <v>4</v>
          </cell>
          <cell r="AC42">
            <v>36</v>
          </cell>
          <cell r="AG42"/>
          <cell r="AK42"/>
          <cell r="AO42"/>
          <cell r="AS42">
            <v>1926.8333333333333</v>
          </cell>
        </row>
        <row r="43">
          <cell r="A43">
            <v>45658</v>
          </cell>
          <cell r="E43" t="str">
            <v>Inspection Spot</v>
          </cell>
          <cell r="F43" t="str">
            <v>Qualitech USA</v>
          </cell>
          <cell r="M43">
            <v>151919</v>
          </cell>
          <cell r="U43">
            <v>10</v>
          </cell>
          <cell r="Y43" t="str">
            <v/>
          </cell>
          <cell r="AC43">
            <v>30</v>
          </cell>
          <cell r="AG43">
            <v>560</v>
          </cell>
          <cell r="AK43"/>
          <cell r="AO43"/>
          <cell r="AS43">
            <v>5063.9666666666662</v>
          </cell>
        </row>
        <row r="44">
          <cell r="A44">
            <v>45658</v>
          </cell>
          <cell r="E44" t="str">
            <v>Maintenance Spot</v>
          </cell>
          <cell r="F44" t="str">
            <v>Seadrill</v>
          </cell>
          <cell r="M44">
            <v>1052780.4099999999</v>
          </cell>
          <cell r="U44">
            <v>3</v>
          </cell>
          <cell r="Y44">
            <v>3</v>
          </cell>
          <cell r="AC44">
            <v>289</v>
          </cell>
          <cell r="AG44"/>
          <cell r="AK44"/>
          <cell r="AO44"/>
          <cell r="AS44">
            <v>3642.8387889273354</v>
          </cell>
        </row>
        <row r="45">
          <cell r="A45">
            <v>45658</v>
          </cell>
          <cell r="E45" t="str">
            <v>Maintenance Spot</v>
          </cell>
          <cell r="F45" t="str">
            <v>Seadrill</v>
          </cell>
          <cell r="M45">
            <v>190686.5</v>
          </cell>
          <cell r="U45">
            <v>25</v>
          </cell>
          <cell r="Y45">
            <v>30</v>
          </cell>
          <cell r="AC45">
            <v>75</v>
          </cell>
          <cell r="AG45"/>
          <cell r="AK45"/>
          <cell r="AO45"/>
          <cell r="AS45">
            <v>2542.4866666666667</v>
          </cell>
        </row>
        <row r="46">
          <cell r="A46">
            <v>45689</v>
          </cell>
          <cell r="E46" t="str">
            <v>Maintenance Spot</v>
          </cell>
          <cell r="F46" t="str">
            <v>SLB</v>
          </cell>
          <cell r="M46">
            <v>25176.2</v>
          </cell>
          <cell r="U46">
            <v>53</v>
          </cell>
          <cell r="Y46">
            <v>53</v>
          </cell>
          <cell r="AC46">
            <v>8</v>
          </cell>
          <cell r="AG46"/>
          <cell r="AK46"/>
          <cell r="AO46"/>
          <cell r="AS46">
            <v>3147.0249999999978</v>
          </cell>
        </row>
        <row r="47">
          <cell r="A47">
            <v>45658</v>
          </cell>
          <cell r="E47" t="str">
            <v>Inspection Contract - Fixed Team</v>
          </cell>
          <cell r="F47" t="str">
            <v>Transocean</v>
          </cell>
          <cell r="M47">
            <v>170262</v>
          </cell>
          <cell r="U47">
            <v>7</v>
          </cell>
          <cell r="Y47">
            <v>7</v>
          </cell>
          <cell r="AC47">
            <v>84</v>
          </cell>
          <cell r="AG47"/>
          <cell r="AK47"/>
          <cell r="AO47"/>
          <cell r="AS47">
            <v>2026.9285714285713</v>
          </cell>
        </row>
        <row r="48">
          <cell r="A48">
            <v>45658</v>
          </cell>
          <cell r="E48" t="str">
            <v>Inspection Contract - Fixed Team</v>
          </cell>
          <cell r="F48" t="str">
            <v>Transocean</v>
          </cell>
          <cell r="M48">
            <v>15029.89</v>
          </cell>
          <cell r="U48">
            <v>31</v>
          </cell>
          <cell r="Y48" t="str">
            <v/>
          </cell>
          <cell r="AC48">
            <v>7</v>
          </cell>
          <cell r="AG48"/>
          <cell r="AK48"/>
          <cell r="AO48"/>
          <cell r="AS48">
            <v>2147.1271428571426</v>
          </cell>
        </row>
        <row r="49">
          <cell r="A49">
            <v>45658</v>
          </cell>
          <cell r="E49" t="str">
            <v>Maintenance Contract - Variable</v>
          </cell>
          <cell r="F49" t="str">
            <v>Foresea</v>
          </cell>
          <cell r="M49">
            <v>92632.12</v>
          </cell>
          <cell r="U49">
            <v>18</v>
          </cell>
          <cell r="Y49">
            <v>18</v>
          </cell>
          <cell r="AC49">
            <v>42</v>
          </cell>
          <cell r="AG49"/>
          <cell r="AK49"/>
          <cell r="AO49"/>
          <cell r="AS49">
            <v>2205.5266666666666</v>
          </cell>
        </row>
        <row r="50">
          <cell r="A50">
            <v>45658</v>
          </cell>
          <cell r="E50" t="str">
            <v>Inspection Spot</v>
          </cell>
          <cell r="F50" t="str">
            <v>Halliburton</v>
          </cell>
          <cell r="M50">
            <v>6840</v>
          </cell>
          <cell r="U50">
            <v>72</v>
          </cell>
          <cell r="Y50">
            <v>72</v>
          </cell>
          <cell r="AC50">
            <v>3</v>
          </cell>
          <cell r="AG50"/>
          <cell r="AK50"/>
          <cell r="AO50"/>
          <cell r="AS50">
            <v>2280</v>
          </cell>
        </row>
        <row r="51">
          <cell r="A51">
            <v>45658</v>
          </cell>
          <cell r="E51" t="str">
            <v>Inspection Contract - Fixed Team</v>
          </cell>
          <cell r="F51" t="str">
            <v>Transocean</v>
          </cell>
          <cell r="M51">
            <v>163956</v>
          </cell>
          <cell r="U51">
            <v>7</v>
          </cell>
          <cell r="Y51">
            <v>7</v>
          </cell>
          <cell r="AC51">
            <v>81</v>
          </cell>
          <cell r="AG51"/>
          <cell r="AK51"/>
          <cell r="AO51"/>
          <cell r="AS51">
            <v>2024.148148148148</v>
          </cell>
        </row>
        <row r="52">
          <cell r="A52">
            <v>45658</v>
          </cell>
          <cell r="E52" t="str">
            <v>Inspection Contract - Fixed Team</v>
          </cell>
          <cell r="F52" t="str">
            <v>Transocean</v>
          </cell>
          <cell r="M52">
            <v>163956</v>
          </cell>
          <cell r="U52">
            <v>6</v>
          </cell>
          <cell r="Y52">
            <v>6</v>
          </cell>
          <cell r="AC52">
            <v>81</v>
          </cell>
          <cell r="AG52"/>
          <cell r="AK52"/>
          <cell r="AO52"/>
          <cell r="AS52">
            <v>2024.148148148148</v>
          </cell>
        </row>
        <row r="53">
          <cell r="A53">
            <v>45658</v>
          </cell>
          <cell r="E53" t="str">
            <v>Inspection Contract - Variable</v>
          </cell>
          <cell r="F53" t="str">
            <v>Foresea</v>
          </cell>
          <cell r="M53">
            <v>61887.839999999997</v>
          </cell>
          <cell r="U53">
            <v>14</v>
          </cell>
          <cell r="Y53">
            <v>14</v>
          </cell>
          <cell r="AC53">
            <v>28</v>
          </cell>
          <cell r="AG53"/>
          <cell r="AK53"/>
          <cell r="AO53"/>
          <cell r="AS53">
            <v>2210.2799999999997</v>
          </cell>
        </row>
        <row r="54">
          <cell r="A54">
            <v>45658</v>
          </cell>
          <cell r="E54" t="str">
            <v>Equipment Rental</v>
          </cell>
          <cell r="F54" t="str">
            <v>Foresea</v>
          </cell>
          <cell r="M54">
            <v>8740</v>
          </cell>
          <cell r="U54" t="str">
            <v/>
          </cell>
          <cell r="Y54">
            <v>50</v>
          </cell>
          <cell r="AC54">
            <v>0</v>
          </cell>
          <cell r="AG54"/>
          <cell r="AK54"/>
          <cell r="AO54"/>
          <cell r="AS54" t="str">
            <v/>
          </cell>
        </row>
        <row r="55">
          <cell r="A55">
            <v>45658</v>
          </cell>
          <cell r="E55" t="str">
            <v>Inspection Contract - Fixed Team</v>
          </cell>
          <cell r="F55" t="str">
            <v>Constellation</v>
          </cell>
          <cell r="M55">
            <v>130984.7</v>
          </cell>
          <cell r="U55">
            <v>7</v>
          </cell>
          <cell r="Y55" t="str">
            <v/>
          </cell>
          <cell r="AC55">
            <v>77</v>
          </cell>
          <cell r="AG55"/>
          <cell r="AK55"/>
          <cell r="AO55"/>
          <cell r="AS55">
            <v>1701.1</v>
          </cell>
        </row>
        <row r="56">
          <cell r="A56">
            <v>45658</v>
          </cell>
          <cell r="E56" t="str">
            <v>Inspection Spot</v>
          </cell>
          <cell r="F56" t="str">
            <v>SBM</v>
          </cell>
          <cell r="M56">
            <v>42192.23</v>
          </cell>
          <cell r="U56">
            <v>95</v>
          </cell>
          <cell r="Y56">
            <v>95</v>
          </cell>
          <cell r="AC56">
            <v>6</v>
          </cell>
          <cell r="AG56"/>
          <cell r="AK56"/>
          <cell r="AO56"/>
          <cell r="AS56">
            <v>7032.0383333333339</v>
          </cell>
        </row>
        <row r="57">
          <cell r="A57">
            <v>45658</v>
          </cell>
          <cell r="E57" t="str">
            <v>Inspection Contract - Fixed Team</v>
          </cell>
          <cell r="F57" t="str">
            <v>Helix</v>
          </cell>
          <cell r="M57">
            <v>103526.27</v>
          </cell>
          <cell r="U57">
            <v>38</v>
          </cell>
          <cell r="Y57">
            <v>10</v>
          </cell>
          <cell r="AC57">
            <v>45</v>
          </cell>
          <cell r="AG57"/>
          <cell r="AK57"/>
          <cell r="AO57"/>
          <cell r="AS57">
            <v>2300.5837777777783</v>
          </cell>
        </row>
        <row r="58">
          <cell r="A58">
            <v>45658</v>
          </cell>
          <cell r="E58" t="str">
            <v>Inspection Contract - Fixed Team</v>
          </cell>
          <cell r="F58" t="str">
            <v>Transocean</v>
          </cell>
          <cell r="M58">
            <v>151344</v>
          </cell>
          <cell r="U58">
            <v>5</v>
          </cell>
          <cell r="Y58">
            <v>6</v>
          </cell>
          <cell r="AC58">
            <v>75</v>
          </cell>
          <cell r="AG58"/>
          <cell r="AK58"/>
          <cell r="AO58"/>
          <cell r="AS58">
            <v>2017.92</v>
          </cell>
        </row>
        <row r="59">
          <cell r="A59">
            <v>45658</v>
          </cell>
          <cell r="E59" t="str">
            <v>Maintenance Contract - Variable</v>
          </cell>
          <cell r="F59" t="str">
            <v>Foresea</v>
          </cell>
          <cell r="M59">
            <v>92632.12</v>
          </cell>
          <cell r="U59">
            <v>23</v>
          </cell>
          <cell r="Y59">
            <v>23</v>
          </cell>
          <cell r="AC59">
            <v>42</v>
          </cell>
          <cell r="AG59"/>
          <cell r="AK59"/>
          <cell r="AO59"/>
          <cell r="AS59">
            <v>2205.5266666666666</v>
          </cell>
        </row>
        <row r="60">
          <cell r="A60">
            <v>45658</v>
          </cell>
          <cell r="E60" t="str">
            <v>Inspection Contract - Variable</v>
          </cell>
          <cell r="F60" t="str">
            <v>Ventura</v>
          </cell>
          <cell r="M60">
            <v>85044</v>
          </cell>
          <cell r="U60">
            <v>14</v>
          </cell>
          <cell r="Y60">
            <v>14</v>
          </cell>
          <cell r="AC60">
            <v>30</v>
          </cell>
          <cell r="AG60"/>
          <cell r="AK60"/>
          <cell r="AO60"/>
          <cell r="AS60">
            <v>2834.8</v>
          </cell>
        </row>
        <row r="61">
          <cell r="A61">
            <v>45658</v>
          </cell>
          <cell r="E61" t="str">
            <v>Equipment Rental</v>
          </cell>
          <cell r="F61" t="str">
            <v>Seadrill</v>
          </cell>
          <cell r="M61">
            <v>12075</v>
          </cell>
          <cell r="U61" t="str">
            <v/>
          </cell>
          <cell r="Y61">
            <v>27</v>
          </cell>
          <cell r="AC61">
            <v>0</v>
          </cell>
          <cell r="AG61"/>
          <cell r="AK61"/>
          <cell r="AO61"/>
          <cell r="AS61" t="str">
            <v/>
          </cell>
        </row>
        <row r="62">
          <cell r="A62">
            <v>45658</v>
          </cell>
          <cell r="E62" t="str">
            <v>Maintenance Spot</v>
          </cell>
          <cell r="F62" t="str">
            <v>Seadrill</v>
          </cell>
          <cell r="M62">
            <v>105881.46</v>
          </cell>
          <cell r="U62" t="str">
            <v/>
          </cell>
          <cell r="Y62" t="str">
            <v/>
          </cell>
          <cell r="AC62">
            <v>0</v>
          </cell>
          <cell r="AG62"/>
          <cell r="AK62"/>
          <cell r="AO62"/>
          <cell r="AS62" t="str">
            <v/>
          </cell>
        </row>
        <row r="63">
          <cell r="A63">
            <v>45658</v>
          </cell>
          <cell r="E63" t="str">
            <v>Inspection Contract - Fixed Team</v>
          </cell>
          <cell r="F63" t="str">
            <v>Etesco</v>
          </cell>
          <cell r="M63">
            <v>87955.12</v>
          </cell>
          <cell r="U63">
            <v>3</v>
          </cell>
          <cell r="Y63">
            <v>3</v>
          </cell>
          <cell r="AC63">
            <v>44</v>
          </cell>
          <cell r="AG63"/>
          <cell r="AK63"/>
          <cell r="AO63"/>
          <cell r="AS63">
            <v>1998.9799999999998</v>
          </cell>
        </row>
        <row r="64">
          <cell r="A64">
            <v>45658</v>
          </cell>
          <cell r="E64" t="str">
            <v>Inspection Contract - Fixed Team</v>
          </cell>
          <cell r="F64" t="str">
            <v>Foresea</v>
          </cell>
          <cell r="M64">
            <v>104762.66</v>
          </cell>
          <cell r="U64">
            <v>5</v>
          </cell>
          <cell r="Y64" t="str">
            <v/>
          </cell>
          <cell r="AC64">
            <v>60</v>
          </cell>
          <cell r="AG64"/>
          <cell r="AK64"/>
          <cell r="AO64"/>
          <cell r="AS64">
            <v>1746.0443333333335</v>
          </cell>
        </row>
        <row r="65">
          <cell r="A65">
            <v>45658</v>
          </cell>
          <cell r="E65" t="str">
            <v>Inspection Contract - Fixed Team</v>
          </cell>
          <cell r="F65" t="str">
            <v>Foresea</v>
          </cell>
          <cell r="M65">
            <v>104762.66</v>
          </cell>
          <cell r="U65">
            <v>6</v>
          </cell>
          <cell r="Y65" t="str">
            <v/>
          </cell>
          <cell r="AC65">
            <v>60</v>
          </cell>
          <cell r="AG65"/>
          <cell r="AK65"/>
          <cell r="AO65"/>
          <cell r="AS65">
            <v>1746.0443333333335</v>
          </cell>
        </row>
        <row r="66">
          <cell r="A66">
            <v>45658</v>
          </cell>
          <cell r="E66" t="str">
            <v>Inspection Contract - Fixed Team</v>
          </cell>
          <cell r="F66" t="str">
            <v>Ventura</v>
          </cell>
          <cell r="M66">
            <v>103056</v>
          </cell>
          <cell r="U66">
            <v>6</v>
          </cell>
          <cell r="Y66" t="str">
            <v/>
          </cell>
          <cell r="AC66">
            <v>60</v>
          </cell>
          <cell r="AG66"/>
          <cell r="AK66"/>
          <cell r="AO66"/>
          <cell r="AS66">
            <v>1717.6</v>
          </cell>
        </row>
        <row r="67">
          <cell r="A67">
            <v>45658</v>
          </cell>
          <cell r="E67" t="str">
            <v>Inspection Spot</v>
          </cell>
          <cell r="F67" t="str">
            <v>Technip</v>
          </cell>
          <cell r="M67">
            <v>45372.27</v>
          </cell>
          <cell r="U67">
            <v>29</v>
          </cell>
          <cell r="Y67">
            <v>29</v>
          </cell>
          <cell r="AC67">
            <v>12</v>
          </cell>
          <cell r="AG67">
            <v>6870</v>
          </cell>
          <cell r="AK67"/>
          <cell r="AO67"/>
          <cell r="AS67">
            <v>3781.0224999999996</v>
          </cell>
        </row>
        <row r="68">
          <cell r="A68">
            <v>45658</v>
          </cell>
          <cell r="E68" t="str">
            <v>Maintenance Contract - Variable</v>
          </cell>
          <cell r="F68" t="str">
            <v>Etesco</v>
          </cell>
          <cell r="M68">
            <v>142710.96</v>
          </cell>
          <cell r="U68">
            <v>21</v>
          </cell>
          <cell r="Y68">
            <v>21</v>
          </cell>
          <cell r="AC68">
            <v>45</v>
          </cell>
          <cell r="AG68"/>
          <cell r="AK68"/>
          <cell r="AO68"/>
          <cell r="AS68">
            <v>3171.3546666666671</v>
          </cell>
        </row>
        <row r="69">
          <cell r="A69">
            <v>45658</v>
          </cell>
          <cell r="E69" t="str">
            <v>Inspection Contract - Variable</v>
          </cell>
          <cell r="F69" t="str">
            <v>Etesco</v>
          </cell>
          <cell r="M69">
            <v>91543.95</v>
          </cell>
          <cell r="U69">
            <v>14</v>
          </cell>
          <cell r="Y69" t="str">
            <v/>
          </cell>
          <cell r="AC69">
            <v>42</v>
          </cell>
          <cell r="AG69"/>
          <cell r="AK69"/>
          <cell r="AO69"/>
          <cell r="AS69">
            <v>2179.6178571428572</v>
          </cell>
        </row>
        <row r="70">
          <cell r="A70">
            <v>45658</v>
          </cell>
          <cell r="E70" t="str">
            <v>Inspection Contract - Fixed Team</v>
          </cell>
          <cell r="F70" t="str">
            <v>Transocean</v>
          </cell>
          <cell r="M70">
            <v>113508</v>
          </cell>
          <cell r="U70">
            <v>13</v>
          </cell>
          <cell r="Y70">
            <v>13</v>
          </cell>
          <cell r="AC70">
            <v>57</v>
          </cell>
          <cell r="AG70"/>
          <cell r="AK70"/>
          <cell r="AO70"/>
          <cell r="AS70">
            <v>1991.3684210526317</v>
          </cell>
        </row>
        <row r="71">
          <cell r="A71">
            <v>45658</v>
          </cell>
          <cell r="E71" t="str">
            <v>Inspection Spot</v>
          </cell>
          <cell r="F71" t="str">
            <v>SBM</v>
          </cell>
          <cell r="M71">
            <v>34739.79</v>
          </cell>
          <cell r="U71">
            <v>11</v>
          </cell>
          <cell r="Y71">
            <v>11</v>
          </cell>
          <cell r="AC71">
            <v>9</v>
          </cell>
          <cell r="AG71"/>
          <cell r="AK71"/>
          <cell r="AO71">
            <v>471.87</v>
          </cell>
          <cell r="AS71">
            <v>3859.9766666666669</v>
          </cell>
        </row>
        <row r="72">
          <cell r="A72">
            <v>45658</v>
          </cell>
          <cell r="E72" t="str">
            <v>Inspection Contract - Fixed Team</v>
          </cell>
          <cell r="F72" t="str">
            <v>Foresea</v>
          </cell>
          <cell r="M72">
            <v>88221.16</v>
          </cell>
          <cell r="U72">
            <v>17</v>
          </cell>
          <cell r="Y72" t="str">
            <v/>
          </cell>
          <cell r="AC72">
            <v>50</v>
          </cell>
          <cell r="AG72"/>
          <cell r="AK72"/>
          <cell r="AO72"/>
          <cell r="AS72">
            <v>1764.4232000000002</v>
          </cell>
        </row>
        <row r="73">
          <cell r="A73">
            <v>45658</v>
          </cell>
          <cell r="E73" t="str">
            <v>Maintenance Contract - Variable</v>
          </cell>
          <cell r="F73" t="str">
            <v>SEA1</v>
          </cell>
          <cell r="M73">
            <v>242216.4</v>
          </cell>
          <cell r="U73">
            <v>20</v>
          </cell>
          <cell r="Y73" t="str">
            <v/>
          </cell>
          <cell r="AC73">
            <v>56</v>
          </cell>
          <cell r="AG73"/>
          <cell r="AK73"/>
          <cell r="AO73"/>
          <cell r="AS73">
            <v>4325.2928571428574</v>
          </cell>
        </row>
        <row r="74">
          <cell r="A74">
            <v>45658</v>
          </cell>
          <cell r="E74" t="str">
            <v>Inspection Contract - Variable</v>
          </cell>
          <cell r="F74" t="str">
            <v>Constellation</v>
          </cell>
          <cell r="M74">
            <v>138117.29</v>
          </cell>
          <cell r="U74">
            <v>26</v>
          </cell>
          <cell r="Y74">
            <v>26</v>
          </cell>
          <cell r="AC74">
            <v>54</v>
          </cell>
          <cell r="AG74">
            <v>17772.04</v>
          </cell>
          <cell r="AK74"/>
          <cell r="AO74"/>
          <cell r="AS74">
            <v>2557.7275925925928</v>
          </cell>
        </row>
        <row r="75">
          <cell r="A75">
            <v>45658</v>
          </cell>
          <cell r="E75" t="str">
            <v>Inspection Contract - Variable</v>
          </cell>
          <cell r="F75" t="str">
            <v>Ventura</v>
          </cell>
          <cell r="M75">
            <v>3150</v>
          </cell>
          <cell r="U75">
            <v>25</v>
          </cell>
          <cell r="Y75" t="str">
            <v/>
          </cell>
          <cell r="AC75">
            <v>1</v>
          </cell>
          <cell r="AG75"/>
          <cell r="AK75"/>
          <cell r="AO75"/>
          <cell r="AS75">
            <v>3150</v>
          </cell>
        </row>
        <row r="76">
          <cell r="A76">
            <v>45658</v>
          </cell>
          <cell r="E76" t="str">
            <v>Inspection Contract - Variable</v>
          </cell>
          <cell r="F76" t="str">
            <v>Constellation</v>
          </cell>
          <cell r="M76">
            <v>83782</v>
          </cell>
          <cell r="U76">
            <v>7</v>
          </cell>
          <cell r="Y76">
            <v>7</v>
          </cell>
          <cell r="AC76">
            <v>36</v>
          </cell>
          <cell r="AG76"/>
          <cell r="AK76"/>
          <cell r="AO76"/>
          <cell r="AS76">
            <v>2327.2777777777778</v>
          </cell>
        </row>
        <row r="77">
          <cell r="A77">
            <v>45658</v>
          </cell>
          <cell r="E77" t="str">
            <v>Maintenance Contract - Variable</v>
          </cell>
          <cell r="F77" t="str">
            <v>Constellation</v>
          </cell>
          <cell r="M77">
            <v>225262.88</v>
          </cell>
          <cell r="U77">
            <v>26</v>
          </cell>
          <cell r="Y77">
            <v>49</v>
          </cell>
          <cell r="AC77">
            <v>55</v>
          </cell>
          <cell r="AG77">
            <v>17351.95</v>
          </cell>
          <cell r="AK77"/>
          <cell r="AO77"/>
          <cell r="AS77">
            <v>4095.6887272727272</v>
          </cell>
        </row>
        <row r="78">
          <cell r="A78">
            <v>45658</v>
          </cell>
          <cell r="E78" t="str">
            <v>Inspection Contract - Fixed Team</v>
          </cell>
          <cell r="F78" t="str">
            <v>Helix</v>
          </cell>
          <cell r="M78">
            <v>88552.78</v>
          </cell>
          <cell r="U78">
            <v>9</v>
          </cell>
          <cell r="Y78">
            <v>9</v>
          </cell>
          <cell r="AC78">
            <v>42</v>
          </cell>
          <cell r="AG78"/>
          <cell r="AK78"/>
          <cell r="AO78"/>
          <cell r="AS78">
            <v>2108.399523809524</v>
          </cell>
        </row>
        <row r="79">
          <cell r="A79">
            <v>45658</v>
          </cell>
          <cell r="E79" t="str">
            <v>Maintenance Contract - Variable</v>
          </cell>
          <cell r="F79" t="str">
            <v>Foresea</v>
          </cell>
          <cell r="M79">
            <v>67848.039999999994</v>
          </cell>
          <cell r="U79">
            <v>4</v>
          </cell>
          <cell r="Y79">
            <v>4</v>
          </cell>
          <cell r="AC79">
            <v>39</v>
          </cell>
          <cell r="AG79"/>
          <cell r="AK79"/>
          <cell r="AO79"/>
          <cell r="AS79">
            <v>1739.6933333333332</v>
          </cell>
        </row>
        <row r="80">
          <cell r="A80">
            <v>45658</v>
          </cell>
          <cell r="E80" t="str">
            <v>Maintenance Contract - Variable</v>
          </cell>
          <cell r="F80" t="str">
            <v>Foresea</v>
          </cell>
          <cell r="M80">
            <v>193863.29</v>
          </cell>
          <cell r="U80">
            <v>93</v>
          </cell>
          <cell r="Y80">
            <v>93</v>
          </cell>
          <cell r="AC80">
            <v>98</v>
          </cell>
          <cell r="AG80"/>
          <cell r="AK80"/>
          <cell r="AO80"/>
          <cell r="AS80">
            <v>1978.1968367346938</v>
          </cell>
        </row>
        <row r="81">
          <cell r="A81">
            <v>45658</v>
          </cell>
          <cell r="E81" t="str">
            <v>Maintenance Contract - Variable</v>
          </cell>
          <cell r="F81" t="str">
            <v>Etesco</v>
          </cell>
          <cell r="M81">
            <v>70461</v>
          </cell>
          <cell r="U81">
            <v>15</v>
          </cell>
          <cell r="Y81">
            <v>15</v>
          </cell>
          <cell r="AC81">
            <v>27</v>
          </cell>
          <cell r="AG81"/>
          <cell r="AK81"/>
          <cell r="AO81"/>
          <cell r="AS81">
            <v>2609.6666666666665</v>
          </cell>
        </row>
        <row r="82">
          <cell r="A82">
            <v>45658</v>
          </cell>
          <cell r="E82" t="str">
            <v>Inspection Contract - Variable</v>
          </cell>
          <cell r="F82" t="str">
            <v>Modec</v>
          </cell>
          <cell r="M82">
            <v>43930</v>
          </cell>
          <cell r="U82">
            <v>67</v>
          </cell>
          <cell r="Y82">
            <v>67</v>
          </cell>
          <cell r="AC82">
            <v>30</v>
          </cell>
          <cell r="AG82"/>
          <cell r="AK82"/>
          <cell r="AO82"/>
          <cell r="AS82">
            <v>1464.3333333333333</v>
          </cell>
        </row>
        <row r="83">
          <cell r="A83">
            <v>45658</v>
          </cell>
          <cell r="E83" t="str">
            <v>Maintenance Contract - Variable</v>
          </cell>
          <cell r="F83" t="str">
            <v>Transocean</v>
          </cell>
          <cell r="M83">
            <v>69181.34</v>
          </cell>
          <cell r="U83">
            <v>34</v>
          </cell>
          <cell r="Y83">
            <v>34</v>
          </cell>
          <cell r="AC83">
            <v>24</v>
          </cell>
          <cell r="AG83"/>
          <cell r="AK83"/>
          <cell r="AO83"/>
          <cell r="AS83">
            <v>2882.5558333333333</v>
          </cell>
        </row>
        <row r="84">
          <cell r="A84">
            <v>45658</v>
          </cell>
          <cell r="E84" t="str">
            <v>Inspection Contract - Variable</v>
          </cell>
          <cell r="F84" t="str">
            <v>Etesco</v>
          </cell>
          <cell r="M84">
            <v>80346</v>
          </cell>
          <cell r="U84">
            <v>8</v>
          </cell>
          <cell r="Y84">
            <v>8</v>
          </cell>
          <cell r="AC84">
            <v>27</v>
          </cell>
          <cell r="AG84"/>
          <cell r="AK84"/>
          <cell r="AO84"/>
          <cell r="AS84">
            <v>2975.7777777777778</v>
          </cell>
        </row>
        <row r="85">
          <cell r="A85">
            <v>45658</v>
          </cell>
          <cell r="E85" t="str">
            <v>Inspection Contract - Variable</v>
          </cell>
          <cell r="F85" t="str">
            <v>Helix</v>
          </cell>
          <cell r="M85">
            <v>297006.45</v>
          </cell>
          <cell r="U85">
            <v>24</v>
          </cell>
          <cell r="Y85">
            <v>24</v>
          </cell>
          <cell r="AC85">
            <v>90</v>
          </cell>
          <cell r="AG85"/>
          <cell r="AK85"/>
          <cell r="AO85"/>
          <cell r="AS85">
            <v>3300.0716666666667</v>
          </cell>
        </row>
        <row r="86">
          <cell r="A86">
            <v>45658</v>
          </cell>
          <cell r="E86" t="str">
            <v>Inspection Contract - Variable</v>
          </cell>
          <cell r="F86" t="str">
            <v>Transocean</v>
          </cell>
          <cell r="M86">
            <v>38587.199999999997</v>
          </cell>
          <cell r="U86">
            <v>16</v>
          </cell>
          <cell r="Y86">
            <v>16</v>
          </cell>
          <cell r="AC86">
            <v>16</v>
          </cell>
          <cell r="AG86"/>
          <cell r="AK86"/>
          <cell r="AO86"/>
          <cell r="AS86">
            <v>2411.7000000000003</v>
          </cell>
        </row>
        <row r="87">
          <cell r="A87">
            <v>45658</v>
          </cell>
          <cell r="E87" t="str">
            <v>Equipment Rental</v>
          </cell>
          <cell r="F87" t="str">
            <v>Foresea</v>
          </cell>
          <cell r="M87">
            <v>26694.32</v>
          </cell>
          <cell r="U87" t="str">
            <v/>
          </cell>
          <cell r="Y87">
            <v>31</v>
          </cell>
          <cell r="AC87">
            <v>0</v>
          </cell>
          <cell r="AG87"/>
          <cell r="AK87"/>
          <cell r="AO87"/>
          <cell r="AS87" t="str">
            <v/>
          </cell>
        </row>
        <row r="88">
          <cell r="A88">
            <v>45658</v>
          </cell>
          <cell r="E88" t="str">
            <v>Inspection Contract - Variable</v>
          </cell>
          <cell r="F88" t="str">
            <v>Constellation</v>
          </cell>
          <cell r="M88">
            <v>68850</v>
          </cell>
          <cell r="U88">
            <v>17</v>
          </cell>
          <cell r="Y88">
            <v>17</v>
          </cell>
          <cell r="AC88">
            <v>7</v>
          </cell>
          <cell r="AG88"/>
          <cell r="AK88"/>
          <cell r="AO88"/>
          <cell r="AS88">
            <v>9835.7142857142862</v>
          </cell>
        </row>
        <row r="89">
          <cell r="A89">
            <v>45658</v>
          </cell>
          <cell r="E89" t="str">
            <v>Inspection Contract - Variable</v>
          </cell>
          <cell r="F89" t="str">
            <v>Transocean</v>
          </cell>
          <cell r="M89">
            <v>14144.62</v>
          </cell>
          <cell r="U89">
            <v>5</v>
          </cell>
          <cell r="Y89">
            <v>5</v>
          </cell>
          <cell r="AC89">
            <v>7</v>
          </cell>
          <cell r="AG89"/>
          <cell r="AK89"/>
          <cell r="AO89"/>
          <cell r="AS89">
            <v>2020.6599999999999</v>
          </cell>
        </row>
        <row r="90">
          <cell r="A90">
            <v>45658</v>
          </cell>
          <cell r="E90" t="str">
            <v>Inspection Contract - Variable</v>
          </cell>
          <cell r="F90" t="str">
            <v>Transocean</v>
          </cell>
          <cell r="M90">
            <v>19439.12</v>
          </cell>
          <cell r="U90">
            <v>10</v>
          </cell>
          <cell r="Y90">
            <v>10</v>
          </cell>
          <cell r="AC90">
            <v>8</v>
          </cell>
          <cell r="AG90"/>
          <cell r="AK90"/>
          <cell r="AO90"/>
          <cell r="AS90">
            <v>2429.8900000000003</v>
          </cell>
        </row>
        <row r="91">
          <cell r="A91">
            <v>45658</v>
          </cell>
          <cell r="E91" t="str">
            <v>Inspection Contract - Fixed Team</v>
          </cell>
          <cell r="F91" t="str">
            <v>Etesco</v>
          </cell>
          <cell r="M91">
            <v>14856.4</v>
          </cell>
          <cell r="U91">
            <v>4</v>
          </cell>
          <cell r="Y91">
            <v>4</v>
          </cell>
          <cell r="AC91">
            <v>18</v>
          </cell>
          <cell r="AG91"/>
          <cell r="AK91"/>
          <cell r="AO91"/>
          <cell r="AS91">
            <v>825.35555555555561</v>
          </cell>
        </row>
        <row r="92">
          <cell r="A92">
            <v>45658</v>
          </cell>
          <cell r="E92" t="str">
            <v>Maintenance Spot</v>
          </cell>
          <cell r="F92" t="str">
            <v>Archer</v>
          </cell>
          <cell r="M92">
            <v>134599.54</v>
          </cell>
          <cell r="U92">
            <v>64</v>
          </cell>
          <cell r="Y92">
            <v>64</v>
          </cell>
          <cell r="AC92">
            <v>21</v>
          </cell>
          <cell r="AG92"/>
          <cell r="AK92"/>
          <cell r="AO92"/>
          <cell r="AS92">
            <v>6409.5019047619053</v>
          </cell>
        </row>
        <row r="93">
          <cell r="A93">
            <v>45658</v>
          </cell>
          <cell r="E93" t="str">
            <v>Inspection Contract - Fixed Team</v>
          </cell>
          <cell r="F93" t="str">
            <v>Constellation</v>
          </cell>
          <cell r="M93">
            <v>24914</v>
          </cell>
          <cell r="U93">
            <v>2</v>
          </cell>
          <cell r="Y93" t="str">
            <v/>
          </cell>
          <cell r="AC93">
            <v>15</v>
          </cell>
          <cell r="AG93"/>
          <cell r="AK93"/>
          <cell r="AO93"/>
          <cell r="AS93">
            <v>1660.9333333333334</v>
          </cell>
        </row>
        <row r="94">
          <cell r="A94">
            <v>45658</v>
          </cell>
          <cell r="E94" t="str">
            <v>Maintenance Contract - Variable</v>
          </cell>
          <cell r="F94" t="str">
            <v>Foresea</v>
          </cell>
          <cell r="M94">
            <v>11208.26</v>
          </cell>
          <cell r="U94">
            <v>22</v>
          </cell>
          <cell r="Y94">
            <v>11</v>
          </cell>
          <cell r="AC94">
            <v>6</v>
          </cell>
          <cell r="AG94"/>
          <cell r="AK94"/>
          <cell r="AO94"/>
          <cell r="AS94">
            <v>1868.0433333333333</v>
          </cell>
        </row>
        <row r="95">
          <cell r="A95">
            <v>45658</v>
          </cell>
          <cell r="E95" t="str">
            <v>Inspection Contract - Variable</v>
          </cell>
          <cell r="F95" t="str">
            <v>Ventura</v>
          </cell>
          <cell r="M95">
            <v>13400</v>
          </cell>
          <cell r="U95">
            <v>6</v>
          </cell>
          <cell r="Y95">
            <v>6</v>
          </cell>
          <cell r="AC95">
            <v>4</v>
          </cell>
          <cell r="AG95"/>
          <cell r="AK95"/>
          <cell r="AO95"/>
          <cell r="AS95">
            <v>3350</v>
          </cell>
        </row>
        <row r="96">
          <cell r="A96">
            <v>45658</v>
          </cell>
          <cell r="E96" t="str">
            <v>Inspection Contract - Variable</v>
          </cell>
          <cell r="F96" t="str">
            <v>Etesco</v>
          </cell>
          <cell r="M96">
            <v>24971.72</v>
          </cell>
          <cell r="U96">
            <v>11</v>
          </cell>
          <cell r="Y96" t="str">
            <v/>
          </cell>
          <cell r="AC96">
            <v>15</v>
          </cell>
          <cell r="AG96"/>
          <cell r="AK96"/>
          <cell r="AO96"/>
          <cell r="AS96">
            <v>1664.7813333333334</v>
          </cell>
        </row>
        <row r="97">
          <cell r="A97">
            <v>45658</v>
          </cell>
          <cell r="E97" t="str">
            <v>Inspection Spot</v>
          </cell>
          <cell r="F97" t="str">
            <v>Oceaneering</v>
          </cell>
          <cell r="M97">
            <v>2180</v>
          </cell>
          <cell r="U97">
            <v>45</v>
          </cell>
          <cell r="Y97">
            <v>45</v>
          </cell>
          <cell r="AC97">
            <v>1</v>
          </cell>
          <cell r="AG97"/>
          <cell r="AK97"/>
          <cell r="AO97"/>
          <cell r="AS97">
            <v>2180</v>
          </cell>
        </row>
        <row r="98">
          <cell r="A98">
            <v>45658</v>
          </cell>
          <cell r="E98" t="str">
            <v>Inspection Spot</v>
          </cell>
          <cell r="F98" t="str">
            <v>Haleon</v>
          </cell>
          <cell r="M98">
            <v>22650</v>
          </cell>
          <cell r="U98">
            <v>13</v>
          </cell>
          <cell r="Y98">
            <v>13</v>
          </cell>
          <cell r="AC98">
            <v>4</v>
          </cell>
          <cell r="AG98"/>
          <cell r="AK98"/>
          <cell r="AO98"/>
          <cell r="AS98">
            <v>5662.5</v>
          </cell>
        </row>
        <row r="99">
          <cell r="A99">
            <v>45658</v>
          </cell>
          <cell r="E99" t="str">
            <v>Inspection Contract - Variable</v>
          </cell>
          <cell r="F99" t="str">
            <v>Helix</v>
          </cell>
          <cell r="M99">
            <v>15414.8</v>
          </cell>
          <cell r="U99">
            <v>27</v>
          </cell>
          <cell r="Y99">
            <v>27</v>
          </cell>
          <cell r="AC99">
            <v>3</v>
          </cell>
          <cell r="AG99"/>
          <cell r="AK99"/>
          <cell r="AO99"/>
          <cell r="AS99">
            <v>5138.2666666666664</v>
          </cell>
        </row>
        <row r="100">
          <cell r="A100">
            <v>45689</v>
          </cell>
          <cell r="E100" t="str">
            <v>Equipment Rental</v>
          </cell>
          <cell r="F100" t="str">
            <v>Foresea</v>
          </cell>
          <cell r="M100">
            <v>25996</v>
          </cell>
          <cell r="U100" t="str">
            <v/>
          </cell>
          <cell r="Y100">
            <v>14</v>
          </cell>
          <cell r="AC100">
            <v>0</v>
          </cell>
          <cell r="AG100"/>
          <cell r="AK100"/>
          <cell r="AO100"/>
          <cell r="AS100" t="str">
            <v/>
          </cell>
        </row>
        <row r="101">
          <cell r="A101">
            <v>45689</v>
          </cell>
          <cell r="E101" t="str">
            <v>Maintenance Contract - Variable</v>
          </cell>
          <cell r="F101" t="str">
            <v>Transocean</v>
          </cell>
          <cell r="M101">
            <v>30740</v>
          </cell>
          <cell r="U101" t="str">
            <v/>
          </cell>
          <cell r="Y101">
            <v>86</v>
          </cell>
          <cell r="AC101">
            <v>0</v>
          </cell>
          <cell r="AG101"/>
          <cell r="AK101"/>
          <cell r="AO101"/>
          <cell r="AS101" t="str">
            <v/>
          </cell>
        </row>
        <row r="102">
          <cell r="A102">
            <v>45689</v>
          </cell>
          <cell r="E102" t="str">
            <v>Inspection Spot</v>
          </cell>
          <cell r="F102" t="str">
            <v>SBM</v>
          </cell>
          <cell r="M102">
            <v>-42711.519999999997</v>
          </cell>
          <cell r="U102">
            <v>61</v>
          </cell>
          <cell r="Y102" t="str">
            <v/>
          </cell>
          <cell r="AC102">
            <v>0</v>
          </cell>
          <cell r="AG102"/>
          <cell r="AK102"/>
          <cell r="AO102"/>
          <cell r="AS102" t="str">
            <v/>
          </cell>
        </row>
        <row r="103">
          <cell r="A103">
            <v>45689</v>
          </cell>
          <cell r="E103" t="str">
            <v>Inspection Contract - Variable</v>
          </cell>
          <cell r="F103" t="str">
            <v>Foresea</v>
          </cell>
          <cell r="M103">
            <v>93923.85</v>
          </cell>
          <cell r="U103">
            <v>94</v>
          </cell>
          <cell r="Y103">
            <v>73</v>
          </cell>
          <cell r="AC103">
            <v>0</v>
          </cell>
          <cell r="AG103"/>
          <cell r="AK103"/>
          <cell r="AO103"/>
          <cell r="AS103" t="str">
            <v/>
          </cell>
        </row>
        <row r="104">
          <cell r="A104">
            <v>45992</v>
          </cell>
          <cell r="E104" t="str">
            <v>Maintenance Spot</v>
          </cell>
          <cell r="F104" t="str">
            <v>SLB</v>
          </cell>
          <cell r="M104">
            <v>-25176.2</v>
          </cell>
          <cell r="U104">
            <v>53</v>
          </cell>
          <cell r="Y104">
            <v>53</v>
          </cell>
          <cell r="AC104">
            <v>0</v>
          </cell>
          <cell r="AG104"/>
          <cell r="AK104"/>
          <cell r="AO104"/>
          <cell r="AS104" t="str">
            <v/>
          </cell>
        </row>
        <row r="105">
          <cell r="A105">
            <v>45689</v>
          </cell>
          <cell r="E105" t="str">
            <v>Inspection Spot</v>
          </cell>
          <cell r="F105" t="str">
            <v>Qualitech USA</v>
          </cell>
          <cell r="M105">
            <v>77600.38</v>
          </cell>
          <cell r="U105">
            <v>10</v>
          </cell>
          <cell r="Y105" t="str">
            <v/>
          </cell>
          <cell r="AC105">
            <v>14</v>
          </cell>
          <cell r="AG105">
            <v>-560</v>
          </cell>
          <cell r="AK105"/>
          <cell r="AO105"/>
          <cell r="AS105">
            <v>5542.8842857142863</v>
          </cell>
        </row>
        <row r="106">
          <cell r="A106">
            <v>45658</v>
          </cell>
          <cell r="E106" t="str">
            <v>Maintenance Spot</v>
          </cell>
          <cell r="F106" t="str">
            <v>SLB</v>
          </cell>
          <cell r="M106">
            <v>340766.28</v>
          </cell>
          <cell r="U106">
            <v>55</v>
          </cell>
          <cell r="Y106">
            <v>55</v>
          </cell>
          <cell r="AC106">
            <v>145</v>
          </cell>
          <cell r="AG106"/>
          <cell r="AK106"/>
          <cell r="AO106"/>
          <cell r="AS106">
            <v>2350.1122758620691</v>
          </cell>
        </row>
        <row r="107">
          <cell r="A107">
            <v>45689</v>
          </cell>
          <cell r="E107" t="str">
            <v>Inspection Contract - Fixed Team</v>
          </cell>
          <cell r="F107" t="str">
            <v>Constellation</v>
          </cell>
          <cell r="M107">
            <v>164658.92000000001</v>
          </cell>
          <cell r="U107">
            <v>12</v>
          </cell>
          <cell r="Y107" t="str">
            <v/>
          </cell>
          <cell r="AC107">
            <v>85</v>
          </cell>
          <cell r="AG107"/>
          <cell r="AK107"/>
          <cell r="AO107"/>
          <cell r="AS107">
            <v>1937.1637647058826</v>
          </cell>
        </row>
        <row r="108">
          <cell r="A108">
            <v>45689</v>
          </cell>
          <cell r="E108" t="str">
            <v>Inspection Spot</v>
          </cell>
          <cell r="F108" t="str">
            <v>Halliburton</v>
          </cell>
          <cell r="M108">
            <v>6840</v>
          </cell>
          <cell r="U108">
            <v>72</v>
          </cell>
          <cell r="Y108">
            <v>72</v>
          </cell>
          <cell r="AC108">
            <v>3</v>
          </cell>
          <cell r="AG108"/>
          <cell r="AK108"/>
          <cell r="AO108"/>
          <cell r="AS108">
            <v>2280</v>
          </cell>
        </row>
        <row r="109">
          <cell r="A109">
            <v>45689</v>
          </cell>
          <cell r="E109" t="str">
            <v>Inspection Contract - Fixed Team</v>
          </cell>
          <cell r="F109" t="str">
            <v>Transocean</v>
          </cell>
          <cell r="M109">
            <v>4729.5</v>
          </cell>
          <cell r="U109">
            <v>14</v>
          </cell>
          <cell r="Y109" t="str">
            <v/>
          </cell>
          <cell r="AC109">
            <v>0</v>
          </cell>
          <cell r="AG109"/>
          <cell r="AK109"/>
          <cell r="AO109"/>
          <cell r="AS109" t="str">
            <v/>
          </cell>
        </row>
        <row r="110">
          <cell r="A110">
            <v>45689</v>
          </cell>
          <cell r="E110" t="str">
            <v>Inspection Spot</v>
          </cell>
          <cell r="F110" t="str">
            <v>SBM</v>
          </cell>
          <cell r="M110">
            <v>2823.68</v>
          </cell>
          <cell r="U110">
            <v>95</v>
          </cell>
          <cell r="Y110">
            <v>95</v>
          </cell>
          <cell r="AC110">
            <v>0</v>
          </cell>
          <cell r="AG110"/>
          <cell r="AK110"/>
          <cell r="AO110"/>
          <cell r="AS110" t="str">
            <v/>
          </cell>
        </row>
        <row r="111">
          <cell r="A111">
            <v>45689</v>
          </cell>
          <cell r="E111" t="str">
            <v>Inspection Contract - Fixed Team</v>
          </cell>
          <cell r="F111" t="str">
            <v>Helix</v>
          </cell>
          <cell r="M111">
            <v>20531.21</v>
          </cell>
          <cell r="U111">
            <v>38</v>
          </cell>
          <cell r="Y111">
            <v>10</v>
          </cell>
          <cell r="AC111">
            <v>12</v>
          </cell>
          <cell r="AG111"/>
          <cell r="AK111"/>
          <cell r="AO111"/>
          <cell r="AS111">
            <v>1710.9341666666667</v>
          </cell>
        </row>
        <row r="112">
          <cell r="A112">
            <v>45689</v>
          </cell>
          <cell r="E112" t="str">
            <v>Equipment Rental</v>
          </cell>
          <cell r="F112" t="str">
            <v>Seadrill</v>
          </cell>
          <cell r="M112">
            <v>12575</v>
          </cell>
          <cell r="U112" t="str">
            <v/>
          </cell>
          <cell r="Y112">
            <v>27</v>
          </cell>
          <cell r="AC112">
            <v>0</v>
          </cell>
          <cell r="AG112"/>
          <cell r="AK112"/>
          <cell r="AO112"/>
          <cell r="AS112" t="str">
            <v/>
          </cell>
        </row>
        <row r="113">
          <cell r="A113">
            <v>45689</v>
          </cell>
          <cell r="E113" t="str">
            <v>Maintenance Spot</v>
          </cell>
          <cell r="F113" t="str">
            <v>Seadrill</v>
          </cell>
          <cell r="M113">
            <v>-105881.46</v>
          </cell>
          <cell r="U113" t="str">
            <v/>
          </cell>
          <cell r="Y113" t="str">
            <v/>
          </cell>
          <cell r="AC113">
            <v>0</v>
          </cell>
          <cell r="AG113"/>
          <cell r="AK113"/>
          <cell r="AO113"/>
          <cell r="AS113" t="str">
            <v/>
          </cell>
        </row>
        <row r="114">
          <cell r="A114">
            <v>45689</v>
          </cell>
          <cell r="E114" t="str">
            <v>Maintenance Contract - Variable</v>
          </cell>
          <cell r="F114" t="str">
            <v>Etesco</v>
          </cell>
          <cell r="M114">
            <v>4370</v>
          </cell>
          <cell r="U114">
            <v>21</v>
          </cell>
          <cell r="Y114">
            <v>21</v>
          </cell>
          <cell r="AC114">
            <v>0</v>
          </cell>
          <cell r="AG114"/>
          <cell r="AK114"/>
          <cell r="AO114"/>
          <cell r="AS114" t="str">
            <v/>
          </cell>
        </row>
        <row r="115">
          <cell r="A115">
            <v>45689</v>
          </cell>
          <cell r="E115" t="str">
            <v>Maintenance Contract - Variable</v>
          </cell>
          <cell r="F115" t="str">
            <v>SEA1</v>
          </cell>
          <cell r="M115">
            <v>4799.1899999999996</v>
          </cell>
          <cell r="U115">
            <v>20</v>
          </cell>
          <cell r="Y115" t="str">
            <v/>
          </cell>
          <cell r="AC115">
            <v>0</v>
          </cell>
          <cell r="AG115"/>
          <cell r="AK115"/>
          <cell r="AO115"/>
          <cell r="AS115" t="str">
            <v/>
          </cell>
        </row>
        <row r="116">
          <cell r="A116">
            <v>45689</v>
          </cell>
          <cell r="E116" t="str">
            <v>Inspection Contract - Variable</v>
          </cell>
          <cell r="F116" t="str">
            <v>Constellation</v>
          </cell>
          <cell r="M116">
            <v>12768</v>
          </cell>
          <cell r="U116">
            <v>26</v>
          </cell>
          <cell r="Y116">
            <v>26</v>
          </cell>
          <cell r="AC116">
            <v>0</v>
          </cell>
          <cell r="AG116"/>
          <cell r="AK116"/>
          <cell r="AO116"/>
          <cell r="AS116" t="str">
            <v/>
          </cell>
        </row>
        <row r="117">
          <cell r="A117">
            <v>45689</v>
          </cell>
          <cell r="E117" t="str">
            <v>Inspection Contract - Variable</v>
          </cell>
          <cell r="F117" t="str">
            <v>Constellation</v>
          </cell>
          <cell r="M117">
            <v>8426</v>
          </cell>
          <cell r="U117">
            <v>7</v>
          </cell>
          <cell r="Y117">
            <v>7</v>
          </cell>
          <cell r="AC117">
            <v>2</v>
          </cell>
          <cell r="AG117"/>
          <cell r="AK117"/>
          <cell r="AO117"/>
          <cell r="AS117">
            <v>4213</v>
          </cell>
        </row>
        <row r="118">
          <cell r="A118">
            <v>45689</v>
          </cell>
          <cell r="E118" t="str">
            <v>Inspection Contract - Fixed Team</v>
          </cell>
          <cell r="F118" t="str">
            <v>Helix</v>
          </cell>
          <cell r="M118">
            <v>6324.7</v>
          </cell>
          <cell r="U118">
            <v>9</v>
          </cell>
          <cell r="Y118">
            <v>9</v>
          </cell>
          <cell r="AC118">
            <v>3</v>
          </cell>
          <cell r="AG118"/>
          <cell r="AK118"/>
          <cell r="AO118"/>
          <cell r="AS118">
            <v>2108.2333333333331</v>
          </cell>
        </row>
        <row r="119">
          <cell r="A119">
            <v>45689</v>
          </cell>
          <cell r="E119" t="str">
            <v>Maintenance Contract - Variable</v>
          </cell>
          <cell r="F119" t="str">
            <v>Foresea</v>
          </cell>
          <cell r="M119">
            <v>24784.080000000002</v>
          </cell>
          <cell r="U119">
            <v>4</v>
          </cell>
          <cell r="Y119">
            <v>4</v>
          </cell>
          <cell r="AC119">
            <v>3</v>
          </cell>
          <cell r="AG119"/>
          <cell r="AK119"/>
          <cell r="AO119"/>
          <cell r="AS119">
            <v>8261.36</v>
          </cell>
        </row>
        <row r="120">
          <cell r="A120">
            <v>45689</v>
          </cell>
          <cell r="E120" t="str">
            <v>Maintenance Contract - Variable</v>
          </cell>
          <cell r="F120" t="str">
            <v>Etesco</v>
          </cell>
          <cell r="M120">
            <v>72646.03</v>
          </cell>
          <cell r="U120">
            <v>15</v>
          </cell>
          <cell r="Y120">
            <v>15</v>
          </cell>
          <cell r="AC120">
            <v>18</v>
          </cell>
          <cell r="AG120">
            <v>846.57</v>
          </cell>
          <cell r="AK120"/>
          <cell r="AO120"/>
          <cell r="AS120">
            <v>4035.8905555555561</v>
          </cell>
        </row>
        <row r="121">
          <cell r="A121">
            <v>45689</v>
          </cell>
          <cell r="E121" t="str">
            <v>Inspection Contract - Variable</v>
          </cell>
          <cell r="F121" t="str">
            <v>Modec</v>
          </cell>
          <cell r="M121">
            <v>-494.94</v>
          </cell>
          <cell r="U121">
            <v>67</v>
          </cell>
          <cell r="Y121">
            <v>67</v>
          </cell>
          <cell r="AC121">
            <v>0</v>
          </cell>
          <cell r="AG121"/>
          <cell r="AK121"/>
          <cell r="AO121"/>
          <cell r="AS121" t="str">
            <v/>
          </cell>
        </row>
        <row r="122">
          <cell r="A122">
            <v>45689</v>
          </cell>
          <cell r="E122" t="str">
            <v>Inspection Contract - Variable</v>
          </cell>
          <cell r="F122" t="str">
            <v>Etesco</v>
          </cell>
          <cell r="M122">
            <v>45306</v>
          </cell>
          <cell r="U122">
            <v>8</v>
          </cell>
          <cell r="Y122">
            <v>8</v>
          </cell>
          <cell r="AC122">
            <v>12</v>
          </cell>
          <cell r="AG122"/>
          <cell r="AK122"/>
          <cell r="AO122"/>
          <cell r="AS122">
            <v>3775.5</v>
          </cell>
        </row>
        <row r="123">
          <cell r="A123">
            <v>45689</v>
          </cell>
          <cell r="E123" t="str">
            <v>Inspection Contract - Variable</v>
          </cell>
          <cell r="F123" t="str">
            <v>Helix</v>
          </cell>
          <cell r="M123">
            <v>291527.8</v>
          </cell>
          <cell r="U123">
            <v>24</v>
          </cell>
          <cell r="Y123">
            <v>24</v>
          </cell>
          <cell r="AC123">
            <v>66</v>
          </cell>
          <cell r="AG123">
            <v>51489.56</v>
          </cell>
          <cell r="AK123"/>
          <cell r="AO123"/>
          <cell r="AS123">
            <v>4417.0878787878792</v>
          </cell>
        </row>
        <row r="124">
          <cell r="A124">
            <v>45689</v>
          </cell>
          <cell r="E124" t="str">
            <v>Maintenance Contract - Variable</v>
          </cell>
          <cell r="F124" t="str">
            <v>Constellation</v>
          </cell>
          <cell r="M124">
            <v>96030</v>
          </cell>
          <cell r="U124" t="str">
            <v/>
          </cell>
          <cell r="Y124">
            <v>39</v>
          </cell>
          <cell r="AC124">
            <v>0</v>
          </cell>
          <cell r="AG124"/>
          <cell r="AK124"/>
          <cell r="AO124"/>
          <cell r="AS124" t="str">
            <v/>
          </cell>
        </row>
        <row r="125">
          <cell r="A125">
            <v>45689</v>
          </cell>
          <cell r="E125" t="str">
            <v>Inspection Contract - Variable</v>
          </cell>
          <cell r="F125" t="str">
            <v>Transocean</v>
          </cell>
          <cell r="M125">
            <v>87368.35</v>
          </cell>
          <cell r="U125">
            <v>16</v>
          </cell>
          <cell r="Y125">
            <v>16</v>
          </cell>
          <cell r="AC125">
            <v>40</v>
          </cell>
          <cell r="AG125">
            <v>230</v>
          </cell>
          <cell r="AK125"/>
          <cell r="AO125"/>
          <cell r="AS125">
            <v>2184.2087499999998</v>
          </cell>
        </row>
        <row r="126">
          <cell r="A126">
            <v>45689</v>
          </cell>
          <cell r="E126" t="str">
            <v>Equipment Rental</v>
          </cell>
          <cell r="F126" t="str">
            <v>Foresea</v>
          </cell>
          <cell r="M126">
            <v>60062.22</v>
          </cell>
          <cell r="U126" t="str">
            <v/>
          </cell>
          <cell r="Y126">
            <v>31</v>
          </cell>
          <cell r="AC126">
            <v>0</v>
          </cell>
          <cell r="AG126"/>
          <cell r="AK126"/>
          <cell r="AO126"/>
          <cell r="AS126" t="str">
            <v/>
          </cell>
        </row>
        <row r="127">
          <cell r="A127">
            <v>45689</v>
          </cell>
          <cell r="E127" t="str">
            <v>Inspection Contract - Variable</v>
          </cell>
          <cell r="F127" t="str">
            <v>Constellation</v>
          </cell>
          <cell r="M127">
            <v>6926</v>
          </cell>
          <cell r="U127">
            <v>17</v>
          </cell>
          <cell r="Y127">
            <v>17</v>
          </cell>
          <cell r="AC127">
            <v>1</v>
          </cell>
          <cell r="AG127"/>
          <cell r="AK127"/>
          <cell r="AO127"/>
          <cell r="AS127">
            <v>6926</v>
          </cell>
        </row>
        <row r="128">
          <cell r="A128">
            <v>45689</v>
          </cell>
          <cell r="E128" t="str">
            <v>Inspection Contract - Variable</v>
          </cell>
          <cell r="F128" t="str">
            <v>Transocean</v>
          </cell>
          <cell r="M128">
            <v>19707.16</v>
          </cell>
          <cell r="U128">
            <v>5</v>
          </cell>
          <cell r="Y128">
            <v>5</v>
          </cell>
          <cell r="AC128">
            <v>7</v>
          </cell>
          <cell r="AG128">
            <v>374.33</v>
          </cell>
          <cell r="AK128"/>
          <cell r="AO128"/>
          <cell r="AS128">
            <v>2815.3085714285721</v>
          </cell>
        </row>
        <row r="129">
          <cell r="A129">
            <v>45689</v>
          </cell>
          <cell r="E129" t="str">
            <v>Inspection Contract - Variable</v>
          </cell>
          <cell r="F129" t="str">
            <v>Transocean</v>
          </cell>
          <cell r="M129">
            <v>42917.279999999999</v>
          </cell>
          <cell r="U129">
            <v>10</v>
          </cell>
          <cell r="Y129">
            <v>10</v>
          </cell>
          <cell r="AC129">
            <v>16</v>
          </cell>
          <cell r="AG129">
            <v>821.1</v>
          </cell>
          <cell r="AK129"/>
          <cell r="AO129"/>
          <cell r="AS129">
            <v>2682.3299999999995</v>
          </cell>
        </row>
        <row r="130">
          <cell r="A130">
            <v>45689</v>
          </cell>
          <cell r="E130" t="str">
            <v>Inspection Contract - Fixed Team</v>
          </cell>
          <cell r="F130" t="str">
            <v>Etesco</v>
          </cell>
          <cell r="M130">
            <v>69384.820000000007</v>
          </cell>
          <cell r="U130">
            <v>4</v>
          </cell>
          <cell r="Y130">
            <v>4</v>
          </cell>
          <cell r="AC130">
            <v>30</v>
          </cell>
          <cell r="AG130"/>
          <cell r="AK130"/>
          <cell r="AO130"/>
          <cell r="AS130">
            <v>2312.8273333333336</v>
          </cell>
        </row>
        <row r="131">
          <cell r="A131">
            <v>45689</v>
          </cell>
          <cell r="E131" t="str">
            <v>Maintenance Spot</v>
          </cell>
          <cell r="F131" t="str">
            <v>Archer</v>
          </cell>
          <cell r="M131">
            <v>425876.88</v>
          </cell>
          <cell r="U131">
            <v>64</v>
          </cell>
          <cell r="Y131">
            <v>64</v>
          </cell>
          <cell r="AC131">
            <v>110</v>
          </cell>
          <cell r="AG131"/>
          <cell r="AK131"/>
          <cell r="AO131"/>
          <cell r="AS131">
            <v>3871.6080000000002</v>
          </cell>
        </row>
        <row r="132">
          <cell r="A132">
            <v>45689</v>
          </cell>
          <cell r="E132" t="str">
            <v>Inspection Contract - Fixed Team</v>
          </cell>
          <cell r="F132" t="str">
            <v>Constellation</v>
          </cell>
          <cell r="M132">
            <v>57071.199999999997</v>
          </cell>
          <cell r="U132">
            <v>2</v>
          </cell>
          <cell r="Y132" t="str">
            <v/>
          </cell>
          <cell r="AC132">
            <v>24</v>
          </cell>
          <cell r="AG132"/>
          <cell r="AK132"/>
          <cell r="AO132"/>
          <cell r="AS132">
            <v>2377.9666666666667</v>
          </cell>
        </row>
        <row r="133">
          <cell r="A133">
            <v>45689</v>
          </cell>
          <cell r="E133" t="str">
            <v>Maintenance Contract - Variable</v>
          </cell>
          <cell r="F133" t="str">
            <v>Foresea</v>
          </cell>
          <cell r="M133">
            <v>17625.2</v>
          </cell>
          <cell r="U133">
            <v>22</v>
          </cell>
          <cell r="Y133">
            <v>11</v>
          </cell>
          <cell r="AC133">
            <v>8</v>
          </cell>
          <cell r="AG133"/>
          <cell r="AK133"/>
          <cell r="AO133"/>
          <cell r="AS133">
            <v>2203.1499999999996</v>
          </cell>
        </row>
        <row r="134">
          <cell r="A134">
            <v>45689</v>
          </cell>
          <cell r="E134" t="str">
            <v>Inspection Contract - Variable</v>
          </cell>
          <cell r="F134" t="str">
            <v>Ventura</v>
          </cell>
          <cell r="M134">
            <v>43832</v>
          </cell>
          <cell r="U134">
            <v>6</v>
          </cell>
          <cell r="Y134">
            <v>6</v>
          </cell>
          <cell r="AC134">
            <v>11</v>
          </cell>
          <cell r="AG134"/>
          <cell r="AK134"/>
          <cell r="AO134"/>
          <cell r="AS134">
            <v>3984.7272727272725</v>
          </cell>
        </row>
        <row r="135">
          <cell r="A135">
            <v>45689</v>
          </cell>
          <cell r="E135" t="str">
            <v>Inspection Contract - Variable</v>
          </cell>
          <cell r="F135" t="str">
            <v>Etesco</v>
          </cell>
          <cell r="M135">
            <v>115725.9</v>
          </cell>
          <cell r="U135">
            <v>11</v>
          </cell>
          <cell r="Y135" t="str">
            <v/>
          </cell>
          <cell r="AC135">
            <v>41</v>
          </cell>
          <cell r="AG135"/>
          <cell r="AK135"/>
          <cell r="AO135"/>
          <cell r="AS135">
            <v>2822.5829268292682</v>
          </cell>
        </row>
        <row r="136">
          <cell r="A136">
            <v>45689</v>
          </cell>
          <cell r="E136" t="str">
            <v>Inspection Spot</v>
          </cell>
          <cell r="F136" t="str">
            <v>Oceaneering</v>
          </cell>
          <cell r="M136">
            <v>15079.2</v>
          </cell>
          <cell r="U136">
            <v>45</v>
          </cell>
          <cell r="Y136">
            <v>45</v>
          </cell>
          <cell r="AC136">
            <v>7</v>
          </cell>
          <cell r="AG136"/>
          <cell r="AK136"/>
          <cell r="AO136"/>
          <cell r="AS136">
            <v>2154.1714285714288</v>
          </cell>
        </row>
        <row r="137">
          <cell r="A137">
            <v>45689</v>
          </cell>
          <cell r="E137" t="str">
            <v>Inspection Contract - Variable</v>
          </cell>
          <cell r="F137" t="str">
            <v>Helix</v>
          </cell>
          <cell r="M137">
            <v>190908.25</v>
          </cell>
          <cell r="U137">
            <v>27</v>
          </cell>
          <cell r="Y137">
            <v>27</v>
          </cell>
          <cell r="AC137">
            <v>45</v>
          </cell>
          <cell r="AG137">
            <v>20636.3</v>
          </cell>
          <cell r="AK137"/>
          <cell r="AO137"/>
          <cell r="AS137">
            <v>4242.4055555555551</v>
          </cell>
        </row>
        <row r="138">
          <cell r="A138">
            <v>45689</v>
          </cell>
          <cell r="E138" t="str">
            <v>Inspection Spot</v>
          </cell>
          <cell r="F138" t="str">
            <v>Subsea 7</v>
          </cell>
          <cell r="M138">
            <v>14093.08</v>
          </cell>
          <cell r="U138">
            <v>18</v>
          </cell>
          <cell r="Y138">
            <v>18</v>
          </cell>
          <cell r="AC138">
            <v>6</v>
          </cell>
          <cell r="AG138"/>
          <cell r="AK138"/>
          <cell r="AO138"/>
          <cell r="AS138">
            <v>2348.8466666666668</v>
          </cell>
        </row>
        <row r="139">
          <cell r="A139">
            <v>45689</v>
          </cell>
          <cell r="E139" t="str">
            <v>Maintenance Contract - Variable</v>
          </cell>
          <cell r="F139" t="str">
            <v>Ventura</v>
          </cell>
          <cell r="M139">
            <v>108980</v>
          </cell>
          <cell r="U139">
            <v>66</v>
          </cell>
          <cell r="Y139">
            <v>46</v>
          </cell>
          <cell r="AC139">
            <v>25</v>
          </cell>
          <cell r="AG139"/>
          <cell r="AK139"/>
          <cell r="AO139"/>
          <cell r="AS139">
            <v>4359.2</v>
          </cell>
        </row>
        <row r="140">
          <cell r="A140">
            <v>45689</v>
          </cell>
          <cell r="E140" t="str">
            <v>Maintenance Spot</v>
          </cell>
          <cell r="F140" t="str">
            <v>Seadrill</v>
          </cell>
          <cell r="M140">
            <v>971916.55</v>
          </cell>
          <cell r="U140">
            <v>13</v>
          </cell>
          <cell r="Y140">
            <v>13</v>
          </cell>
          <cell r="AC140">
            <v>265</v>
          </cell>
          <cell r="AG140">
            <v>425.49</v>
          </cell>
          <cell r="AK140"/>
          <cell r="AO140"/>
          <cell r="AS140">
            <v>3667.6096226415093</v>
          </cell>
        </row>
        <row r="141">
          <cell r="A141">
            <v>45689</v>
          </cell>
          <cell r="E141" t="str">
            <v>Inspection Contract - Variable</v>
          </cell>
          <cell r="F141" t="str">
            <v>Modec</v>
          </cell>
          <cell r="M141">
            <v>77270</v>
          </cell>
          <cell r="U141">
            <v>54</v>
          </cell>
          <cell r="Y141">
            <v>54</v>
          </cell>
          <cell r="AC141">
            <v>42</v>
          </cell>
          <cell r="AG141"/>
          <cell r="AK141"/>
          <cell r="AO141"/>
          <cell r="AS141">
            <v>1839.7619047619048</v>
          </cell>
        </row>
        <row r="142">
          <cell r="A142">
            <v>45689</v>
          </cell>
          <cell r="E142" t="str">
            <v>Inspection Contract - Fixed Team</v>
          </cell>
          <cell r="F142" t="str">
            <v>Constellation</v>
          </cell>
          <cell r="M142">
            <v>160740.37</v>
          </cell>
          <cell r="U142">
            <v>12</v>
          </cell>
          <cell r="Y142" t="str">
            <v/>
          </cell>
          <cell r="AC142">
            <v>84</v>
          </cell>
          <cell r="AG142"/>
          <cell r="AK142"/>
          <cell r="AO142"/>
          <cell r="AS142">
            <v>1913.5758333333333</v>
          </cell>
        </row>
        <row r="143">
          <cell r="A143">
            <v>45689</v>
          </cell>
          <cell r="E143" t="str">
            <v>Inspection Contract - Fixed Team</v>
          </cell>
          <cell r="F143" t="str">
            <v>Foresea</v>
          </cell>
          <cell r="M143">
            <v>165414.66</v>
          </cell>
          <cell r="U143">
            <v>7</v>
          </cell>
          <cell r="Y143" t="str">
            <v/>
          </cell>
          <cell r="AC143">
            <v>84</v>
          </cell>
          <cell r="AG143"/>
          <cell r="AK143"/>
          <cell r="AO143"/>
          <cell r="AS143">
            <v>1969.2221428571429</v>
          </cell>
        </row>
        <row r="144">
          <cell r="A144">
            <v>45689</v>
          </cell>
          <cell r="E144" t="str">
            <v>Inspection Contract - Fixed Team</v>
          </cell>
          <cell r="F144" t="str">
            <v>Foresea</v>
          </cell>
          <cell r="M144">
            <v>165414.66</v>
          </cell>
          <cell r="U144">
            <v>32</v>
          </cell>
          <cell r="Y144" t="str">
            <v/>
          </cell>
          <cell r="AC144">
            <v>84</v>
          </cell>
          <cell r="AG144"/>
          <cell r="AK144"/>
          <cell r="AO144"/>
          <cell r="AS144">
            <v>1969.2221428571429</v>
          </cell>
        </row>
        <row r="145">
          <cell r="A145">
            <v>45689</v>
          </cell>
          <cell r="E145" t="str">
            <v>Inspection Contract - Fixed Team</v>
          </cell>
          <cell r="F145" t="str">
            <v>Foresea</v>
          </cell>
          <cell r="M145">
            <v>165414.66</v>
          </cell>
          <cell r="U145">
            <v>14</v>
          </cell>
          <cell r="Y145" t="str">
            <v/>
          </cell>
          <cell r="AC145">
            <v>84</v>
          </cell>
          <cell r="AG145"/>
          <cell r="AK145"/>
          <cell r="AO145"/>
          <cell r="AS145">
            <v>1969.2221428571429</v>
          </cell>
        </row>
        <row r="146">
          <cell r="A146">
            <v>45689</v>
          </cell>
          <cell r="E146" t="str">
            <v>Inspection Contract - Fixed Team</v>
          </cell>
          <cell r="F146" t="str">
            <v>Ventura</v>
          </cell>
          <cell r="M146">
            <v>162720</v>
          </cell>
          <cell r="U146">
            <v>10</v>
          </cell>
          <cell r="Y146" t="str">
            <v/>
          </cell>
          <cell r="AC146">
            <v>84</v>
          </cell>
          <cell r="AG146"/>
          <cell r="AK146"/>
          <cell r="AO146"/>
          <cell r="AS146">
            <v>1937.1428571428571</v>
          </cell>
        </row>
        <row r="147">
          <cell r="A147">
            <v>45689</v>
          </cell>
          <cell r="E147" t="str">
            <v>Inspection Contract - Fixed Team</v>
          </cell>
          <cell r="F147" t="str">
            <v>Transocean</v>
          </cell>
          <cell r="M147">
            <v>189180</v>
          </cell>
          <cell r="U147">
            <v>7</v>
          </cell>
          <cell r="Y147">
            <v>7</v>
          </cell>
          <cell r="AC147">
            <v>84</v>
          </cell>
          <cell r="AG147"/>
          <cell r="AK147"/>
          <cell r="AO147"/>
          <cell r="AS147">
            <v>2252.1428571428573</v>
          </cell>
        </row>
        <row r="148">
          <cell r="A148">
            <v>45689</v>
          </cell>
          <cell r="E148" t="str">
            <v>Inspection Contract - Fixed Team</v>
          </cell>
          <cell r="F148" t="str">
            <v>Transocean</v>
          </cell>
          <cell r="M148">
            <v>189180</v>
          </cell>
          <cell r="U148">
            <v>7</v>
          </cell>
          <cell r="Y148">
            <v>7</v>
          </cell>
          <cell r="AC148">
            <v>83</v>
          </cell>
          <cell r="AG148"/>
          <cell r="AK148"/>
          <cell r="AO148"/>
          <cell r="AS148">
            <v>2279.2771084337351</v>
          </cell>
        </row>
        <row r="149">
          <cell r="A149">
            <v>45689</v>
          </cell>
          <cell r="E149" t="str">
            <v>Inspection Contract - Fixed Team</v>
          </cell>
          <cell r="F149" t="str">
            <v>Transocean</v>
          </cell>
          <cell r="M149">
            <v>189180</v>
          </cell>
          <cell r="U149">
            <v>7</v>
          </cell>
          <cell r="Y149">
            <v>7</v>
          </cell>
          <cell r="AC149">
            <v>78</v>
          </cell>
          <cell r="AG149"/>
          <cell r="AK149"/>
          <cell r="AO149"/>
          <cell r="AS149">
            <v>2425.3846153846152</v>
          </cell>
        </row>
        <row r="150">
          <cell r="A150">
            <v>45689</v>
          </cell>
          <cell r="E150" t="str">
            <v>Inspection Contract - Fixed Team</v>
          </cell>
          <cell r="F150" t="str">
            <v>Transocean</v>
          </cell>
          <cell r="M150">
            <v>189179.8</v>
          </cell>
          <cell r="U150">
            <v>10</v>
          </cell>
          <cell r="Y150">
            <v>10</v>
          </cell>
          <cell r="AC150">
            <v>82</v>
          </cell>
          <cell r="AG150"/>
          <cell r="AK150"/>
          <cell r="AO150"/>
          <cell r="AS150">
            <v>2307.070731707317</v>
          </cell>
        </row>
        <row r="151">
          <cell r="A151">
            <v>45689</v>
          </cell>
          <cell r="E151" t="str">
            <v>Inspection Contract - Fixed Team</v>
          </cell>
          <cell r="F151" t="str">
            <v>Transocean</v>
          </cell>
          <cell r="M151">
            <v>189180</v>
          </cell>
          <cell r="U151">
            <v>7</v>
          </cell>
          <cell r="Y151">
            <v>7</v>
          </cell>
          <cell r="AC151">
            <v>86</v>
          </cell>
          <cell r="AG151"/>
          <cell r="AK151"/>
          <cell r="AO151"/>
          <cell r="AS151">
            <v>2199.7674418604652</v>
          </cell>
        </row>
        <row r="152">
          <cell r="A152">
            <v>45689</v>
          </cell>
          <cell r="E152" t="str">
            <v>Inspection Contract - Fixed Team</v>
          </cell>
          <cell r="F152" t="str">
            <v>Transocean</v>
          </cell>
          <cell r="M152">
            <v>189180</v>
          </cell>
          <cell r="U152">
            <v>7</v>
          </cell>
          <cell r="Y152">
            <v>7</v>
          </cell>
          <cell r="AC152">
            <v>84</v>
          </cell>
          <cell r="AG152"/>
          <cell r="AK152"/>
          <cell r="AO152"/>
          <cell r="AS152">
            <v>2252.1428571428573</v>
          </cell>
        </row>
        <row r="153">
          <cell r="A153">
            <v>45689</v>
          </cell>
          <cell r="E153" t="str">
            <v>Maintenance Contract - Variable</v>
          </cell>
          <cell r="F153" t="str">
            <v>Etesco</v>
          </cell>
          <cell r="M153">
            <v>272135.34000000003</v>
          </cell>
          <cell r="U153">
            <v>9</v>
          </cell>
          <cell r="Y153">
            <v>9</v>
          </cell>
          <cell r="AC153">
            <v>87</v>
          </cell>
          <cell r="AG153"/>
          <cell r="AK153"/>
          <cell r="AO153"/>
          <cell r="AS153">
            <v>3127.992413793103</v>
          </cell>
        </row>
        <row r="154">
          <cell r="A154">
            <v>45689</v>
          </cell>
          <cell r="E154" t="str">
            <v>Inspection Contract - Variable</v>
          </cell>
          <cell r="F154" t="str">
            <v>Foresea</v>
          </cell>
          <cell r="M154">
            <v>102525.5</v>
          </cell>
          <cell r="U154">
            <v>14</v>
          </cell>
          <cell r="Y154">
            <v>23</v>
          </cell>
          <cell r="AC154">
            <v>42</v>
          </cell>
          <cell r="AG154"/>
          <cell r="AK154"/>
          <cell r="AO154"/>
          <cell r="AS154">
            <v>2441.0833333333335</v>
          </cell>
        </row>
        <row r="155">
          <cell r="A155">
            <v>45689</v>
          </cell>
          <cell r="E155" t="str">
            <v>Inspection Contract - Variable</v>
          </cell>
          <cell r="F155" t="str">
            <v>Modec</v>
          </cell>
          <cell r="M155">
            <v>57728.14</v>
          </cell>
          <cell r="U155">
            <v>15</v>
          </cell>
          <cell r="Y155">
            <v>15</v>
          </cell>
          <cell r="AC155">
            <v>42</v>
          </cell>
          <cell r="AG155"/>
          <cell r="AK155"/>
          <cell r="AO155"/>
          <cell r="AS155">
            <v>1374.4795238095237</v>
          </cell>
        </row>
        <row r="156">
          <cell r="A156">
            <v>45689</v>
          </cell>
          <cell r="E156" t="str">
            <v>Maintenance Contract - Variable</v>
          </cell>
          <cell r="F156" t="str">
            <v>Etesco</v>
          </cell>
          <cell r="M156">
            <v>1270445.81</v>
          </cell>
          <cell r="U156">
            <v>7</v>
          </cell>
          <cell r="Y156">
            <v>7</v>
          </cell>
          <cell r="AC156">
            <v>359</v>
          </cell>
          <cell r="AG156"/>
          <cell r="AK156"/>
          <cell r="AO156"/>
          <cell r="AS156">
            <v>3538.8462674094708</v>
          </cell>
        </row>
        <row r="157">
          <cell r="A157">
            <v>45689</v>
          </cell>
          <cell r="E157" t="str">
            <v>Maintenance Contract - Variable</v>
          </cell>
          <cell r="F157" t="str">
            <v>Helix</v>
          </cell>
          <cell r="M157">
            <v>530213.15</v>
          </cell>
          <cell r="U157">
            <v>11</v>
          </cell>
          <cell r="Y157">
            <v>11</v>
          </cell>
          <cell r="AC157">
            <v>187</v>
          </cell>
          <cell r="AG157">
            <v>45329.79</v>
          </cell>
          <cell r="AK157"/>
          <cell r="AO157"/>
          <cell r="AS157">
            <v>2835.3644385026741</v>
          </cell>
        </row>
        <row r="158">
          <cell r="A158">
            <v>45689</v>
          </cell>
          <cell r="E158" t="str">
            <v>Inspection Contract - Fixed Team</v>
          </cell>
          <cell r="F158" t="str">
            <v>Helix</v>
          </cell>
          <cell r="M158">
            <v>106906.96</v>
          </cell>
          <cell r="U158">
            <v>18</v>
          </cell>
          <cell r="Y158">
            <v>18</v>
          </cell>
          <cell r="AC158">
            <v>42</v>
          </cell>
          <cell r="AG158"/>
          <cell r="AK158"/>
          <cell r="AO158"/>
          <cell r="AS158">
            <v>2545.4038095238093</v>
          </cell>
        </row>
        <row r="159">
          <cell r="A159">
            <v>45689</v>
          </cell>
          <cell r="E159" t="str">
            <v>Inspection Spot</v>
          </cell>
          <cell r="F159" t="str">
            <v>Qualitech USA</v>
          </cell>
          <cell r="M159">
            <v>231305.88</v>
          </cell>
          <cell r="U159">
            <v>23</v>
          </cell>
          <cell r="Y159" t="str">
            <v/>
          </cell>
          <cell r="AC159">
            <v>77</v>
          </cell>
          <cell r="AG159"/>
          <cell r="AK159"/>
          <cell r="AO159"/>
          <cell r="AS159">
            <v>3003.9724675324678</v>
          </cell>
        </row>
        <row r="160">
          <cell r="A160">
            <v>45689</v>
          </cell>
          <cell r="E160" t="str">
            <v>Inspection Contract - Variable</v>
          </cell>
          <cell r="F160" t="str">
            <v>Helix</v>
          </cell>
          <cell r="M160">
            <v>727724.85</v>
          </cell>
          <cell r="U160">
            <v>11</v>
          </cell>
          <cell r="Y160">
            <v>11</v>
          </cell>
          <cell r="AC160">
            <v>167</v>
          </cell>
          <cell r="AG160">
            <v>80812.460000000006</v>
          </cell>
          <cell r="AK160"/>
          <cell r="AO160"/>
          <cell r="AS160">
            <v>4357.6338323353293</v>
          </cell>
        </row>
        <row r="161">
          <cell r="A161">
            <v>45689</v>
          </cell>
          <cell r="E161" t="str">
            <v>Inspection Spot</v>
          </cell>
          <cell r="F161" t="str">
            <v>Technip</v>
          </cell>
          <cell r="M161">
            <v>4010.25</v>
          </cell>
          <cell r="U161">
            <v>93</v>
          </cell>
          <cell r="Y161">
            <v>93</v>
          </cell>
          <cell r="AC161">
            <v>2</v>
          </cell>
          <cell r="AG161"/>
          <cell r="AK161"/>
          <cell r="AO161"/>
          <cell r="AS161">
            <v>2005.125</v>
          </cell>
        </row>
        <row r="162">
          <cell r="A162">
            <v>45689</v>
          </cell>
          <cell r="E162" t="str">
            <v>Inspection Contract - Variable</v>
          </cell>
          <cell r="F162" t="str">
            <v>Helix</v>
          </cell>
          <cell r="M162">
            <v>407376.84</v>
          </cell>
          <cell r="U162">
            <v>23</v>
          </cell>
          <cell r="Y162">
            <v>23</v>
          </cell>
          <cell r="AC162">
            <v>64</v>
          </cell>
          <cell r="AG162">
            <v>34082.559999999998</v>
          </cell>
          <cell r="AK162"/>
          <cell r="AO162"/>
          <cell r="AS162">
            <v>6365.2631249999995</v>
          </cell>
        </row>
        <row r="163">
          <cell r="A163">
            <v>45689</v>
          </cell>
          <cell r="E163" t="str">
            <v>Inspection Spot</v>
          </cell>
          <cell r="F163" t="str">
            <v>SLB</v>
          </cell>
          <cell r="M163">
            <v>7521.26</v>
          </cell>
          <cell r="U163">
            <v>173</v>
          </cell>
          <cell r="Y163" t="str">
            <v/>
          </cell>
          <cell r="AC163">
            <v>3</v>
          </cell>
          <cell r="AG163"/>
          <cell r="AK163"/>
          <cell r="AO163"/>
          <cell r="AS163">
            <v>2507.0866666666666</v>
          </cell>
        </row>
        <row r="164">
          <cell r="A164">
            <v>45689</v>
          </cell>
          <cell r="E164" t="str">
            <v>Inspection Contract - Fixed Team</v>
          </cell>
          <cell r="F164" t="str">
            <v>Etesco</v>
          </cell>
          <cell r="M164">
            <v>85578.38</v>
          </cell>
          <cell r="U164">
            <v>3</v>
          </cell>
          <cell r="Y164">
            <v>3</v>
          </cell>
          <cell r="AC164">
            <v>45</v>
          </cell>
          <cell r="AG164"/>
          <cell r="AK164"/>
          <cell r="AO164"/>
          <cell r="AS164">
            <v>1901.7417777777778</v>
          </cell>
        </row>
        <row r="165">
          <cell r="A165">
            <v>45689</v>
          </cell>
          <cell r="E165" t="str">
            <v>Inspection Spot</v>
          </cell>
          <cell r="F165" t="str">
            <v>Fugro</v>
          </cell>
          <cell r="M165">
            <v>23520</v>
          </cell>
          <cell r="U165">
            <v>27</v>
          </cell>
          <cell r="Y165">
            <v>27</v>
          </cell>
          <cell r="AC165">
            <v>9</v>
          </cell>
          <cell r="AG165"/>
          <cell r="AK165"/>
          <cell r="AO165"/>
          <cell r="AS165">
            <v>2613.3333333333335</v>
          </cell>
        </row>
        <row r="166">
          <cell r="A166">
            <v>45689</v>
          </cell>
          <cell r="E166" t="str">
            <v>Maintenance Contract - Variable</v>
          </cell>
          <cell r="F166" t="str">
            <v>Ventura</v>
          </cell>
          <cell r="M166">
            <v>94404</v>
          </cell>
          <cell r="U166">
            <v>9</v>
          </cell>
          <cell r="Y166">
            <v>9</v>
          </cell>
          <cell r="AC166">
            <v>42</v>
          </cell>
          <cell r="AG166"/>
          <cell r="AK166"/>
          <cell r="AO166"/>
          <cell r="AS166">
            <v>2247.7142857142858</v>
          </cell>
        </row>
        <row r="167">
          <cell r="A167">
            <v>45689</v>
          </cell>
          <cell r="E167" t="str">
            <v>Inspection Contract - Variable</v>
          </cell>
          <cell r="F167" t="str">
            <v>Transocean</v>
          </cell>
          <cell r="M167">
            <v>100938.28</v>
          </cell>
          <cell r="U167">
            <v>76</v>
          </cell>
          <cell r="Y167">
            <v>76</v>
          </cell>
          <cell r="AC167">
            <v>44</v>
          </cell>
          <cell r="AG167"/>
          <cell r="AK167"/>
          <cell r="AO167"/>
          <cell r="AS167">
            <v>2294.0518181818184</v>
          </cell>
        </row>
        <row r="168">
          <cell r="A168">
            <v>45689</v>
          </cell>
          <cell r="E168" t="str">
            <v>Inspection Spot</v>
          </cell>
          <cell r="F168" t="str">
            <v>SBM</v>
          </cell>
          <cell r="M168">
            <v>44301.83</v>
          </cell>
          <cell r="U168">
            <v>108</v>
          </cell>
          <cell r="Y168">
            <v>108</v>
          </cell>
          <cell r="AC168">
            <v>20</v>
          </cell>
          <cell r="AG168">
            <v>2263.9499999999998</v>
          </cell>
          <cell r="AK168"/>
          <cell r="AO168"/>
          <cell r="AS168">
            <v>2215.0915</v>
          </cell>
        </row>
        <row r="169">
          <cell r="A169">
            <v>45689</v>
          </cell>
          <cell r="E169" t="str">
            <v>Inspection Spot</v>
          </cell>
          <cell r="F169" t="str">
            <v>Seadrill</v>
          </cell>
          <cell r="M169">
            <v>135437</v>
          </cell>
          <cell r="U169">
            <v>16</v>
          </cell>
          <cell r="Y169">
            <v>16</v>
          </cell>
          <cell r="AC169">
            <v>48</v>
          </cell>
          <cell r="AG169"/>
          <cell r="AK169"/>
          <cell r="AO169"/>
          <cell r="AS169">
            <v>2821.6041666666665</v>
          </cell>
        </row>
        <row r="170">
          <cell r="A170">
            <v>45689</v>
          </cell>
          <cell r="E170" t="str">
            <v>Inspection Contract - Variable</v>
          </cell>
          <cell r="F170" t="str">
            <v>Etesco</v>
          </cell>
          <cell r="M170">
            <v>90743.95</v>
          </cell>
          <cell r="U170">
            <v>12</v>
          </cell>
          <cell r="Y170" t="str">
            <v/>
          </cell>
          <cell r="AC170">
            <v>42</v>
          </cell>
          <cell r="AG170"/>
          <cell r="AK170"/>
          <cell r="AO170"/>
          <cell r="AS170">
            <v>2160.570238095238</v>
          </cell>
        </row>
        <row r="171">
          <cell r="A171">
            <v>45689</v>
          </cell>
          <cell r="E171" t="str">
            <v>Maintenance Contract - Variable</v>
          </cell>
          <cell r="F171" t="str">
            <v>Transocean</v>
          </cell>
          <cell r="M171">
            <v>110984.11</v>
          </cell>
          <cell r="U171">
            <v>40</v>
          </cell>
          <cell r="Y171">
            <v>40</v>
          </cell>
          <cell r="AC171">
            <v>35</v>
          </cell>
          <cell r="AG171">
            <v>460</v>
          </cell>
          <cell r="AK171"/>
          <cell r="AO171"/>
          <cell r="AS171">
            <v>3170.9745714285714</v>
          </cell>
        </row>
        <row r="172">
          <cell r="A172">
            <v>45689</v>
          </cell>
          <cell r="E172" t="str">
            <v>Maintenance Spot</v>
          </cell>
          <cell r="F172" t="str">
            <v>Technip</v>
          </cell>
          <cell r="M172">
            <v>118637.8</v>
          </cell>
          <cell r="U172">
            <v>68</v>
          </cell>
          <cell r="Y172">
            <v>68</v>
          </cell>
          <cell r="AC172">
            <v>0</v>
          </cell>
          <cell r="AG172"/>
          <cell r="AK172"/>
          <cell r="AO172"/>
          <cell r="AS172" t="str">
            <v/>
          </cell>
        </row>
        <row r="173">
          <cell r="A173">
            <v>45689</v>
          </cell>
          <cell r="E173" t="str">
            <v>Inspection Contract - Variable</v>
          </cell>
          <cell r="F173" t="str">
            <v>Modec</v>
          </cell>
          <cell r="M173">
            <v>56802.03</v>
          </cell>
          <cell r="U173">
            <v>41</v>
          </cell>
          <cell r="Y173">
            <v>41</v>
          </cell>
          <cell r="AC173">
            <v>42</v>
          </cell>
          <cell r="AG173"/>
          <cell r="AK173"/>
          <cell r="AO173"/>
          <cell r="AS173">
            <v>1352.4292857142857</v>
          </cell>
        </row>
        <row r="174">
          <cell r="A174">
            <v>45689</v>
          </cell>
          <cell r="E174" t="str">
            <v>Maintenance Contract - Variable</v>
          </cell>
          <cell r="F174" t="str">
            <v>Helix</v>
          </cell>
          <cell r="M174">
            <v>438668.48</v>
          </cell>
          <cell r="U174"/>
          <cell r="Y174">
            <v>18</v>
          </cell>
          <cell r="AC174">
            <v>126</v>
          </cell>
          <cell r="AG174">
            <v>67100.039999999994</v>
          </cell>
          <cell r="AK174"/>
          <cell r="AO174"/>
          <cell r="AS174">
            <v>3481.4958730158728</v>
          </cell>
        </row>
        <row r="175">
          <cell r="A175">
            <v>45689</v>
          </cell>
          <cell r="E175" t="str">
            <v>Equipment Rental</v>
          </cell>
          <cell r="F175" t="str">
            <v>Helix</v>
          </cell>
          <cell r="M175">
            <v>30914.959999999999</v>
          </cell>
          <cell r="U175" t="str">
            <v/>
          </cell>
          <cell r="Y175">
            <v>3</v>
          </cell>
          <cell r="AC175">
            <v>0</v>
          </cell>
          <cell r="AG175"/>
          <cell r="AK175"/>
          <cell r="AO175"/>
          <cell r="AS175" t="str">
            <v/>
          </cell>
        </row>
        <row r="176">
          <cell r="A176">
            <v>45689</v>
          </cell>
          <cell r="E176" t="str">
            <v>Inspection Contract - Variable</v>
          </cell>
          <cell r="F176" t="str">
            <v>Foresea</v>
          </cell>
          <cell r="M176">
            <v>51262.75</v>
          </cell>
          <cell r="U176">
            <v>38</v>
          </cell>
          <cell r="Y176">
            <v>38</v>
          </cell>
          <cell r="AC176">
            <v>21</v>
          </cell>
          <cell r="AG176"/>
          <cell r="AK176"/>
          <cell r="AO176"/>
          <cell r="AS176">
            <v>2441.0833333333335</v>
          </cell>
        </row>
        <row r="177">
          <cell r="A177">
            <v>45689</v>
          </cell>
          <cell r="E177" t="str">
            <v>Inspection Contract - Fixed Team</v>
          </cell>
          <cell r="F177" t="str">
            <v>Constellation</v>
          </cell>
          <cell r="M177">
            <v>65167.8</v>
          </cell>
          <cell r="U177">
            <v>11</v>
          </cell>
          <cell r="Y177" t="str">
            <v/>
          </cell>
          <cell r="AC177">
            <v>36</v>
          </cell>
          <cell r="AG177"/>
          <cell r="AK177"/>
          <cell r="AO177"/>
          <cell r="AS177">
            <v>1810.2166666666667</v>
          </cell>
        </row>
        <row r="178">
          <cell r="A178">
            <v>45689</v>
          </cell>
          <cell r="E178" t="str">
            <v>Equipment Rental</v>
          </cell>
          <cell r="F178" t="str">
            <v>Foresea</v>
          </cell>
          <cell r="M178">
            <v>5490.1</v>
          </cell>
          <cell r="U178" t="str">
            <v/>
          </cell>
          <cell r="Y178">
            <v>18</v>
          </cell>
          <cell r="AC178">
            <v>0</v>
          </cell>
          <cell r="AG178"/>
          <cell r="AK178"/>
          <cell r="AO178"/>
          <cell r="AS178" t="str">
            <v/>
          </cell>
        </row>
        <row r="179">
          <cell r="A179">
            <v>45689</v>
          </cell>
          <cell r="E179" t="str">
            <v>Inspection Contract - Variable</v>
          </cell>
          <cell r="F179" t="str">
            <v>Helix</v>
          </cell>
          <cell r="M179">
            <v>45841.4</v>
          </cell>
          <cell r="U179">
            <v>20</v>
          </cell>
          <cell r="Y179">
            <v>20</v>
          </cell>
          <cell r="AC179">
            <v>9</v>
          </cell>
          <cell r="AG179">
            <v>6034.13</v>
          </cell>
          <cell r="AK179"/>
          <cell r="AO179"/>
          <cell r="AS179">
            <v>5093.4888888888881</v>
          </cell>
        </row>
        <row r="180">
          <cell r="A180">
            <v>45689</v>
          </cell>
          <cell r="E180" t="str">
            <v>Maintenance Contract - Variable</v>
          </cell>
          <cell r="F180" t="str">
            <v>Helix</v>
          </cell>
          <cell r="M180">
            <v>91963.22</v>
          </cell>
          <cell r="U180">
            <v>63</v>
          </cell>
          <cell r="Y180">
            <v>63</v>
          </cell>
          <cell r="AC180">
            <v>28</v>
          </cell>
          <cell r="AG180">
            <v>14911.12</v>
          </cell>
          <cell r="AK180"/>
          <cell r="AO180"/>
          <cell r="AS180">
            <v>3284.4007142857145</v>
          </cell>
        </row>
        <row r="181">
          <cell r="A181">
            <v>45689</v>
          </cell>
          <cell r="E181" t="str">
            <v>Inspection Spot</v>
          </cell>
          <cell r="F181" t="str">
            <v>Oceaneering</v>
          </cell>
          <cell r="M181">
            <v>6043.25</v>
          </cell>
          <cell r="U181">
            <v>17</v>
          </cell>
          <cell r="Y181" t="str">
            <v/>
          </cell>
          <cell r="AC181">
            <v>2</v>
          </cell>
          <cell r="AG181"/>
          <cell r="AK181"/>
          <cell r="AO181"/>
          <cell r="AS181">
            <v>3021.625</v>
          </cell>
        </row>
        <row r="182">
          <cell r="A182">
            <v>45689</v>
          </cell>
          <cell r="E182" t="str">
            <v>Maintenance Contract - Variable</v>
          </cell>
          <cell r="F182" t="str">
            <v>Foresea</v>
          </cell>
          <cell r="M182">
            <v>13347.24</v>
          </cell>
          <cell r="U182">
            <v>4</v>
          </cell>
          <cell r="Y182">
            <v>4</v>
          </cell>
          <cell r="AC182">
            <v>6</v>
          </cell>
          <cell r="AG182"/>
          <cell r="AK182"/>
          <cell r="AO182"/>
          <cell r="AS182">
            <v>2224.54</v>
          </cell>
        </row>
        <row r="183">
          <cell r="A183">
            <v>45689</v>
          </cell>
          <cell r="E183" t="str">
            <v>Inspection Contract - Fixed Team</v>
          </cell>
          <cell r="F183" t="str">
            <v>Etesco</v>
          </cell>
          <cell r="M183">
            <v>32389.040000000001</v>
          </cell>
          <cell r="U183">
            <v>3</v>
          </cell>
          <cell r="Y183">
            <v>3</v>
          </cell>
          <cell r="AC183">
            <v>16</v>
          </cell>
          <cell r="AG183"/>
          <cell r="AK183"/>
          <cell r="AO183"/>
          <cell r="AS183">
            <v>2024.3149999999998</v>
          </cell>
        </row>
        <row r="184">
          <cell r="A184">
            <v>45717</v>
          </cell>
          <cell r="E184" t="str">
            <v>Inspection Spot</v>
          </cell>
          <cell r="F184" t="str">
            <v>Seadrill</v>
          </cell>
          <cell r="M184">
            <v>12384</v>
          </cell>
          <cell r="U184">
            <v>16</v>
          </cell>
          <cell r="Y184">
            <v>16</v>
          </cell>
          <cell r="AC184">
            <v>3</v>
          </cell>
          <cell r="AG184"/>
          <cell r="AK184"/>
          <cell r="AO184"/>
          <cell r="AS184">
            <v>4128</v>
          </cell>
        </row>
        <row r="185">
          <cell r="A185">
            <v>45689</v>
          </cell>
          <cell r="E185" t="str">
            <v>Maintenance Contract - Variable</v>
          </cell>
          <cell r="F185" t="str">
            <v>Transocean</v>
          </cell>
          <cell r="M185">
            <v>120514.185</v>
          </cell>
          <cell r="U185">
            <v>16</v>
          </cell>
          <cell r="Y185">
            <v>16</v>
          </cell>
          <cell r="AC185">
            <v>32</v>
          </cell>
          <cell r="AG185"/>
          <cell r="AK185"/>
          <cell r="AO185"/>
          <cell r="AS185">
            <v>3766.0682812499999</v>
          </cell>
        </row>
        <row r="186">
          <cell r="A186">
            <v>45689</v>
          </cell>
          <cell r="E186" t="str">
            <v>Maintenance Contract - Variable</v>
          </cell>
          <cell r="F186" t="str">
            <v>Etesco</v>
          </cell>
          <cell r="M186">
            <v>199358.83</v>
          </cell>
          <cell r="U186">
            <v>6</v>
          </cell>
          <cell r="Y186">
            <v>6</v>
          </cell>
          <cell r="AC186">
            <v>52</v>
          </cell>
          <cell r="AG186"/>
          <cell r="AK186"/>
          <cell r="AO186"/>
          <cell r="AS186">
            <v>3833.8236538461538</v>
          </cell>
        </row>
        <row r="187">
          <cell r="A187">
            <v>45689</v>
          </cell>
          <cell r="E187" t="str">
            <v>Maintenance Spot</v>
          </cell>
          <cell r="F187" t="str">
            <v>Archer</v>
          </cell>
          <cell r="M187">
            <v>41513.83</v>
          </cell>
          <cell r="U187">
            <v>50</v>
          </cell>
          <cell r="Y187">
            <v>43</v>
          </cell>
          <cell r="AC187">
            <v>11</v>
          </cell>
          <cell r="AG187"/>
          <cell r="AK187"/>
          <cell r="AO187"/>
          <cell r="AS187">
            <v>3773.9845454545457</v>
          </cell>
        </row>
        <row r="188">
          <cell r="A188">
            <v>45689</v>
          </cell>
          <cell r="E188" t="str">
            <v>Inspection Spot</v>
          </cell>
          <cell r="F188" t="str">
            <v>Oceaneering</v>
          </cell>
          <cell r="M188">
            <v>12295</v>
          </cell>
          <cell r="U188">
            <v>46</v>
          </cell>
          <cell r="Y188" t="str">
            <v/>
          </cell>
          <cell r="AC188">
            <v>6</v>
          </cell>
          <cell r="AG188"/>
          <cell r="AK188"/>
          <cell r="AO188"/>
          <cell r="AS188">
            <v>2049.1666666666665</v>
          </cell>
        </row>
        <row r="189">
          <cell r="A189">
            <v>45689</v>
          </cell>
          <cell r="E189" t="str">
            <v>Inspection Spot</v>
          </cell>
          <cell r="F189" t="str">
            <v>SBM</v>
          </cell>
          <cell r="M189">
            <v>34951.1</v>
          </cell>
          <cell r="U189">
            <v>58</v>
          </cell>
          <cell r="Y189">
            <v>58</v>
          </cell>
          <cell r="AC189">
            <v>6</v>
          </cell>
          <cell r="AG189"/>
          <cell r="AK189"/>
          <cell r="AO189"/>
          <cell r="AS189">
            <v>5825.1833333333343</v>
          </cell>
        </row>
        <row r="190">
          <cell r="A190">
            <v>45689</v>
          </cell>
          <cell r="E190" t="str">
            <v>Inspection Spot</v>
          </cell>
          <cell r="F190" t="str">
            <v>Oceaneering</v>
          </cell>
          <cell r="M190">
            <v>6691.86</v>
          </cell>
          <cell r="U190">
            <v>27</v>
          </cell>
          <cell r="Y190" t="str">
            <v/>
          </cell>
          <cell r="AC190">
            <v>2</v>
          </cell>
          <cell r="AG190"/>
          <cell r="AK190"/>
          <cell r="AO190"/>
          <cell r="AS190">
            <v>3345.93</v>
          </cell>
        </row>
        <row r="191">
          <cell r="A191">
            <v>45717</v>
          </cell>
          <cell r="E191" t="str">
            <v>Inspection Spot</v>
          </cell>
          <cell r="F191" t="str">
            <v>GranServices</v>
          </cell>
          <cell r="M191">
            <v>-56885</v>
          </cell>
          <cell r="U191" t="str">
            <v/>
          </cell>
          <cell r="Y191" t="str">
            <v/>
          </cell>
          <cell r="AC191">
            <v>0</v>
          </cell>
          <cell r="AG191"/>
          <cell r="AK191"/>
          <cell r="AO191"/>
          <cell r="AS191" t="str">
            <v/>
          </cell>
        </row>
        <row r="192">
          <cell r="A192">
            <v>45717</v>
          </cell>
          <cell r="E192" t="str">
            <v>Inspection Contract - Variable</v>
          </cell>
          <cell r="F192" t="str">
            <v>Modec</v>
          </cell>
          <cell r="M192">
            <v>3300.03</v>
          </cell>
          <cell r="U192">
            <v>184</v>
          </cell>
          <cell r="Y192">
            <v>185</v>
          </cell>
          <cell r="AC192">
            <v>2</v>
          </cell>
          <cell r="AG192"/>
          <cell r="AK192"/>
          <cell r="AO192"/>
          <cell r="AS192">
            <v>1650.0149999999999</v>
          </cell>
        </row>
        <row r="193">
          <cell r="A193">
            <v>45717</v>
          </cell>
          <cell r="E193" t="str">
            <v>Inspection Spot</v>
          </cell>
          <cell r="F193" t="str">
            <v>Technip</v>
          </cell>
          <cell r="M193">
            <v>6746.13</v>
          </cell>
          <cell r="U193">
            <v>109</v>
          </cell>
          <cell r="Y193">
            <v>109</v>
          </cell>
          <cell r="AC193">
            <v>0</v>
          </cell>
          <cell r="AG193">
            <v>1045.92</v>
          </cell>
          <cell r="AK193"/>
          <cell r="AO193"/>
          <cell r="AS193" t="str">
            <v/>
          </cell>
        </row>
        <row r="194">
          <cell r="A194">
            <v>45717</v>
          </cell>
          <cell r="E194" t="str">
            <v>Inspection Contract - Fixed Team</v>
          </cell>
          <cell r="F194" t="str">
            <v>Constellation</v>
          </cell>
          <cell r="M194">
            <v>170559.07</v>
          </cell>
          <cell r="U194">
            <v>37</v>
          </cell>
          <cell r="Y194" t="str">
            <v/>
          </cell>
          <cell r="AC194">
            <v>93</v>
          </cell>
          <cell r="AG194"/>
          <cell r="AK194"/>
          <cell r="AO194"/>
          <cell r="AS194">
            <v>1833.9684946236559</v>
          </cell>
        </row>
        <row r="195">
          <cell r="A195">
            <v>45717</v>
          </cell>
          <cell r="E195" t="str">
            <v>Inspection Contract - Fixed Team</v>
          </cell>
          <cell r="F195" t="str">
            <v>Ventura</v>
          </cell>
          <cell r="M195">
            <v>8493.08</v>
          </cell>
          <cell r="U195">
            <v>6</v>
          </cell>
          <cell r="Y195" t="str">
            <v/>
          </cell>
          <cell r="AC195">
            <v>3</v>
          </cell>
          <cell r="AG195"/>
          <cell r="AK195"/>
          <cell r="AO195"/>
          <cell r="AS195">
            <v>2831.0266666666666</v>
          </cell>
        </row>
        <row r="196">
          <cell r="A196">
            <v>45717</v>
          </cell>
          <cell r="E196" t="str">
            <v>Inspection Spot</v>
          </cell>
          <cell r="F196" t="str">
            <v>Technip</v>
          </cell>
          <cell r="M196">
            <v>-220.2</v>
          </cell>
          <cell r="U196">
            <v>29</v>
          </cell>
          <cell r="Y196">
            <v>29</v>
          </cell>
          <cell r="AC196">
            <v>0</v>
          </cell>
          <cell r="AG196"/>
          <cell r="AK196"/>
          <cell r="AO196"/>
          <cell r="AS196" t="str">
            <v/>
          </cell>
        </row>
        <row r="197">
          <cell r="A197">
            <v>45717</v>
          </cell>
          <cell r="E197" t="str">
            <v>Maintenance Contract - Variable</v>
          </cell>
          <cell r="F197" t="str">
            <v>Constellation</v>
          </cell>
          <cell r="M197">
            <v>173310</v>
          </cell>
          <cell r="U197" t="str">
            <v/>
          </cell>
          <cell r="Y197">
            <v>39</v>
          </cell>
          <cell r="AC197">
            <v>0</v>
          </cell>
          <cell r="AG197"/>
          <cell r="AK197"/>
          <cell r="AO197"/>
          <cell r="AS197" t="str">
            <v/>
          </cell>
        </row>
        <row r="198">
          <cell r="A198">
            <v>45717</v>
          </cell>
          <cell r="E198" t="str">
            <v>Equipment Rental</v>
          </cell>
          <cell r="F198" t="str">
            <v>Foresea</v>
          </cell>
          <cell r="M198">
            <v>113450.86</v>
          </cell>
          <cell r="U198" t="str">
            <v/>
          </cell>
          <cell r="Y198">
            <v>31</v>
          </cell>
          <cell r="AC198">
            <v>0</v>
          </cell>
          <cell r="AG198"/>
          <cell r="AK198"/>
          <cell r="AO198"/>
          <cell r="AS198" t="str">
            <v/>
          </cell>
        </row>
        <row r="199">
          <cell r="A199">
            <v>45717</v>
          </cell>
          <cell r="E199" t="str">
            <v>Inspection Contract - Variable</v>
          </cell>
          <cell r="F199" t="str">
            <v>Constellation</v>
          </cell>
          <cell r="M199">
            <v>96688</v>
          </cell>
          <cell r="U199" t="str">
            <v/>
          </cell>
          <cell r="Y199">
            <v>24</v>
          </cell>
          <cell r="AC199">
            <v>0</v>
          </cell>
          <cell r="AG199"/>
          <cell r="AK199"/>
          <cell r="AO199"/>
          <cell r="AS199" t="str">
            <v/>
          </cell>
        </row>
        <row r="200">
          <cell r="A200">
            <v>45717</v>
          </cell>
          <cell r="E200" t="str">
            <v>Maintenance Spot</v>
          </cell>
          <cell r="F200" t="str">
            <v>Archer</v>
          </cell>
          <cell r="M200">
            <v>462280.86</v>
          </cell>
          <cell r="U200">
            <v>64</v>
          </cell>
          <cell r="Y200">
            <v>64</v>
          </cell>
          <cell r="AC200">
            <v>138</v>
          </cell>
          <cell r="AG200"/>
          <cell r="AK200"/>
          <cell r="AO200"/>
          <cell r="AS200">
            <v>3349.8613043478258</v>
          </cell>
        </row>
        <row r="201">
          <cell r="A201">
            <v>45717</v>
          </cell>
          <cell r="E201" t="str">
            <v>Inspection Spot</v>
          </cell>
          <cell r="F201" t="str">
            <v>Oceaneering</v>
          </cell>
          <cell r="M201">
            <v>-0.01</v>
          </cell>
          <cell r="U201">
            <v>45</v>
          </cell>
          <cell r="Y201">
            <v>45</v>
          </cell>
          <cell r="AC201">
            <v>0</v>
          </cell>
          <cell r="AG201"/>
          <cell r="AK201"/>
          <cell r="AO201"/>
          <cell r="AS201" t="str">
            <v/>
          </cell>
        </row>
        <row r="202">
          <cell r="A202">
            <v>45717</v>
          </cell>
          <cell r="E202" t="str">
            <v>Maintenance Spot</v>
          </cell>
          <cell r="F202" t="str">
            <v>Seadrill</v>
          </cell>
          <cell r="M202">
            <v>51354.29</v>
          </cell>
          <cell r="U202">
            <v>13</v>
          </cell>
          <cell r="Y202">
            <v>13</v>
          </cell>
          <cell r="AC202">
            <v>7</v>
          </cell>
          <cell r="AG202"/>
          <cell r="AK202"/>
          <cell r="AO202"/>
          <cell r="AS202">
            <v>7336.3271428571434</v>
          </cell>
        </row>
        <row r="203">
          <cell r="A203">
            <v>45717</v>
          </cell>
          <cell r="E203" t="str">
            <v>Inspection Contract - Variable</v>
          </cell>
          <cell r="F203" t="str">
            <v>Modec</v>
          </cell>
          <cell r="M203">
            <v>-1199.4100000000001</v>
          </cell>
          <cell r="U203">
            <v>54</v>
          </cell>
          <cell r="Y203">
            <v>54</v>
          </cell>
          <cell r="AC203">
            <v>0</v>
          </cell>
          <cell r="AG203"/>
          <cell r="AK203"/>
          <cell r="AO203">
            <v>0.53</v>
          </cell>
          <cell r="AS203" t="str">
            <v/>
          </cell>
        </row>
        <row r="204">
          <cell r="A204">
            <v>45717</v>
          </cell>
          <cell r="E204" t="str">
            <v>Maintenance Contract - Variable</v>
          </cell>
          <cell r="F204" t="str">
            <v>Helix</v>
          </cell>
          <cell r="M204">
            <v>-29489.439999999999</v>
          </cell>
          <cell r="U204">
            <v>11</v>
          </cell>
          <cell r="Y204">
            <v>11</v>
          </cell>
          <cell r="AC204">
            <v>0</v>
          </cell>
          <cell r="AG204">
            <v>9469.0199999999968</v>
          </cell>
          <cell r="AK204"/>
          <cell r="AO204"/>
          <cell r="AS204" t="str">
            <v/>
          </cell>
        </row>
        <row r="205">
          <cell r="A205">
            <v>45717</v>
          </cell>
          <cell r="E205" t="str">
            <v>Inspection Spot</v>
          </cell>
          <cell r="F205" t="str">
            <v>Qualitech USA</v>
          </cell>
          <cell r="M205">
            <v>130680.34</v>
          </cell>
          <cell r="U205">
            <v>23</v>
          </cell>
          <cell r="Y205" t="str">
            <v/>
          </cell>
          <cell r="AC205">
            <v>56</v>
          </cell>
          <cell r="AG205">
            <v>975.08</v>
          </cell>
          <cell r="AK205"/>
          <cell r="AO205"/>
          <cell r="AS205">
            <v>2333.5775000000003</v>
          </cell>
        </row>
        <row r="206">
          <cell r="A206">
            <v>45717</v>
          </cell>
          <cell r="E206" t="str">
            <v>Inspection Contract - Variable</v>
          </cell>
          <cell r="F206" t="str">
            <v>Helix</v>
          </cell>
          <cell r="M206">
            <v>12407.51</v>
          </cell>
          <cell r="U206">
            <v>11</v>
          </cell>
          <cell r="Y206">
            <v>11</v>
          </cell>
          <cell r="AC206">
            <v>3</v>
          </cell>
          <cell r="AG206"/>
          <cell r="AK206"/>
          <cell r="AO206"/>
          <cell r="AS206">
            <v>4135.836666666667</v>
          </cell>
        </row>
        <row r="207">
          <cell r="A207">
            <v>45717</v>
          </cell>
          <cell r="E207" t="str">
            <v>Inspection Spot</v>
          </cell>
          <cell r="F207" t="str">
            <v>Seadrill</v>
          </cell>
          <cell r="M207">
            <v>123366</v>
          </cell>
          <cell r="U207">
            <v>12</v>
          </cell>
          <cell r="Y207">
            <v>12</v>
          </cell>
          <cell r="AC207">
            <v>44</v>
          </cell>
          <cell r="AG207"/>
          <cell r="AK207"/>
          <cell r="AO207"/>
          <cell r="AS207">
            <v>2803.7727272727275</v>
          </cell>
        </row>
        <row r="208">
          <cell r="A208">
            <v>45717</v>
          </cell>
          <cell r="E208" t="str">
            <v>Inspection Contract - Variable</v>
          </cell>
          <cell r="F208" t="str">
            <v>Etesco</v>
          </cell>
          <cell r="M208">
            <v>74873.34</v>
          </cell>
          <cell r="U208">
            <v>12</v>
          </cell>
          <cell r="Y208" t="str">
            <v/>
          </cell>
          <cell r="AC208">
            <v>33</v>
          </cell>
          <cell r="AG208"/>
          <cell r="AK208"/>
          <cell r="AO208"/>
          <cell r="AS208">
            <v>2268.889090909091</v>
          </cell>
        </row>
        <row r="209">
          <cell r="A209">
            <v>45717</v>
          </cell>
          <cell r="E209" t="str">
            <v>Maintenance Contract - Variable</v>
          </cell>
          <cell r="F209" t="str">
            <v>Transocean</v>
          </cell>
          <cell r="M209">
            <v>-12324.35</v>
          </cell>
          <cell r="U209">
            <v>40</v>
          </cell>
          <cell r="Y209">
            <v>40</v>
          </cell>
          <cell r="AC209">
            <v>0</v>
          </cell>
          <cell r="AG209">
            <v>-460</v>
          </cell>
          <cell r="AK209"/>
          <cell r="AO209"/>
          <cell r="AS209" t="str">
            <v/>
          </cell>
        </row>
        <row r="210">
          <cell r="A210">
            <v>45717</v>
          </cell>
          <cell r="E210" t="str">
            <v>Inspection Contract - Variable</v>
          </cell>
          <cell r="F210" t="str">
            <v>Modec</v>
          </cell>
          <cell r="M210">
            <v>900.45</v>
          </cell>
          <cell r="U210">
            <v>41</v>
          </cell>
          <cell r="Y210">
            <v>41</v>
          </cell>
          <cell r="AC210">
            <v>0</v>
          </cell>
          <cell r="AG210"/>
          <cell r="AK210"/>
          <cell r="AO210">
            <v>0.42</v>
          </cell>
          <cell r="AS210" t="str">
            <v/>
          </cell>
        </row>
        <row r="211">
          <cell r="A211">
            <v>45717</v>
          </cell>
          <cell r="E211" t="str">
            <v>Maintenance Contract - Variable</v>
          </cell>
          <cell r="F211" t="str">
            <v>Helix</v>
          </cell>
          <cell r="M211">
            <v>568460.9</v>
          </cell>
          <cell r="U211">
            <v>18</v>
          </cell>
          <cell r="Y211">
            <v>18</v>
          </cell>
          <cell r="AC211">
            <v>92</v>
          </cell>
          <cell r="AG211">
            <v>48993.680000000008</v>
          </cell>
          <cell r="AK211"/>
          <cell r="AO211"/>
          <cell r="AS211">
            <v>6178.9228260869568</v>
          </cell>
        </row>
        <row r="212">
          <cell r="A212">
            <v>45717</v>
          </cell>
          <cell r="E212" t="str">
            <v>Equipment Rental</v>
          </cell>
          <cell r="F212" t="str">
            <v>Helix</v>
          </cell>
          <cell r="M212">
            <v>17050.48</v>
          </cell>
          <cell r="U212" t="str">
            <v/>
          </cell>
          <cell r="Y212">
            <v>3</v>
          </cell>
          <cell r="AC212">
            <v>0</v>
          </cell>
          <cell r="AG212"/>
          <cell r="AK212"/>
          <cell r="AO212"/>
          <cell r="AS212" t="str">
            <v/>
          </cell>
        </row>
        <row r="213">
          <cell r="A213">
            <v>45717</v>
          </cell>
          <cell r="E213" t="str">
            <v>Inspection Contract - Variable</v>
          </cell>
          <cell r="F213" t="str">
            <v>Foresea</v>
          </cell>
          <cell r="M213">
            <v>-7323.25</v>
          </cell>
          <cell r="U213">
            <v>38</v>
          </cell>
          <cell r="Y213">
            <v>38</v>
          </cell>
          <cell r="AC213">
            <v>0</v>
          </cell>
          <cell r="AG213"/>
          <cell r="AK213"/>
          <cell r="AO213"/>
          <cell r="AS213" t="str">
            <v/>
          </cell>
        </row>
        <row r="214">
          <cell r="A214">
            <v>45717</v>
          </cell>
          <cell r="E214" t="str">
            <v>Inspection Contract - Fixed Team</v>
          </cell>
          <cell r="F214" t="str">
            <v>Constellation</v>
          </cell>
          <cell r="M214">
            <v>16817.400000000001</v>
          </cell>
          <cell r="U214">
            <v>11</v>
          </cell>
          <cell r="Y214" t="str">
            <v/>
          </cell>
          <cell r="AC214">
            <v>6</v>
          </cell>
          <cell r="AG214"/>
          <cell r="AK214"/>
          <cell r="AO214"/>
          <cell r="AS214">
            <v>2802.9</v>
          </cell>
        </row>
        <row r="215">
          <cell r="A215">
            <v>45717</v>
          </cell>
          <cell r="E215" t="str">
            <v>Equipment Rental</v>
          </cell>
          <cell r="F215" t="str">
            <v>Foresea</v>
          </cell>
          <cell r="M215">
            <v>14473.9</v>
          </cell>
          <cell r="U215" t="str">
            <v/>
          </cell>
          <cell r="Y215">
            <v>18</v>
          </cell>
          <cell r="AC215">
            <v>0</v>
          </cell>
          <cell r="AG215"/>
          <cell r="AK215"/>
          <cell r="AO215"/>
          <cell r="AS215" t="str">
            <v/>
          </cell>
        </row>
        <row r="216">
          <cell r="A216">
            <v>45717</v>
          </cell>
          <cell r="E216" t="str">
            <v>Inspection Spot</v>
          </cell>
          <cell r="F216" t="str">
            <v>Technip</v>
          </cell>
          <cell r="M216"/>
          <cell r="U216" t="str">
            <v/>
          </cell>
          <cell r="Y216" t="str">
            <v/>
          </cell>
          <cell r="AC216">
            <v>0</v>
          </cell>
          <cell r="AG216"/>
          <cell r="AK216"/>
          <cell r="AO216"/>
          <cell r="AS216" t="str">
            <v/>
          </cell>
        </row>
        <row r="217">
          <cell r="A217">
            <v>45717</v>
          </cell>
          <cell r="E217" t="str">
            <v>Inspection Contract - Variable</v>
          </cell>
          <cell r="F217" t="str">
            <v>Helix</v>
          </cell>
          <cell r="M217">
            <v>86.4</v>
          </cell>
          <cell r="U217">
            <v>20</v>
          </cell>
          <cell r="Y217">
            <v>20</v>
          </cell>
          <cell r="AC217">
            <v>0</v>
          </cell>
          <cell r="AG217"/>
          <cell r="AK217"/>
          <cell r="AO217"/>
          <cell r="AS217" t="str">
            <v/>
          </cell>
        </row>
        <row r="218">
          <cell r="A218">
            <v>45717</v>
          </cell>
          <cell r="E218" t="str">
            <v>Maintenance Contract - Variable</v>
          </cell>
          <cell r="F218" t="str">
            <v>Foresea</v>
          </cell>
          <cell r="M218">
            <v>17796.32</v>
          </cell>
          <cell r="U218">
            <v>4</v>
          </cell>
          <cell r="Y218">
            <v>4</v>
          </cell>
          <cell r="AC218">
            <v>8</v>
          </cell>
          <cell r="AG218"/>
          <cell r="AK218"/>
          <cell r="AO218"/>
          <cell r="AS218">
            <v>2224.54</v>
          </cell>
        </row>
        <row r="219">
          <cell r="A219">
            <v>45717</v>
          </cell>
          <cell r="E219" t="str">
            <v>Inspection Contract - Fixed Team</v>
          </cell>
          <cell r="F219" t="str">
            <v>Etesco</v>
          </cell>
          <cell r="M219">
            <v>63077.51</v>
          </cell>
          <cell r="U219">
            <v>3</v>
          </cell>
          <cell r="Y219">
            <v>3</v>
          </cell>
          <cell r="AC219">
            <v>31</v>
          </cell>
          <cell r="AG219"/>
          <cell r="AK219"/>
          <cell r="AO219"/>
          <cell r="AS219">
            <v>2034.758387096774</v>
          </cell>
        </row>
        <row r="220">
          <cell r="A220">
            <v>45717</v>
          </cell>
          <cell r="E220" t="str">
            <v>Inspection Contract - Variable</v>
          </cell>
          <cell r="F220" t="str">
            <v>Helix</v>
          </cell>
          <cell r="M220">
            <v>327568.64000000001</v>
          </cell>
          <cell r="U220" t="str">
            <v/>
          </cell>
          <cell r="Y220">
            <v>37</v>
          </cell>
          <cell r="AC220">
            <v>0</v>
          </cell>
          <cell r="AG220"/>
          <cell r="AK220"/>
          <cell r="AO220"/>
          <cell r="AS220" t="str">
            <v/>
          </cell>
        </row>
        <row r="221">
          <cell r="A221">
            <v>45717</v>
          </cell>
          <cell r="E221" t="str">
            <v>Inspection Spot</v>
          </cell>
          <cell r="F221" t="str">
            <v>Seadrill</v>
          </cell>
          <cell r="M221">
            <v>116277</v>
          </cell>
          <cell r="U221">
            <v>11</v>
          </cell>
          <cell r="Y221">
            <v>12</v>
          </cell>
          <cell r="AC221">
            <v>43</v>
          </cell>
          <cell r="AG221"/>
          <cell r="AK221"/>
          <cell r="AO221"/>
          <cell r="AS221">
            <v>2704.1162790697676</v>
          </cell>
        </row>
        <row r="222">
          <cell r="A222">
            <v>45717</v>
          </cell>
          <cell r="E222" t="str">
            <v>Maintenance Contract - Variable</v>
          </cell>
          <cell r="F222" t="str">
            <v>Transocean</v>
          </cell>
          <cell r="M222">
            <v>23921.26</v>
          </cell>
          <cell r="U222">
            <v>16</v>
          </cell>
          <cell r="Y222">
            <v>16</v>
          </cell>
          <cell r="AC222">
            <v>8</v>
          </cell>
          <cell r="AG222"/>
          <cell r="AK222"/>
          <cell r="AO222"/>
          <cell r="AS222">
            <v>2990.1574999999998</v>
          </cell>
        </row>
        <row r="223">
          <cell r="A223">
            <v>45717</v>
          </cell>
          <cell r="E223" t="str">
            <v>Maintenance Contract - Variable</v>
          </cell>
          <cell r="F223" t="str">
            <v>Etesco</v>
          </cell>
          <cell r="M223">
            <v>241482.72</v>
          </cell>
          <cell r="U223">
            <v>6</v>
          </cell>
          <cell r="Y223">
            <v>6</v>
          </cell>
          <cell r="AC223">
            <v>51</v>
          </cell>
          <cell r="AG223"/>
          <cell r="AK223"/>
          <cell r="AO223"/>
          <cell r="AS223">
            <v>4734.9552941176471</v>
          </cell>
        </row>
        <row r="224">
          <cell r="A224">
            <v>45717</v>
          </cell>
          <cell r="E224" t="str">
            <v>Maintenance Spot</v>
          </cell>
          <cell r="F224" t="str">
            <v>Archer</v>
          </cell>
          <cell r="M224">
            <v>42307.34</v>
          </cell>
          <cell r="U224">
            <v>50</v>
          </cell>
          <cell r="Y224">
            <v>43</v>
          </cell>
          <cell r="AC224">
            <v>10</v>
          </cell>
          <cell r="AG224"/>
          <cell r="AK224"/>
          <cell r="AO224"/>
          <cell r="AS224">
            <v>4230.7340000000004</v>
          </cell>
        </row>
        <row r="225">
          <cell r="A225">
            <v>45717</v>
          </cell>
          <cell r="E225" t="str">
            <v>Inspection Spot</v>
          </cell>
          <cell r="F225" t="str">
            <v>SBM</v>
          </cell>
          <cell r="M225">
            <v>41764.03</v>
          </cell>
          <cell r="U225">
            <v>58</v>
          </cell>
          <cell r="Y225">
            <v>58</v>
          </cell>
          <cell r="AC225">
            <v>13</v>
          </cell>
          <cell r="AG225"/>
          <cell r="AK225"/>
          <cell r="AO225"/>
          <cell r="AS225">
            <v>3212.6176923076919</v>
          </cell>
        </row>
        <row r="226">
          <cell r="A226">
            <v>45717</v>
          </cell>
          <cell r="E226" t="str">
            <v>Inspection Spot</v>
          </cell>
          <cell r="F226" t="str">
            <v>Oceaneering</v>
          </cell>
          <cell r="M226">
            <v>11824</v>
          </cell>
          <cell r="U226">
            <v>27</v>
          </cell>
          <cell r="Y226" t="str">
            <v/>
          </cell>
          <cell r="AC226">
            <v>4</v>
          </cell>
          <cell r="AG226"/>
          <cell r="AK226"/>
          <cell r="AO226"/>
          <cell r="AS226">
            <v>2956</v>
          </cell>
        </row>
        <row r="227">
          <cell r="A227">
            <v>45717</v>
          </cell>
          <cell r="E227" t="str">
            <v>Inspection Contract - Variable</v>
          </cell>
          <cell r="F227" t="str">
            <v>Modec</v>
          </cell>
          <cell r="M227">
            <v>57702.48</v>
          </cell>
          <cell r="U227">
            <v>130</v>
          </cell>
          <cell r="Y227">
            <v>130</v>
          </cell>
          <cell r="AC227">
            <v>42</v>
          </cell>
          <cell r="AG227"/>
          <cell r="AK227"/>
          <cell r="AO227">
            <v>0.42</v>
          </cell>
          <cell r="AS227">
            <v>1373.8685714285714</v>
          </cell>
        </row>
        <row r="228">
          <cell r="A228">
            <v>45717</v>
          </cell>
          <cell r="E228" t="str">
            <v>Inspection Contract - Fixed Team</v>
          </cell>
          <cell r="F228" t="str">
            <v>Constellation</v>
          </cell>
          <cell r="M228">
            <v>170854.89</v>
          </cell>
          <cell r="U228">
            <v>32</v>
          </cell>
          <cell r="Y228" t="str">
            <v/>
          </cell>
          <cell r="AC228">
            <v>89</v>
          </cell>
          <cell r="AG228"/>
          <cell r="AK228"/>
          <cell r="AO228"/>
          <cell r="AS228">
            <v>1919.7178651685392</v>
          </cell>
        </row>
        <row r="229">
          <cell r="A229">
            <v>45717</v>
          </cell>
          <cell r="E229" t="str">
            <v>Inspection Contract - Fixed Team</v>
          </cell>
          <cell r="F229" t="str">
            <v>Foresea</v>
          </cell>
          <cell r="M229">
            <v>165414.66</v>
          </cell>
          <cell r="U229">
            <v>9</v>
          </cell>
          <cell r="Y229" t="str">
            <v/>
          </cell>
          <cell r="AC229">
            <v>98</v>
          </cell>
          <cell r="AG229"/>
          <cell r="AK229"/>
          <cell r="AO229"/>
          <cell r="AS229">
            <v>1687.9046938775512</v>
          </cell>
        </row>
        <row r="230">
          <cell r="A230">
            <v>45717</v>
          </cell>
          <cell r="E230" t="str">
            <v>Inspection Contract - Fixed Team</v>
          </cell>
          <cell r="F230" t="str">
            <v>Foresea</v>
          </cell>
          <cell r="M230">
            <v>165414.66</v>
          </cell>
          <cell r="U230">
            <v>8</v>
          </cell>
          <cell r="Y230" t="str">
            <v/>
          </cell>
          <cell r="AC230">
            <v>93</v>
          </cell>
          <cell r="AG230"/>
          <cell r="AK230"/>
          <cell r="AO230"/>
          <cell r="AS230">
            <v>1778.6522580645162</v>
          </cell>
        </row>
        <row r="231">
          <cell r="A231">
            <v>45717</v>
          </cell>
          <cell r="E231" t="str">
            <v>Inspection Contract - Fixed Team</v>
          </cell>
          <cell r="F231" t="str">
            <v>Foresea</v>
          </cell>
          <cell r="M231">
            <v>165414.66</v>
          </cell>
          <cell r="U231">
            <v>8</v>
          </cell>
          <cell r="Y231" t="str">
            <v/>
          </cell>
          <cell r="AC231">
            <v>93</v>
          </cell>
          <cell r="AG231"/>
          <cell r="AK231"/>
          <cell r="AO231"/>
          <cell r="AS231">
            <v>1778.6522580645162</v>
          </cell>
        </row>
        <row r="232">
          <cell r="A232">
            <v>45717</v>
          </cell>
          <cell r="E232" t="str">
            <v>Inspection Contract - Fixed Team</v>
          </cell>
          <cell r="F232" t="str">
            <v>Ventura</v>
          </cell>
          <cell r="M232">
            <v>162720</v>
          </cell>
          <cell r="U232">
            <v>11</v>
          </cell>
          <cell r="Y232" t="str">
            <v/>
          </cell>
          <cell r="AC232">
            <v>93</v>
          </cell>
          <cell r="AG232"/>
          <cell r="AK232"/>
          <cell r="AO232"/>
          <cell r="AS232">
            <v>1749.6774193548388</v>
          </cell>
        </row>
        <row r="233">
          <cell r="A233">
            <v>45717</v>
          </cell>
          <cell r="E233" t="str">
            <v>Inspection Contract - Fixed Team</v>
          </cell>
          <cell r="F233" t="str">
            <v>Transocean</v>
          </cell>
          <cell r="M233">
            <v>189180</v>
          </cell>
          <cell r="U233">
            <v>3</v>
          </cell>
          <cell r="Y233">
            <v>3</v>
          </cell>
          <cell r="AC233">
            <v>93</v>
          </cell>
          <cell r="AG233"/>
          <cell r="AK233"/>
          <cell r="AO233"/>
          <cell r="AS233">
            <v>2034.1935483870968</v>
          </cell>
        </row>
        <row r="234">
          <cell r="A234">
            <v>45717</v>
          </cell>
          <cell r="E234" t="str">
            <v>Inspection Contract - Fixed Team</v>
          </cell>
          <cell r="F234" t="str">
            <v>Transocean</v>
          </cell>
          <cell r="M234">
            <v>199673.37</v>
          </cell>
          <cell r="U234">
            <v>32</v>
          </cell>
          <cell r="Y234">
            <v>8</v>
          </cell>
          <cell r="AC234">
            <v>99</v>
          </cell>
          <cell r="AG234">
            <v>362.97</v>
          </cell>
          <cell r="AK234"/>
          <cell r="AO234"/>
          <cell r="AS234">
            <v>2016.9027272727271</v>
          </cell>
        </row>
        <row r="235">
          <cell r="A235">
            <v>45717</v>
          </cell>
          <cell r="E235" t="str">
            <v>Inspection Contract - Fixed Team</v>
          </cell>
          <cell r="F235" t="str">
            <v>Transocean</v>
          </cell>
          <cell r="M235">
            <v>189180</v>
          </cell>
          <cell r="U235">
            <v>11</v>
          </cell>
          <cell r="Y235">
            <v>11</v>
          </cell>
          <cell r="AC235">
            <v>93</v>
          </cell>
          <cell r="AG235"/>
          <cell r="AK235"/>
          <cell r="AO235"/>
          <cell r="AS235">
            <v>2034.1935483870968</v>
          </cell>
        </row>
        <row r="236">
          <cell r="A236">
            <v>45717</v>
          </cell>
          <cell r="E236" t="str">
            <v>Inspection Contract - Fixed Team</v>
          </cell>
          <cell r="F236" t="str">
            <v>Transocean</v>
          </cell>
          <cell r="M236">
            <v>189180</v>
          </cell>
          <cell r="U236">
            <v>2</v>
          </cell>
          <cell r="Y236">
            <v>2</v>
          </cell>
          <cell r="AC236">
            <v>93</v>
          </cell>
          <cell r="AG236"/>
          <cell r="AK236"/>
          <cell r="AO236"/>
          <cell r="AS236">
            <v>2034.1935483870968</v>
          </cell>
        </row>
        <row r="237">
          <cell r="A237">
            <v>45717</v>
          </cell>
          <cell r="E237" t="str">
            <v>Inspection Contract - Fixed Team</v>
          </cell>
          <cell r="F237" t="str">
            <v>Transocean</v>
          </cell>
          <cell r="M237">
            <v>189180</v>
          </cell>
          <cell r="U237">
            <v>3</v>
          </cell>
          <cell r="Y237">
            <v>3</v>
          </cell>
          <cell r="AC237">
            <v>94</v>
          </cell>
          <cell r="AG237"/>
          <cell r="AK237"/>
          <cell r="AO237"/>
          <cell r="AS237">
            <v>2012.5531914893618</v>
          </cell>
        </row>
        <row r="238">
          <cell r="A238">
            <v>45717</v>
          </cell>
          <cell r="E238" t="str">
            <v>Inspection Contract - Fixed Team</v>
          </cell>
          <cell r="F238" t="str">
            <v>Transocean</v>
          </cell>
          <cell r="M238">
            <v>189180</v>
          </cell>
          <cell r="U238">
            <v>15</v>
          </cell>
          <cell r="Y238">
            <v>15</v>
          </cell>
          <cell r="AC238">
            <v>89</v>
          </cell>
          <cell r="AG238"/>
          <cell r="AK238"/>
          <cell r="AO238"/>
          <cell r="AS238">
            <v>2125.6179775280898</v>
          </cell>
        </row>
        <row r="239">
          <cell r="A239">
            <v>45717</v>
          </cell>
          <cell r="E239" t="str">
            <v>Inspection Contract - Variable</v>
          </cell>
          <cell r="F239" t="str">
            <v>Helix</v>
          </cell>
          <cell r="M239">
            <v>201918.45</v>
          </cell>
          <cell r="U239" t="str">
            <v/>
          </cell>
          <cell r="Y239">
            <v>16</v>
          </cell>
          <cell r="AC239">
            <v>0</v>
          </cell>
          <cell r="AG239"/>
          <cell r="AK239"/>
          <cell r="AO239"/>
          <cell r="AS239" t="str">
            <v/>
          </cell>
        </row>
        <row r="240">
          <cell r="A240">
            <v>45717</v>
          </cell>
          <cell r="E240" t="str">
            <v>Maintenance Contract - Variable</v>
          </cell>
          <cell r="F240" t="str">
            <v>Transocean</v>
          </cell>
          <cell r="M240">
            <v>52595.03</v>
          </cell>
          <cell r="U240" t="str">
            <v/>
          </cell>
          <cell r="Y240">
            <v>7</v>
          </cell>
          <cell r="AC240">
            <v>0</v>
          </cell>
          <cell r="AG240"/>
          <cell r="AK240"/>
          <cell r="AO240"/>
          <cell r="AS240" t="str">
            <v/>
          </cell>
        </row>
        <row r="241">
          <cell r="A241">
            <v>45748</v>
          </cell>
          <cell r="E241" t="str">
            <v>Inspection Spot</v>
          </cell>
          <cell r="F241" t="str">
            <v>Seadrill</v>
          </cell>
          <cell r="M241">
            <v>20699.8</v>
          </cell>
          <cell r="U241">
            <v>11</v>
          </cell>
          <cell r="Y241">
            <v>12</v>
          </cell>
          <cell r="AC241">
            <v>7</v>
          </cell>
          <cell r="AG241"/>
          <cell r="AK241"/>
          <cell r="AO241"/>
          <cell r="AS241">
            <v>2957.1142857142863</v>
          </cell>
        </row>
        <row r="242">
          <cell r="A242">
            <v>45717</v>
          </cell>
          <cell r="E242" t="str">
            <v>Inspection Spot</v>
          </cell>
          <cell r="F242" t="str">
            <v>Subsea 7</v>
          </cell>
          <cell r="M242">
            <v>7046.54</v>
          </cell>
          <cell r="U242">
            <v>42</v>
          </cell>
          <cell r="Y242">
            <v>42</v>
          </cell>
          <cell r="AC242">
            <v>3</v>
          </cell>
          <cell r="AG242"/>
          <cell r="AK242"/>
          <cell r="AO242"/>
          <cell r="AS242">
            <v>2348.8466666666668</v>
          </cell>
        </row>
        <row r="243">
          <cell r="A243">
            <v>45717</v>
          </cell>
          <cell r="E243" t="str">
            <v>Maintenance Contract - Variable</v>
          </cell>
          <cell r="F243" t="str">
            <v>Foresea</v>
          </cell>
          <cell r="M243">
            <v>206377.77</v>
          </cell>
          <cell r="U243">
            <v>97</v>
          </cell>
          <cell r="Y243">
            <v>30</v>
          </cell>
          <cell r="AC243">
            <v>56</v>
          </cell>
          <cell r="AG243"/>
          <cell r="AK243"/>
          <cell r="AO243"/>
          <cell r="AS243">
            <v>3685.3173214285716</v>
          </cell>
        </row>
        <row r="244">
          <cell r="A244">
            <v>45717</v>
          </cell>
          <cell r="E244" t="str">
            <v>Maintenance Spot</v>
          </cell>
          <cell r="F244" t="str">
            <v>Seadrill</v>
          </cell>
          <cell r="M244">
            <v>77750</v>
          </cell>
          <cell r="U244">
            <v>16</v>
          </cell>
          <cell r="Y244" t="str">
            <v/>
          </cell>
          <cell r="AC244">
            <v>0</v>
          </cell>
          <cell r="AG244"/>
          <cell r="AK244"/>
          <cell r="AO244"/>
          <cell r="AS244" t="str">
            <v/>
          </cell>
        </row>
        <row r="245">
          <cell r="A245">
            <v>45717</v>
          </cell>
          <cell r="E245" t="str">
            <v>Inspection Contract - Variable</v>
          </cell>
          <cell r="F245" t="str">
            <v>Ventura</v>
          </cell>
          <cell r="M245">
            <v>147864</v>
          </cell>
          <cell r="U245">
            <v>29</v>
          </cell>
          <cell r="Y245">
            <v>29</v>
          </cell>
          <cell r="AC245">
            <v>46</v>
          </cell>
          <cell r="AG245"/>
          <cell r="AK245"/>
          <cell r="AO245"/>
          <cell r="AS245">
            <v>3214.4347826086955</v>
          </cell>
        </row>
        <row r="246">
          <cell r="A246">
            <v>45717</v>
          </cell>
          <cell r="E246" t="str">
            <v>Inspection Spot</v>
          </cell>
          <cell r="F246" t="str">
            <v>Constellation</v>
          </cell>
          <cell r="M246">
            <v>26456</v>
          </cell>
          <cell r="U246">
            <v>5</v>
          </cell>
          <cell r="Y246">
            <v>5</v>
          </cell>
          <cell r="AC246">
            <v>4</v>
          </cell>
          <cell r="AG246"/>
          <cell r="AK246"/>
          <cell r="AO246"/>
          <cell r="AS246">
            <v>6614</v>
          </cell>
        </row>
        <row r="247">
          <cell r="A247">
            <v>45717</v>
          </cell>
          <cell r="E247" t="str">
            <v>Maintenance Contract - Variable</v>
          </cell>
          <cell r="F247" t="str">
            <v>Etesco</v>
          </cell>
          <cell r="M247">
            <v>366588.56</v>
          </cell>
          <cell r="U247" t="str">
            <v/>
          </cell>
          <cell r="Y247">
            <v>6</v>
          </cell>
          <cell r="AC247">
            <v>0</v>
          </cell>
          <cell r="AG247"/>
          <cell r="AK247"/>
          <cell r="AO247"/>
          <cell r="AS247" t="str">
            <v/>
          </cell>
        </row>
        <row r="248">
          <cell r="A248">
            <v>45717</v>
          </cell>
          <cell r="E248" t="str">
            <v>Maintenance Spot</v>
          </cell>
          <cell r="F248" t="str">
            <v>Archer</v>
          </cell>
          <cell r="M248">
            <v>276858.11</v>
          </cell>
          <cell r="U248"/>
          <cell r="Y248">
            <v>87</v>
          </cell>
          <cell r="AC248">
            <v>79</v>
          </cell>
          <cell r="AG248"/>
          <cell r="AK248"/>
          <cell r="AO248"/>
          <cell r="AS248">
            <v>3504.5330379746833</v>
          </cell>
        </row>
        <row r="249">
          <cell r="A249">
            <v>45717</v>
          </cell>
          <cell r="E249" t="str">
            <v>Inspection Contract - Fixed Team</v>
          </cell>
          <cell r="F249" t="str">
            <v>Helix</v>
          </cell>
          <cell r="M249">
            <v>84754.9</v>
          </cell>
          <cell r="U249">
            <v>21</v>
          </cell>
          <cell r="Y249">
            <v>21</v>
          </cell>
          <cell r="AC249">
            <v>38</v>
          </cell>
          <cell r="AG249"/>
          <cell r="AK249"/>
          <cell r="AO249"/>
          <cell r="AS249">
            <v>2230.3921052631576</v>
          </cell>
        </row>
        <row r="250">
          <cell r="A250">
            <v>45717</v>
          </cell>
          <cell r="E250" t="str">
            <v>Inspection Contract - Variable</v>
          </cell>
          <cell r="F250" t="str">
            <v>Etesco</v>
          </cell>
          <cell r="M250">
            <v>172761</v>
          </cell>
          <cell r="U250">
            <v>12</v>
          </cell>
          <cell r="Y250">
            <v>12</v>
          </cell>
          <cell r="AC250">
            <v>66</v>
          </cell>
          <cell r="AG250"/>
          <cell r="AK250"/>
          <cell r="AO250"/>
          <cell r="AS250">
            <v>2617.590909090909</v>
          </cell>
        </row>
        <row r="251">
          <cell r="A251">
            <v>45717</v>
          </cell>
          <cell r="E251" t="str">
            <v>Equipment Rental</v>
          </cell>
          <cell r="F251" t="str">
            <v>Helix</v>
          </cell>
          <cell r="M251">
            <v>32895.599999999999</v>
          </cell>
          <cell r="U251" t="str">
            <v/>
          </cell>
          <cell r="Y251">
            <v>37</v>
          </cell>
          <cell r="AC251">
            <v>0</v>
          </cell>
          <cell r="AG251"/>
          <cell r="AK251"/>
          <cell r="AO251"/>
          <cell r="AS251" t="str">
            <v/>
          </cell>
        </row>
        <row r="252">
          <cell r="A252">
            <v>45748</v>
          </cell>
          <cell r="E252" t="str">
            <v>Inspection Spot</v>
          </cell>
          <cell r="F252" t="str">
            <v>Seadrill</v>
          </cell>
          <cell r="M252">
            <v>128565</v>
          </cell>
          <cell r="U252">
            <v>28</v>
          </cell>
          <cell r="Y252">
            <v>28</v>
          </cell>
          <cell r="AC252">
            <v>45</v>
          </cell>
          <cell r="AG252"/>
          <cell r="AK252"/>
          <cell r="AO252"/>
          <cell r="AS252">
            <v>2857</v>
          </cell>
        </row>
        <row r="253">
          <cell r="A253">
            <v>45717</v>
          </cell>
          <cell r="E253" t="str">
            <v>Inspection Contract - Variable</v>
          </cell>
          <cell r="F253" t="str">
            <v>Etesco</v>
          </cell>
          <cell r="M253">
            <v>146191.67000000001</v>
          </cell>
          <cell r="U253">
            <v>17</v>
          </cell>
          <cell r="Y253" t="str">
            <v/>
          </cell>
          <cell r="AC253">
            <v>69</v>
          </cell>
          <cell r="AG253"/>
          <cell r="AK253"/>
          <cell r="AO253"/>
          <cell r="AS253">
            <v>2118.7198550724638</v>
          </cell>
        </row>
        <row r="254">
          <cell r="A254">
            <v>45717</v>
          </cell>
          <cell r="E254" t="str">
            <v>Inspection Contract - Fixed Team</v>
          </cell>
          <cell r="F254" t="str">
            <v>Etesco</v>
          </cell>
          <cell r="M254">
            <v>88811.46</v>
          </cell>
          <cell r="U254">
            <v>4</v>
          </cell>
          <cell r="Y254">
            <v>4</v>
          </cell>
          <cell r="AC254">
            <v>45</v>
          </cell>
          <cell r="AG254"/>
          <cell r="AK254"/>
          <cell r="AO254"/>
          <cell r="AS254">
            <v>1973.5879999999997</v>
          </cell>
        </row>
        <row r="255">
          <cell r="A255">
            <v>45717</v>
          </cell>
          <cell r="E255" t="str">
            <v>Inspection Spot</v>
          </cell>
          <cell r="F255" t="str">
            <v>Technip</v>
          </cell>
          <cell r="M255">
            <v>66397.34</v>
          </cell>
          <cell r="U255">
            <v>17</v>
          </cell>
          <cell r="Y255">
            <v>17</v>
          </cell>
          <cell r="AC255">
            <v>18</v>
          </cell>
          <cell r="AG255"/>
          <cell r="AK255"/>
          <cell r="AO255"/>
          <cell r="AS255">
            <v>3688.741111111111</v>
          </cell>
        </row>
        <row r="256">
          <cell r="A256">
            <v>45717</v>
          </cell>
          <cell r="E256" t="str">
            <v>Inspection Contract - Variable</v>
          </cell>
          <cell r="F256" t="str">
            <v>Foresea</v>
          </cell>
          <cell r="M256">
            <v>213429.12</v>
          </cell>
          <cell r="U256">
            <v>97</v>
          </cell>
          <cell r="Y256" t="str">
            <v/>
          </cell>
          <cell r="AC256">
            <v>28</v>
          </cell>
          <cell r="AG256"/>
          <cell r="AK256"/>
          <cell r="AO256"/>
          <cell r="AS256">
            <v>7622.4685714285715</v>
          </cell>
        </row>
        <row r="257">
          <cell r="A257">
            <v>45717</v>
          </cell>
          <cell r="E257" t="str">
            <v>Inspection Spot</v>
          </cell>
          <cell r="F257" t="str">
            <v>SBM</v>
          </cell>
          <cell r="M257">
            <v>291912</v>
          </cell>
          <cell r="U257">
            <v>147</v>
          </cell>
          <cell r="Y257" t="str">
            <v/>
          </cell>
          <cell r="AC257">
            <v>64</v>
          </cell>
          <cell r="AG257"/>
          <cell r="AK257"/>
          <cell r="AO257"/>
          <cell r="AS257">
            <v>4561.125</v>
          </cell>
        </row>
        <row r="258">
          <cell r="A258">
            <v>45717</v>
          </cell>
          <cell r="E258" t="str">
            <v>Inspection Contract - Variable</v>
          </cell>
          <cell r="F258" t="str">
            <v>Foresea</v>
          </cell>
          <cell r="M258">
            <v>6630.84</v>
          </cell>
          <cell r="U258">
            <v>31</v>
          </cell>
          <cell r="Y258">
            <v>31</v>
          </cell>
          <cell r="AC258">
            <v>3</v>
          </cell>
          <cell r="AG258"/>
          <cell r="AK258"/>
          <cell r="AO258"/>
          <cell r="AS258">
            <v>2210.2800000000002</v>
          </cell>
        </row>
        <row r="259">
          <cell r="A259">
            <v>45717</v>
          </cell>
          <cell r="E259" t="str">
            <v>Inspection Spot</v>
          </cell>
          <cell r="F259" t="str">
            <v>SBM</v>
          </cell>
          <cell r="M259">
            <v>48149.99</v>
          </cell>
          <cell r="U259">
            <v>46</v>
          </cell>
          <cell r="Y259">
            <v>46</v>
          </cell>
          <cell r="AC259">
            <v>9</v>
          </cell>
          <cell r="AG259"/>
          <cell r="AK259"/>
          <cell r="AO259"/>
          <cell r="AS259">
            <v>5349.9988888888884</v>
          </cell>
        </row>
        <row r="260">
          <cell r="A260">
            <v>45717</v>
          </cell>
          <cell r="E260" t="str">
            <v>Inspection Contract - Variable</v>
          </cell>
          <cell r="F260" t="str">
            <v>Foresea</v>
          </cell>
          <cell r="M260">
            <v>101598.61</v>
          </cell>
          <cell r="U260">
            <v>45</v>
          </cell>
          <cell r="Y260">
            <v>45</v>
          </cell>
          <cell r="AC260">
            <v>42</v>
          </cell>
          <cell r="AG260"/>
          <cell r="AK260"/>
          <cell r="AO260"/>
          <cell r="AS260">
            <v>2419.0145238095238</v>
          </cell>
        </row>
        <row r="261">
          <cell r="A261">
            <v>45717</v>
          </cell>
          <cell r="E261" t="str">
            <v>Inspection Contract - Variable</v>
          </cell>
          <cell r="F261" t="str">
            <v>Modec</v>
          </cell>
          <cell r="M261">
            <v>57702.06</v>
          </cell>
          <cell r="U261">
            <v>116</v>
          </cell>
          <cell r="Y261">
            <v>116</v>
          </cell>
          <cell r="AC261">
            <v>42</v>
          </cell>
          <cell r="AG261"/>
          <cell r="AK261"/>
          <cell r="AO261"/>
          <cell r="AS261">
            <v>1373.8585714285714</v>
          </cell>
        </row>
        <row r="262">
          <cell r="A262">
            <v>45717</v>
          </cell>
          <cell r="E262" t="str">
            <v>Inspection Spot</v>
          </cell>
          <cell r="F262" t="str">
            <v>Seadrill</v>
          </cell>
          <cell r="M262">
            <v>87135</v>
          </cell>
          <cell r="U262">
            <v>8</v>
          </cell>
          <cell r="Y262">
            <v>8</v>
          </cell>
          <cell r="AC262">
            <v>20</v>
          </cell>
          <cell r="AG262"/>
          <cell r="AK262"/>
          <cell r="AO262"/>
          <cell r="AS262">
            <v>4356.75</v>
          </cell>
        </row>
        <row r="263">
          <cell r="A263">
            <v>45748</v>
          </cell>
          <cell r="E263" t="str">
            <v>Inspection Contract - Variable</v>
          </cell>
          <cell r="F263" t="str">
            <v>Transocean</v>
          </cell>
          <cell r="M263">
            <v>33087.279999999999</v>
          </cell>
          <cell r="U263">
            <v>76</v>
          </cell>
          <cell r="Y263">
            <v>76</v>
          </cell>
          <cell r="AC263">
            <v>3</v>
          </cell>
          <cell r="AG263"/>
          <cell r="AK263"/>
          <cell r="AO263"/>
          <cell r="AS263">
            <v>11029.093333333332</v>
          </cell>
        </row>
        <row r="264">
          <cell r="A264">
            <v>45748</v>
          </cell>
          <cell r="E264" t="str">
            <v>Inspection Spot</v>
          </cell>
          <cell r="F264" t="str">
            <v>Seadrill</v>
          </cell>
          <cell r="M264">
            <v>94968</v>
          </cell>
          <cell r="U264">
            <v>44</v>
          </cell>
          <cell r="Y264">
            <v>44</v>
          </cell>
          <cell r="AC264">
            <v>36</v>
          </cell>
          <cell r="AG264"/>
          <cell r="AK264"/>
          <cell r="AO264"/>
          <cell r="AS264">
            <v>2638</v>
          </cell>
        </row>
        <row r="265">
          <cell r="A265">
            <v>45717</v>
          </cell>
          <cell r="E265" t="str">
            <v>Inspection Contract - Variable</v>
          </cell>
          <cell r="F265" t="str">
            <v>Transocean</v>
          </cell>
          <cell r="M265">
            <v>33208.639999999999</v>
          </cell>
          <cell r="U265">
            <v>8</v>
          </cell>
          <cell r="Y265" t="str">
            <v/>
          </cell>
          <cell r="AC265">
            <v>16</v>
          </cell>
          <cell r="AG265">
            <v>333.5</v>
          </cell>
          <cell r="AK265"/>
          <cell r="AO265"/>
          <cell r="AS265">
            <v>2075.54</v>
          </cell>
        </row>
        <row r="266">
          <cell r="A266">
            <v>45717</v>
          </cell>
          <cell r="E266" t="str">
            <v>Inspection Contract - Fixed Team</v>
          </cell>
          <cell r="F266" t="str">
            <v>Constellation</v>
          </cell>
          <cell r="M266">
            <v>81985.2</v>
          </cell>
          <cell r="U266">
            <v>11</v>
          </cell>
          <cell r="Y266" t="str">
            <v/>
          </cell>
          <cell r="AC266">
            <v>42</v>
          </cell>
          <cell r="AG266"/>
          <cell r="AK266"/>
          <cell r="AO266"/>
          <cell r="AS266">
            <v>1952.0285714285715</v>
          </cell>
        </row>
        <row r="267">
          <cell r="A267">
            <v>45717</v>
          </cell>
          <cell r="E267" t="str">
            <v>Maintenance Contract - Variable</v>
          </cell>
          <cell r="F267" t="str">
            <v>Helix</v>
          </cell>
          <cell r="M267">
            <v>67150.05</v>
          </cell>
          <cell r="U267">
            <v>22</v>
          </cell>
          <cell r="Y267">
            <v>22</v>
          </cell>
          <cell r="AC267">
            <v>14</v>
          </cell>
          <cell r="AG267">
            <v>4131.42</v>
          </cell>
          <cell r="AK267"/>
          <cell r="AO267"/>
          <cell r="AS267">
            <v>4796.4321428571429</v>
          </cell>
        </row>
        <row r="268">
          <cell r="A268">
            <v>45778</v>
          </cell>
          <cell r="E268" t="str">
            <v>Inspection Spot</v>
          </cell>
          <cell r="F268" t="str">
            <v>Seadrill</v>
          </cell>
          <cell r="M268">
            <v>99614.2</v>
          </cell>
          <cell r="U268">
            <v>44</v>
          </cell>
          <cell r="Y268">
            <v>44</v>
          </cell>
          <cell r="AC268">
            <v>45</v>
          </cell>
          <cell r="AG268"/>
          <cell r="AK268"/>
          <cell r="AO268"/>
          <cell r="AS268">
            <v>2213.6488888888894</v>
          </cell>
        </row>
        <row r="269">
          <cell r="A269">
            <v>45717</v>
          </cell>
          <cell r="E269" t="str">
            <v>Inspection Contract - Variable</v>
          </cell>
          <cell r="F269" t="str">
            <v>Helix</v>
          </cell>
          <cell r="M269">
            <v>25838.400000000001</v>
          </cell>
          <cell r="U269">
            <v>28</v>
          </cell>
          <cell r="Y269">
            <v>28</v>
          </cell>
          <cell r="AC269">
            <v>6</v>
          </cell>
          <cell r="AG269"/>
          <cell r="AK269"/>
          <cell r="AO269"/>
          <cell r="AS269">
            <v>4306.4000000000005</v>
          </cell>
        </row>
        <row r="270">
          <cell r="A270">
            <v>45717</v>
          </cell>
          <cell r="E270" t="str">
            <v>Inspection Contract - Variable</v>
          </cell>
          <cell r="F270" t="str">
            <v>Ventura</v>
          </cell>
          <cell r="M270">
            <v>61720</v>
          </cell>
          <cell r="U270">
            <v>18</v>
          </cell>
          <cell r="Y270">
            <v>18</v>
          </cell>
          <cell r="AC270">
            <v>15</v>
          </cell>
          <cell r="AG270"/>
          <cell r="AK270"/>
          <cell r="AO270"/>
          <cell r="AS270">
            <v>4114.666666666667</v>
          </cell>
        </row>
        <row r="271">
          <cell r="A271">
            <v>45717</v>
          </cell>
          <cell r="E271" t="str">
            <v>Maintenance Contract - Variable</v>
          </cell>
          <cell r="F271" t="str">
            <v>Ventura</v>
          </cell>
          <cell r="M271">
            <v>23160</v>
          </cell>
          <cell r="U271">
            <v>15</v>
          </cell>
          <cell r="Y271">
            <v>15</v>
          </cell>
          <cell r="AC271">
            <v>8</v>
          </cell>
          <cell r="AG271"/>
          <cell r="AK271"/>
          <cell r="AO271"/>
          <cell r="AS271">
            <v>2895</v>
          </cell>
        </row>
        <row r="272">
          <cell r="A272">
            <v>45717</v>
          </cell>
          <cell r="E272" t="str">
            <v>Inspection Spot</v>
          </cell>
          <cell r="F272" t="str">
            <v>Archer</v>
          </cell>
          <cell r="M272">
            <v>98639.78</v>
          </cell>
          <cell r="U272">
            <v>76</v>
          </cell>
          <cell r="Y272">
            <v>76</v>
          </cell>
          <cell r="AC272">
            <v>36</v>
          </cell>
          <cell r="AG272"/>
          <cell r="AK272"/>
          <cell r="AO272"/>
          <cell r="AS272">
            <v>2739.9938888888887</v>
          </cell>
        </row>
        <row r="273">
          <cell r="A273">
            <v>45717</v>
          </cell>
          <cell r="E273" t="str">
            <v>Inspection Contract - Variable</v>
          </cell>
          <cell r="F273" t="str">
            <v>Constellation</v>
          </cell>
          <cell r="M273">
            <v>85446</v>
          </cell>
          <cell r="U273">
            <v>44</v>
          </cell>
          <cell r="Y273" t="str">
            <v/>
          </cell>
          <cell r="AC273">
            <v>42</v>
          </cell>
          <cell r="AG273"/>
          <cell r="AK273"/>
          <cell r="AO273"/>
          <cell r="AS273">
            <v>2034.4285714285713</v>
          </cell>
        </row>
        <row r="274">
          <cell r="A274">
            <v>45717</v>
          </cell>
          <cell r="E274" t="str">
            <v>Inspection Contract - Variable</v>
          </cell>
          <cell r="F274" t="str">
            <v>Ventura</v>
          </cell>
          <cell r="M274">
            <v>70420</v>
          </cell>
          <cell r="U274">
            <v>47</v>
          </cell>
          <cell r="Y274">
            <v>47</v>
          </cell>
          <cell r="AC274">
            <v>30</v>
          </cell>
          <cell r="AG274"/>
          <cell r="AK274"/>
          <cell r="AO274"/>
          <cell r="AS274">
            <v>2347.3333333333335</v>
          </cell>
        </row>
        <row r="275">
          <cell r="A275">
            <v>45717</v>
          </cell>
          <cell r="E275" t="str">
            <v>Maintenance Contract - Variable</v>
          </cell>
          <cell r="F275" t="str">
            <v>Foresea</v>
          </cell>
          <cell r="M275">
            <v>15792.21</v>
          </cell>
          <cell r="U275">
            <v>37</v>
          </cell>
          <cell r="Y275">
            <v>37</v>
          </cell>
          <cell r="AC275">
            <v>9</v>
          </cell>
          <cell r="AG275"/>
          <cell r="AK275"/>
          <cell r="AO275"/>
          <cell r="AS275">
            <v>1754.6899999999998</v>
          </cell>
        </row>
        <row r="276">
          <cell r="A276">
            <v>45717</v>
          </cell>
          <cell r="E276" t="str">
            <v>Inspection Contract - Variable</v>
          </cell>
          <cell r="F276" t="str">
            <v>Etesco</v>
          </cell>
          <cell r="M276">
            <v>60336</v>
          </cell>
          <cell r="U276">
            <v>16</v>
          </cell>
          <cell r="Y276">
            <v>16</v>
          </cell>
          <cell r="AC276">
            <v>18</v>
          </cell>
          <cell r="AG276"/>
          <cell r="AK276"/>
          <cell r="AO276"/>
          <cell r="AS276">
            <v>3352</v>
          </cell>
        </row>
        <row r="277">
          <cell r="A277">
            <v>45717</v>
          </cell>
          <cell r="E277" t="str">
            <v>Maintenance Contract - Variable</v>
          </cell>
          <cell r="F277" t="str">
            <v>Transocean</v>
          </cell>
          <cell r="M277">
            <v>207823.86</v>
          </cell>
          <cell r="U277">
            <v>18</v>
          </cell>
          <cell r="Y277">
            <v>18</v>
          </cell>
          <cell r="AC277">
            <v>72</v>
          </cell>
          <cell r="AG277"/>
          <cell r="AK277"/>
          <cell r="AO277"/>
          <cell r="AS277">
            <v>2886.4424999999997</v>
          </cell>
        </row>
        <row r="278">
          <cell r="A278">
            <v>45717</v>
          </cell>
          <cell r="E278" t="str">
            <v>Inspection Contract - Fixed Team</v>
          </cell>
          <cell r="F278" t="str">
            <v>Etesco</v>
          </cell>
          <cell r="M278">
            <v>48901</v>
          </cell>
          <cell r="U278">
            <v>5</v>
          </cell>
          <cell r="Y278">
            <v>5</v>
          </cell>
          <cell r="AC278">
            <v>24</v>
          </cell>
          <cell r="AG278"/>
          <cell r="AK278"/>
          <cell r="AO278"/>
          <cell r="AS278">
            <v>2037.5416666666667</v>
          </cell>
        </row>
        <row r="279">
          <cell r="A279">
            <v>45717</v>
          </cell>
          <cell r="E279" t="str">
            <v>Inspection Contract - Variable</v>
          </cell>
          <cell r="F279" t="str">
            <v>Ventura</v>
          </cell>
          <cell r="M279">
            <v>55554</v>
          </cell>
          <cell r="U279">
            <v>6</v>
          </cell>
          <cell r="Y279">
            <v>6</v>
          </cell>
          <cell r="AC279">
            <v>18</v>
          </cell>
          <cell r="AG279"/>
          <cell r="AK279"/>
          <cell r="AO279"/>
          <cell r="AS279">
            <v>3086.3333333333335</v>
          </cell>
        </row>
        <row r="280">
          <cell r="A280">
            <v>45717</v>
          </cell>
          <cell r="E280" t="str">
            <v>Inspection Spot</v>
          </cell>
          <cell r="F280" t="str">
            <v>SLB</v>
          </cell>
          <cell r="M280">
            <v>33632.379999999997</v>
          </cell>
          <cell r="U280">
            <v>44</v>
          </cell>
          <cell r="Y280">
            <v>51</v>
          </cell>
          <cell r="AC280">
            <v>10</v>
          </cell>
          <cell r="AG280"/>
          <cell r="AK280"/>
          <cell r="AO280"/>
          <cell r="AS280">
            <v>3363.2380000000003</v>
          </cell>
        </row>
        <row r="281">
          <cell r="A281">
            <v>45717</v>
          </cell>
          <cell r="E281" t="str">
            <v>Maintenance Spot</v>
          </cell>
          <cell r="F281" t="str">
            <v>SEA1</v>
          </cell>
          <cell r="M281">
            <v>74574</v>
          </cell>
          <cell r="U281">
            <v>14</v>
          </cell>
          <cell r="Y281" t="str">
            <v/>
          </cell>
          <cell r="AC281">
            <v>24</v>
          </cell>
          <cell r="AG281"/>
          <cell r="AK281"/>
          <cell r="AO281"/>
          <cell r="AS281">
            <v>3107.25</v>
          </cell>
        </row>
        <row r="282">
          <cell r="A282">
            <v>45717</v>
          </cell>
          <cell r="E282" t="str">
            <v>Maintenance Spot</v>
          </cell>
          <cell r="F282" t="str">
            <v>Archer</v>
          </cell>
          <cell r="M282">
            <v>143301.18</v>
          </cell>
          <cell r="U282">
            <v>90</v>
          </cell>
          <cell r="Y282">
            <v>90</v>
          </cell>
          <cell r="AC282">
            <v>47</v>
          </cell>
          <cell r="AG282"/>
          <cell r="AK282"/>
          <cell r="AO282"/>
          <cell r="AS282">
            <v>3048.9612765957445</v>
          </cell>
        </row>
        <row r="283">
          <cell r="A283">
            <v>45717</v>
          </cell>
          <cell r="E283" t="str">
            <v>Inspection Contract - Variable</v>
          </cell>
          <cell r="F283" t="str">
            <v>Modec</v>
          </cell>
          <cell r="M283">
            <v>8899.07</v>
          </cell>
          <cell r="U283">
            <v>39</v>
          </cell>
          <cell r="Y283">
            <v>39</v>
          </cell>
          <cell r="AC283">
            <v>6</v>
          </cell>
          <cell r="AG283"/>
          <cell r="AK283"/>
          <cell r="AO283"/>
          <cell r="AS283">
            <v>1483.1783333333333</v>
          </cell>
        </row>
        <row r="284">
          <cell r="A284">
            <v>45778</v>
          </cell>
          <cell r="E284" t="str">
            <v>Inspection Contract - Variable</v>
          </cell>
          <cell r="F284" t="str">
            <v>Transocean</v>
          </cell>
          <cell r="M284">
            <v>-3337.93</v>
          </cell>
          <cell r="U284">
            <v>76</v>
          </cell>
          <cell r="Y284">
            <v>76</v>
          </cell>
          <cell r="AC284">
            <v>0</v>
          </cell>
          <cell r="AG284"/>
          <cell r="AK284"/>
          <cell r="AO284"/>
          <cell r="AS284" t="str">
            <v/>
          </cell>
        </row>
        <row r="285">
          <cell r="A285">
            <v>45717</v>
          </cell>
          <cell r="E285" t="str">
            <v>Inspection Contract - Fixed Team</v>
          </cell>
          <cell r="F285" t="str">
            <v>Helix</v>
          </cell>
          <cell r="M285">
            <v>13553.9</v>
          </cell>
          <cell r="U285">
            <v>29</v>
          </cell>
          <cell r="Y285">
            <v>29</v>
          </cell>
          <cell r="AC285">
            <v>6</v>
          </cell>
          <cell r="AG285"/>
          <cell r="AK285"/>
          <cell r="AO285"/>
          <cell r="AS285">
            <v>2258.9833333333331</v>
          </cell>
        </row>
        <row r="286">
          <cell r="A286">
            <v>45717</v>
          </cell>
          <cell r="E286" t="str">
            <v>Inspection Contract - Variable</v>
          </cell>
          <cell r="F286" t="str">
            <v>Etesco</v>
          </cell>
          <cell r="M286">
            <v>19958</v>
          </cell>
          <cell r="U286">
            <v>15</v>
          </cell>
          <cell r="Y286">
            <v>15</v>
          </cell>
          <cell r="AC286">
            <v>6</v>
          </cell>
          <cell r="AG286"/>
          <cell r="AK286"/>
          <cell r="AO286"/>
          <cell r="AS286">
            <v>3326.3333333333335</v>
          </cell>
        </row>
        <row r="287">
          <cell r="A287">
            <v>45717</v>
          </cell>
          <cell r="E287" t="str">
            <v>Inspection Contract - Variable</v>
          </cell>
          <cell r="F287" t="str">
            <v>Modec</v>
          </cell>
          <cell r="M287">
            <v>12290.39</v>
          </cell>
          <cell r="U287">
            <v>102</v>
          </cell>
          <cell r="Y287" t="str">
            <v/>
          </cell>
          <cell r="AC287">
            <v>6</v>
          </cell>
          <cell r="AG287"/>
          <cell r="AK287"/>
          <cell r="AO287"/>
          <cell r="AS287">
            <v>2048.3983333333331</v>
          </cell>
        </row>
        <row r="288">
          <cell r="A288">
            <v>45717</v>
          </cell>
          <cell r="E288" t="str">
            <v>Maintenance Contract - Variable</v>
          </cell>
          <cell r="F288" t="str">
            <v>Transocean</v>
          </cell>
          <cell r="M288">
            <v>46983.16</v>
          </cell>
          <cell r="U288">
            <v>34</v>
          </cell>
          <cell r="Y288">
            <v>34</v>
          </cell>
          <cell r="AC288">
            <v>16</v>
          </cell>
          <cell r="AG288"/>
          <cell r="AK288"/>
          <cell r="AO288"/>
          <cell r="AS288">
            <v>2936.4475000000002</v>
          </cell>
        </row>
        <row r="289">
          <cell r="A289">
            <v>45778</v>
          </cell>
          <cell r="E289" t="str">
            <v>Inspection Spot</v>
          </cell>
          <cell r="F289" t="str">
            <v>Seadrill</v>
          </cell>
          <cell r="M289">
            <v>253822.07999999999</v>
          </cell>
          <cell r="U289">
            <v>20</v>
          </cell>
          <cell r="Y289">
            <v>20</v>
          </cell>
          <cell r="AC289">
            <v>94</v>
          </cell>
          <cell r="AG289"/>
          <cell r="AK289"/>
          <cell r="AO289"/>
          <cell r="AS289">
            <v>2700.234893617021</v>
          </cell>
        </row>
        <row r="290">
          <cell r="A290">
            <v>45717</v>
          </cell>
          <cell r="E290" t="str">
            <v>Maintenance Spot</v>
          </cell>
          <cell r="F290" t="str">
            <v>Valaris</v>
          </cell>
          <cell r="M290">
            <v>5310</v>
          </cell>
          <cell r="U290">
            <v>36</v>
          </cell>
          <cell r="Y290" t="str">
            <v/>
          </cell>
          <cell r="AC290">
            <v>2</v>
          </cell>
          <cell r="AG290"/>
          <cell r="AK290"/>
          <cell r="AO290"/>
          <cell r="AS290">
            <v>2655</v>
          </cell>
        </row>
        <row r="291">
          <cell r="A291">
            <v>45717</v>
          </cell>
          <cell r="E291" t="str">
            <v>Maintenance Spot</v>
          </cell>
          <cell r="F291" t="str">
            <v>PRIO</v>
          </cell>
          <cell r="M291">
            <v>15620.3</v>
          </cell>
          <cell r="U291">
            <v>78</v>
          </cell>
          <cell r="Y291">
            <v>78</v>
          </cell>
          <cell r="AC291">
            <v>4</v>
          </cell>
          <cell r="AG291"/>
          <cell r="AK291"/>
          <cell r="AO291"/>
          <cell r="AS291">
            <v>3905.0749999999998</v>
          </cell>
        </row>
        <row r="292">
          <cell r="A292">
            <v>45748</v>
          </cell>
          <cell r="E292" t="str">
            <v>Maintenance Spot</v>
          </cell>
          <cell r="F292" t="str">
            <v>Archer</v>
          </cell>
          <cell r="M292">
            <v>-1780</v>
          </cell>
          <cell r="U292">
            <v>89</v>
          </cell>
          <cell r="Y292">
            <v>91</v>
          </cell>
          <cell r="AC292">
            <v>0</v>
          </cell>
          <cell r="AG292"/>
          <cell r="AK292"/>
          <cell r="AO292"/>
          <cell r="AS292" t="str">
            <v/>
          </cell>
        </row>
        <row r="293">
          <cell r="A293">
            <v>45748</v>
          </cell>
          <cell r="E293" t="str">
            <v>Maintenance Spot</v>
          </cell>
          <cell r="F293" t="str">
            <v>Archer</v>
          </cell>
          <cell r="M293">
            <v>-2950</v>
          </cell>
          <cell r="U293">
            <v>90</v>
          </cell>
          <cell r="Y293">
            <v>90</v>
          </cell>
          <cell r="AC293">
            <v>0</v>
          </cell>
          <cell r="AG293"/>
          <cell r="AK293"/>
          <cell r="AO293"/>
          <cell r="AS293" t="str">
            <v/>
          </cell>
        </row>
        <row r="294">
          <cell r="A294">
            <v>45748</v>
          </cell>
          <cell r="E294" t="str">
            <v>Inspection Spot</v>
          </cell>
          <cell r="F294" t="str">
            <v>SBM</v>
          </cell>
          <cell r="M294">
            <v>1063.79</v>
          </cell>
          <cell r="U294">
            <v>95</v>
          </cell>
          <cell r="Y294">
            <v>95</v>
          </cell>
          <cell r="AC294">
            <v>0</v>
          </cell>
          <cell r="AG294"/>
          <cell r="AK294"/>
          <cell r="AO294"/>
          <cell r="AS294" t="str">
            <v/>
          </cell>
        </row>
        <row r="295">
          <cell r="A295">
            <v>45748</v>
          </cell>
          <cell r="E295" t="str">
            <v>Maintenance Contract - Variable</v>
          </cell>
          <cell r="F295" t="str">
            <v>Foresea</v>
          </cell>
          <cell r="M295">
            <v>1398.98</v>
          </cell>
          <cell r="U295">
            <v>93</v>
          </cell>
          <cell r="Y295">
            <v>93</v>
          </cell>
          <cell r="AC295">
            <v>0</v>
          </cell>
          <cell r="AG295">
            <v>24500</v>
          </cell>
          <cell r="AK295"/>
          <cell r="AO295"/>
          <cell r="AS295" t="str">
            <v/>
          </cell>
        </row>
        <row r="296">
          <cell r="A296">
            <v>45748</v>
          </cell>
          <cell r="E296" t="str">
            <v>Maintenance Contract - Variable</v>
          </cell>
          <cell r="F296" t="str">
            <v>Constellation</v>
          </cell>
          <cell r="M296">
            <v>-84420</v>
          </cell>
          <cell r="U296" t="str">
            <v/>
          </cell>
          <cell r="Y296">
            <v>39</v>
          </cell>
          <cell r="AC296">
            <v>0</v>
          </cell>
          <cell r="AG296"/>
          <cell r="AK296"/>
          <cell r="AO296"/>
          <cell r="AS296" t="str">
            <v/>
          </cell>
        </row>
        <row r="297">
          <cell r="A297">
            <v>45748</v>
          </cell>
          <cell r="E297" t="str">
            <v>Maintenance Contract - Variable</v>
          </cell>
          <cell r="F297" t="str">
            <v>Constellation</v>
          </cell>
          <cell r="M297">
            <v>82800</v>
          </cell>
          <cell r="U297" t="str">
            <v/>
          </cell>
          <cell r="Y297">
            <v>39</v>
          </cell>
          <cell r="AC297">
            <v>0</v>
          </cell>
          <cell r="AG297"/>
          <cell r="AK297"/>
          <cell r="AO297"/>
          <cell r="AS297" t="str">
            <v/>
          </cell>
        </row>
        <row r="298">
          <cell r="A298">
            <v>45748</v>
          </cell>
          <cell r="E298" t="str">
            <v>Equipment Rental</v>
          </cell>
          <cell r="F298" t="str">
            <v>Foresea</v>
          </cell>
          <cell r="M298">
            <v>120124.44</v>
          </cell>
          <cell r="U298" t="str">
            <v/>
          </cell>
          <cell r="Y298">
            <v>31</v>
          </cell>
          <cell r="AC298">
            <v>0</v>
          </cell>
          <cell r="AG298"/>
          <cell r="AK298"/>
          <cell r="AO298"/>
          <cell r="AS298" t="str">
            <v/>
          </cell>
        </row>
        <row r="299">
          <cell r="A299">
            <v>45748</v>
          </cell>
          <cell r="E299" t="str">
            <v>Inspection Contract - Variable</v>
          </cell>
          <cell r="F299" t="str">
            <v>Constellation</v>
          </cell>
          <cell r="M299">
            <v>9480</v>
          </cell>
          <cell r="U299" t="str">
            <v/>
          </cell>
          <cell r="Y299">
            <v>24</v>
          </cell>
          <cell r="AC299">
            <v>0</v>
          </cell>
          <cell r="AG299"/>
          <cell r="AK299"/>
          <cell r="AO299"/>
          <cell r="AS299" t="str">
            <v/>
          </cell>
        </row>
        <row r="300">
          <cell r="A300">
            <v>45748</v>
          </cell>
          <cell r="E300" t="str">
            <v>Inspection Contract - Variable</v>
          </cell>
          <cell r="F300" t="str">
            <v>Constellation</v>
          </cell>
          <cell r="M300">
            <v>47400</v>
          </cell>
          <cell r="U300" t="str">
            <v/>
          </cell>
          <cell r="Y300">
            <v>24</v>
          </cell>
          <cell r="AC300">
            <v>0</v>
          </cell>
          <cell r="AG300"/>
          <cell r="AK300"/>
          <cell r="AO300"/>
          <cell r="AS300" t="str">
            <v/>
          </cell>
        </row>
        <row r="301">
          <cell r="A301">
            <v>45748</v>
          </cell>
          <cell r="E301" t="str">
            <v>Inspection Contract - Fixed Team</v>
          </cell>
          <cell r="F301" t="str">
            <v>Constellation</v>
          </cell>
          <cell r="M301">
            <v>160060.23000000001</v>
          </cell>
          <cell r="U301">
            <v>19</v>
          </cell>
          <cell r="Y301" t="str">
            <v/>
          </cell>
          <cell r="AC301">
            <v>90</v>
          </cell>
          <cell r="AG301"/>
          <cell r="AK301"/>
          <cell r="AO301"/>
          <cell r="AS301">
            <v>1778.4470000000001</v>
          </cell>
        </row>
        <row r="302">
          <cell r="A302">
            <v>45748</v>
          </cell>
          <cell r="E302" t="str">
            <v>Inspection Spot</v>
          </cell>
          <cell r="F302" t="str">
            <v>Qualitech USA</v>
          </cell>
          <cell r="M302">
            <v>7069.15</v>
          </cell>
          <cell r="U302">
            <v>23</v>
          </cell>
          <cell r="Y302" t="str">
            <v/>
          </cell>
          <cell r="AC302">
            <v>0</v>
          </cell>
          <cell r="AG302"/>
          <cell r="AK302">
            <v>7069.15</v>
          </cell>
          <cell r="AO302"/>
          <cell r="AS302" t="str">
            <v/>
          </cell>
        </row>
        <row r="303">
          <cell r="A303">
            <v>45717</v>
          </cell>
          <cell r="E303" t="str">
            <v>Inspection Contract - Variable</v>
          </cell>
          <cell r="F303" t="str">
            <v>Transocean</v>
          </cell>
          <cell r="M303">
            <v>90935.5</v>
          </cell>
          <cell r="U303">
            <v>46</v>
          </cell>
          <cell r="Y303">
            <v>46</v>
          </cell>
          <cell r="AC303">
            <v>45</v>
          </cell>
          <cell r="AG303"/>
          <cell r="AK303"/>
          <cell r="AO303"/>
          <cell r="AS303">
            <v>2020.7888888888888</v>
          </cell>
        </row>
        <row r="304">
          <cell r="A304">
            <v>45748</v>
          </cell>
          <cell r="E304" t="str">
            <v>Maintenance Spot</v>
          </cell>
          <cell r="F304" t="str">
            <v>Technip</v>
          </cell>
          <cell r="M304">
            <v>35562.85</v>
          </cell>
          <cell r="U304">
            <v>68</v>
          </cell>
          <cell r="Y304">
            <v>68</v>
          </cell>
          <cell r="AC304">
            <v>39</v>
          </cell>
          <cell r="AG304">
            <v>20769.060000000001</v>
          </cell>
          <cell r="AK304"/>
          <cell r="AO304"/>
          <cell r="AS304">
            <v>911.86794871794848</v>
          </cell>
        </row>
        <row r="305">
          <cell r="A305">
            <v>45748</v>
          </cell>
          <cell r="E305" t="str">
            <v>Maintenance Spot</v>
          </cell>
          <cell r="F305" t="str">
            <v>Archer</v>
          </cell>
          <cell r="M305">
            <v>0.8</v>
          </cell>
          <cell r="U305">
            <v>50</v>
          </cell>
          <cell r="Y305">
            <v>43</v>
          </cell>
          <cell r="AC305">
            <v>0</v>
          </cell>
          <cell r="AG305"/>
          <cell r="AK305"/>
          <cell r="AO305"/>
          <cell r="AS305" t="str">
            <v/>
          </cell>
        </row>
        <row r="306">
          <cell r="A306">
            <v>45748</v>
          </cell>
          <cell r="E306" t="str">
            <v>Inspection Spot</v>
          </cell>
          <cell r="F306" t="str">
            <v>Oceaneering</v>
          </cell>
          <cell r="M306">
            <v>-375</v>
          </cell>
          <cell r="U306">
            <v>46</v>
          </cell>
          <cell r="Y306" t="str">
            <v/>
          </cell>
          <cell r="AC306">
            <v>0</v>
          </cell>
          <cell r="AG306"/>
          <cell r="AK306"/>
          <cell r="AO306"/>
          <cell r="AS306" t="str">
            <v/>
          </cell>
        </row>
        <row r="307">
          <cell r="A307">
            <v>45748</v>
          </cell>
          <cell r="E307" t="str">
            <v>Maintenance Contract - Variable</v>
          </cell>
          <cell r="F307" t="str">
            <v>Foresea</v>
          </cell>
          <cell r="M307">
            <v>-20762.349999999999</v>
          </cell>
          <cell r="U307">
            <v>97</v>
          </cell>
          <cell r="Y307">
            <v>30</v>
          </cell>
          <cell r="AC307">
            <v>0</v>
          </cell>
          <cell r="AG307"/>
          <cell r="AK307"/>
          <cell r="AO307"/>
          <cell r="AS307" t="str">
            <v/>
          </cell>
        </row>
        <row r="308">
          <cell r="A308">
            <v>45748</v>
          </cell>
          <cell r="E308" t="str">
            <v>Maintenance Contract - Variable</v>
          </cell>
          <cell r="F308" t="str">
            <v>Etesco</v>
          </cell>
          <cell r="M308">
            <v>14099.56</v>
          </cell>
          <cell r="U308" t="str">
            <v/>
          </cell>
          <cell r="Y308">
            <v>6</v>
          </cell>
          <cell r="AC308">
            <v>0</v>
          </cell>
          <cell r="AG308"/>
          <cell r="AK308"/>
          <cell r="AO308"/>
          <cell r="AS308" t="str">
            <v/>
          </cell>
        </row>
        <row r="309">
          <cell r="A309">
            <v>45748</v>
          </cell>
          <cell r="E309" t="str">
            <v>Maintenance Spot</v>
          </cell>
          <cell r="F309" t="str">
            <v>Archer</v>
          </cell>
          <cell r="M309">
            <v>67352.490000000005</v>
          </cell>
          <cell r="U309"/>
          <cell r="Y309">
            <v>87</v>
          </cell>
          <cell r="AC309">
            <v>0</v>
          </cell>
          <cell r="AG309"/>
          <cell r="AK309"/>
          <cell r="AO309"/>
          <cell r="AS309" t="str">
            <v/>
          </cell>
        </row>
        <row r="310">
          <cell r="A310">
            <v>45748</v>
          </cell>
          <cell r="E310" t="str">
            <v>Inspection Contract - Variable</v>
          </cell>
          <cell r="F310" t="str">
            <v>Etesco</v>
          </cell>
          <cell r="M310">
            <v>132437.54999999999</v>
          </cell>
          <cell r="U310">
            <v>12</v>
          </cell>
          <cell r="Y310">
            <v>12</v>
          </cell>
          <cell r="AC310">
            <v>36</v>
          </cell>
          <cell r="AG310"/>
          <cell r="AK310"/>
          <cell r="AO310"/>
          <cell r="AS310">
            <v>3678.8208333333332</v>
          </cell>
        </row>
        <row r="311">
          <cell r="A311">
            <v>45748</v>
          </cell>
          <cell r="E311" t="str">
            <v>Equipment Rental</v>
          </cell>
          <cell r="F311" t="str">
            <v>Helix</v>
          </cell>
          <cell r="M311">
            <v>19103.990000000002</v>
          </cell>
          <cell r="U311" t="str">
            <v/>
          </cell>
          <cell r="Y311">
            <v>37</v>
          </cell>
          <cell r="AC311">
            <v>0</v>
          </cell>
          <cell r="AG311"/>
          <cell r="AK311"/>
          <cell r="AO311"/>
          <cell r="AS311" t="str">
            <v/>
          </cell>
        </row>
        <row r="312">
          <cell r="A312">
            <v>45748</v>
          </cell>
          <cell r="E312" t="str">
            <v>Inspection Contract - Variable</v>
          </cell>
          <cell r="F312" t="str">
            <v>Etesco</v>
          </cell>
          <cell r="M312">
            <v>4131.75</v>
          </cell>
          <cell r="U312">
            <v>17</v>
          </cell>
          <cell r="Y312" t="str">
            <v/>
          </cell>
          <cell r="AC312">
            <v>-3</v>
          </cell>
          <cell r="AG312"/>
          <cell r="AK312"/>
          <cell r="AO312"/>
          <cell r="AS312">
            <v>-1377.2499999999993</v>
          </cell>
        </row>
        <row r="313">
          <cell r="A313">
            <v>45748</v>
          </cell>
          <cell r="E313" t="str">
            <v>Inspection Spot</v>
          </cell>
          <cell r="F313" t="str">
            <v>SBM</v>
          </cell>
          <cell r="M313">
            <v>70927.240000000005</v>
          </cell>
          <cell r="U313">
            <v>147</v>
          </cell>
          <cell r="Y313" t="str">
            <v/>
          </cell>
          <cell r="AC313">
            <v>0</v>
          </cell>
          <cell r="AG313"/>
          <cell r="AK313"/>
          <cell r="AO313"/>
          <cell r="AS313" t="str">
            <v/>
          </cell>
        </row>
        <row r="314">
          <cell r="A314">
            <v>45748</v>
          </cell>
          <cell r="E314" t="str">
            <v>Inspection Spot</v>
          </cell>
          <cell r="F314" t="str">
            <v>SBM</v>
          </cell>
          <cell r="M314">
            <v>12102.47</v>
          </cell>
          <cell r="U314">
            <v>46</v>
          </cell>
          <cell r="Y314">
            <v>46</v>
          </cell>
          <cell r="AC314">
            <v>-2</v>
          </cell>
          <cell r="AG314"/>
          <cell r="AK314"/>
          <cell r="AO314"/>
          <cell r="AS314">
            <v>-6051.2349999999988</v>
          </cell>
        </row>
        <row r="315">
          <cell r="A315">
            <v>45748</v>
          </cell>
          <cell r="E315" t="str">
            <v>Inspection Contract - Variable</v>
          </cell>
          <cell r="F315" t="str">
            <v>Transocean</v>
          </cell>
          <cell r="M315">
            <v>24720.47</v>
          </cell>
          <cell r="U315">
            <v>46</v>
          </cell>
          <cell r="Y315" t="str">
            <v/>
          </cell>
          <cell r="AC315">
            <v>0</v>
          </cell>
          <cell r="AG315"/>
          <cell r="AK315"/>
          <cell r="AO315"/>
          <cell r="AS315" t="str">
            <v/>
          </cell>
        </row>
        <row r="316">
          <cell r="A316">
            <v>45778</v>
          </cell>
          <cell r="E316" t="str">
            <v>Inspection Spot</v>
          </cell>
          <cell r="F316" t="str">
            <v>Seadrill</v>
          </cell>
          <cell r="M316">
            <v>118582</v>
          </cell>
          <cell r="U316">
            <v>8</v>
          </cell>
          <cell r="Y316">
            <v>8</v>
          </cell>
          <cell r="AC316">
            <v>44</v>
          </cell>
          <cell r="AG316"/>
          <cell r="AK316"/>
          <cell r="AO316"/>
          <cell r="AS316">
            <v>2695.0454545454545</v>
          </cell>
        </row>
        <row r="317">
          <cell r="A317">
            <v>45748</v>
          </cell>
          <cell r="E317" t="str">
            <v>Inspection Contract - Fixed Team</v>
          </cell>
          <cell r="F317" t="str">
            <v>Constellation</v>
          </cell>
          <cell r="M317">
            <v>3787.71</v>
          </cell>
          <cell r="U317">
            <v>11</v>
          </cell>
          <cell r="Y317" t="str">
            <v/>
          </cell>
          <cell r="AC317">
            <v>0</v>
          </cell>
          <cell r="AG317"/>
          <cell r="AK317"/>
          <cell r="AO317"/>
          <cell r="AS317" t="str">
            <v/>
          </cell>
        </row>
        <row r="318">
          <cell r="A318">
            <v>45748</v>
          </cell>
          <cell r="E318" t="str">
            <v>Inspection Contract - Variable</v>
          </cell>
          <cell r="F318" t="str">
            <v>Helix</v>
          </cell>
          <cell r="M318">
            <v>2082.9699999999998</v>
          </cell>
          <cell r="U318">
            <v>56</v>
          </cell>
          <cell r="Y318" t="str">
            <v/>
          </cell>
          <cell r="AC318">
            <v>0</v>
          </cell>
          <cell r="AG318"/>
          <cell r="AK318"/>
          <cell r="AO318"/>
          <cell r="AS318" t="str">
            <v/>
          </cell>
        </row>
        <row r="319">
          <cell r="A319">
            <v>45748</v>
          </cell>
          <cell r="E319" t="str">
            <v>Inspection Spot</v>
          </cell>
          <cell r="F319" t="str">
            <v>Archer</v>
          </cell>
          <cell r="M319">
            <v>13452.38</v>
          </cell>
          <cell r="U319">
            <v>76</v>
          </cell>
          <cell r="Y319">
            <v>76</v>
          </cell>
          <cell r="AC319">
            <v>6</v>
          </cell>
          <cell r="AG319"/>
          <cell r="AK319"/>
          <cell r="AO319"/>
          <cell r="AS319">
            <v>2242.0633333333335</v>
          </cell>
        </row>
        <row r="320">
          <cell r="A320">
            <v>45748</v>
          </cell>
          <cell r="E320" t="str">
            <v>Inspection Contract - Variable</v>
          </cell>
          <cell r="F320" t="str">
            <v>Constellation</v>
          </cell>
          <cell r="M320">
            <v>4966.88</v>
          </cell>
          <cell r="U320">
            <v>44</v>
          </cell>
          <cell r="Y320" t="str">
            <v/>
          </cell>
          <cell r="AC320">
            <v>0</v>
          </cell>
          <cell r="AG320"/>
          <cell r="AK320"/>
          <cell r="AO320"/>
          <cell r="AS320" t="str">
            <v/>
          </cell>
        </row>
        <row r="321">
          <cell r="A321">
            <v>45748</v>
          </cell>
          <cell r="E321" t="str">
            <v>Inspection Contract - Variable</v>
          </cell>
          <cell r="F321" t="str">
            <v>Ventura</v>
          </cell>
          <cell r="M321">
            <v>11863</v>
          </cell>
          <cell r="U321">
            <v>47</v>
          </cell>
          <cell r="Y321">
            <v>47</v>
          </cell>
          <cell r="AC321">
            <v>4</v>
          </cell>
          <cell r="AG321"/>
          <cell r="AK321"/>
          <cell r="AO321"/>
          <cell r="AS321">
            <v>2965.75</v>
          </cell>
        </row>
        <row r="322">
          <cell r="A322">
            <v>45748</v>
          </cell>
          <cell r="E322" t="str">
            <v>Maintenance Contract - Variable</v>
          </cell>
          <cell r="F322" t="str">
            <v>Foresea</v>
          </cell>
          <cell r="M322">
            <v>17575.89</v>
          </cell>
          <cell r="U322">
            <v>37</v>
          </cell>
          <cell r="Y322">
            <v>37</v>
          </cell>
          <cell r="AC322">
            <v>6</v>
          </cell>
          <cell r="AG322"/>
          <cell r="AK322"/>
          <cell r="AO322"/>
          <cell r="AS322">
            <v>2929.3150000000005</v>
          </cell>
        </row>
        <row r="323">
          <cell r="A323">
            <v>45748</v>
          </cell>
          <cell r="E323" t="str">
            <v>Inspection Contract - Variable</v>
          </cell>
          <cell r="F323" t="str">
            <v>Etesco</v>
          </cell>
          <cell r="M323">
            <v>52890.8</v>
          </cell>
          <cell r="U323">
            <v>16</v>
          </cell>
          <cell r="Y323">
            <v>16</v>
          </cell>
          <cell r="AC323">
            <v>14</v>
          </cell>
          <cell r="AG323"/>
          <cell r="AK323"/>
          <cell r="AO323"/>
          <cell r="AS323">
            <v>3777.9142857142861</v>
          </cell>
        </row>
        <row r="324">
          <cell r="A324">
            <v>45748</v>
          </cell>
          <cell r="E324" t="str">
            <v>Maintenance Contract - Variable</v>
          </cell>
          <cell r="F324" t="str">
            <v>Transocean</v>
          </cell>
          <cell r="M324">
            <v>367598</v>
          </cell>
          <cell r="U324">
            <v>18</v>
          </cell>
          <cell r="Y324">
            <v>18</v>
          </cell>
          <cell r="AC324">
            <v>94</v>
          </cell>
          <cell r="AG324"/>
          <cell r="AK324"/>
          <cell r="AO324"/>
          <cell r="AS324">
            <v>3910.6170212765956</v>
          </cell>
        </row>
        <row r="325">
          <cell r="A325">
            <v>45748</v>
          </cell>
          <cell r="E325" t="str">
            <v>Inspection Contract - Fixed Team</v>
          </cell>
          <cell r="F325" t="str">
            <v>Etesco</v>
          </cell>
          <cell r="M325">
            <v>45074.6</v>
          </cell>
          <cell r="U325">
            <v>5</v>
          </cell>
          <cell r="Y325">
            <v>5</v>
          </cell>
          <cell r="AC325">
            <v>20</v>
          </cell>
          <cell r="AG325"/>
          <cell r="AK325"/>
          <cell r="AO325"/>
          <cell r="AS325">
            <v>2253.73</v>
          </cell>
        </row>
        <row r="326">
          <cell r="A326">
            <v>45748</v>
          </cell>
          <cell r="E326" t="str">
            <v>Inspection Contract - Variable</v>
          </cell>
          <cell r="F326" t="str">
            <v>Ventura</v>
          </cell>
          <cell r="M326">
            <v>-44694</v>
          </cell>
          <cell r="U326">
            <v>6</v>
          </cell>
          <cell r="Y326">
            <v>6</v>
          </cell>
          <cell r="AC326">
            <v>-15</v>
          </cell>
          <cell r="AG326"/>
          <cell r="AK326"/>
          <cell r="AO326"/>
          <cell r="AS326">
            <v>2979.6</v>
          </cell>
        </row>
        <row r="327">
          <cell r="A327">
            <v>45748</v>
          </cell>
          <cell r="E327" t="str">
            <v>Inspection Spot</v>
          </cell>
          <cell r="F327" t="str">
            <v>SLB</v>
          </cell>
          <cell r="M327">
            <v>67327.649999999994</v>
          </cell>
          <cell r="U327">
            <v>44</v>
          </cell>
          <cell r="Y327">
            <v>51</v>
          </cell>
          <cell r="AC327">
            <v>16</v>
          </cell>
          <cell r="AG327"/>
          <cell r="AK327"/>
          <cell r="AO327"/>
          <cell r="AS327">
            <v>4207.9781249999996</v>
          </cell>
        </row>
        <row r="328">
          <cell r="A328">
            <v>45748</v>
          </cell>
          <cell r="E328" t="str">
            <v>Maintenance Spot</v>
          </cell>
          <cell r="F328" t="str">
            <v>SEA1</v>
          </cell>
          <cell r="M328">
            <v>61784.52</v>
          </cell>
          <cell r="U328">
            <v>14</v>
          </cell>
          <cell r="Y328" t="str">
            <v/>
          </cell>
          <cell r="AC328">
            <v>18</v>
          </cell>
          <cell r="AG328"/>
          <cell r="AK328">
            <v>9705.41</v>
          </cell>
          <cell r="AO328"/>
          <cell r="AS328">
            <v>3432.4733333333334</v>
          </cell>
        </row>
        <row r="329">
          <cell r="A329">
            <v>45748</v>
          </cell>
          <cell r="E329" t="str">
            <v>Maintenance Spot</v>
          </cell>
          <cell r="F329" t="str">
            <v>Archer</v>
          </cell>
          <cell r="M329">
            <v>115207.94</v>
          </cell>
          <cell r="U329">
            <v>90</v>
          </cell>
          <cell r="Y329">
            <v>90</v>
          </cell>
          <cell r="AC329">
            <v>22</v>
          </cell>
          <cell r="AG329"/>
          <cell r="AK329"/>
          <cell r="AO329"/>
          <cell r="AS329">
            <v>5236.7245454545455</v>
          </cell>
        </row>
        <row r="330">
          <cell r="A330">
            <v>45748</v>
          </cell>
          <cell r="E330" t="str">
            <v>Inspection Contract - Variable</v>
          </cell>
          <cell r="F330" t="str">
            <v>Modec</v>
          </cell>
          <cell r="M330">
            <v>16588.07</v>
          </cell>
          <cell r="U330">
            <v>39</v>
          </cell>
          <cell r="Y330">
            <v>39</v>
          </cell>
          <cell r="AC330">
            <v>12</v>
          </cell>
          <cell r="AG330"/>
          <cell r="AK330"/>
          <cell r="AO330"/>
          <cell r="AS330">
            <v>1382.3391666666666</v>
          </cell>
        </row>
        <row r="331">
          <cell r="A331">
            <v>45717</v>
          </cell>
          <cell r="E331" t="str">
            <v>Inspection Contract - Variable</v>
          </cell>
          <cell r="F331" t="str">
            <v>Transocean</v>
          </cell>
          <cell r="M331">
            <v>13570</v>
          </cell>
          <cell r="U331">
            <v>32</v>
          </cell>
          <cell r="Y331">
            <v>32</v>
          </cell>
          <cell r="AC331">
            <v>6</v>
          </cell>
          <cell r="AG331"/>
          <cell r="AK331"/>
          <cell r="AO331"/>
          <cell r="AS331">
            <v>2261.6666666666665</v>
          </cell>
        </row>
        <row r="332">
          <cell r="A332">
            <v>45748</v>
          </cell>
          <cell r="E332" t="str">
            <v>Inspection Contract - Fixed Team</v>
          </cell>
          <cell r="F332" t="str">
            <v>Helix</v>
          </cell>
          <cell r="M332">
            <v>70351.350000000006</v>
          </cell>
          <cell r="U332">
            <v>29</v>
          </cell>
          <cell r="Y332">
            <v>29</v>
          </cell>
          <cell r="AC332">
            <v>31</v>
          </cell>
          <cell r="AG332"/>
          <cell r="AK332"/>
          <cell r="AO332"/>
          <cell r="AS332">
            <v>2269.3983870967745</v>
          </cell>
        </row>
        <row r="333">
          <cell r="A333">
            <v>45748</v>
          </cell>
          <cell r="E333" t="str">
            <v>Inspection Contract - Variable</v>
          </cell>
          <cell r="F333" t="str">
            <v>Etesco</v>
          </cell>
          <cell r="M333">
            <v>12144</v>
          </cell>
          <cell r="U333">
            <v>15</v>
          </cell>
          <cell r="Y333">
            <v>15</v>
          </cell>
          <cell r="AC333">
            <v>3</v>
          </cell>
          <cell r="AG333"/>
          <cell r="AK333"/>
          <cell r="AO333"/>
          <cell r="AS333">
            <v>4048</v>
          </cell>
        </row>
        <row r="334">
          <cell r="A334">
            <v>45748</v>
          </cell>
          <cell r="E334" t="str">
            <v>Inspection Contract - Variable</v>
          </cell>
          <cell r="F334" t="str">
            <v>Modec</v>
          </cell>
          <cell r="M334">
            <v>141476</v>
          </cell>
          <cell r="U334">
            <v>102</v>
          </cell>
          <cell r="Y334" t="str">
            <v/>
          </cell>
          <cell r="AC334">
            <v>74</v>
          </cell>
          <cell r="AG334"/>
          <cell r="AK334"/>
          <cell r="AO334"/>
          <cell r="AS334">
            <v>1911.8378378378379</v>
          </cell>
        </row>
        <row r="335">
          <cell r="A335">
            <v>45748</v>
          </cell>
          <cell r="E335" t="str">
            <v>Maintenance Contract - Variable</v>
          </cell>
          <cell r="F335" t="str">
            <v>Transocean</v>
          </cell>
          <cell r="M335">
            <v>349338.85</v>
          </cell>
          <cell r="U335">
            <v>34</v>
          </cell>
          <cell r="Y335">
            <v>34</v>
          </cell>
          <cell r="AC335">
            <v>109</v>
          </cell>
          <cell r="AG335"/>
          <cell r="AK335"/>
          <cell r="AO335"/>
          <cell r="AS335">
            <v>3204.9435779816513</v>
          </cell>
        </row>
        <row r="336">
          <cell r="A336">
            <v>45748</v>
          </cell>
          <cell r="E336" t="str">
            <v>Inspection Contract - Variable</v>
          </cell>
          <cell r="F336" t="str">
            <v>Etesco</v>
          </cell>
          <cell r="M336">
            <v>78264.84</v>
          </cell>
          <cell r="U336">
            <v>6</v>
          </cell>
          <cell r="Y336" t="str">
            <v/>
          </cell>
          <cell r="AC336">
            <v>30</v>
          </cell>
          <cell r="AG336"/>
          <cell r="AK336"/>
          <cell r="AO336"/>
          <cell r="AS336">
            <v>2608.828</v>
          </cell>
        </row>
        <row r="337">
          <cell r="A337">
            <v>45809</v>
          </cell>
          <cell r="E337" t="str">
            <v>Inspection Spot</v>
          </cell>
          <cell r="F337" t="str">
            <v>Seadrill</v>
          </cell>
          <cell r="M337">
            <v>96649.279999999999</v>
          </cell>
          <cell r="U337">
            <v>8</v>
          </cell>
          <cell r="Y337">
            <v>8</v>
          </cell>
          <cell r="AC337">
            <v>32</v>
          </cell>
          <cell r="AG337"/>
          <cell r="AK337"/>
          <cell r="AO337"/>
          <cell r="AS337">
            <v>3020.29</v>
          </cell>
        </row>
        <row r="338">
          <cell r="A338">
            <v>45748</v>
          </cell>
          <cell r="E338" t="str">
            <v>Maintenance Spot</v>
          </cell>
          <cell r="F338" t="str">
            <v>Valaris</v>
          </cell>
          <cell r="M338">
            <v>60920</v>
          </cell>
          <cell r="U338">
            <v>36</v>
          </cell>
          <cell r="Y338" t="str">
            <v/>
          </cell>
          <cell r="AC338">
            <v>28</v>
          </cell>
          <cell r="AG338"/>
          <cell r="AK338"/>
          <cell r="AO338"/>
          <cell r="AS338">
            <v>2175.7142857142858</v>
          </cell>
        </row>
        <row r="339">
          <cell r="A339">
            <v>45748</v>
          </cell>
          <cell r="E339" t="str">
            <v>Maintenance Spot</v>
          </cell>
          <cell r="F339" t="str">
            <v>PRIO</v>
          </cell>
          <cell r="M339">
            <v>72463.33</v>
          </cell>
          <cell r="U339">
            <v>78</v>
          </cell>
          <cell r="Y339">
            <v>78</v>
          </cell>
          <cell r="AC339">
            <v>11</v>
          </cell>
          <cell r="AG339"/>
          <cell r="AK339"/>
          <cell r="AO339"/>
          <cell r="AS339">
            <v>6587.5754545454547</v>
          </cell>
        </row>
        <row r="340">
          <cell r="A340">
            <v>45748</v>
          </cell>
          <cell r="E340" t="str">
            <v>Inspection Contract - Fixed Team</v>
          </cell>
          <cell r="F340" t="str">
            <v>Constellation</v>
          </cell>
          <cell r="M340">
            <v>171447.05</v>
          </cell>
          <cell r="U340">
            <v>15</v>
          </cell>
          <cell r="Y340" t="str">
            <v/>
          </cell>
          <cell r="AC340">
            <v>91</v>
          </cell>
          <cell r="AG340"/>
          <cell r="AK340"/>
          <cell r="AO340"/>
          <cell r="AS340">
            <v>1884.0335164835167</v>
          </cell>
        </row>
        <row r="341">
          <cell r="A341">
            <v>45748</v>
          </cell>
          <cell r="E341" t="str">
            <v>Inspection Contract - Fixed Team</v>
          </cell>
          <cell r="F341" t="str">
            <v>Foresea</v>
          </cell>
          <cell r="M341">
            <v>165414.66</v>
          </cell>
          <cell r="U341">
            <v>12</v>
          </cell>
          <cell r="Y341" t="str">
            <v/>
          </cell>
          <cell r="AC341">
            <v>90</v>
          </cell>
          <cell r="AG341"/>
          <cell r="AK341"/>
          <cell r="AO341"/>
          <cell r="AS341">
            <v>1837.9406666666666</v>
          </cell>
        </row>
        <row r="342">
          <cell r="A342">
            <v>45748</v>
          </cell>
          <cell r="E342" t="str">
            <v>Inspection Contract - Fixed Team</v>
          </cell>
          <cell r="F342" t="str">
            <v>Foresea</v>
          </cell>
          <cell r="M342">
            <v>165414.66</v>
          </cell>
          <cell r="U342">
            <v>20</v>
          </cell>
          <cell r="Y342" t="str">
            <v/>
          </cell>
          <cell r="AC342">
            <v>85</v>
          </cell>
          <cell r="AG342"/>
          <cell r="AK342"/>
          <cell r="AO342"/>
          <cell r="AS342">
            <v>1946.0548235294118</v>
          </cell>
        </row>
        <row r="343">
          <cell r="A343">
            <v>45748</v>
          </cell>
          <cell r="E343" t="str">
            <v>Inspection Contract - Fixed Team</v>
          </cell>
          <cell r="F343" t="str">
            <v>Foresea</v>
          </cell>
          <cell r="M343">
            <v>165414.66</v>
          </cell>
          <cell r="U343">
            <v>13</v>
          </cell>
          <cell r="Y343" t="str">
            <v/>
          </cell>
          <cell r="AC343">
            <v>85</v>
          </cell>
          <cell r="AG343"/>
          <cell r="AK343"/>
          <cell r="AO343"/>
          <cell r="AS343">
            <v>1946.0548235294118</v>
          </cell>
        </row>
        <row r="344">
          <cell r="A344">
            <v>45748</v>
          </cell>
          <cell r="E344" t="str">
            <v>Inspection Contract - Fixed Team</v>
          </cell>
          <cell r="F344" t="str">
            <v>Ventura</v>
          </cell>
          <cell r="M344">
            <v>162720</v>
          </cell>
          <cell r="U344">
            <v>19</v>
          </cell>
          <cell r="Y344" t="str">
            <v/>
          </cell>
          <cell r="AC344">
            <v>90</v>
          </cell>
          <cell r="AG344"/>
          <cell r="AK344"/>
          <cell r="AO344"/>
          <cell r="AS344">
            <v>1808</v>
          </cell>
        </row>
        <row r="345">
          <cell r="A345">
            <v>45748</v>
          </cell>
          <cell r="E345" t="str">
            <v>Inspection Contract - Fixed Team</v>
          </cell>
          <cell r="F345" t="str">
            <v>Transocean</v>
          </cell>
          <cell r="M345">
            <v>189180</v>
          </cell>
          <cell r="U345">
            <v>6</v>
          </cell>
          <cell r="Y345">
            <v>6</v>
          </cell>
          <cell r="AC345">
            <v>90</v>
          </cell>
          <cell r="AG345"/>
          <cell r="AK345"/>
          <cell r="AO345"/>
          <cell r="AS345">
            <v>2102</v>
          </cell>
        </row>
        <row r="346">
          <cell r="A346">
            <v>45748</v>
          </cell>
          <cell r="E346" t="str">
            <v>Inspection Contract - Fixed Team</v>
          </cell>
          <cell r="F346" t="str">
            <v>Transocean</v>
          </cell>
          <cell r="M346">
            <v>189180</v>
          </cell>
          <cell r="U346">
            <v>6</v>
          </cell>
          <cell r="Y346">
            <v>6</v>
          </cell>
          <cell r="AC346">
            <v>90</v>
          </cell>
          <cell r="AG346"/>
          <cell r="AK346"/>
          <cell r="AO346"/>
          <cell r="AS346">
            <v>2102</v>
          </cell>
        </row>
        <row r="347">
          <cell r="A347">
            <v>45748</v>
          </cell>
          <cell r="E347" t="str">
            <v>Inspection Contract - Fixed Team</v>
          </cell>
          <cell r="F347" t="str">
            <v>Transocean</v>
          </cell>
          <cell r="M347">
            <v>191990.23</v>
          </cell>
          <cell r="U347">
            <v>6</v>
          </cell>
          <cell r="Y347">
            <v>6</v>
          </cell>
          <cell r="AC347">
            <v>92</v>
          </cell>
          <cell r="AG347">
            <v>439.45</v>
          </cell>
          <cell r="AK347"/>
          <cell r="AO347"/>
          <cell r="AS347">
            <v>2086.8503260869566</v>
          </cell>
        </row>
        <row r="348">
          <cell r="A348">
            <v>45748</v>
          </cell>
          <cell r="E348" t="str">
            <v>Inspection Contract - Fixed Team</v>
          </cell>
          <cell r="F348" t="str">
            <v>Transocean</v>
          </cell>
          <cell r="M348">
            <v>189180</v>
          </cell>
          <cell r="U348">
            <v>7</v>
          </cell>
          <cell r="Y348">
            <v>7</v>
          </cell>
          <cell r="AC348">
            <v>87</v>
          </cell>
          <cell r="AG348"/>
          <cell r="AK348"/>
          <cell r="AO348"/>
          <cell r="AS348">
            <v>2174.4827586206898</v>
          </cell>
        </row>
        <row r="349">
          <cell r="A349">
            <v>45748</v>
          </cell>
          <cell r="E349" t="str">
            <v>Inspection Contract - Fixed Team</v>
          </cell>
          <cell r="F349" t="str">
            <v>Transocean</v>
          </cell>
          <cell r="M349">
            <v>193319.07</v>
          </cell>
          <cell r="U349">
            <v>6</v>
          </cell>
          <cell r="Y349">
            <v>6</v>
          </cell>
          <cell r="AC349">
            <v>93</v>
          </cell>
          <cell r="AG349">
            <v>800.59</v>
          </cell>
          <cell r="AK349"/>
          <cell r="AO349"/>
          <cell r="AS349">
            <v>2078.6996774193549</v>
          </cell>
        </row>
        <row r="350">
          <cell r="A350">
            <v>45748</v>
          </cell>
          <cell r="E350" t="str">
            <v>Inspection Contract - Fixed Team</v>
          </cell>
          <cell r="F350" t="str">
            <v>Transocean</v>
          </cell>
          <cell r="M350">
            <v>189180</v>
          </cell>
          <cell r="U350">
            <v>7</v>
          </cell>
          <cell r="Y350">
            <v>7</v>
          </cell>
          <cell r="AC350">
            <v>90</v>
          </cell>
          <cell r="AG350"/>
          <cell r="AK350"/>
          <cell r="AO350"/>
          <cell r="AS350">
            <v>2102</v>
          </cell>
        </row>
        <row r="351">
          <cell r="A351">
            <v>45748</v>
          </cell>
          <cell r="E351" t="str">
            <v>Inspection Contract - Variable</v>
          </cell>
          <cell r="F351" t="str">
            <v>Constellation</v>
          </cell>
          <cell r="M351">
            <v>84813.23</v>
          </cell>
          <cell r="U351">
            <v>19</v>
          </cell>
          <cell r="Y351" t="str">
            <v/>
          </cell>
          <cell r="AC351">
            <v>39</v>
          </cell>
          <cell r="AG351"/>
          <cell r="AK351"/>
          <cell r="AO351"/>
          <cell r="AS351">
            <v>2174.6982051282052</v>
          </cell>
        </row>
        <row r="352">
          <cell r="A352">
            <v>45809</v>
          </cell>
          <cell r="E352" t="str">
            <v>Inspection Spot</v>
          </cell>
          <cell r="F352" t="str">
            <v>Seadrill</v>
          </cell>
          <cell r="M352">
            <v>341860.38</v>
          </cell>
          <cell r="U352">
            <v>15</v>
          </cell>
          <cell r="Y352">
            <v>15</v>
          </cell>
          <cell r="AC352">
            <v>139</v>
          </cell>
          <cell r="AG352">
            <v>1065.08</v>
          </cell>
          <cell r="AK352"/>
          <cell r="AO352"/>
          <cell r="AS352">
            <v>2459.4271942446044</v>
          </cell>
        </row>
        <row r="353">
          <cell r="A353">
            <v>45839</v>
          </cell>
          <cell r="E353" t="str">
            <v>Inspection Spot</v>
          </cell>
          <cell r="F353" t="str">
            <v>Seadrill</v>
          </cell>
          <cell r="M353">
            <v>-25669</v>
          </cell>
          <cell r="U353">
            <v>15</v>
          </cell>
          <cell r="Y353">
            <v>15</v>
          </cell>
          <cell r="AC353">
            <v>-21</v>
          </cell>
          <cell r="AG353"/>
          <cell r="AK353"/>
          <cell r="AO353"/>
          <cell r="AS353">
            <v>1222.3333333333326</v>
          </cell>
        </row>
        <row r="354">
          <cell r="A354">
            <v>45748</v>
          </cell>
          <cell r="E354" t="str">
            <v>Inspection Spot</v>
          </cell>
          <cell r="F354" t="str">
            <v>Technip</v>
          </cell>
          <cell r="M354">
            <v>366944.51</v>
          </cell>
          <cell r="U354">
            <v>47</v>
          </cell>
          <cell r="Y354">
            <v>47</v>
          </cell>
          <cell r="AC354">
            <v>147</v>
          </cell>
          <cell r="AG354"/>
          <cell r="AK354"/>
          <cell r="AO354"/>
          <cell r="AS354">
            <v>2496.221156462585</v>
          </cell>
        </row>
        <row r="355">
          <cell r="A355">
            <v>45748</v>
          </cell>
          <cell r="E355" t="str">
            <v>Inspection Contract - Variable</v>
          </cell>
          <cell r="F355" t="str">
            <v>Foresea</v>
          </cell>
          <cell r="M355">
            <v>110886.3</v>
          </cell>
          <cell r="U355">
            <v>18</v>
          </cell>
          <cell r="Y355" t="str">
            <v/>
          </cell>
          <cell r="AC355">
            <v>42</v>
          </cell>
          <cell r="AG355"/>
          <cell r="AK355"/>
          <cell r="AO355"/>
          <cell r="AS355">
            <v>2640.15</v>
          </cell>
        </row>
        <row r="356">
          <cell r="A356">
            <v>45748</v>
          </cell>
          <cell r="E356" t="str">
            <v>Inspection Contract - Fixed Team</v>
          </cell>
          <cell r="F356" t="str">
            <v>Etesco</v>
          </cell>
          <cell r="M356">
            <v>82133.84</v>
          </cell>
          <cell r="U356">
            <v>10</v>
          </cell>
          <cell r="Y356">
            <v>10</v>
          </cell>
          <cell r="AC356">
            <v>42</v>
          </cell>
          <cell r="AG356"/>
          <cell r="AK356"/>
          <cell r="AO356"/>
          <cell r="AS356">
            <v>1955.567619047619</v>
          </cell>
        </row>
        <row r="357">
          <cell r="A357">
            <v>45748</v>
          </cell>
          <cell r="E357" t="str">
            <v>Maintenance Spot</v>
          </cell>
          <cell r="F357" t="str">
            <v>Technip</v>
          </cell>
          <cell r="M357">
            <v>54472.18</v>
          </cell>
          <cell r="U357">
            <v>63</v>
          </cell>
          <cell r="Y357">
            <v>57</v>
          </cell>
          <cell r="AC357">
            <v>16</v>
          </cell>
          <cell r="AG357"/>
          <cell r="AK357"/>
          <cell r="AO357"/>
          <cell r="AS357">
            <v>3404.51125</v>
          </cell>
        </row>
        <row r="358">
          <cell r="A358">
            <v>45748</v>
          </cell>
          <cell r="E358" t="str">
            <v>Inspection Contract - Variable</v>
          </cell>
          <cell r="F358" t="str">
            <v>Foresea</v>
          </cell>
          <cell r="M358">
            <v>104465.85</v>
          </cell>
          <cell r="U358">
            <v>21</v>
          </cell>
          <cell r="Y358" t="str">
            <v/>
          </cell>
          <cell r="AC358">
            <v>42</v>
          </cell>
          <cell r="AG358">
            <v>1500</v>
          </cell>
          <cell r="AK358"/>
          <cell r="AO358"/>
          <cell r="AS358">
            <v>2487.2821428571428</v>
          </cell>
        </row>
        <row r="359">
          <cell r="A359">
            <v>45748</v>
          </cell>
          <cell r="E359" t="str">
            <v>Maintenance Contract - Variable</v>
          </cell>
          <cell r="F359" t="str">
            <v>Etesco</v>
          </cell>
          <cell r="M359">
            <v>278140.59999999998</v>
          </cell>
          <cell r="U359">
            <v>24</v>
          </cell>
          <cell r="Y359">
            <v>24</v>
          </cell>
          <cell r="AC359">
            <v>80</v>
          </cell>
          <cell r="AG359">
            <v>575.98</v>
          </cell>
          <cell r="AK359"/>
          <cell r="AO359"/>
          <cell r="AS359">
            <v>3476.7574999999997</v>
          </cell>
        </row>
        <row r="360">
          <cell r="A360">
            <v>45748</v>
          </cell>
          <cell r="E360" t="str">
            <v>Maintenance Contract - Variable</v>
          </cell>
          <cell r="F360" t="str">
            <v>Etesco</v>
          </cell>
          <cell r="M360">
            <v>45993.66</v>
          </cell>
          <cell r="U360">
            <v>12</v>
          </cell>
          <cell r="Y360">
            <v>12</v>
          </cell>
          <cell r="AC360">
            <v>19</v>
          </cell>
          <cell r="AG360"/>
          <cell r="AK360"/>
          <cell r="AO360"/>
          <cell r="AS360">
            <v>2420.7189473684211</v>
          </cell>
        </row>
        <row r="361">
          <cell r="A361">
            <v>45748</v>
          </cell>
          <cell r="E361" t="str">
            <v>Inspection Contract - Variable</v>
          </cell>
          <cell r="F361" t="str">
            <v>Etesco</v>
          </cell>
          <cell r="M361">
            <v>172942</v>
          </cell>
          <cell r="U361">
            <v>9</v>
          </cell>
          <cell r="Y361">
            <v>9</v>
          </cell>
          <cell r="AC361">
            <v>45</v>
          </cell>
          <cell r="AG361"/>
          <cell r="AK361"/>
          <cell r="AO361"/>
          <cell r="AS361">
            <v>3843.1555555555556</v>
          </cell>
        </row>
        <row r="362">
          <cell r="A362">
            <v>45748</v>
          </cell>
          <cell r="E362" t="str">
            <v>Inspection Contract - Fixed Team</v>
          </cell>
          <cell r="F362" t="str">
            <v>Helix</v>
          </cell>
          <cell r="M362">
            <v>87082.2</v>
          </cell>
          <cell r="U362">
            <v>22</v>
          </cell>
          <cell r="Y362">
            <v>22</v>
          </cell>
          <cell r="AC362">
            <v>42</v>
          </cell>
          <cell r="AG362"/>
          <cell r="AK362"/>
          <cell r="AO362"/>
          <cell r="AS362">
            <v>2073.3857142857141</v>
          </cell>
        </row>
        <row r="363">
          <cell r="A363">
            <v>45748</v>
          </cell>
          <cell r="E363" t="str">
            <v>Inspection Contract - Variable</v>
          </cell>
          <cell r="F363" t="str">
            <v>Modec</v>
          </cell>
          <cell r="M363">
            <v>115404.12</v>
          </cell>
          <cell r="U363">
            <v>84</v>
          </cell>
          <cell r="Y363">
            <v>84</v>
          </cell>
          <cell r="AC363">
            <v>96</v>
          </cell>
          <cell r="AG363"/>
          <cell r="AK363"/>
          <cell r="AO363"/>
          <cell r="AS363">
            <v>1202.12625</v>
          </cell>
        </row>
        <row r="364">
          <cell r="A364">
            <v>45839</v>
          </cell>
          <cell r="E364" t="str">
            <v>Inspection Spot</v>
          </cell>
          <cell r="F364" t="str">
            <v>Seadrill</v>
          </cell>
          <cell r="M364">
            <v>503077.26</v>
          </cell>
          <cell r="U364">
            <v>21</v>
          </cell>
          <cell r="Y364">
            <v>21</v>
          </cell>
          <cell r="AC364">
            <v>180</v>
          </cell>
          <cell r="AG364">
            <v>532.54</v>
          </cell>
          <cell r="AK364"/>
          <cell r="AO364"/>
          <cell r="AS364">
            <v>2794.8736666666664</v>
          </cell>
        </row>
        <row r="365">
          <cell r="A365">
            <v>45748</v>
          </cell>
          <cell r="E365" t="str">
            <v>Maintenance Spot</v>
          </cell>
          <cell r="F365" t="str">
            <v>Archer</v>
          </cell>
          <cell r="M365">
            <v>43413.98</v>
          </cell>
          <cell r="U365">
            <v>116</v>
          </cell>
          <cell r="Y365">
            <v>121</v>
          </cell>
          <cell r="AC365">
            <v>6</v>
          </cell>
          <cell r="AG365"/>
          <cell r="AK365"/>
          <cell r="AO365"/>
          <cell r="AS365">
            <v>7235.663333333333</v>
          </cell>
        </row>
        <row r="366">
          <cell r="A366">
            <v>45748</v>
          </cell>
          <cell r="E366" t="str">
            <v>Inspection Contract - Variable</v>
          </cell>
          <cell r="F366" t="str">
            <v>Transocean</v>
          </cell>
          <cell r="M366">
            <v>103245.97</v>
          </cell>
          <cell r="U366">
            <v>32</v>
          </cell>
          <cell r="Y366">
            <v>32</v>
          </cell>
          <cell r="AC366">
            <v>39</v>
          </cell>
          <cell r="AG366"/>
          <cell r="AK366"/>
          <cell r="AO366"/>
          <cell r="AS366">
            <v>2647.332564102564</v>
          </cell>
        </row>
        <row r="367">
          <cell r="A367">
            <v>45748</v>
          </cell>
          <cell r="E367" t="str">
            <v>Inspection Contract - Fixed Team</v>
          </cell>
          <cell r="F367" t="str">
            <v>Constellation</v>
          </cell>
          <cell r="M367">
            <v>87180.45</v>
          </cell>
          <cell r="U367">
            <v>11</v>
          </cell>
          <cell r="Y367" t="str">
            <v/>
          </cell>
          <cell r="AC367">
            <v>51</v>
          </cell>
          <cell r="AG367"/>
          <cell r="AK367"/>
          <cell r="AO367"/>
          <cell r="AS367">
            <v>1709.4205882352944</v>
          </cell>
        </row>
        <row r="368">
          <cell r="A368">
            <v>45870</v>
          </cell>
          <cell r="E368" t="str">
            <v>Inspection Spot</v>
          </cell>
          <cell r="F368" t="str">
            <v>Seadrill</v>
          </cell>
          <cell r="M368">
            <v>440899.54</v>
          </cell>
          <cell r="U368">
            <v>11</v>
          </cell>
          <cell r="Y368">
            <v>11</v>
          </cell>
          <cell r="AC368">
            <v>161</v>
          </cell>
          <cell r="AG368"/>
          <cell r="AK368"/>
          <cell r="AO368">
            <v>-14026.02</v>
          </cell>
          <cell r="AS368">
            <v>2738.5064596273291</v>
          </cell>
        </row>
        <row r="369">
          <cell r="A369">
            <v>45748</v>
          </cell>
          <cell r="E369" t="str">
            <v>Maintenance Spot</v>
          </cell>
          <cell r="F369" t="str">
            <v>Archer</v>
          </cell>
          <cell r="M369">
            <v>111101.82</v>
          </cell>
          <cell r="U369">
            <v>67</v>
          </cell>
          <cell r="Y369">
            <v>67</v>
          </cell>
          <cell r="AC369">
            <v>12</v>
          </cell>
          <cell r="AG369"/>
          <cell r="AK369"/>
          <cell r="AO369"/>
          <cell r="AS369">
            <v>9258.4850000000006</v>
          </cell>
        </row>
        <row r="370">
          <cell r="A370">
            <v>45748</v>
          </cell>
          <cell r="E370" t="str">
            <v>Maintenance Spot</v>
          </cell>
          <cell r="F370" t="str">
            <v>Valaris</v>
          </cell>
          <cell r="M370">
            <v>126650</v>
          </cell>
          <cell r="U370">
            <v>23</v>
          </cell>
          <cell r="Y370" t="str">
            <v/>
          </cell>
          <cell r="AC370">
            <v>56</v>
          </cell>
          <cell r="AG370"/>
          <cell r="AK370"/>
          <cell r="AO370"/>
          <cell r="AS370">
            <v>2261.6071428571427</v>
          </cell>
        </row>
        <row r="371">
          <cell r="A371">
            <v>45748</v>
          </cell>
          <cell r="E371" t="str">
            <v>Inspection Spot</v>
          </cell>
          <cell r="F371" t="str">
            <v>Haleon</v>
          </cell>
          <cell r="M371">
            <v>15080</v>
          </cell>
          <cell r="U371">
            <v>36</v>
          </cell>
          <cell r="Y371">
            <v>36</v>
          </cell>
          <cell r="AC371">
            <v>4</v>
          </cell>
          <cell r="AG371"/>
          <cell r="AK371"/>
          <cell r="AO371"/>
          <cell r="AS371">
            <v>3770</v>
          </cell>
        </row>
        <row r="372">
          <cell r="A372">
            <v>45748</v>
          </cell>
          <cell r="E372" t="str">
            <v>Inspection Spot</v>
          </cell>
          <cell r="F372" t="str">
            <v>Oceaneering</v>
          </cell>
          <cell r="M372">
            <v>12929.25</v>
          </cell>
          <cell r="U372">
            <v>34</v>
          </cell>
          <cell r="Y372" t="str">
            <v/>
          </cell>
          <cell r="AC372">
            <v>4</v>
          </cell>
          <cell r="AG372"/>
          <cell r="AK372"/>
          <cell r="AO372"/>
          <cell r="AS372">
            <v>3232.3125</v>
          </cell>
        </row>
        <row r="373">
          <cell r="A373">
            <v>45748</v>
          </cell>
          <cell r="E373" t="str">
            <v>Inspection Contract - Variable</v>
          </cell>
          <cell r="F373" t="str">
            <v>Transocean</v>
          </cell>
          <cell r="M373">
            <v>28289.24</v>
          </cell>
          <cell r="U373">
            <v>14</v>
          </cell>
          <cell r="Y373" t="str">
            <v/>
          </cell>
          <cell r="AC373">
            <v>14</v>
          </cell>
          <cell r="AG373"/>
          <cell r="AK373"/>
          <cell r="AO373"/>
          <cell r="AS373">
            <v>2020.66</v>
          </cell>
        </row>
        <row r="374">
          <cell r="A374">
            <v>45901</v>
          </cell>
          <cell r="E374" t="str">
            <v>Inspection Spot</v>
          </cell>
          <cell r="F374" t="str">
            <v>Seadrill</v>
          </cell>
          <cell r="M374">
            <v>522873.41</v>
          </cell>
          <cell r="U374">
            <v>9</v>
          </cell>
          <cell r="Y374">
            <v>9</v>
          </cell>
          <cell r="AC374">
            <v>179</v>
          </cell>
          <cell r="AG374">
            <v>3195.24</v>
          </cell>
          <cell r="AK374"/>
          <cell r="AO374"/>
          <cell r="AS374">
            <v>2921.0805027932961</v>
          </cell>
        </row>
        <row r="375">
          <cell r="A375">
            <v>45748</v>
          </cell>
          <cell r="E375" t="str">
            <v>Inspection Contract - Fixed Team</v>
          </cell>
          <cell r="F375" t="str">
            <v>Helix</v>
          </cell>
          <cell r="M375">
            <v>61733.7</v>
          </cell>
          <cell r="U375">
            <v>15</v>
          </cell>
          <cell r="Y375">
            <v>15</v>
          </cell>
          <cell r="AC375">
            <v>18</v>
          </cell>
          <cell r="AG375"/>
          <cell r="AK375"/>
          <cell r="AO375"/>
          <cell r="AS375">
            <v>3429.6499999999996</v>
          </cell>
        </row>
        <row r="376">
          <cell r="A376">
            <v>45748</v>
          </cell>
          <cell r="E376" t="str">
            <v>Inspection Contract - Variable</v>
          </cell>
          <cell r="F376" t="str">
            <v>Foresea</v>
          </cell>
          <cell r="M376"/>
          <cell r="U376" t="str">
            <v/>
          </cell>
          <cell r="Y376" t="str">
            <v/>
          </cell>
          <cell r="AC376">
            <v>27</v>
          </cell>
          <cell r="AG376"/>
          <cell r="AK376"/>
          <cell r="AO376"/>
          <cell r="AS376">
            <v>0</v>
          </cell>
        </row>
        <row r="377">
          <cell r="A377">
            <v>45748</v>
          </cell>
          <cell r="E377" t="str">
            <v>Inspection Contract - Fixed Team</v>
          </cell>
          <cell r="F377" t="str">
            <v>Ventura</v>
          </cell>
          <cell r="M377">
            <v>64968</v>
          </cell>
          <cell r="U377">
            <v>20</v>
          </cell>
          <cell r="Y377" t="str">
            <v/>
          </cell>
          <cell r="AC377">
            <v>36</v>
          </cell>
          <cell r="AG377"/>
          <cell r="AK377"/>
          <cell r="AO377"/>
          <cell r="AS377">
            <v>1804.6666666666667</v>
          </cell>
        </row>
        <row r="378">
          <cell r="A378">
            <v>45748</v>
          </cell>
          <cell r="E378" t="str">
            <v>Maintenance Contract - Variable</v>
          </cell>
          <cell r="F378" t="str">
            <v>Foresea</v>
          </cell>
          <cell r="M378">
            <v>22245.4</v>
          </cell>
          <cell r="U378">
            <v>17</v>
          </cell>
          <cell r="Y378">
            <v>17</v>
          </cell>
          <cell r="AC378">
            <v>10</v>
          </cell>
          <cell r="AG378"/>
          <cell r="AK378"/>
          <cell r="AO378"/>
          <cell r="AS378">
            <v>2224.54</v>
          </cell>
        </row>
        <row r="379">
          <cell r="A379">
            <v>45748</v>
          </cell>
          <cell r="E379" t="str">
            <v>Inspection Contract - Fixed Team</v>
          </cell>
          <cell r="F379" t="str">
            <v>Etesco</v>
          </cell>
          <cell r="M379">
            <v>62507.7</v>
          </cell>
          <cell r="U379">
            <v>3</v>
          </cell>
          <cell r="Y379">
            <v>3</v>
          </cell>
          <cell r="AC379">
            <v>30</v>
          </cell>
          <cell r="AG379"/>
          <cell r="AK379"/>
          <cell r="AO379"/>
          <cell r="AS379">
            <v>2083.5899999999997</v>
          </cell>
        </row>
        <row r="380">
          <cell r="A380">
            <v>45748</v>
          </cell>
          <cell r="E380" t="str">
            <v>Inspection Contract - Variable</v>
          </cell>
          <cell r="F380" t="str">
            <v>SEA1</v>
          </cell>
          <cell r="M380">
            <v>66683.199999999997</v>
          </cell>
          <cell r="U380">
            <v>46</v>
          </cell>
          <cell r="Y380">
            <v>46</v>
          </cell>
          <cell r="AC380">
            <v>19</v>
          </cell>
          <cell r="AG380"/>
          <cell r="AK380"/>
          <cell r="AO380"/>
          <cell r="AS380">
            <v>3509.6421052631576</v>
          </cell>
        </row>
        <row r="381">
          <cell r="A381">
            <v>45748</v>
          </cell>
          <cell r="E381" t="str">
            <v>Inspection Contract - Variable</v>
          </cell>
          <cell r="F381" t="str">
            <v>Modec</v>
          </cell>
          <cell r="M381">
            <v>60993.3</v>
          </cell>
          <cell r="U381">
            <v>70</v>
          </cell>
          <cell r="Y381" t="str">
            <v/>
          </cell>
          <cell r="AC381">
            <v>30</v>
          </cell>
          <cell r="AG381"/>
          <cell r="AK381"/>
          <cell r="AO381"/>
          <cell r="AS381">
            <v>2033.1100000000001</v>
          </cell>
        </row>
        <row r="382">
          <cell r="A382">
            <v>45748</v>
          </cell>
          <cell r="E382" t="str">
            <v>Inspection Contract - Variable</v>
          </cell>
          <cell r="F382" t="str">
            <v>Foresea</v>
          </cell>
          <cell r="M382">
            <v>15471.96</v>
          </cell>
          <cell r="U382">
            <v>44</v>
          </cell>
          <cell r="Y382">
            <v>46</v>
          </cell>
          <cell r="AC382">
            <v>7</v>
          </cell>
          <cell r="AG382"/>
          <cell r="AK382"/>
          <cell r="AO382"/>
          <cell r="AS382">
            <v>2210.2799999999997</v>
          </cell>
        </row>
        <row r="383">
          <cell r="A383">
            <v>45748</v>
          </cell>
          <cell r="E383" t="str">
            <v>Inspection Spot</v>
          </cell>
          <cell r="F383" t="str">
            <v>Technip</v>
          </cell>
          <cell r="M383">
            <v>31013.73</v>
          </cell>
          <cell r="U383">
            <v>41</v>
          </cell>
          <cell r="Y383">
            <v>41</v>
          </cell>
          <cell r="AC383">
            <v>8</v>
          </cell>
          <cell r="AG383">
            <v>4260.32</v>
          </cell>
          <cell r="AK383"/>
          <cell r="AO383"/>
          <cell r="AS383">
            <v>3876.7162499999995</v>
          </cell>
        </row>
        <row r="384">
          <cell r="A384">
            <v>45748</v>
          </cell>
          <cell r="E384" t="str">
            <v>Inspection Spot</v>
          </cell>
          <cell r="F384" t="str">
            <v>Akofs Offshore</v>
          </cell>
          <cell r="M384">
            <v>12544.9</v>
          </cell>
          <cell r="U384">
            <v>8</v>
          </cell>
          <cell r="Y384">
            <v>8</v>
          </cell>
          <cell r="AC384">
            <v>3</v>
          </cell>
          <cell r="AG384"/>
          <cell r="AK384"/>
          <cell r="AO384"/>
          <cell r="AS384">
            <v>4181.6333333333341</v>
          </cell>
        </row>
        <row r="385">
          <cell r="A385">
            <v>45748</v>
          </cell>
          <cell r="E385" t="str">
            <v>Maintenance Spot</v>
          </cell>
          <cell r="F385" t="str">
            <v>Archer</v>
          </cell>
          <cell r="M385">
            <v>33736.019999999997</v>
          </cell>
          <cell r="U385">
            <v>49</v>
          </cell>
          <cell r="Y385">
            <v>49</v>
          </cell>
          <cell r="AC385">
            <v>9</v>
          </cell>
          <cell r="AG385"/>
          <cell r="AK385"/>
          <cell r="AO385"/>
          <cell r="AS385">
            <v>3748.4466666666663</v>
          </cell>
        </row>
        <row r="386">
          <cell r="A386">
            <v>45778</v>
          </cell>
          <cell r="E386" t="str">
            <v>Inspection Spot</v>
          </cell>
          <cell r="F386" t="str">
            <v>SBM</v>
          </cell>
          <cell r="M386">
            <v>-4</v>
          </cell>
          <cell r="U386">
            <v>61</v>
          </cell>
          <cell r="Y386" t="str">
            <v/>
          </cell>
          <cell r="AC386">
            <v>0</v>
          </cell>
          <cell r="AG386"/>
          <cell r="AK386"/>
          <cell r="AO386"/>
          <cell r="AS386" t="str">
            <v/>
          </cell>
        </row>
        <row r="387">
          <cell r="A387">
            <v>45778</v>
          </cell>
          <cell r="E387" t="str">
            <v>Maintenance Contract - Variable</v>
          </cell>
          <cell r="F387" t="str">
            <v>Constellation</v>
          </cell>
          <cell r="M387">
            <v>85560</v>
          </cell>
          <cell r="U387" t="str">
            <v/>
          </cell>
          <cell r="Y387">
            <v>39</v>
          </cell>
          <cell r="AC387">
            <v>0</v>
          </cell>
          <cell r="AG387"/>
          <cell r="AK387"/>
          <cell r="AO387"/>
          <cell r="AS387" t="str">
            <v/>
          </cell>
        </row>
        <row r="388">
          <cell r="A388">
            <v>45778</v>
          </cell>
          <cell r="E388" t="str">
            <v>Equipment Rental</v>
          </cell>
          <cell r="F388" t="str">
            <v>Foresea</v>
          </cell>
          <cell r="M388">
            <v>46715.06</v>
          </cell>
          <cell r="U388" t="str">
            <v/>
          </cell>
          <cell r="Y388">
            <v>31</v>
          </cell>
          <cell r="AC388">
            <v>0</v>
          </cell>
          <cell r="AG388"/>
          <cell r="AK388"/>
          <cell r="AO388"/>
          <cell r="AS388" t="str">
            <v/>
          </cell>
        </row>
        <row r="389">
          <cell r="A389">
            <v>45778</v>
          </cell>
          <cell r="E389" t="str">
            <v>Inspection Contract - Variable</v>
          </cell>
          <cell r="F389" t="str">
            <v>Constellation</v>
          </cell>
          <cell r="M389">
            <v>48980</v>
          </cell>
          <cell r="U389" t="str">
            <v/>
          </cell>
          <cell r="Y389">
            <v>24</v>
          </cell>
          <cell r="AC389">
            <v>0</v>
          </cell>
          <cell r="AG389"/>
          <cell r="AK389"/>
          <cell r="AO389"/>
          <cell r="AS389" t="str">
            <v/>
          </cell>
        </row>
        <row r="390">
          <cell r="A390">
            <v>45778</v>
          </cell>
          <cell r="E390" t="str">
            <v>Maintenance Spot</v>
          </cell>
          <cell r="F390" t="str">
            <v>Archer</v>
          </cell>
          <cell r="M390">
            <v>26800</v>
          </cell>
          <cell r="U390">
            <v>64</v>
          </cell>
          <cell r="Y390" t="str">
            <v/>
          </cell>
          <cell r="AC390">
            <v>10</v>
          </cell>
          <cell r="AG390"/>
          <cell r="AK390"/>
          <cell r="AO390"/>
          <cell r="AS390">
            <v>2680</v>
          </cell>
        </row>
        <row r="391">
          <cell r="A391">
            <v>45778</v>
          </cell>
          <cell r="E391" t="str">
            <v>Inspection Spot</v>
          </cell>
          <cell r="F391" t="str">
            <v>Technip</v>
          </cell>
          <cell r="M391">
            <v>955.08</v>
          </cell>
          <cell r="U391">
            <v>93</v>
          </cell>
          <cell r="Y391">
            <v>93</v>
          </cell>
          <cell r="AC391">
            <v>0</v>
          </cell>
          <cell r="AG391"/>
          <cell r="AK391"/>
          <cell r="AO391"/>
          <cell r="AS391" t="str">
            <v/>
          </cell>
        </row>
        <row r="392">
          <cell r="A392">
            <v>45748</v>
          </cell>
          <cell r="E392" t="str">
            <v>Inspection Contract - Variable</v>
          </cell>
          <cell r="F392" t="str">
            <v>Transocean</v>
          </cell>
          <cell r="M392">
            <v>119935.36</v>
          </cell>
          <cell r="U392">
            <v>17</v>
          </cell>
          <cell r="Y392">
            <v>17</v>
          </cell>
          <cell r="AC392">
            <v>48</v>
          </cell>
          <cell r="AG392">
            <v>565.11</v>
          </cell>
          <cell r="AK392"/>
          <cell r="AO392"/>
          <cell r="AS392">
            <v>2498.6533333333332</v>
          </cell>
        </row>
        <row r="393">
          <cell r="A393">
            <v>45778</v>
          </cell>
          <cell r="E393" t="str">
            <v>Inspection Contract - Fixed Team</v>
          </cell>
          <cell r="F393" t="str">
            <v>Constellation</v>
          </cell>
          <cell r="M393">
            <v>-62558.01</v>
          </cell>
          <cell r="U393">
            <v>19</v>
          </cell>
          <cell r="Y393" t="str">
            <v/>
          </cell>
          <cell r="AC393">
            <v>-36</v>
          </cell>
          <cell r="AG393"/>
          <cell r="AK393"/>
          <cell r="AO393"/>
          <cell r="AS393">
            <v>1737.7225000000003</v>
          </cell>
        </row>
        <row r="394">
          <cell r="A394">
            <v>45778</v>
          </cell>
          <cell r="E394" t="str">
            <v>Inspection Contract - Variable</v>
          </cell>
          <cell r="F394" t="str">
            <v>Foresea</v>
          </cell>
          <cell r="M394">
            <v>926.89</v>
          </cell>
          <cell r="U394">
            <v>45</v>
          </cell>
          <cell r="Y394">
            <v>45</v>
          </cell>
          <cell r="AC394">
            <v>0</v>
          </cell>
          <cell r="AG394"/>
          <cell r="AK394"/>
          <cell r="AO394"/>
          <cell r="AS394" t="str">
            <v/>
          </cell>
        </row>
        <row r="395">
          <cell r="A395">
            <v>45931</v>
          </cell>
          <cell r="E395" t="str">
            <v>Inspection Spot</v>
          </cell>
          <cell r="F395" t="str">
            <v>Seadrill</v>
          </cell>
          <cell r="M395">
            <v>414590.71999999997</v>
          </cell>
          <cell r="U395">
            <v>18</v>
          </cell>
          <cell r="Y395">
            <v>18</v>
          </cell>
          <cell r="AC395">
            <v>133</v>
          </cell>
          <cell r="AG395"/>
          <cell r="AK395"/>
          <cell r="AO395"/>
          <cell r="AS395">
            <v>3117.2234586466161</v>
          </cell>
        </row>
        <row r="396">
          <cell r="A396">
            <v>45778</v>
          </cell>
          <cell r="E396" t="str">
            <v>Inspection Spot</v>
          </cell>
          <cell r="F396" t="str">
            <v>SLB</v>
          </cell>
          <cell r="M396">
            <v>38246.21</v>
          </cell>
          <cell r="U396">
            <v>44</v>
          </cell>
          <cell r="Y396">
            <v>51</v>
          </cell>
          <cell r="AC396">
            <v>0</v>
          </cell>
          <cell r="AG396"/>
          <cell r="AK396"/>
          <cell r="AO396"/>
          <cell r="AS396" t="str">
            <v/>
          </cell>
        </row>
        <row r="397">
          <cell r="A397">
            <v>45839</v>
          </cell>
          <cell r="E397" t="str">
            <v>Inspection Contract - Variable</v>
          </cell>
          <cell r="F397" t="str">
            <v>Modec</v>
          </cell>
          <cell r="M397">
            <v>-86660.85</v>
          </cell>
          <cell r="U397">
            <v>102</v>
          </cell>
          <cell r="Y397" t="str">
            <v/>
          </cell>
          <cell r="AC397">
            <v>-40</v>
          </cell>
          <cell r="AG397"/>
          <cell r="AK397"/>
          <cell r="AO397"/>
          <cell r="AS397">
            <v>2166.5212500000002</v>
          </cell>
        </row>
        <row r="398">
          <cell r="A398">
            <v>45778</v>
          </cell>
          <cell r="E398" t="str">
            <v>Maintenance Contract - Variable</v>
          </cell>
          <cell r="F398" t="str">
            <v>Transocean</v>
          </cell>
          <cell r="M398">
            <v>13667.78</v>
          </cell>
          <cell r="U398">
            <v>34</v>
          </cell>
          <cell r="Y398">
            <v>34</v>
          </cell>
          <cell r="AC398">
            <v>0</v>
          </cell>
          <cell r="AG398"/>
          <cell r="AK398"/>
          <cell r="AO398"/>
          <cell r="AS398" t="str">
            <v/>
          </cell>
        </row>
        <row r="399">
          <cell r="A399">
            <v>45778</v>
          </cell>
          <cell r="E399" t="str">
            <v>Inspection Contract - Fixed Team</v>
          </cell>
          <cell r="F399" t="str">
            <v>Constellation</v>
          </cell>
          <cell r="M399">
            <v>90035.63</v>
          </cell>
          <cell r="U399">
            <v>17</v>
          </cell>
          <cell r="Y399" t="str">
            <v/>
          </cell>
          <cell r="AC399">
            <v>47</v>
          </cell>
          <cell r="AG399"/>
          <cell r="AK399"/>
          <cell r="AO399"/>
          <cell r="AS399">
            <v>1915.6517021276593</v>
          </cell>
        </row>
        <row r="400">
          <cell r="A400">
            <v>45778</v>
          </cell>
          <cell r="E400" t="str">
            <v>Inspection Contract - Fixed Team</v>
          </cell>
          <cell r="F400" t="str">
            <v>Constellation</v>
          </cell>
          <cell r="M400">
            <v>-592.46</v>
          </cell>
          <cell r="U400">
            <v>15</v>
          </cell>
          <cell r="Y400" t="str">
            <v/>
          </cell>
          <cell r="AC400">
            <v>0</v>
          </cell>
          <cell r="AG400"/>
          <cell r="AK400"/>
          <cell r="AO400"/>
          <cell r="AS400" t="str">
            <v/>
          </cell>
        </row>
        <row r="401">
          <cell r="A401">
            <v>45778</v>
          </cell>
          <cell r="E401" t="str">
            <v>Inspection Contract - Fixed Team</v>
          </cell>
          <cell r="F401" t="str">
            <v>Transocean</v>
          </cell>
          <cell r="M401">
            <v>2715.88</v>
          </cell>
          <cell r="U401">
            <v>15</v>
          </cell>
          <cell r="Y401" t="str">
            <v/>
          </cell>
          <cell r="AC401">
            <v>2</v>
          </cell>
          <cell r="AG401">
            <v>166.75</v>
          </cell>
          <cell r="AK401"/>
          <cell r="AO401"/>
          <cell r="AS401">
            <v>1357.94</v>
          </cell>
        </row>
        <row r="402">
          <cell r="A402">
            <v>45778</v>
          </cell>
          <cell r="E402" t="str">
            <v>Inspection Contract - Variable</v>
          </cell>
          <cell r="F402" t="str">
            <v>Constellation</v>
          </cell>
          <cell r="M402">
            <v>85699.3</v>
          </cell>
          <cell r="U402">
            <v>19</v>
          </cell>
          <cell r="Y402" t="str">
            <v/>
          </cell>
          <cell r="AC402">
            <v>48</v>
          </cell>
          <cell r="AG402"/>
          <cell r="AK402"/>
          <cell r="AO402"/>
          <cell r="AS402">
            <v>1785.4020833333332</v>
          </cell>
        </row>
        <row r="403">
          <cell r="A403">
            <v>45778</v>
          </cell>
          <cell r="E403" t="str">
            <v>Maintenance Contract - Variable</v>
          </cell>
          <cell r="F403" t="str">
            <v>Etesco</v>
          </cell>
          <cell r="M403">
            <v>160674.79999999999</v>
          </cell>
          <cell r="U403">
            <v>24</v>
          </cell>
          <cell r="Y403">
            <v>24</v>
          </cell>
          <cell r="AC403">
            <v>0</v>
          </cell>
          <cell r="AG403"/>
          <cell r="AK403"/>
          <cell r="AO403"/>
          <cell r="AS403" t="str">
            <v/>
          </cell>
        </row>
        <row r="404">
          <cell r="A404">
            <v>45962</v>
          </cell>
          <cell r="E404" t="str">
            <v>Inspection Spot</v>
          </cell>
          <cell r="F404" t="str">
            <v>Seadrill</v>
          </cell>
          <cell r="M404">
            <v>-1477.84</v>
          </cell>
          <cell r="U404">
            <v>18</v>
          </cell>
          <cell r="Y404">
            <v>18</v>
          </cell>
          <cell r="AC404">
            <v>0</v>
          </cell>
          <cell r="AG404"/>
          <cell r="AK404"/>
          <cell r="AO404"/>
          <cell r="AS404" t="str">
            <v/>
          </cell>
        </row>
        <row r="405">
          <cell r="A405">
            <v>45778</v>
          </cell>
          <cell r="E405" t="str">
            <v>Maintenance Spot</v>
          </cell>
          <cell r="F405" t="str">
            <v>Valaris</v>
          </cell>
          <cell r="M405">
            <v>-66230</v>
          </cell>
          <cell r="U405">
            <v>23</v>
          </cell>
          <cell r="Y405" t="str">
            <v/>
          </cell>
          <cell r="AC405">
            <v>-28</v>
          </cell>
          <cell r="AG405"/>
          <cell r="AK405"/>
          <cell r="AO405"/>
          <cell r="AS405">
            <v>2365.3571428571427</v>
          </cell>
        </row>
        <row r="406">
          <cell r="A406">
            <v>45778</v>
          </cell>
          <cell r="E406" t="str">
            <v>Inspection Spot</v>
          </cell>
          <cell r="F406" t="str">
            <v>Haleon</v>
          </cell>
          <cell r="M406">
            <v>1095</v>
          </cell>
          <cell r="U406">
            <v>36</v>
          </cell>
          <cell r="Y406">
            <v>36</v>
          </cell>
          <cell r="AC406">
            <v>-1</v>
          </cell>
          <cell r="AG406"/>
          <cell r="AK406"/>
          <cell r="AO406"/>
          <cell r="AS406">
            <v>-1095</v>
          </cell>
        </row>
        <row r="407">
          <cell r="A407">
            <v>45778</v>
          </cell>
          <cell r="E407" t="str">
            <v>Inspection Spot</v>
          </cell>
          <cell r="F407" t="str">
            <v>Oceaneering</v>
          </cell>
          <cell r="M407">
            <v>83.74</v>
          </cell>
          <cell r="U407">
            <v>34</v>
          </cell>
          <cell r="Y407" t="str">
            <v/>
          </cell>
          <cell r="AC407">
            <v>0</v>
          </cell>
          <cell r="AG407"/>
          <cell r="AK407"/>
          <cell r="AO407"/>
          <cell r="AS407" t="str">
            <v/>
          </cell>
        </row>
        <row r="408">
          <cell r="A408">
            <v>45778</v>
          </cell>
          <cell r="E408" t="str">
            <v>Inspection Contract - Variable</v>
          </cell>
          <cell r="F408" t="str">
            <v>Transocean</v>
          </cell>
          <cell r="M408">
            <v>10868.44</v>
          </cell>
          <cell r="U408">
            <v>14</v>
          </cell>
          <cell r="Y408" t="str">
            <v/>
          </cell>
          <cell r="AC408">
            <v>6</v>
          </cell>
          <cell r="AG408"/>
          <cell r="AK408"/>
          <cell r="AO408"/>
          <cell r="AS408">
            <v>1811.4066666666674</v>
          </cell>
        </row>
        <row r="409">
          <cell r="A409">
            <v>45962</v>
          </cell>
          <cell r="E409" t="str">
            <v>Inspection Spot</v>
          </cell>
          <cell r="F409" t="str">
            <v>Seadrill</v>
          </cell>
          <cell r="M409">
            <v>522649.59999999998</v>
          </cell>
          <cell r="U409">
            <v>1</v>
          </cell>
          <cell r="Y409">
            <v>1</v>
          </cell>
          <cell r="AC409">
            <v>180</v>
          </cell>
          <cell r="AG409"/>
          <cell r="AK409"/>
          <cell r="AO409"/>
          <cell r="AS409">
            <v>2903.6088888888889</v>
          </cell>
        </row>
        <row r="410">
          <cell r="A410">
            <v>45778</v>
          </cell>
          <cell r="E410" t="str">
            <v>Inspection Contract - Variable</v>
          </cell>
          <cell r="F410" t="str">
            <v>Foresea</v>
          </cell>
          <cell r="M410"/>
          <cell r="U410" t="str">
            <v/>
          </cell>
          <cell r="Y410" t="str">
            <v/>
          </cell>
          <cell r="AC410">
            <v>6</v>
          </cell>
          <cell r="AG410"/>
          <cell r="AK410"/>
          <cell r="AO410"/>
          <cell r="AS410">
            <v>0</v>
          </cell>
        </row>
        <row r="411">
          <cell r="A411">
            <v>45778</v>
          </cell>
          <cell r="E411" t="str">
            <v>Inspection Contract - Variable</v>
          </cell>
          <cell r="F411" t="str">
            <v>Modec</v>
          </cell>
          <cell r="M411">
            <v>102813.3</v>
          </cell>
          <cell r="U411">
            <v>116</v>
          </cell>
          <cell r="Y411" t="str">
            <v/>
          </cell>
          <cell r="AC411">
            <v>42</v>
          </cell>
          <cell r="AG411"/>
          <cell r="AK411"/>
          <cell r="AO411"/>
          <cell r="AS411">
            <v>2447.9357142857143</v>
          </cell>
        </row>
        <row r="412">
          <cell r="A412">
            <v>45778</v>
          </cell>
          <cell r="E412" t="str">
            <v>Maintenance Contract - Variable</v>
          </cell>
          <cell r="F412" t="str">
            <v>Foresea</v>
          </cell>
          <cell r="M412">
            <v>8898.16</v>
          </cell>
          <cell r="U412">
            <v>17</v>
          </cell>
          <cell r="Y412">
            <v>17</v>
          </cell>
          <cell r="AC412">
            <v>4</v>
          </cell>
          <cell r="AG412"/>
          <cell r="AK412"/>
          <cell r="AO412"/>
          <cell r="AS412">
            <v>2224.54</v>
          </cell>
        </row>
        <row r="413">
          <cell r="A413">
            <v>45778</v>
          </cell>
          <cell r="E413" t="str">
            <v>Inspection Contract - Fixed Team</v>
          </cell>
          <cell r="F413" t="str">
            <v>Etesco</v>
          </cell>
          <cell r="M413">
            <v>32531.16</v>
          </cell>
          <cell r="U413">
            <v>3</v>
          </cell>
          <cell r="Y413">
            <v>3</v>
          </cell>
          <cell r="AC413">
            <v>15</v>
          </cell>
          <cell r="AG413">
            <v>377.95</v>
          </cell>
          <cell r="AK413"/>
          <cell r="AO413"/>
          <cell r="AS413">
            <v>2168.7440000000001</v>
          </cell>
        </row>
        <row r="414">
          <cell r="A414">
            <v>45778</v>
          </cell>
          <cell r="E414" t="str">
            <v>Inspection Contract - Variable</v>
          </cell>
          <cell r="F414" t="str">
            <v>SEA1</v>
          </cell>
          <cell r="M414">
            <v>68576.960000000006</v>
          </cell>
          <cell r="U414">
            <v>46</v>
          </cell>
          <cell r="Y414">
            <v>46</v>
          </cell>
          <cell r="AC414">
            <v>11</v>
          </cell>
          <cell r="AG414"/>
          <cell r="AK414"/>
          <cell r="AO414"/>
          <cell r="AS414">
            <v>6234.2690909090898</v>
          </cell>
        </row>
        <row r="415">
          <cell r="A415">
            <v>45778</v>
          </cell>
          <cell r="E415" t="str">
            <v>Inspection Contract - Variable</v>
          </cell>
          <cell r="F415" t="str">
            <v>Modec</v>
          </cell>
          <cell r="M415">
            <v>488.4</v>
          </cell>
          <cell r="U415">
            <v>70</v>
          </cell>
          <cell r="Y415" t="str">
            <v/>
          </cell>
          <cell r="AC415">
            <v>0</v>
          </cell>
          <cell r="AG415"/>
          <cell r="AK415"/>
          <cell r="AO415"/>
          <cell r="AS415" t="str">
            <v/>
          </cell>
        </row>
        <row r="416">
          <cell r="A416">
            <v>45778</v>
          </cell>
          <cell r="E416" t="str">
            <v>Inspection Spot</v>
          </cell>
          <cell r="F416" t="str">
            <v>Technip</v>
          </cell>
          <cell r="M416">
            <v>6483.51</v>
          </cell>
          <cell r="U416">
            <v>41</v>
          </cell>
          <cell r="Y416">
            <v>41</v>
          </cell>
          <cell r="AC416">
            <v>0</v>
          </cell>
          <cell r="AG416"/>
          <cell r="AK416"/>
          <cell r="AO416"/>
          <cell r="AS416" t="str">
            <v/>
          </cell>
        </row>
        <row r="417">
          <cell r="A417">
            <v>45992</v>
          </cell>
          <cell r="E417" t="str">
            <v>Inspection Spot</v>
          </cell>
          <cell r="F417" t="str">
            <v>Seadrill</v>
          </cell>
          <cell r="M417">
            <v>524824.46</v>
          </cell>
          <cell r="U417">
            <v>21</v>
          </cell>
          <cell r="Y417">
            <v>21</v>
          </cell>
          <cell r="AC417">
            <v>186</v>
          </cell>
          <cell r="AG417">
            <v>2130.16</v>
          </cell>
          <cell r="AK417"/>
          <cell r="AO417">
            <v>-7247.7</v>
          </cell>
          <cell r="AS417">
            <v>2821.6368817204298</v>
          </cell>
        </row>
        <row r="418">
          <cell r="A418">
            <v>45689</v>
          </cell>
          <cell r="E418" t="str">
            <v>Inspection Spot</v>
          </cell>
          <cell r="F418" t="str">
            <v>Seadrill</v>
          </cell>
          <cell r="M418">
            <v>89570.1</v>
          </cell>
          <cell r="U418">
            <v>30</v>
          </cell>
          <cell r="Y418">
            <v>30</v>
          </cell>
          <cell r="AC418">
            <v>30</v>
          </cell>
          <cell r="AG418"/>
          <cell r="AK418"/>
          <cell r="AO418"/>
          <cell r="AS418">
            <v>2985.67</v>
          </cell>
        </row>
        <row r="419">
          <cell r="A419">
            <v>45778</v>
          </cell>
          <cell r="E419" t="str">
            <v>Inspection Spot</v>
          </cell>
          <cell r="F419" t="str">
            <v>Akofs Offshore</v>
          </cell>
          <cell r="M419">
            <v>111775.44</v>
          </cell>
          <cell r="U419">
            <v>8</v>
          </cell>
          <cell r="Y419">
            <v>8</v>
          </cell>
          <cell r="AC419">
            <v>39</v>
          </cell>
          <cell r="AG419"/>
          <cell r="AK419"/>
          <cell r="AO419"/>
          <cell r="AS419">
            <v>2866.0369230769234</v>
          </cell>
        </row>
        <row r="420">
          <cell r="A420">
            <v>45778</v>
          </cell>
          <cell r="E420" t="str">
            <v>Maintenance Spot</v>
          </cell>
          <cell r="F420" t="str">
            <v>Archer</v>
          </cell>
          <cell r="M420">
            <v>453235.5</v>
          </cell>
          <cell r="U420">
            <v>49</v>
          </cell>
          <cell r="Y420">
            <v>49</v>
          </cell>
          <cell r="AC420">
            <v>110</v>
          </cell>
          <cell r="AG420"/>
          <cell r="AK420"/>
          <cell r="AO420"/>
          <cell r="AS420">
            <v>4120.3227272727272</v>
          </cell>
        </row>
        <row r="421">
          <cell r="A421">
            <v>45778</v>
          </cell>
          <cell r="E421" t="str">
            <v>Inspection Contract - Fixed Team</v>
          </cell>
          <cell r="F421" t="str">
            <v>Constellation</v>
          </cell>
          <cell r="M421">
            <v>157495.82999999999</v>
          </cell>
          <cell r="U421">
            <v>5</v>
          </cell>
          <cell r="Y421" t="str">
            <v/>
          </cell>
          <cell r="AC421">
            <v>93</v>
          </cell>
          <cell r="AG421"/>
          <cell r="AK421"/>
          <cell r="AO421"/>
          <cell r="AS421">
            <v>1693.5035483870965</v>
          </cell>
        </row>
        <row r="422">
          <cell r="A422">
            <v>45778</v>
          </cell>
          <cell r="E422" t="str">
            <v>Inspection Contract - Fixed Team</v>
          </cell>
          <cell r="F422" t="str">
            <v>Foresea</v>
          </cell>
          <cell r="M422">
            <v>165414.66</v>
          </cell>
          <cell r="U422">
            <v>9</v>
          </cell>
          <cell r="Y422" t="str">
            <v/>
          </cell>
          <cell r="AC422">
            <v>97</v>
          </cell>
          <cell r="AG422"/>
          <cell r="AK422"/>
          <cell r="AO422"/>
          <cell r="AS422">
            <v>1705.3057731958763</v>
          </cell>
        </row>
        <row r="423">
          <cell r="A423">
            <v>45778</v>
          </cell>
          <cell r="E423" t="str">
            <v>Inspection Contract - Fixed Team</v>
          </cell>
          <cell r="F423" t="str">
            <v>Foresea</v>
          </cell>
          <cell r="M423">
            <v>165414.66</v>
          </cell>
          <cell r="U423">
            <v>11</v>
          </cell>
          <cell r="Y423" t="str">
            <v/>
          </cell>
          <cell r="AC423">
            <v>93</v>
          </cell>
          <cell r="AG423"/>
          <cell r="AK423"/>
          <cell r="AO423"/>
          <cell r="AS423">
            <v>1778.6522580645162</v>
          </cell>
        </row>
        <row r="424">
          <cell r="A424">
            <v>45778</v>
          </cell>
          <cell r="E424" t="str">
            <v>Inspection Contract - Fixed Team</v>
          </cell>
          <cell r="F424" t="str">
            <v>Foresea</v>
          </cell>
          <cell r="M424">
            <v>165414.66</v>
          </cell>
          <cell r="U424">
            <v>11</v>
          </cell>
          <cell r="Y424" t="str">
            <v/>
          </cell>
          <cell r="AC424">
            <v>93</v>
          </cell>
          <cell r="AG424"/>
          <cell r="AK424"/>
          <cell r="AO424"/>
          <cell r="AS424">
            <v>1778.6522580645162</v>
          </cell>
        </row>
        <row r="425">
          <cell r="A425">
            <v>45778</v>
          </cell>
          <cell r="E425" t="str">
            <v>Inspection Contract - Fixed Team</v>
          </cell>
          <cell r="F425" t="str">
            <v>Ventura</v>
          </cell>
          <cell r="M425">
            <v>129936</v>
          </cell>
          <cell r="U425">
            <v>6</v>
          </cell>
          <cell r="Y425" t="str">
            <v/>
          </cell>
          <cell r="AC425">
            <v>72</v>
          </cell>
          <cell r="AG425"/>
          <cell r="AK425"/>
          <cell r="AO425"/>
          <cell r="AS425">
            <v>1804.6666666666667</v>
          </cell>
        </row>
        <row r="426">
          <cell r="A426">
            <v>45778</v>
          </cell>
          <cell r="E426" t="str">
            <v>Inspection Contract - Fixed Team</v>
          </cell>
          <cell r="F426" t="str">
            <v>Ventura</v>
          </cell>
          <cell r="M426">
            <v>162720</v>
          </cell>
          <cell r="U426">
            <v>6</v>
          </cell>
          <cell r="Y426" t="str">
            <v/>
          </cell>
          <cell r="AC426">
            <v>93</v>
          </cell>
          <cell r="AG426"/>
          <cell r="AK426"/>
          <cell r="AO426"/>
          <cell r="AS426">
            <v>1749.6774193548388</v>
          </cell>
        </row>
        <row r="427">
          <cell r="A427">
            <v>45778</v>
          </cell>
          <cell r="E427" t="str">
            <v>Inspection Contract - Fixed Team</v>
          </cell>
          <cell r="F427" t="str">
            <v>Transocean</v>
          </cell>
          <cell r="M427">
            <v>189180</v>
          </cell>
          <cell r="U427">
            <v>4</v>
          </cell>
          <cell r="Y427">
            <v>4</v>
          </cell>
          <cell r="AC427">
            <v>93</v>
          </cell>
          <cell r="AG427"/>
          <cell r="AK427"/>
          <cell r="AO427"/>
          <cell r="AS427">
            <v>2034.1935483870968</v>
          </cell>
        </row>
        <row r="428">
          <cell r="A428">
            <v>45778</v>
          </cell>
          <cell r="E428" t="str">
            <v>Inspection Contract - Fixed Team</v>
          </cell>
          <cell r="F428" t="str">
            <v>Transocean</v>
          </cell>
          <cell r="M428">
            <v>195706.6</v>
          </cell>
          <cell r="U428">
            <v>4</v>
          </cell>
          <cell r="Y428">
            <v>4</v>
          </cell>
          <cell r="AC428">
            <v>96</v>
          </cell>
          <cell r="AG428">
            <v>368.38</v>
          </cell>
          <cell r="AK428"/>
          <cell r="AO428"/>
          <cell r="AS428">
            <v>2038.6104166666667</v>
          </cell>
        </row>
        <row r="429">
          <cell r="A429">
            <v>45778</v>
          </cell>
          <cell r="E429" t="str">
            <v>Inspection Contract - Fixed Team</v>
          </cell>
          <cell r="F429" t="str">
            <v>Transocean</v>
          </cell>
          <cell r="M429">
            <v>191990.23</v>
          </cell>
          <cell r="U429">
            <v>18</v>
          </cell>
          <cell r="Y429">
            <v>18</v>
          </cell>
          <cell r="AC429">
            <v>95</v>
          </cell>
          <cell r="AG429">
            <v>439.45</v>
          </cell>
          <cell r="AK429"/>
          <cell r="AO429"/>
          <cell r="AS429">
            <v>2020.9497894736844</v>
          </cell>
        </row>
        <row r="430">
          <cell r="A430">
            <v>45778</v>
          </cell>
          <cell r="E430" t="str">
            <v>Inspection Contract - Fixed Team</v>
          </cell>
          <cell r="F430" t="str">
            <v>Transocean</v>
          </cell>
          <cell r="M430">
            <v>189180</v>
          </cell>
          <cell r="U430">
            <v>3</v>
          </cell>
          <cell r="Y430">
            <v>3</v>
          </cell>
          <cell r="AC430">
            <v>93</v>
          </cell>
          <cell r="AG430"/>
          <cell r="AK430"/>
          <cell r="AO430"/>
          <cell r="AS430">
            <v>2034.1935483870968</v>
          </cell>
        </row>
        <row r="431">
          <cell r="A431">
            <v>45778</v>
          </cell>
          <cell r="E431" t="str">
            <v>Inspection Contract - Fixed Team</v>
          </cell>
          <cell r="F431" t="str">
            <v>Transocean</v>
          </cell>
          <cell r="M431">
            <v>195748.75</v>
          </cell>
          <cell r="U431">
            <v>3</v>
          </cell>
          <cell r="Y431">
            <v>3</v>
          </cell>
          <cell r="AC431">
            <v>93</v>
          </cell>
          <cell r="AG431"/>
          <cell r="AK431"/>
          <cell r="AO431"/>
          <cell r="AS431">
            <v>2104.8252688172042</v>
          </cell>
        </row>
        <row r="432">
          <cell r="A432">
            <v>45778</v>
          </cell>
          <cell r="E432" t="str">
            <v>Inspection Contract - Fixed Team</v>
          </cell>
          <cell r="F432" t="str">
            <v>Transocean</v>
          </cell>
          <cell r="M432">
            <v>191027.66</v>
          </cell>
          <cell r="U432">
            <v>9</v>
          </cell>
          <cell r="Y432">
            <v>9</v>
          </cell>
          <cell r="AC432">
            <v>93</v>
          </cell>
          <cell r="AG432"/>
          <cell r="AK432"/>
          <cell r="AO432"/>
          <cell r="AS432">
            <v>2054.0608602150537</v>
          </cell>
        </row>
        <row r="433">
          <cell r="A433">
            <v>45778</v>
          </cell>
          <cell r="E433" t="str">
            <v>Inspection Contract - Variable</v>
          </cell>
          <cell r="F433" t="str">
            <v>Constellation</v>
          </cell>
          <cell r="M433">
            <v>179791.99</v>
          </cell>
          <cell r="U433">
            <v>31</v>
          </cell>
          <cell r="Y433" t="str">
            <v/>
          </cell>
          <cell r="AC433">
            <v>93</v>
          </cell>
          <cell r="AG433"/>
          <cell r="AK433"/>
          <cell r="AO433"/>
          <cell r="AS433">
            <v>1933.2472043010753</v>
          </cell>
        </row>
        <row r="434">
          <cell r="A434">
            <v>45778</v>
          </cell>
          <cell r="E434" t="str">
            <v>Maintenance Contract - Variable</v>
          </cell>
          <cell r="F434" t="str">
            <v>SEA1</v>
          </cell>
          <cell r="M434">
            <v>223933.82</v>
          </cell>
          <cell r="U434">
            <v>38</v>
          </cell>
          <cell r="Y434">
            <v>38</v>
          </cell>
          <cell r="AC434">
            <v>32</v>
          </cell>
          <cell r="AG434">
            <v>172.5</v>
          </cell>
          <cell r="AK434"/>
          <cell r="AO434"/>
          <cell r="AS434">
            <v>6997.9318750000002</v>
          </cell>
        </row>
        <row r="435">
          <cell r="A435">
            <v>45778</v>
          </cell>
          <cell r="E435" t="str">
            <v>Engineering</v>
          </cell>
          <cell r="F435" t="str">
            <v>Seadrill</v>
          </cell>
          <cell r="M435">
            <v>48750</v>
          </cell>
          <cell r="U435">
            <v>34</v>
          </cell>
          <cell r="Y435" t="str">
            <v/>
          </cell>
          <cell r="AC435">
            <v>0</v>
          </cell>
          <cell r="AG435"/>
          <cell r="AK435"/>
          <cell r="AO435"/>
          <cell r="AS435" t="str">
            <v/>
          </cell>
        </row>
        <row r="436">
          <cell r="A436">
            <v>45778</v>
          </cell>
          <cell r="E436" t="str">
            <v>Inspection Contract - Fixed Team</v>
          </cell>
          <cell r="F436" t="str">
            <v>Helix</v>
          </cell>
          <cell r="M436">
            <v>103913.43</v>
          </cell>
          <cell r="U436">
            <v>16</v>
          </cell>
          <cell r="Y436">
            <v>16</v>
          </cell>
          <cell r="AC436">
            <v>45</v>
          </cell>
          <cell r="AG436"/>
          <cell r="AK436"/>
          <cell r="AO436"/>
          <cell r="AS436">
            <v>2309.1873333333333</v>
          </cell>
        </row>
        <row r="437">
          <cell r="A437">
            <v>45778</v>
          </cell>
          <cell r="E437" t="str">
            <v>Engineering</v>
          </cell>
          <cell r="F437" t="str">
            <v>Helix</v>
          </cell>
          <cell r="M437">
            <v>4581</v>
          </cell>
          <cell r="U437">
            <v>13</v>
          </cell>
          <cell r="Y437" t="str">
            <v/>
          </cell>
          <cell r="AC437">
            <v>0</v>
          </cell>
          <cell r="AG437"/>
          <cell r="AK437"/>
          <cell r="AO437"/>
          <cell r="AS437" t="str">
            <v/>
          </cell>
        </row>
        <row r="438">
          <cell r="A438">
            <v>45778</v>
          </cell>
          <cell r="E438" t="str">
            <v>Engineering</v>
          </cell>
          <cell r="F438" t="str">
            <v>Helix</v>
          </cell>
          <cell r="M438">
            <v>21285</v>
          </cell>
          <cell r="U438">
            <v>33</v>
          </cell>
          <cell r="Y438" t="str">
            <v/>
          </cell>
          <cell r="AC438">
            <v>0</v>
          </cell>
          <cell r="AG438"/>
          <cell r="AK438"/>
          <cell r="AO438"/>
          <cell r="AS438" t="str">
            <v/>
          </cell>
        </row>
        <row r="439">
          <cell r="A439">
            <v>45778</v>
          </cell>
          <cell r="E439" t="str">
            <v>Equipment Rental</v>
          </cell>
          <cell r="F439" t="str">
            <v>Constellation</v>
          </cell>
          <cell r="M439">
            <v>27816</v>
          </cell>
          <cell r="U439" t="str">
            <v/>
          </cell>
          <cell r="Y439">
            <v>8</v>
          </cell>
          <cell r="AC439">
            <v>0</v>
          </cell>
          <cell r="AG439"/>
          <cell r="AK439"/>
          <cell r="AO439"/>
          <cell r="AS439" t="str">
            <v/>
          </cell>
        </row>
        <row r="440">
          <cell r="A440">
            <v>45778</v>
          </cell>
          <cell r="E440" t="str">
            <v>Inspection Spot</v>
          </cell>
          <cell r="F440" t="str">
            <v>Seagems</v>
          </cell>
          <cell r="M440">
            <v>44926.52</v>
          </cell>
          <cell r="U440">
            <v>46</v>
          </cell>
          <cell r="Y440">
            <v>46</v>
          </cell>
          <cell r="AC440">
            <v>0</v>
          </cell>
          <cell r="AG440">
            <v>4260.32</v>
          </cell>
          <cell r="AK440"/>
          <cell r="AO440"/>
          <cell r="AS440" t="str">
            <v/>
          </cell>
        </row>
        <row r="441">
          <cell r="A441">
            <v>45778</v>
          </cell>
          <cell r="E441" t="str">
            <v>Maintenance Contract - Variable</v>
          </cell>
          <cell r="F441" t="str">
            <v>Helix</v>
          </cell>
          <cell r="M441">
            <v>81328.12</v>
          </cell>
          <cell r="U441">
            <v>29</v>
          </cell>
          <cell r="Y441">
            <v>29</v>
          </cell>
          <cell r="AC441">
            <v>20</v>
          </cell>
          <cell r="AG441"/>
          <cell r="AK441"/>
          <cell r="AO441"/>
          <cell r="AS441">
            <v>4066.4059999999999</v>
          </cell>
        </row>
        <row r="442">
          <cell r="A442">
            <v>45778</v>
          </cell>
          <cell r="E442" t="str">
            <v>Inspection Contract - Fixed Team</v>
          </cell>
          <cell r="F442" t="str">
            <v>Helix</v>
          </cell>
          <cell r="M442">
            <v>50343.15</v>
          </cell>
          <cell r="U442">
            <v>3</v>
          </cell>
          <cell r="Y442">
            <v>3</v>
          </cell>
          <cell r="AC442">
            <v>23</v>
          </cell>
          <cell r="AG442"/>
          <cell r="AK442"/>
          <cell r="AO442"/>
          <cell r="AS442">
            <v>2188.8326086956517</v>
          </cell>
        </row>
        <row r="443">
          <cell r="A443">
            <v>45778</v>
          </cell>
          <cell r="E443" t="str">
            <v>Inspection Contract - Fixed Team</v>
          </cell>
          <cell r="F443" t="str">
            <v>Etesco</v>
          </cell>
          <cell r="M443">
            <v>93975.6</v>
          </cell>
          <cell r="U443">
            <v>2</v>
          </cell>
          <cell r="Y443">
            <v>2</v>
          </cell>
          <cell r="AC443">
            <v>45</v>
          </cell>
          <cell r="AG443"/>
          <cell r="AK443"/>
          <cell r="AO443"/>
          <cell r="AS443">
            <v>2088.3466666666668</v>
          </cell>
        </row>
        <row r="444">
          <cell r="A444">
            <v>45778</v>
          </cell>
          <cell r="E444" t="str">
            <v>Inspection Contract - Variable</v>
          </cell>
          <cell r="F444" t="str">
            <v>Etesco</v>
          </cell>
          <cell r="M444">
            <v>252413.4</v>
          </cell>
          <cell r="U444">
            <v>17</v>
          </cell>
          <cell r="Y444">
            <v>17</v>
          </cell>
          <cell r="AC444">
            <v>66</v>
          </cell>
          <cell r="AG444"/>
          <cell r="AK444"/>
          <cell r="AO444"/>
          <cell r="AS444">
            <v>3824.4454545454546</v>
          </cell>
        </row>
        <row r="445">
          <cell r="A445">
            <v>45778</v>
          </cell>
          <cell r="E445" t="str">
            <v>Maintenance Contract - Variable</v>
          </cell>
          <cell r="F445" t="str">
            <v>Transocean</v>
          </cell>
          <cell r="M445">
            <v>173970.01</v>
          </cell>
          <cell r="U445">
            <v>49</v>
          </cell>
          <cell r="Y445">
            <v>49</v>
          </cell>
          <cell r="AC445">
            <v>52</v>
          </cell>
          <cell r="AG445"/>
          <cell r="AK445"/>
          <cell r="AO445"/>
          <cell r="AS445">
            <v>3345.5771153846149</v>
          </cell>
        </row>
        <row r="446">
          <cell r="A446">
            <v>45778</v>
          </cell>
          <cell r="E446" t="str">
            <v>Maintenance Spot</v>
          </cell>
          <cell r="F446" t="str">
            <v>Trident</v>
          </cell>
          <cell r="M446">
            <v>51402.400000000001</v>
          </cell>
          <cell r="U446">
            <v>76</v>
          </cell>
          <cell r="Y446">
            <v>76</v>
          </cell>
          <cell r="AC446">
            <v>13</v>
          </cell>
          <cell r="AG446"/>
          <cell r="AK446"/>
          <cell r="AO446"/>
          <cell r="AS446">
            <v>3954.0307692307692</v>
          </cell>
        </row>
        <row r="447">
          <cell r="A447">
            <v>45778</v>
          </cell>
          <cell r="E447" t="str">
            <v>Inspection Contract - Variable</v>
          </cell>
          <cell r="F447" t="str">
            <v>Foresea</v>
          </cell>
          <cell r="M447">
            <v>95045.4</v>
          </cell>
          <cell r="U447">
            <v>3</v>
          </cell>
          <cell r="Y447" t="str">
            <v/>
          </cell>
          <cell r="AC447">
            <v>36</v>
          </cell>
          <cell r="AG447"/>
          <cell r="AK447"/>
          <cell r="AO447"/>
          <cell r="AS447">
            <v>2640.1499999999996</v>
          </cell>
        </row>
        <row r="448">
          <cell r="A448">
            <v>45717</v>
          </cell>
          <cell r="E448" t="str">
            <v>Inspection Spot</v>
          </cell>
          <cell r="F448" t="str">
            <v>Seadrill</v>
          </cell>
          <cell r="M448">
            <v>188939.9</v>
          </cell>
          <cell r="U448">
            <v>30</v>
          </cell>
          <cell r="Y448">
            <v>30</v>
          </cell>
          <cell r="AC448">
            <v>56</v>
          </cell>
          <cell r="AG448"/>
          <cell r="AK448"/>
          <cell r="AO448"/>
          <cell r="AS448">
            <v>3373.9267857142854</v>
          </cell>
        </row>
        <row r="449">
          <cell r="A449">
            <v>45778</v>
          </cell>
          <cell r="E449" t="str">
            <v>Inspection Spot</v>
          </cell>
          <cell r="F449" t="str">
            <v>Archer</v>
          </cell>
          <cell r="M449">
            <v>208225.64</v>
          </cell>
          <cell r="U449">
            <v>75</v>
          </cell>
          <cell r="Y449">
            <v>75</v>
          </cell>
          <cell r="AC449">
            <v>60</v>
          </cell>
          <cell r="AG449"/>
          <cell r="AK449"/>
          <cell r="AO449"/>
          <cell r="AS449">
            <v>3470.4273333333331</v>
          </cell>
        </row>
        <row r="450">
          <cell r="A450">
            <v>45778</v>
          </cell>
          <cell r="E450" t="str">
            <v>Maintenance Contract - Variable</v>
          </cell>
          <cell r="F450" t="str">
            <v>Transocean</v>
          </cell>
          <cell r="M450">
            <v>9567.35</v>
          </cell>
          <cell r="U450">
            <v>26</v>
          </cell>
          <cell r="Y450" t="str">
            <v/>
          </cell>
          <cell r="AC450">
            <v>4</v>
          </cell>
          <cell r="AG450"/>
          <cell r="AK450"/>
          <cell r="AO450"/>
          <cell r="AS450">
            <v>2391.8374999999996</v>
          </cell>
        </row>
        <row r="451">
          <cell r="A451">
            <v>45809</v>
          </cell>
          <cell r="E451" t="str">
            <v>Inspection Spot</v>
          </cell>
          <cell r="F451" t="str">
            <v>Seadrill</v>
          </cell>
          <cell r="M451">
            <v>-25641</v>
          </cell>
          <cell r="U451">
            <v>30</v>
          </cell>
          <cell r="Y451">
            <v>30</v>
          </cell>
          <cell r="AC451">
            <v>0</v>
          </cell>
          <cell r="AG451"/>
          <cell r="AK451"/>
          <cell r="AO451"/>
          <cell r="AS451" t="str">
            <v/>
          </cell>
        </row>
        <row r="452">
          <cell r="A452">
            <v>45778</v>
          </cell>
          <cell r="E452" t="str">
            <v>Inspection Spot</v>
          </cell>
          <cell r="F452" t="str">
            <v>Technip</v>
          </cell>
          <cell r="M452">
            <v>23791.75</v>
          </cell>
          <cell r="U452">
            <v>33</v>
          </cell>
          <cell r="Y452">
            <v>33</v>
          </cell>
          <cell r="AC452">
            <v>4</v>
          </cell>
          <cell r="AG452"/>
          <cell r="AK452"/>
          <cell r="AO452"/>
          <cell r="AS452">
            <v>5947.9375</v>
          </cell>
        </row>
        <row r="453">
          <cell r="A453">
            <v>45778</v>
          </cell>
          <cell r="E453" t="str">
            <v>Inspection Contract - Variable</v>
          </cell>
          <cell r="F453" t="str">
            <v>Foresea</v>
          </cell>
          <cell r="M453">
            <v>102525.5</v>
          </cell>
          <cell r="U453">
            <v>17</v>
          </cell>
          <cell r="Y453">
            <v>17</v>
          </cell>
          <cell r="AC453">
            <v>42</v>
          </cell>
          <cell r="AG453"/>
          <cell r="AK453"/>
          <cell r="AO453"/>
          <cell r="AS453">
            <v>2441.0833333333335</v>
          </cell>
        </row>
        <row r="454">
          <cell r="A454">
            <v>45778</v>
          </cell>
          <cell r="E454" t="str">
            <v>Inspection Contract - Variable</v>
          </cell>
          <cell r="F454" t="str">
            <v>SEA1</v>
          </cell>
          <cell r="M454">
            <v>114207</v>
          </cell>
          <cell r="U454">
            <v>29</v>
          </cell>
          <cell r="Y454">
            <v>29</v>
          </cell>
          <cell r="AC454">
            <v>33</v>
          </cell>
          <cell r="AG454"/>
          <cell r="AK454"/>
          <cell r="AO454"/>
          <cell r="AS454">
            <v>3460.818181818182</v>
          </cell>
        </row>
        <row r="455">
          <cell r="A455">
            <v>45717</v>
          </cell>
          <cell r="E455" t="str">
            <v>Inspection Spot</v>
          </cell>
          <cell r="F455" t="str">
            <v>Seadrill</v>
          </cell>
          <cell r="M455">
            <v>131268.07999999999</v>
          </cell>
          <cell r="U455">
            <v>54</v>
          </cell>
          <cell r="Y455">
            <v>85</v>
          </cell>
          <cell r="AC455">
            <v>41</v>
          </cell>
          <cell r="AG455">
            <v>1065.08</v>
          </cell>
          <cell r="AK455"/>
          <cell r="AO455"/>
          <cell r="AS455">
            <v>3201.6604878048784</v>
          </cell>
        </row>
        <row r="456">
          <cell r="A456">
            <v>45778</v>
          </cell>
          <cell r="E456" t="str">
            <v>Inspection Contract - Variable</v>
          </cell>
          <cell r="F456" t="str">
            <v>Modec</v>
          </cell>
          <cell r="M456">
            <v>69191.31</v>
          </cell>
          <cell r="U456">
            <v>50</v>
          </cell>
          <cell r="Y456" t="str">
            <v/>
          </cell>
          <cell r="AC456">
            <v>39</v>
          </cell>
          <cell r="AG456"/>
          <cell r="AK456"/>
          <cell r="AO456"/>
          <cell r="AS456">
            <v>1774.1361538461538</v>
          </cell>
        </row>
        <row r="457">
          <cell r="A457">
            <v>45778</v>
          </cell>
          <cell r="E457" t="str">
            <v>Inspection Contract - Fixed Team</v>
          </cell>
          <cell r="F457" t="str">
            <v>Constellation</v>
          </cell>
          <cell r="M457">
            <v>85772.91</v>
          </cell>
          <cell r="U457">
            <v>22</v>
          </cell>
          <cell r="Y457" t="str">
            <v/>
          </cell>
          <cell r="AC457">
            <v>42</v>
          </cell>
          <cell r="AG457"/>
          <cell r="AK457"/>
          <cell r="AO457"/>
          <cell r="AS457">
            <v>2042.2121428571429</v>
          </cell>
        </row>
        <row r="458">
          <cell r="A458">
            <v>45778</v>
          </cell>
          <cell r="E458" t="str">
            <v>Maintenance Contract - Variable</v>
          </cell>
          <cell r="F458" t="str">
            <v>Transocean</v>
          </cell>
          <cell r="M458">
            <v>64430.400000000001</v>
          </cell>
          <cell r="U458" t="str">
            <v/>
          </cell>
          <cell r="Y458" t="str">
            <v/>
          </cell>
          <cell r="AC458">
            <v>24</v>
          </cell>
          <cell r="AG458"/>
          <cell r="AK458"/>
          <cell r="AO458"/>
          <cell r="AS458">
            <v>2684.6</v>
          </cell>
        </row>
        <row r="459">
          <cell r="A459">
            <v>45778</v>
          </cell>
          <cell r="E459" t="str">
            <v>Maintenance Spot</v>
          </cell>
          <cell r="F459" t="str">
            <v>Akofs Offshore</v>
          </cell>
          <cell r="M459">
            <v>525804.94999999995</v>
          </cell>
          <cell r="U459">
            <v>13</v>
          </cell>
          <cell r="Y459">
            <v>13</v>
          </cell>
          <cell r="AC459">
            <v>112</v>
          </cell>
          <cell r="AG459"/>
          <cell r="AK459"/>
          <cell r="AO459"/>
          <cell r="AS459">
            <v>4694.6870535714279</v>
          </cell>
        </row>
        <row r="460">
          <cell r="A460">
            <v>45778</v>
          </cell>
          <cell r="E460" t="str">
            <v>Equipment Rental</v>
          </cell>
          <cell r="F460" t="str">
            <v>Foresea</v>
          </cell>
          <cell r="M460">
            <v>76233.279999999999</v>
          </cell>
          <cell r="U460" t="str">
            <v/>
          </cell>
          <cell r="Y460">
            <v>13</v>
          </cell>
          <cell r="AC460">
            <v>0</v>
          </cell>
          <cell r="AG460"/>
          <cell r="AK460"/>
          <cell r="AO460"/>
          <cell r="AS460" t="str">
            <v/>
          </cell>
        </row>
        <row r="461">
          <cell r="A461">
            <v>45778</v>
          </cell>
          <cell r="E461" t="str">
            <v>Inspection Contract - Variable</v>
          </cell>
          <cell r="F461" t="str">
            <v>Foresea</v>
          </cell>
          <cell r="M461">
            <v>32224</v>
          </cell>
          <cell r="U461">
            <v>18</v>
          </cell>
          <cell r="Y461" t="str">
            <v/>
          </cell>
          <cell r="AC461">
            <v>8</v>
          </cell>
          <cell r="AG461"/>
          <cell r="AK461"/>
          <cell r="AO461"/>
          <cell r="AS461">
            <v>4028</v>
          </cell>
        </row>
        <row r="462">
          <cell r="A462">
            <v>45778</v>
          </cell>
          <cell r="E462" t="str">
            <v>Maintenance Spot</v>
          </cell>
          <cell r="F462" t="str">
            <v>Archer</v>
          </cell>
          <cell r="M462">
            <v>296552.90000000002</v>
          </cell>
          <cell r="U462">
            <v>113</v>
          </cell>
          <cell r="Y462" t="str">
            <v/>
          </cell>
          <cell r="AC462">
            <v>90</v>
          </cell>
          <cell r="AG462"/>
          <cell r="AK462"/>
          <cell r="AO462"/>
          <cell r="AS462">
            <v>3295.0322222222217</v>
          </cell>
        </row>
        <row r="463">
          <cell r="A463">
            <v>45778</v>
          </cell>
          <cell r="E463" t="str">
            <v>Inspection Contract - Variable</v>
          </cell>
          <cell r="F463" t="str">
            <v>Constellation</v>
          </cell>
          <cell r="M463">
            <v>51840</v>
          </cell>
          <cell r="U463">
            <v>17</v>
          </cell>
          <cell r="Y463" t="str">
            <v/>
          </cell>
          <cell r="AC463">
            <v>28</v>
          </cell>
          <cell r="AG463"/>
          <cell r="AK463"/>
          <cell r="AO463"/>
          <cell r="AS463">
            <v>1851.4285714285713</v>
          </cell>
        </row>
        <row r="464">
          <cell r="A464">
            <v>45778</v>
          </cell>
          <cell r="E464" t="str">
            <v>Inspection Contract - Variable</v>
          </cell>
          <cell r="F464" t="str">
            <v>Modec</v>
          </cell>
          <cell r="M464">
            <v>57728.14</v>
          </cell>
          <cell r="U464">
            <v>158</v>
          </cell>
          <cell r="Y464">
            <v>156</v>
          </cell>
          <cell r="AC464">
            <v>42</v>
          </cell>
          <cell r="AG464"/>
          <cell r="AK464"/>
          <cell r="AO464"/>
          <cell r="AS464">
            <v>1374.4795238095237</v>
          </cell>
        </row>
        <row r="465">
          <cell r="A465">
            <v>45778</v>
          </cell>
          <cell r="E465" t="str">
            <v>Inspection Contract - Fixed Team</v>
          </cell>
          <cell r="F465" t="str">
            <v>Etesco</v>
          </cell>
          <cell r="M465">
            <v>93975.6</v>
          </cell>
          <cell r="U465">
            <v>2</v>
          </cell>
          <cell r="Y465">
            <v>2</v>
          </cell>
          <cell r="AC465">
            <v>45</v>
          </cell>
          <cell r="AG465"/>
          <cell r="AK465"/>
          <cell r="AO465"/>
          <cell r="AS465">
            <v>2088.3466666666668</v>
          </cell>
        </row>
        <row r="466">
          <cell r="A466">
            <v>45778</v>
          </cell>
          <cell r="E466" t="str">
            <v>Maintenance Contract - Variable</v>
          </cell>
          <cell r="F466" t="str">
            <v>Foresea</v>
          </cell>
          <cell r="M466">
            <v>10780.56</v>
          </cell>
          <cell r="U466">
            <v>51</v>
          </cell>
          <cell r="Y466">
            <v>54</v>
          </cell>
          <cell r="AC466">
            <v>42</v>
          </cell>
          <cell r="AG466"/>
          <cell r="AK466"/>
          <cell r="AO466"/>
          <cell r="AS466">
            <v>256.68</v>
          </cell>
        </row>
        <row r="467">
          <cell r="A467">
            <v>45778</v>
          </cell>
          <cell r="E467" t="str">
            <v>Maintenance Spot</v>
          </cell>
          <cell r="F467" t="str">
            <v>Technip</v>
          </cell>
          <cell r="M467">
            <v>23992.41</v>
          </cell>
          <cell r="U467">
            <v>35</v>
          </cell>
          <cell r="Y467">
            <v>35</v>
          </cell>
          <cell r="AC467">
            <v>4</v>
          </cell>
          <cell r="AG467">
            <v>1211.04</v>
          </cell>
          <cell r="AK467"/>
          <cell r="AO467"/>
          <cell r="AS467">
            <v>5998.1025000000009</v>
          </cell>
        </row>
        <row r="468">
          <cell r="A468">
            <v>45778</v>
          </cell>
          <cell r="E468" t="str">
            <v>Maintenance Contract - Variable</v>
          </cell>
          <cell r="F468" t="str">
            <v>Etesco</v>
          </cell>
          <cell r="M468">
            <v>26910</v>
          </cell>
          <cell r="U468" t="str">
            <v/>
          </cell>
          <cell r="Y468">
            <v>13</v>
          </cell>
          <cell r="AC468">
            <v>0</v>
          </cell>
          <cell r="AG468"/>
          <cell r="AK468"/>
          <cell r="AO468"/>
          <cell r="AS468" t="str">
            <v/>
          </cell>
        </row>
        <row r="469">
          <cell r="A469">
            <v>45778</v>
          </cell>
          <cell r="E469" t="str">
            <v>Inspection Spot</v>
          </cell>
          <cell r="F469" t="str">
            <v>Seadrill</v>
          </cell>
          <cell r="M469">
            <v>-9472.82</v>
          </cell>
          <cell r="U469">
            <v>54</v>
          </cell>
          <cell r="Y469" t="str">
            <v/>
          </cell>
          <cell r="AC469">
            <v>0</v>
          </cell>
          <cell r="AG469"/>
          <cell r="AK469"/>
          <cell r="AO469"/>
          <cell r="AS469" t="str">
            <v/>
          </cell>
        </row>
        <row r="470">
          <cell r="A470">
            <v>45778</v>
          </cell>
          <cell r="E470" t="str">
            <v>Inspection Contract - Variable</v>
          </cell>
          <cell r="F470" t="str">
            <v>SEA1</v>
          </cell>
          <cell r="M470">
            <v>43243.4</v>
          </cell>
          <cell r="U470">
            <v>26</v>
          </cell>
          <cell r="Y470">
            <v>26</v>
          </cell>
          <cell r="AC470">
            <v>12</v>
          </cell>
          <cell r="AG470"/>
          <cell r="AK470"/>
          <cell r="AO470"/>
          <cell r="AS470">
            <v>3603.6166666666663</v>
          </cell>
        </row>
        <row r="471">
          <cell r="A471">
            <v>45778</v>
          </cell>
          <cell r="E471" t="str">
            <v>Maintenance Spot</v>
          </cell>
          <cell r="F471" t="str">
            <v>Technip</v>
          </cell>
          <cell r="M471">
            <v>58607.5</v>
          </cell>
          <cell r="U471">
            <v>36</v>
          </cell>
          <cell r="Y471">
            <v>36</v>
          </cell>
          <cell r="AC471">
            <v>14</v>
          </cell>
          <cell r="AG471"/>
          <cell r="AK471"/>
          <cell r="AO471"/>
          <cell r="AS471">
            <v>4186.2500000000009</v>
          </cell>
        </row>
        <row r="472">
          <cell r="A472">
            <v>45778</v>
          </cell>
          <cell r="E472" t="str">
            <v>Inspection Spot</v>
          </cell>
          <cell r="F472" t="str">
            <v>Technip</v>
          </cell>
          <cell r="M472">
            <v>76857.679999999993</v>
          </cell>
          <cell r="U472">
            <v>29</v>
          </cell>
          <cell r="Y472">
            <v>29</v>
          </cell>
          <cell r="AC472">
            <v>16</v>
          </cell>
          <cell r="AG472"/>
          <cell r="AK472"/>
          <cell r="AO472"/>
          <cell r="AS472">
            <v>4803.6049999999996</v>
          </cell>
        </row>
        <row r="473">
          <cell r="A473">
            <v>45778</v>
          </cell>
          <cell r="E473" t="str">
            <v>Maintenance Contract - Variable</v>
          </cell>
          <cell r="F473" t="str">
            <v>Foresea</v>
          </cell>
          <cell r="M473">
            <v>17111.84</v>
          </cell>
          <cell r="U473">
            <v>23</v>
          </cell>
          <cell r="Y473">
            <v>23</v>
          </cell>
          <cell r="AC473">
            <v>8</v>
          </cell>
          <cell r="AG473"/>
          <cell r="AK473"/>
          <cell r="AO473"/>
          <cell r="AS473">
            <v>2138.98</v>
          </cell>
        </row>
        <row r="474">
          <cell r="A474">
            <v>45778</v>
          </cell>
          <cell r="E474" t="str">
            <v>Inspection Contract - Fixed Team</v>
          </cell>
          <cell r="F474" t="str">
            <v>Helix</v>
          </cell>
          <cell r="M474">
            <v>45179.75</v>
          </cell>
          <cell r="U474">
            <v>8</v>
          </cell>
          <cell r="Y474">
            <v>8</v>
          </cell>
          <cell r="AC474">
            <v>21</v>
          </cell>
          <cell r="AG474"/>
          <cell r="AK474"/>
          <cell r="AO474"/>
          <cell r="AS474">
            <v>2151.4166666666665</v>
          </cell>
        </row>
        <row r="475">
          <cell r="A475">
            <v>45717</v>
          </cell>
          <cell r="E475" t="str">
            <v>Inspection Spot</v>
          </cell>
          <cell r="F475" t="str">
            <v>Seadrill</v>
          </cell>
          <cell r="M475">
            <v>10114</v>
          </cell>
          <cell r="U475">
            <v>71</v>
          </cell>
          <cell r="Y475">
            <v>71</v>
          </cell>
          <cell r="AC475">
            <v>3</v>
          </cell>
          <cell r="AG475"/>
          <cell r="AK475"/>
          <cell r="AO475"/>
          <cell r="AS475">
            <v>3371.3333333333335</v>
          </cell>
        </row>
        <row r="476">
          <cell r="A476">
            <v>45778</v>
          </cell>
          <cell r="E476" t="str">
            <v>Maintenance Contract - Variable</v>
          </cell>
          <cell r="F476" t="str">
            <v>Foresea</v>
          </cell>
          <cell r="M476">
            <v>27778.28</v>
          </cell>
          <cell r="U476">
            <v>13</v>
          </cell>
          <cell r="Y476">
            <v>13</v>
          </cell>
          <cell r="AC476">
            <v>10</v>
          </cell>
          <cell r="AG476"/>
          <cell r="AK476"/>
          <cell r="AO476"/>
          <cell r="AS476">
            <v>2777.828</v>
          </cell>
        </row>
        <row r="477">
          <cell r="A477">
            <v>45778</v>
          </cell>
          <cell r="E477" t="str">
            <v>Engineering</v>
          </cell>
          <cell r="F477" t="str">
            <v>Seadrill</v>
          </cell>
          <cell r="M477">
            <v>24455</v>
          </cell>
          <cell r="U477">
            <v>8</v>
          </cell>
          <cell r="Y477" t="str">
            <v/>
          </cell>
          <cell r="AC477">
            <v>0</v>
          </cell>
          <cell r="AG477"/>
          <cell r="AK477"/>
          <cell r="AO477"/>
          <cell r="AS477" t="str">
            <v/>
          </cell>
        </row>
        <row r="478">
          <cell r="A478">
            <v>45778</v>
          </cell>
          <cell r="E478" t="str">
            <v>Inspection Contract - Variable</v>
          </cell>
          <cell r="F478" t="str">
            <v>Transocean</v>
          </cell>
          <cell r="M478">
            <v>7869.5</v>
          </cell>
          <cell r="U478">
            <v>23</v>
          </cell>
          <cell r="Y478">
            <v>23</v>
          </cell>
          <cell r="AC478">
            <v>3</v>
          </cell>
          <cell r="AG478"/>
          <cell r="AK478"/>
          <cell r="AO478"/>
          <cell r="AS478">
            <v>2623.1666666666665</v>
          </cell>
        </row>
        <row r="479">
          <cell r="A479">
            <v>45778</v>
          </cell>
          <cell r="E479" t="str">
            <v>Inspection Spot</v>
          </cell>
          <cell r="F479" t="str">
            <v>Oceaneering</v>
          </cell>
          <cell r="M479">
            <v>8272</v>
          </cell>
          <cell r="U479">
            <v>6</v>
          </cell>
          <cell r="Y479" t="str">
            <v/>
          </cell>
          <cell r="AC479">
            <v>2</v>
          </cell>
          <cell r="AG479"/>
          <cell r="AK479"/>
          <cell r="AO479"/>
          <cell r="AS479">
            <v>4136</v>
          </cell>
        </row>
        <row r="480">
          <cell r="A480">
            <v>45778</v>
          </cell>
          <cell r="E480" t="str">
            <v>Inspection Contract - Variable</v>
          </cell>
          <cell r="F480" t="str">
            <v>Modec</v>
          </cell>
          <cell r="M480">
            <v>42450.06</v>
          </cell>
          <cell r="U480">
            <v>28</v>
          </cell>
          <cell r="Y480">
            <v>28</v>
          </cell>
          <cell r="AC480">
            <v>30</v>
          </cell>
          <cell r="AG480"/>
          <cell r="AK480"/>
          <cell r="AO480"/>
          <cell r="AS480">
            <v>1415.002</v>
          </cell>
        </row>
        <row r="481">
          <cell r="A481">
            <v>45809</v>
          </cell>
          <cell r="E481" t="str">
            <v>Maintenance Contract - Variable</v>
          </cell>
          <cell r="F481" t="str">
            <v>Constellation</v>
          </cell>
          <cell r="M481">
            <v>16559.990000000002</v>
          </cell>
          <cell r="U481" t="str">
            <v/>
          </cell>
          <cell r="Y481">
            <v>33</v>
          </cell>
          <cell r="AC481">
            <v>0</v>
          </cell>
          <cell r="AG481"/>
          <cell r="AK481"/>
          <cell r="AO481">
            <v>-0.01</v>
          </cell>
          <cell r="AS481" t="str">
            <v/>
          </cell>
        </row>
        <row r="482">
          <cell r="A482">
            <v>45809</v>
          </cell>
          <cell r="E482" t="str">
            <v>Inspection Contract - Variable</v>
          </cell>
          <cell r="F482" t="str">
            <v>Constellation</v>
          </cell>
          <cell r="M482">
            <v>9480</v>
          </cell>
          <cell r="U482" t="str">
            <v/>
          </cell>
          <cell r="Y482">
            <v>24</v>
          </cell>
          <cell r="AC482">
            <v>0</v>
          </cell>
          <cell r="AG482"/>
          <cell r="AK482"/>
          <cell r="AO482"/>
          <cell r="AS482" t="str">
            <v/>
          </cell>
        </row>
        <row r="483">
          <cell r="A483">
            <v>45748</v>
          </cell>
          <cell r="E483" t="str">
            <v>Inspection Spot</v>
          </cell>
          <cell r="F483" t="str">
            <v>Seadrill</v>
          </cell>
          <cell r="M483">
            <v>133751</v>
          </cell>
          <cell r="U483">
            <v>71</v>
          </cell>
          <cell r="Y483">
            <v>71</v>
          </cell>
          <cell r="AC483">
            <v>42</v>
          </cell>
          <cell r="AG483"/>
          <cell r="AK483"/>
          <cell r="AO483"/>
          <cell r="AS483">
            <v>3184.5476190476193</v>
          </cell>
        </row>
        <row r="484">
          <cell r="A484">
            <v>45809</v>
          </cell>
          <cell r="E484" t="str">
            <v>Inspection Contract - Variable</v>
          </cell>
          <cell r="F484" t="str">
            <v>Constellation</v>
          </cell>
          <cell r="M484">
            <v>-30615.599999999999</v>
          </cell>
          <cell r="U484">
            <v>44</v>
          </cell>
          <cell r="Y484" t="str">
            <v/>
          </cell>
          <cell r="AC484">
            <v>-12</v>
          </cell>
          <cell r="AG484"/>
          <cell r="AK484"/>
          <cell r="AO484"/>
          <cell r="AS484">
            <v>2551.2999999999997</v>
          </cell>
        </row>
        <row r="485">
          <cell r="A485">
            <v>45809</v>
          </cell>
          <cell r="E485" t="str">
            <v>Maintenance Spot</v>
          </cell>
          <cell r="F485" t="str">
            <v>Archer</v>
          </cell>
          <cell r="M485">
            <v>-22265.4</v>
          </cell>
          <cell r="U485">
            <v>90</v>
          </cell>
          <cell r="Y485">
            <v>90</v>
          </cell>
          <cell r="AC485">
            <v>0</v>
          </cell>
          <cell r="AG485"/>
          <cell r="AK485"/>
          <cell r="AO485"/>
          <cell r="AS485" t="str">
            <v/>
          </cell>
        </row>
        <row r="486">
          <cell r="A486">
            <v>45809</v>
          </cell>
          <cell r="E486" t="str">
            <v>Maintenance Spot</v>
          </cell>
          <cell r="F486" t="str">
            <v>PRIO</v>
          </cell>
          <cell r="M486">
            <v>6143.99</v>
          </cell>
          <cell r="U486">
            <v>78</v>
          </cell>
          <cell r="Y486">
            <v>78</v>
          </cell>
          <cell r="AC486">
            <v>0</v>
          </cell>
          <cell r="AG486"/>
          <cell r="AK486"/>
          <cell r="AO486"/>
          <cell r="AS486" t="str">
            <v/>
          </cell>
        </row>
        <row r="487">
          <cell r="A487">
            <v>45809</v>
          </cell>
          <cell r="E487" t="str">
            <v>Inspection Contract - Fixed Team</v>
          </cell>
          <cell r="F487" t="str">
            <v>Constellation</v>
          </cell>
          <cell r="M487">
            <v>-3475.42</v>
          </cell>
          <cell r="U487">
            <v>17</v>
          </cell>
          <cell r="Y487" t="str">
            <v/>
          </cell>
          <cell r="AC487">
            <v>0</v>
          </cell>
          <cell r="AG487"/>
          <cell r="AK487"/>
          <cell r="AO487"/>
          <cell r="AS487" t="str">
            <v/>
          </cell>
        </row>
        <row r="488">
          <cell r="A488">
            <v>45809</v>
          </cell>
          <cell r="E488" t="str">
            <v>Inspection Contract - Fixed Team</v>
          </cell>
          <cell r="F488" t="str">
            <v>Foresea</v>
          </cell>
          <cell r="M488">
            <v>1500</v>
          </cell>
          <cell r="U488">
            <v>48</v>
          </cell>
          <cell r="Y488" t="str">
            <v/>
          </cell>
          <cell r="AC488">
            <v>0</v>
          </cell>
          <cell r="AG488">
            <v>1500</v>
          </cell>
          <cell r="AK488"/>
          <cell r="AO488"/>
          <cell r="AS488" t="str">
            <v/>
          </cell>
        </row>
        <row r="489">
          <cell r="A489">
            <v>45809</v>
          </cell>
          <cell r="E489" t="str">
            <v>Inspection Contract - Fixed Team</v>
          </cell>
          <cell r="F489" t="str">
            <v>Transocean</v>
          </cell>
          <cell r="M489">
            <v>-2810.23</v>
          </cell>
          <cell r="U489">
            <v>6</v>
          </cell>
          <cell r="Y489">
            <v>6</v>
          </cell>
          <cell r="AC489">
            <v>-2</v>
          </cell>
          <cell r="AG489">
            <v>-439.45</v>
          </cell>
          <cell r="AK489"/>
          <cell r="AO489"/>
          <cell r="AS489">
            <v>1405.115</v>
          </cell>
        </row>
        <row r="490">
          <cell r="A490">
            <v>45809</v>
          </cell>
          <cell r="E490" t="str">
            <v>Inspection Spot</v>
          </cell>
          <cell r="F490" t="str">
            <v>Technip</v>
          </cell>
          <cell r="M490">
            <v>73400.75</v>
          </cell>
          <cell r="U490">
            <v>47</v>
          </cell>
          <cell r="Y490">
            <v>47</v>
          </cell>
          <cell r="AC490">
            <v>-20</v>
          </cell>
          <cell r="AG490">
            <v>94221.51</v>
          </cell>
          <cell r="AK490"/>
          <cell r="AO490"/>
          <cell r="AS490">
            <v>-3670.0374999999999</v>
          </cell>
        </row>
        <row r="491">
          <cell r="A491">
            <v>45809</v>
          </cell>
          <cell r="E491" t="str">
            <v>Maintenance Spot</v>
          </cell>
          <cell r="F491" t="str">
            <v>Technip</v>
          </cell>
          <cell r="M491">
            <v>1065.83</v>
          </cell>
          <cell r="U491">
            <v>63</v>
          </cell>
          <cell r="Y491">
            <v>57</v>
          </cell>
          <cell r="AC491">
            <v>0</v>
          </cell>
          <cell r="AG491">
            <v>3375.5</v>
          </cell>
          <cell r="AK491"/>
          <cell r="AO491"/>
          <cell r="AS491" t="str">
            <v/>
          </cell>
        </row>
        <row r="492">
          <cell r="A492">
            <v>45748</v>
          </cell>
          <cell r="E492" t="str">
            <v>Inspection Spot</v>
          </cell>
          <cell r="F492" t="str">
            <v>Seadrill</v>
          </cell>
          <cell r="M492">
            <v>233898</v>
          </cell>
          <cell r="U492">
            <v>57</v>
          </cell>
          <cell r="Y492">
            <v>57</v>
          </cell>
          <cell r="AC492">
            <v>81</v>
          </cell>
          <cell r="AG492"/>
          <cell r="AK492"/>
          <cell r="AO492"/>
          <cell r="AS492">
            <v>2887.6296296296296</v>
          </cell>
        </row>
        <row r="493">
          <cell r="A493">
            <v>45809</v>
          </cell>
          <cell r="E493" t="str">
            <v>Maintenance Spot</v>
          </cell>
          <cell r="F493" t="str">
            <v>Archer</v>
          </cell>
          <cell r="M493">
            <v>35857.64</v>
          </cell>
          <cell r="U493">
            <v>67</v>
          </cell>
          <cell r="Y493">
            <v>67</v>
          </cell>
          <cell r="AC493">
            <v>0</v>
          </cell>
          <cell r="AG493"/>
          <cell r="AK493"/>
          <cell r="AO493"/>
          <cell r="AS493" t="str">
            <v/>
          </cell>
        </row>
        <row r="494">
          <cell r="A494">
            <v>45809</v>
          </cell>
          <cell r="E494" t="str">
            <v>Maintenance Spot</v>
          </cell>
          <cell r="F494" t="str">
            <v>Archer</v>
          </cell>
          <cell r="M494">
            <v>61658.5</v>
          </cell>
          <cell r="U494">
            <v>106</v>
          </cell>
          <cell r="Y494">
            <v>106</v>
          </cell>
          <cell r="AC494">
            <v>8</v>
          </cell>
          <cell r="AG494"/>
          <cell r="AK494"/>
          <cell r="AO494"/>
          <cell r="AS494">
            <v>7707.3125</v>
          </cell>
        </row>
        <row r="495">
          <cell r="A495">
            <v>45809</v>
          </cell>
          <cell r="E495" t="str">
            <v>Inspection Contract - Fixed Team</v>
          </cell>
          <cell r="F495" t="str">
            <v>Constellation</v>
          </cell>
          <cell r="M495">
            <v>81862.83</v>
          </cell>
          <cell r="U495">
            <v>3</v>
          </cell>
          <cell r="Y495" t="str">
            <v/>
          </cell>
          <cell r="AC495">
            <v>45</v>
          </cell>
          <cell r="AG495"/>
          <cell r="AK495"/>
          <cell r="AO495"/>
          <cell r="AS495">
            <v>1819.174</v>
          </cell>
        </row>
        <row r="496">
          <cell r="A496">
            <v>45809</v>
          </cell>
          <cell r="E496" t="str">
            <v>Inspection Contract - Fixed Team</v>
          </cell>
          <cell r="F496" t="str">
            <v>Transocean</v>
          </cell>
          <cell r="M496">
            <v>-0.6</v>
          </cell>
          <cell r="U496">
            <v>13</v>
          </cell>
          <cell r="Y496" t="str">
            <v/>
          </cell>
          <cell r="AC496">
            <v>0</v>
          </cell>
          <cell r="AG496"/>
          <cell r="AK496"/>
          <cell r="AO496"/>
          <cell r="AS496" t="str">
            <v/>
          </cell>
        </row>
        <row r="497">
          <cell r="A497">
            <v>45809</v>
          </cell>
          <cell r="E497" t="str">
            <v>Inspection Contract - Fixed Team</v>
          </cell>
          <cell r="F497" t="str">
            <v>Transocean</v>
          </cell>
          <cell r="M497">
            <v>30068.78</v>
          </cell>
          <cell r="U497">
            <v>18</v>
          </cell>
          <cell r="Y497">
            <v>18</v>
          </cell>
          <cell r="AC497">
            <v>12</v>
          </cell>
          <cell r="AG497"/>
          <cell r="AK497"/>
          <cell r="AO497"/>
          <cell r="AS497">
            <v>2505.7316666666666</v>
          </cell>
        </row>
        <row r="498">
          <cell r="A498">
            <v>45809</v>
          </cell>
          <cell r="E498" t="str">
            <v>Inspection Contract - Fixed Team</v>
          </cell>
          <cell r="F498" t="str">
            <v>Transocean</v>
          </cell>
          <cell r="M498">
            <v>2529.7600000000002</v>
          </cell>
          <cell r="U498">
            <v>10</v>
          </cell>
          <cell r="Y498" t="str">
            <v/>
          </cell>
          <cell r="AC498">
            <v>0</v>
          </cell>
          <cell r="AG498"/>
          <cell r="AK498"/>
          <cell r="AO498"/>
          <cell r="AS498" t="str">
            <v/>
          </cell>
        </row>
        <row r="499">
          <cell r="A499">
            <v>45809</v>
          </cell>
          <cell r="E499" t="str">
            <v>Inspection Contract - Variable</v>
          </cell>
          <cell r="F499" t="str">
            <v>Constellation</v>
          </cell>
          <cell r="M499">
            <v>7.89</v>
          </cell>
          <cell r="U499">
            <v>31</v>
          </cell>
          <cell r="Y499" t="str">
            <v/>
          </cell>
          <cell r="AC499">
            <v>0</v>
          </cell>
          <cell r="AG499"/>
          <cell r="AK499"/>
          <cell r="AO499"/>
          <cell r="AS499" t="str">
            <v/>
          </cell>
        </row>
        <row r="500">
          <cell r="A500">
            <v>45809</v>
          </cell>
          <cell r="E500" t="str">
            <v>Engineering</v>
          </cell>
          <cell r="F500" t="str">
            <v>Seadrill</v>
          </cell>
          <cell r="M500">
            <v>16250</v>
          </cell>
          <cell r="U500">
            <v>41</v>
          </cell>
          <cell r="Y500" t="str">
            <v/>
          </cell>
          <cell r="AC500">
            <v>0</v>
          </cell>
          <cell r="AG500"/>
          <cell r="AK500"/>
          <cell r="AO500"/>
          <cell r="AS500" t="str">
            <v/>
          </cell>
        </row>
        <row r="501">
          <cell r="A501">
            <v>45809</v>
          </cell>
          <cell r="E501" t="str">
            <v>Engineering</v>
          </cell>
          <cell r="F501" t="str">
            <v>Seadrill</v>
          </cell>
          <cell r="M501">
            <v>16250</v>
          </cell>
          <cell r="U501">
            <v>44</v>
          </cell>
          <cell r="Y501" t="str">
            <v/>
          </cell>
          <cell r="AC501">
            <v>0</v>
          </cell>
          <cell r="AG501"/>
          <cell r="AK501"/>
          <cell r="AO501"/>
          <cell r="AS501" t="str">
            <v/>
          </cell>
        </row>
        <row r="502">
          <cell r="A502">
            <v>45809</v>
          </cell>
          <cell r="E502" t="str">
            <v>Inspection Contract - Variable</v>
          </cell>
          <cell r="F502" t="str">
            <v>Etesco</v>
          </cell>
          <cell r="M502">
            <v>-36244.46</v>
          </cell>
          <cell r="U502">
            <v>17</v>
          </cell>
          <cell r="Y502">
            <v>17</v>
          </cell>
          <cell r="AC502">
            <v>-3</v>
          </cell>
          <cell r="AG502">
            <v>1352.4</v>
          </cell>
          <cell r="AK502"/>
          <cell r="AO502"/>
          <cell r="AS502">
            <v>12081.486666666664</v>
          </cell>
        </row>
        <row r="503">
          <cell r="A503">
            <v>45870</v>
          </cell>
          <cell r="E503" t="str">
            <v>Inspection Contract - Variable</v>
          </cell>
          <cell r="F503" t="str">
            <v>Modec</v>
          </cell>
          <cell r="M503">
            <v>-90.21</v>
          </cell>
          <cell r="U503">
            <v>116</v>
          </cell>
          <cell r="Y503" t="str">
            <v/>
          </cell>
          <cell r="AC503">
            <v>0</v>
          </cell>
          <cell r="AG503"/>
          <cell r="AK503"/>
          <cell r="AO503">
            <v>-90.21</v>
          </cell>
          <cell r="AS503" t="str">
            <v/>
          </cell>
        </row>
        <row r="504">
          <cell r="A504">
            <v>45809</v>
          </cell>
          <cell r="E504" t="str">
            <v>Maintenance Contract - Variable</v>
          </cell>
          <cell r="F504" t="str">
            <v>Transocean</v>
          </cell>
          <cell r="M504">
            <v>23551.96</v>
          </cell>
          <cell r="U504">
            <v>49</v>
          </cell>
          <cell r="Y504">
            <v>49</v>
          </cell>
          <cell r="AC504">
            <v>8</v>
          </cell>
          <cell r="AG504"/>
          <cell r="AK504"/>
          <cell r="AO504"/>
          <cell r="AS504">
            <v>2943.9949999999999</v>
          </cell>
        </row>
        <row r="505">
          <cell r="A505">
            <v>45809</v>
          </cell>
          <cell r="E505" t="str">
            <v>Maintenance Contract - Variable</v>
          </cell>
          <cell r="F505" t="str">
            <v>Transocean</v>
          </cell>
          <cell r="M505">
            <v>270.02999999999997</v>
          </cell>
          <cell r="U505">
            <v>26</v>
          </cell>
          <cell r="Y505" t="str">
            <v/>
          </cell>
          <cell r="AC505">
            <v>0</v>
          </cell>
          <cell r="AG505"/>
          <cell r="AK505"/>
          <cell r="AO505"/>
          <cell r="AS505" t="str">
            <v/>
          </cell>
        </row>
        <row r="506">
          <cell r="A506">
            <v>45809</v>
          </cell>
          <cell r="E506" t="str">
            <v>Inspection Spot</v>
          </cell>
          <cell r="F506" t="str">
            <v>Seadrill</v>
          </cell>
          <cell r="M506">
            <v>-2040</v>
          </cell>
          <cell r="U506">
            <v>57</v>
          </cell>
          <cell r="Y506">
            <v>57</v>
          </cell>
          <cell r="AC506">
            <v>0</v>
          </cell>
          <cell r="AG506"/>
          <cell r="AK506"/>
          <cell r="AO506"/>
          <cell r="AS506" t="str">
            <v/>
          </cell>
        </row>
        <row r="507">
          <cell r="A507">
            <v>45809</v>
          </cell>
          <cell r="E507" t="str">
            <v>Inspection Contract - Variable</v>
          </cell>
          <cell r="F507" t="str">
            <v>SEA1</v>
          </cell>
          <cell r="M507">
            <v>4760.6499999999996</v>
          </cell>
          <cell r="U507">
            <v>29</v>
          </cell>
          <cell r="Y507">
            <v>29</v>
          </cell>
          <cell r="AC507">
            <v>0</v>
          </cell>
          <cell r="AG507"/>
          <cell r="AK507"/>
          <cell r="AO507"/>
          <cell r="AS507" t="str">
            <v/>
          </cell>
        </row>
        <row r="508">
          <cell r="A508">
            <v>45809</v>
          </cell>
          <cell r="E508" t="str">
            <v>Equipment Rental</v>
          </cell>
          <cell r="F508" t="str">
            <v>Foresea</v>
          </cell>
          <cell r="M508">
            <v>145937.4</v>
          </cell>
          <cell r="U508" t="str">
            <v/>
          </cell>
          <cell r="Y508">
            <v>13</v>
          </cell>
          <cell r="AC508">
            <v>0</v>
          </cell>
          <cell r="AG508"/>
          <cell r="AK508"/>
          <cell r="AO508"/>
          <cell r="AS508" t="str">
            <v/>
          </cell>
        </row>
        <row r="509">
          <cell r="A509">
            <v>45809</v>
          </cell>
          <cell r="E509" t="str">
            <v>Inspection Contract - Variable</v>
          </cell>
          <cell r="F509" t="str">
            <v>Constellation</v>
          </cell>
          <cell r="M509">
            <v>24752</v>
          </cell>
          <cell r="U509">
            <v>17</v>
          </cell>
          <cell r="Y509" t="str">
            <v/>
          </cell>
          <cell r="AC509">
            <v>14</v>
          </cell>
          <cell r="AG509"/>
          <cell r="AK509"/>
          <cell r="AO509"/>
          <cell r="AS509">
            <v>1768</v>
          </cell>
        </row>
        <row r="510">
          <cell r="A510">
            <v>45809</v>
          </cell>
          <cell r="E510" t="str">
            <v>Inspection Contract - Variable</v>
          </cell>
          <cell r="F510" t="str">
            <v>Modec</v>
          </cell>
          <cell r="M510">
            <v>9280.2000000000007</v>
          </cell>
          <cell r="U510">
            <v>158</v>
          </cell>
          <cell r="Y510">
            <v>156</v>
          </cell>
          <cell r="AC510">
            <v>3</v>
          </cell>
          <cell r="AG510"/>
          <cell r="AK510"/>
          <cell r="AO510"/>
          <cell r="AS510">
            <v>3093.4</v>
          </cell>
        </row>
        <row r="511">
          <cell r="A511">
            <v>45809</v>
          </cell>
          <cell r="E511" t="str">
            <v>Maintenance Contract - Variable</v>
          </cell>
          <cell r="F511" t="str">
            <v>Foresea</v>
          </cell>
          <cell r="M511">
            <v>35535.5</v>
          </cell>
          <cell r="U511">
            <v>51</v>
          </cell>
          <cell r="Y511">
            <v>54</v>
          </cell>
          <cell r="AC511">
            <v>-21</v>
          </cell>
          <cell r="AG511"/>
          <cell r="AK511"/>
          <cell r="AO511"/>
          <cell r="AS511">
            <v>-1692.1666666666667</v>
          </cell>
        </row>
        <row r="512">
          <cell r="A512">
            <v>45809</v>
          </cell>
          <cell r="E512" t="str">
            <v>Maintenance Contract - Variable</v>
          </cell>
          <cell r="F512" t="str">
            <v>Etesco</v>
          </cell>
          <cell r="M512">
            <v>5220</v>
          </cell>
          <cell r="U512" t="str">
            <v/>
          </cell>
          <cell r="Y512">
            <v>13</v>
          </cell>
          <cell r="AC512">
            <v>0</v>
          </cell>
          <cell r="AG512"/>
          <cell r="AK512"/>
          <cell r="AO512"/>
          <cell r="AS512" t="str">
            <v/>
          </cell>
        </row>
        <row r="513">
          <cell r="A513">
            <v>45778</v>
          </cell>
          <cell r="E513" t="str">
            <v>Inspection Spot</v>
          </cell>
          <cell r="F513" t="str">
            <v>Seadrill</v>
          </cell>
          <cell r="M513">
            <v>176972.82</v>
          </cell>
          <cell r="U513">
            <v>42</v>
          </cell>
          <cell r="Y513">
            <v>11</v>
          </cell>
          <cell r="AC513">
            <v>73</v>
          </cell>
          <cell r="AG513"/>
          <cell r="AK513"/>
          <cell r="AO513"/>
          <cell r="AS513">
            <v>2424.2852054794521</v>
          </cell>
        </row>
        <row r="514">
          <cell r="A514">
            <v>45809</v>
          </cell>
          <cell r="E514" t="str">
            <v>Inspection Contract - Variable</v>
          </cell>
          <cell r="F514" t="str">
            <v>SEA1</v>
          </cell>
          <cell r="M514">
            <v>6656</v>
          </cell>
          <cell r="U514">
            <v>26</v>
          </cell>
          <cell r="Y514">
            <v>26</v>
          </cell>
          <cell r="AC514">
            <v>0</v>
          </cell>
          <cell r="AG514"/>
          <cell r="AK514"/>
          <cell r="AO514"/>
          <cell r="AS514" t="str">
            <v/>
          </cell>
        </row>
        <row r="515">
          <cell r="A515">
            <v>45809</v>
          </cell>
          <cell r="E515" t="str">
            <v>Inspection Spot</v>
          </cell>
          <cell r="F515" t="str">
            <v>Technip</v>
          </cell>
          <cell r="M515">
            <v>9499.0300000000007</v>
          </cell>
          <cell r="U515">
            <v>29</v>
          </cell>
          <cell r="Y515">
            <v>29</v>
          </cell>
          <cell r="AC515">
            <v>4</v>
          </cell>
          <cell r="AG515"/>
          <cell r="AK515"/>
          <cell r="AO515"/>
          <cell r="AS515">
            <v>2374.7574999999997</v>
          </cell>
        </row>
        <row r="516">
          <cell r="A516">
            <v>45809</v>
          </cell>
          <cell r="E516" t="str">
            <v>Maintenance Contract - Variable</v>
          </cell>
          <cell r="F516" t="str">
            <v>Foresea</v>
          </cell>
          <cell r="M516">
            <v>16256.26</v>
          </cell>
          <cell r="U516">
            <v>23</v>
          </cell>
          <cell r="Y516">
            <v>23</v>
          </cell>
          <cell r="AC516">
            <v>7</v>
          </cell>
          <cell r="AG516"/>
          <cell r="AK516"/>
          <cell r="AO516"/>
          <cell r="AS516">
            <v>2322.3228571428572</v>
          </cell>
        </row>
        <row r="517">
          <cell r="A517">
            <v>45778</v>
          </cell>
          <cell r="E517" t="str">
            <v>Inspection Spot</v>
          </cell>
          <cell r="F517" t="str">
            <v>Seadrill</v>
          </cell>
          <cell r="M517">
            <v>53064</v>
          </cell>
          <cell r="U517">
            <v>42</v>
          </cell>
          <cell r="Y517">
            <v>11</v>
          </cell>
          <cell r="AC517">
            <v>18</v>
          </cell>
          <cell r="AG517"/>
          <cell r="AK517"/>
          <cell r="AO517"/>
          <cell r="AS517">
            <v>2948</v>
          </cell>
        </row>
        <row r="518">
          <cell r="A518">
            <v>45809</v>
          </cell>
          <cell r="E518" t="str">
            <v>Inspection Contract - Fixed Team</v>
          </cell>
          <cell r="F518" t="str">
            <v>Helix</v>
          </cell>
          <cell r="M518">
            <v>109205.91</v>
          </cell>
          <cell r="U518">
            <v>8</v>
          </cell>
          <cell r="Y518">
            <v>8</v>
          </cell>
          <cell r="AC518">
            <v>45</v>
          </cell>
          <cell r="AG518"/>
          <cell r="AK518"/>
          <cell r="AO518"/>
          <cell r="AS518">
            <v>2426.7980000000002</v>
          </cell>
        </row>
        <row r="519">
          <cell r="A519">
            <v>45778</v>
          </cell>
          <cell r="E519" t="str">
            <v>Inspection Spot</v>
          </cell>
          <cell r="F519" t="str">
            <v>Seadrill</v>
          </cell>
          <cell r="M519">
            <v>238108.62</v>
          </cell>
          <cell r="U519">
            <v>30</v>
          </cell>
          <cell r="Y519">
            <v>30</v>
          </cell>
          <cell r="AC519">
            <v>84</v>
          </cell>
          <cell r="AG519">
            <v>1597.62</v>
          </cell>
          <cell r="AK519"/>
          <cell r="AO519"/>
          <cell r="AS519">
            <v>2834.6264285714287</v>
          </cell>
        </row>
        <row r="520">
          <cell r="A520">
            <v>45809</v>
          </cell>
          <cell r="E520" t="str">
            <v>Maintenance Contract - Variable</v>
          </cell>
          <cell r="F520" t="str">
            <v>Foresea</v>
          </cell>
          <cell r="M520">
            <v>-2909.02</v>
          </cell>
          <cell r="U520">
            <v>13</v>
          </cell>
          <cell r="Y520">
            <v>13</v>
          </cell>
          <cell r="AC520">
            <v>-1</v>
          </cell>
          <cell r="AG520"/>
          <cell r="AK520"/>
          <cell r="AO520"/>
          <cell r="AS520">
            <v>2909.0200000000023</v>
          </cell>
        </row>
        <row r="521">
          <cell r="A521">
            <v>45809</v>
          </cell>
          <cell r="E521" t="str">
            <v>Inspection Spot</v>
          </cell>
          <cell r="F521" t="str">
            <v>SLB</v>
          </cell>
          <cell r="M521">
            <v>77695.06</v>
          </cell>
          <cell r="U521">
            <v>36</v>
          </cell>
          <cell r="Y521">
            <v>36</v>
          </cell>
          <cell r="AC521">
            <v>12</v>
          </cell>
          <cell r="AG521"/>
          <cell r="AK521"/>
          <cell r="AO521"/>
          <cell r="AS521">
            <v>6474.5883333333331</v>
          </cell>
        </row>
        <row r="522">
          <cell r="A522">
            <v>45809</v>
          </cell>
          <cell r="E522" t="str">
            <v>Inspection Contract - Variable</v>
          </cell>
          <cell r="F522" t="str">
            <v>Transocean</v>
          </cell>
          <cell r="M522">
            <v>97622.01</v>
          </cell>
          <cell r="U522">
            <v>23</v>
          </cell>
          <cell r="Y522">
            <v>23</v>
          </cell>
          <cell r="AC522">
            <v>30</v>
          </cell>
          <cell r="AG522">
            <v>1735.18</v>
          </cell>
          <cell r="AK522"/>
          <cell r="AO522"/>
          <cell r="AS522">
            <v>3254.067</v>
          </cell>
        </row>
        <row r="523">
          <cell r="A523">
            <v>45809</v>
          </cell>
          <cell r="E523" t="str">
            <v>Inspection Contract - Fixed Team</v>
          </cell>
          <cell r="F523" t="str">
            <v>Constellation</v>
          </cell>
          <cell r="M523">
            <v>166208.14000000001</v>
          </cell>
          <cell r="U523">
            <v>7</v>
          </cell>
          <cell r="Y523" t="str">
            <v/>
          </cell>
          <cell r="AC523">
            <v>88</v>
          </cell>
          <cell r="AG523"/>
          <cell r="AK523"/>
          <cell r="AO523"/>
          <cell r="AS523">
            <v>1888.7288636363637</v>
          </cell>
        </row>
        <row r="524">
          <cell r="A524">
            <v>45809</v>
          </cell>
          <cell r="E524" t="str">
            <v>Inspection Contract - Fixed Team</v>
          </cell>
          <cell r="F524" t="str">
            <v>Etesco</v>
          </cell>
          <cell r="M524">
            <v>93975.6</v>
          </cell>
          <cell r="U524">
            <v>1</v>
          </cell>
          <cell r="Y524">
            <v>1</v>
          </cell>
          <cell r="AC524">
            <v>45</v>
          </cell>
          <cell r="AG524"/>
          <cell r="AK524"/>
          <cell r="AO524"/>
          <cell r="AS524">
            <v>2088.3466666666668</v>
          </cell>
        </row>
        <row r="525">
          <cell r="A525">
            <v>45809</v>
          </cell>
          <cell r="E525" t="str">
            <v>Inspection Contract - Fixed Team</v>
          </cell>
          <cell r="F525" t="str">
            <v>Foresea</v>
          </cell>
          <cell r="M525">
            <v>181036.98</v>
          </cell>
          <cell r="U525">
            <v>11</v>
          </cell>
          <cell r="Y525" t="str">
            <v/>
          </cell>
          <cell r="AC525">
            <v>76</v>
          </cell>
          <cell r="AG525"/>
          <cell r="AK525"/>
          <cell r="AO525"/>
          <cell r="AS525">
            <v>2382.0655263157896</v>
          </cell>
        </row>
        <row r="526">
          <cell r="A526">
            <v>45809</v>
          </cell>
          <cell r="E526" t="str">
            <v>Inspection Contract - Fixed Team</v>
          </cell>
          <cell r="F526" t="str">
            <v>Foresea</v>
          </cell>
          <cell r="M526">
            <v>165414.66</v>
          </cell>
          <cell r="U526">
            <v>11</v>
          </cell>
          <cell r="Y526" t="str">
            <v/>
          </cell>
          <cell r="AC526">
            <v>90</v>
          </cell>
          <cell r="AG526"/>
          <cell r="AK526"/>
          <cell r="AO526"/>
          <cell r="AS526">
            <v>1837.9406666666666</v>
          </cell>
        </row>
        <row r="527">
          <cell r="A527">
            <v>45809</v>
          </cell>
          <cell r="E527" t="str">
            <v>Inspection Contract - Fixed Team</v>
          </cell>
          <cell r="F527" t="str">
            <v>Foresea</v>
          </cell>
          <cell r="M527">
            <v>165414.66</v>
          </cell>
          <cell r="U527">
            <v>11</v>
          </cell>
          <cell r="Y527" t="str">
            <v/>
          </cell>
          <cell r="AC527">
            <v>90</v>
          </cell>
          <cell r="AG527"/>
          <cell r="AK527"/>
          <cell r="AO527"/>
          <cell r="AS527">
            <v>1837.9406666666666</v>
          </cell>
        </row>
        <row r="528">
          <cell r="A528">
            <v>45809</v>
          </cell>
          <cell r="E528" t="str">
            <v>Inspection Contract - Fixed Team</v>
          </cell>
          <cell r="F528" t="str">
            <v>Ventura</v>
          </cell>
          <cell r="M528">
            <v>162720</v>
          </cell>
          <cell r="U528">
            <v>7</v>
          </cell>
          <cell r="Y528" t="str">
            <v/>
          </cell>
          <cell r="AC528">
            <v>88</v>
          </cell>
          <cell r="AG528"/>
          <cell r="AK528"/>
          <cell r="AO528"/>
          <cell r="AS528">
            <v>1849.090909090909</v>
          </cell>
        </row>
        <row r="529">
          <cell r="A529">
            <v>45809</v>
          </cell>
          <cell r="E529" t="str">
            <v>Inspection Contract - Fixed Team</v>
          </cell>
          <cell r="F529" t="str">
            <v>Ventura</v>
          </cell>
          <cell r="M529">
            <v>162720</v>
          </cell>
          <cell r="U529">
            <v>4</v>
          </cell>
          <cell r="Y529" t="str">
            <v/>
          </cell>
          <cell r="AC529">
            <v>90</v>
          </cell>
          <cell r="AG529"/>
          <cell r="AK529"/>
          <cell r="AO529"/>
          <cell r="AS529">
            <v>1808</v>
          </cell>
        </row>
        <row r="530">
          <cell r="A530">
            <v>45809</v>
          </cell>
          <cell r="E530" t="str">
            <v>Inspection Contract - Fixed Team</v>
          </cell>
          <cell r="F530" t="str">
            <v>Transocean</v>
          </cell>
          <cell r="M530">
            <v>189180</v>
          </cell>
          <cell r="U530">
            <v>2</v>
          </cell>
          <cell r="Y530">
            <v>2</v>
          </cell>
          <cell r="AC530">
            <v>90</v>
          </cell>
          <cell r="AG530"/>
          <cell r="AK530"/>
          <cell r="AO530"/>
          <cell r="AS530">
            <v>2102</v>
          </cell>
        </row>
        <row r="531">
          <cell r="A531">
            <v>45809</v>
          </cell>
          <cell r="E531" t="str">
            <v>Inspection Contract - Fixed Team</v>
          </cell>
          <cell r="F531" t="str">
            <v>Transocean</v>
          </cell>
          <cell r="M531">
            <v>192347.41</v>
          </cell>
          <cell r="U531">
            <v>2</v>
          </cell>
          <cell r="Y531">
            <v>2</v>
          </cell>
          <cell r="AC531">
            <v>90</v>
          </cell>
          <cell r="AG531"/>
          <cell r="AK531"/>
          <cell r="AO531"/>
          <cell r="AS531">
            <v>2137.1934444444446</v>
          </cell>
        </row>
        <row r="532">
          <cell r="A532">
            <v>45809</v>
          </cell>
          <cell r="E532" t="str">
            <v>Inspection Contract - Fixed Team</v>
          </cell>
          <cell r="F532" t="str">
            <v>Transocean</v>
          </cell>
          <cell r="M532">
            <v>224021.51</v>
          </cell>
          <cell r="U532">
            <v>14</v>
          </cell>
          <cell r="Y532">
            <v>14</v>
          </cell>
          <cell r="AC532">
            <v>108</v>
          </cell>
          <cell r="AG532"/>
          <cell r="AK532"/>
          <cell r="AO532"/>
          <cell r="AS532">
            <v>2074.2732407407407</v>
          </cell>
        </row>
        <row r="533">
          <cell r="A533">
            <v>45809</v>
          </cell>
          <cell r="E533" t="str">
            <v>Inspection Contract - Fixed Team</v>
          </cell>
          <cell r="F533" t="str">
            <v>Transocean</v>
          </cell>
          <cell r="M533">
            <v>193579.42</v>
          </cell>
          <cell r="U533">
            <v>2</v>
          </cell>
          <cell r="Y533">
            <v>2</v>
          </cell>
          <cell r="AC533">
            <v>90</v>
          </cell>
          <cell r="AG533"/>
          <cell r="AK533"/>
          <cell r="AO533"/>
          <cell r="AS533">
            <v>2150.8824444444444</v>
          </cell>
        </row>
        <row r="534">
          <cell r="A534">
            <v>45809</v>
          </cell>
          <cell r="E534" t="str">
            <v>Inspection Contract - Fixed Team</v>
          </cell>
          <cell r="F534" t="str">
            <v>Transocean</v>
          </cell>
          <cell r="M534">
            <v>189180</v>
          </cell>
          <cell r="U534">
            <v>9</v>
          </cell>
          <cell r="Y534">
            <v>9</v>
          </cell>
          <cell r="AC534">
            <v>89</v>
          </cell>
          <cell r="AG534"/>
          <cell r="AK534"/>
          <cell r="AO534"/>
          <cell r="AS534">
            <v>2125.6179775280898</v>
          </cell>
        </row>
        <row r="535">
          <cell r="A535">
            <v>45809</v>
          </cell>
          <cell r="E535" t="str">
            <v>Inspection Contract - Fixed Team</v>
          </cell>
          <cell r="F535" t="str">
            <v>Transocean</v>
          </cell>
          <cell r="M535">
            <v>189180</v>
          </cell>
          <cell r="U535">
            <v>2</v>
          </cell>
          <cell r="Y535">
            <v>2</v>
          </cell>
          <cell r="AC535">
            <v>90</v>
          </cell>
          <cell r="AG535"/>
          <cell r="AK535"/>
          <cell r="AO535"/>
          <cell r="AS535">
            <v>2102</v>
          </cell>
        </row>
        <row r="536">
          <cell r="A536">
            <v>45809</v>
          </cell>
          <cell r="E536" t="str">
            <v>Inspection Contract - Variable</v>
          </cell>
          <cell r="F536" t="str">
            <v>Constellation</v>
          </cell>
          <cell r="M536">
            <v>176116.8</v>
          </cell>
          <cell r="U536">
            <v>9</v>
          </cell>
          <cell r="Y536" t="str">
            <v/>
          </cell>
          <cell r="AC536">
            <v>90</v>
          </cell>
          <cell r="AG536"/>
          <cell r="AK536"/>
          <cell r="AO536">
            <v>-850.32</v>
          </cell>
          <cell r="AS536">
            <v>1956.8533333333335</v>
          </cell>
        </row>
        <row r="537">
          <cell r="A537">
            <v>45809</v>
          </cell>
          <cell r="E537" t="str">
            <v>Inspection Contract - Variable</v>
          </cell>
          <cell r="F537" t="str">
            <v>Modec</v>
          </cell>
          <cell r="M537">
            <v>75339.48</v>
          </cell>
          <cell r="U537">
            <v>29</v>
          </cell>
          <cell r="Y537" t="str">
            <v/>
          </cell>
          <cell r="AC537">
            <v>40</v>
          </cell>
          <cell r="AG537"/>
          <cell r="AK537"/>
          <cell r="AO537"/>
          <cell r="AS537">
            <v>1883.4869999999999</v>
          </cell>
        </row>
        <row r="538">
          <cell r="A538">
            <v>45809</v>
          </cell>
          <cell r="E538" t="str">
            <v>Engineering</v>
          </cell>
          <cell r="F538" t="str">
            <v>Seadrill</v>
          </cell>
          <cell r="M538">
            <v>16250</v>
          </cell>
          <cell r="U538">
            <v>18</v>
          </cell>
          <cell r="Y538" t="str">
            <v/>
          </cell>
          <cell r="AC538">
            <v>0</v>
          </cell>
          <cell r="AG538"/>
          <cell r="AK538"/>
          <cell r="AO538"/>
          <cell r="AS538" t="str">
            <v/>
          </cell>
        </row>
        <row r="539">
          <cell r="A539">
            <v>45809</v>
          </cell>
          <cell r="E539" t="str">
            <v>Inspection Contract - Variable</v>
          </cell>
          <cell r="F539" t="str">
            <v>Etesco</v>
          </cell>
          <cell r="M539">
            <v>87597.93</v>
          </cell>
          <cell r="U539">
            <v>11</v>
          </cell>
          <cell r="Y539">
            <v>11</v>
          </cell>
          <cell r="AC539">
            <v>28</v>
          </cell>
          <cell r="AG539"/>
          <cell r="AK539"/>
          <cell r="AO539"/>
          <cell r="AS539">
            <v>3128.4974999999999</v>
          </cell>
        </row>
        <row r="540">
          <cell r="A540">
            <v>45809</v>
          </cell>
          <cell r="E540" t="str">
            <v>Maintenance Contract - Variable</v>
          </cell>
          <cell r="F540" t="str">
            <v>Ventura</v>
          </cell>
          <cell r="M540">
            <v>21194.400000000001</v>
          </cell>
          <cell r="U540">
            <v>19</v>
          </cell>
          <cell r="Y540" t="str">
            <v/>
          </cell>
          <cell r="AC540">
            <v>6</v>
          </cell>
          <cell r="AG540"/>
          <cell r="AK540"/>
          <cell r="AO540"/>
          <cell r="AS540">
            <v>3532.4</v>
          </cell>
        </row>
        <row r="541">
          <cell r="A541">
            <v>45809</v>
          </cell>
          <cell r="E541" t="str">
            <v>Maintenance Contract - Variable</v>
          </cell>
          <cell r="F541" t="str">
            <v>SEA1</v>
          </cell>
          <cell r="M541">
            <v>111830.39999999999</v>
          </cell>
          <cell r="U541">
            <v>38</v>
          </cell>
          <cell r="Y541">
            <v>38</v>
          </cell>
          <cell r="AC541">
            <v>36</v>
          </cell>
          <cell r="AG541"/>
          <cell r="AK541"/>
          <cell r="AO541"/>
          <cell r="AS541">
            <v>3106.3999999999996</v>
          </cell>
        </row>
        <row r="542">
          <cell r="A542">
            <v>45809</v>
          </cell>
          <cell r="E542" t="str">
            <v>Inspection Contract - Variable</v>
          </cell>
          <cell r="F542" t="str">
            <v>Modec</v>
          </cell>
          <cell r="M542">
            <v>19817.439999999999</v>
          </cell>
          <cell r="U542">
            <v>32</v>
          </cell>
          <cell r="Y542" t="str">
            <v/>
          </cell>
          <cell r="AC542">
            <v>20</v>
          </cell>
          <cell r="AG542"/>
          <cell r="AK542"/>
          <cell r="AO542"/>
          <cell r="AS542">
            <v>990.87199999999996</v>
          </cell>
        </row>
        <row r="543">
          <cell r="A543">
            <v>45778</v>
          </cell>
          <cell r="E543" t="str">
            <v>Inspection Spot</v>
          </cell>
          <cell r="F543" t="str">
            <v>Seadrill</v>
          </cell>
          <cell r="M543">
            <v>62468</v>
          </cell>
          <cell r="U543">
            <v>26</v>
          </cell>
          <cell r="Y543">
            <v>26</v>
          </cell>
          <cell r="AC543">
            <v>21</v>
          </cell>
          <cell r="AG543"/>
          <cell r="AK543"/>
          <cell r="AO543"/>
          <cell r="AS543">
            <v>2974.6666666666665</v>
          </cell>
        </row>
        <row r="544">
          <cell r="A544">
            <v>45778</v>
          </cell>
          <cell r="E544" t="str">
            <v>Inspection Contract - Variable</v>
          </cell>
          <cell r="F544" t="str">
            <v>Modec</v>
          </cell>
          <cell r="M544">
            <v>59657.1</v>
          </cell>
          <cell r="U544">
            <v>68</v>
          </cell>
          <cell r="Y544" t="str">
            <v/>
          </cell>
          <cell r="AC544">
            <v>28</v>
          </cell>
          <cell r="AG544"/>
          <cell r="AK544"/>
          <cell r="AO544"/>
          <cell r="AS544">
            <v>2130.610714285714</v>
          </cell>
        </row>
        <row r="545">
          <cell r="A545">
            <v>45809</v>
          </cell>
          <cell r="E545" t="str">
            <v>Inspection Spot</v>
          </cell>
          <cell r="F545" t="str">
            <v>Technip</v>
          </cell>
          <cell r="M545">
            <v>20919.61</v>
          </cell>
          <cell r="U545">
            <v>17</v>
          </cell>
          <cell r="Y545">
            <v>17</v>
          </cell>
          <cell r="AC545">
            <v>4</v>
          </cell>
          <cell r="AG545"/>
          <cell r="AK545"/>
          <cell r="AO545"/>
          <cell r="AS545">
            <v>5229.9025000000001</v>
          </cell>
        </row>
        <row r="546">
          <cell r="A546">
            <v>45809</v>
          </cell>
          <cell r="E546" t="str">
            <v>Inspection Contract - Fixed Team</v>
          </cell>
          <cell r="F546" t="str">
            <v>Constellation</v>
          </cell>
          <cell r="M546">
            <v>90249.7</v>
          </cell>
          <cell r="U546">
            <v>25</v>
          </cell>
          <cell r="Y546" t="str">
            <v/>
          </cell>
          <cell r="AC546">
            <v>42</v>
          </cell>
          <cell r="AG546"/>
          <cell r="AK546"/>
          <cell r="AO546"/>
          <cell r="AS546">
            <v>2148.8023809523811</v>
          </cell>
        </row>
        <row r="547">
          <cell r="A547">
            <v>45809</v>
          </cell>
          <cell r="E547" t="str">
            <v>Inspection Spot</v>
          </cell>
          <cell r="F547" t="str">
            <v>Seadrill</v>
          </cell>
          <cell r="M547">
            <v>193033.91</v>
          </cell>
          <cell r="U547">
            <v>26</v>
          </cell>
          <cell r="Y547">
            <v>26</v>
          </cell>
          <cell r="AC547">
            <v>63</v>
          </cell>
          <cell r="AG547"/>
          <cell r="AK547"/>
          <cell r="AO547"/>
          <cell r="AS547">
            <v>3064.0303174603173</v>
          </cell>
        </row>
        <row r="548">
          <cell r="A548">
            <v>45809</v>
          </cell>
          <cell r="E548" t="str">
            <v>Maintenance Spot</v>
          </cell>
          <cell r="F548" t="str">
            <v>Archer</v>
          </cell>
          <cell r="M548">
            <v>612963</v>
          </cell>
          <cell r="U548">
            <v>57</v>
          </cell>
          <cell r="Y548">
            <v>50</v>
          </cell>
          <cell r="AC548">
            <v>134</v>
          </cell>
          <cell r="AG548"/>
          <cell r="AK548"/>
          <cell r="AO548"/>
          <cell r="AS548">
            <v>4574.3507462686566</v>
          </cell>
        </row>
        <row r="549">
          <cell r="A549">
            <v>45809</v>
          </cell>
          <cell r="E549" t="str">
            <v>Inspection Contract - Variable</v>
          </cell>
          <cell r="F549" t="str">
            <v>Modec</v>
          </cell>
          <cell r="M549">
            <v>57977.06</v>
          </cell>
          <cell r="U549">
            <v>28</v>
          </cell>
          <cell r="Y549">
            <v>28</v>
          </cell>
          <cell r="AC549">
            <v>45</v>
          </cell>
          <cell r="AG549"/>
          <cell r="AK549"/>
          <cell r="AO549"/>
          <cell r="AS549">
            <v>1288.3791111111111</v>
          </cell>
        </row>
        <row r="550">
          <cell r="A550">
            <v>45809</v>
          </cell>
          <cell r="E550" t="str">
            <v>Engineering</v>
          </cell>
          <cell r="F550" t="str">
            <v>Etesco</v>
          </cell>
          <cell r="M550">
            <v>49255</v>
          </cell>
          <cell r="U550">
            <v>14</v>
          </cell>
          <cell r="Y550" t="str">
            <v/>
          </cell>
          <cell r="AC550">
            <v>0</v>
          </cell>
          <cell r="AG550"/>
          <cell r="AK550"/>
          <cell r="AO550"/>
          <cell r="AS550" t="str">
            <v/>
          </cell>
        </row>
        <row r="551">
          <cell r="A551">
            <v>45809</v>
          </cell>
          <cell r="E551" t="str">
            <v>Maintenance Contract - Variable</v>
          </cell>
          <cell r="F551" t="str">
            <v>Transocean</v>
          </cell>
          <cell r="M551">
            <v>206275.97</v>
          </cell>
          <cell r="U551">
            <v>33</v>
          </cell>
          <cell r="Y551">
            <v>33</v>
          </cell>
          <cell r="AC551">
            <v>64</v>
          </cell>
          <cell r="AG551"/>
          <cell r="AK551"/>
          <cell r="AO551"/>
          <cell r="AS551">
            <v>3223.06203125</v>
          </cell>
        </row>
        <row r="552">
          <cell r="A552">
            <v>45809</v>
          </cell>
          <cell r="E552" t="str">
            <v>Inspection Spot</v>
          </cell>
          <cell r="F552" t="str">
            <v>Seadrill</v>
          </cell>
          <cell r="M552">
            <v>237602.62</v>
          </cell>
          <cell r="U552">
            <v>11</v>
          </cell>
          <cell r="Y552">
            <v>11</v>
          </cell>
          <cell r="AC552">
            <v>84</v>
          </cell>
          <cell r="AG552">
            <v>1597.62</v>
          </cell>
          <cell r="AK552"/>
          <cell r="AO552"/>
          <cell r="AS552">
            <v>2828.6026190476191</v>
          </cell>
        </row>
        <row r="553">
          <cell r="A553">
            <v>45809</v>
          </cell>
          <cell r="E553" t="str">
            <v>Maintenance Spot</v>
          </cell>
          <cell r="F553" t="str">
            <v>Technip</v>
          </cell>
          <cell r="M553">
            <v>81591.92</v>
          </cell>
          <cell r="U553">
            <v>28</v>
          </cell>
          <cell r="Y553">
            <v>28</v>
          </cell>
          <cell r="AC553">
            <v>16</v>
          </cell>
          <cell r="AG553"/>
          <cell r="AK553"/>
          <cell r="AO553"/>
          <cell r="AS553">
            <v>5099.4949999999999</v>
          </cell>
        </row>
        <row r="554">
          <cell r="A554">
            <v>45809</v>
          </cell>
          <cell r="E554" t="str">
            <v>Inspection Contract - Variable</v>
          </cell>
          <cell r="F554" t="str">
            <v>Foresea</v>
          </cell>
          <cell r="M554">
            <v>71265.070000000007</v>
          </cell>
          <cell r="U554">
            <v>16</v>
          </cell>
          <cell r="Y554">
            <v>22</v>
          </cell>
          <cell r="AC554">
            <v>33</v>
          </cell>
          <cell r="AG554">
            <v>750</v>
          </cell>
          <cell r="AK554"/>
          <cell r="AO554"/>
          <cell r="AS554">
            <v>2159.5475757575755</v>
          </cell>
        </row>
        <row r="555">
          <cell r="A555">
            <v>45809</v>
          </cell>
          <cell r="E555" t="str">
            <v>Inspection Contract - Fixed Team</v>
          </cell>
          <cell r="F555" t="str">
            <v>Etesco</v>
          </cell>
          <cell r="M555">
            <v>91617.42</v>
          </cell>
          <cell r="U555">
            <v>1</v>
          </cell>
          <cell r="Y555">
            <v>1</v>
          </cell>
          <cell r="AC555">
            <v>45</v>
          </cell>
          <cell r="AG555"/>
          <cell r="AK555"/>
          <cell r="AO555"/>
          <cell r="AS555">
            <v>2035.9426666666666</v>
          </cell>
        </row>
        <row r="556">
          <cell r="A556">
            <v>45809</v>
          </cell>
          <cell r="E556" t="str">
            <v>Inspection Contract - Variable</v>
          </cell>
          <cell r="F556" t="str">
            <v>Etesco</v>
          </cell>
          <cell r="M556">
            <v>142621</v>
          </cell>
          <cell r="U556">
            <v>70</v>
          </cell>
          <cell r="Y556" t="str">
            <v/>
          </cell>
          <cell r="AC556">
            <v>46</v>
          </cell>
          <cell r="AG556"/>
          <cell r="AK556"/>
          <cell r="AO556"/>
          <cell r="AS556">
            <v>3100.4565217391305</v>
          </cell>
        </row>
        <row r="557">
          <cell r="A557">
            <v>45809</v>
          </cell>
          <cell r="E557" t="str">
            <v>Inspection Spot</v>
          </cell>
          <cell r="F557" t="str">
            <v>Seadrill</v>
          </cell>
          <cell r="M557">
            <v>126611</v>
          </cell>
          <cell r="U557">
            <v>47</v>
          </cell>
          <cell r="Y557">
            <v>51</v>
          </cell>
          <cell r="AC557">
            <v>42</v>
          </cell>
          <cell r="AG557"/>
          <cell r="AK557"/>
          <cell r="AO557"/>
          <cell r="AS557">
            <v>3014.5476190476193</v>
          </cell>
        </row>
        <row r="558">
          <cell r="A558">
            <v>45809</v>
          </cell>
          <cell r="E558" t="str">
            <v>Engineering</v>
          </cell>
          <cell r="F558" t="str">
            <v>Transocean</v>
          </cell>
          <cell r="M558">
            <v>120000</v>
          </cell>
          <cell r="U558" t="str">
            <v/>
          </cell>
          <cell r="Y558" t="str">
            <v/>
          </cell>
          <cell r="AC558">
            <v>0</v>
          </cell>
          <cell r="AG558"/>
          <cell r="AK558"/>
          <cell r="AO558"/>
          <cell r="AS558" t="str">
            <v/>
          </cell>
        </row>
        <row r="559">
          <cell r="A559">
            <v>45809</v>
          </cell>
          <cell r="E559" t="str">
            <v>Maintenance Contract - Variable</v>
          </cell>
          <cell r="F559" t="str">
            <v>Transocean</v>
          </cell>
          <cell r="M559">
            <v>99771.29</v>
          </cell>
          <cell r="U559">
            <v>36</v>
          </cell>
          <cell r="Y559">
            <v>36</v>
          </cell>
          <cell r="AC559">
            <v>34</v>
          </cell>
          <cell r="AG559"/>
          <cell r="AK559"/>
          <cell r="AO559"/>
          <cell r="AS559">
            <v>2934.4497058823526</v>
          </cell>
        </row>
        <row r="560">
          <cell r="A560">
            <v>45809</v>
          </cell>
          <cell r="E560" t="str">
            <v>Inspection Spot</v>
          </cell>
          <cell r="F560" t="str">
            <v>Oceaneering</v>
          </cell>
          <cell r="M560">
            <v>6960</v>
          </cell>
          <cell r="U560">
            <v>22</v>
          </cell>
          <cell r="Y560" t="str">
            <v/>
          </cell>
          <cell r="AC560">
            <v>2</v>
          </cell>
          <cell r="AG560"/>
          <cell r="AK560"/>
          <cell r="AO560"/>
          <cell r="AS560">
            <v>3480</v>
          </cell>
        </row>
        <row r="561">
          <cell r="A561">
            <v>45809</v>
          </cell>
          <cell r="E561" t="str">
            <v>Inspection Contract - Variable</v>
          </cell>
          <cell r="F561" t="str">
            <v>Modec</v>
          </cell>
          <cell r="M561">
            <v>75596.7</v>
          </cell>
          <cell r="U561">
            <v>19</v>
          </cell>
          <cell r="Y561" t="str">
            <v/>
          </cell>
          <cell r="AC561">
            <v>33</v>
          </cell>
          <cell r="AG561"/>
          <cell r="AK561"/>
          <cell r="AO561"/>
          <cell r="AS561">
            <v>2290.8090909090906</v>
          </cell>
        </row>
        <row r="562">
          <cell r="A562">
            <v>45809</v>
          </cell>
          <cell r="E562" t="str">
            <v>Maintenance Contract - Variable</v>
          </cell>
          <cell r="F562" t="str">
            <v>Ventura</v>
          </cell>
          <cell r="M562">
            <v>73020</v>
          </cell>
          <cell r="U562">
            <v>4</v>
          </cell>
          <cell r="Y562">
            <v>4</v>
          </cell>
          <cell r="AC562">
            <v>33</v>
          </cell>
          <cell r="AG562"/>
          <cell r="AK562"/>
          <cell r="AO562"/>
          <cell r="AS562">
            <v>2212.7272727272725</v>
          </cell>
        </row>
        <row r="563">
          <cell r="A563">
            <v>45809</v>
          </cell>
          <cell r="E563" t="str">
            <v>Inspection Contract - Variable</v>
          </cell>
          <cell r="F563" t="str">
            <v>Constellation</v>
          </cell>
          <cell r="M563">
            <v>32024</v>
          </cell>
          <cell r="U563">
            <v>4</v>
          </cell>
          <cell r="Y563" t="str">
            <v/>
          </cell>
          <cell r="AC563">
            <v>18</v>
          </cell>
          <cell r="AG563"/>
          <cell r="AK563"/>
          <cell r="AO563"/>
          <cell r="AS563">
            <v>1779.1111111111111</v>
          </cell>
        </row>
        <row r="564">
          <cell r="A564">
            <v>45809</v>
          </cell>
          <cell r="E564" t="str">
            <v>Inspection Contract - Variable</v>
          </cell>
          <cell r="F564" t="str">
            <v>Foresea</v>
          </cell>
          <cell r="M564">
            <v>65909.25</v>
          </cell>
          <cell r="U564">
            <v>82</v>
          </cell>
          <cell r="Y564">
            <v>31</v>
          </cell>
          <cell r="AC564">
            <v>27</v>
          </cell>
          <cell r="AG564"/>
          <cell r="AK564"/>
          <cell r="AO564"/>
          <cell r="AS564">
            <v>2441.0833333333335</v>
          </cell>
        </row>
        <row r="565">
          <cell r="A565">
            <v>45809</v>
          </cell>
          <cell r="E565" t="str">
            <v>Inspection Contract - Fixed Team</v>
          </cell>
          <cell r="F565" t="str">
            <v>Helix</v>
          </cell>
          <cell r="M565">
            <v>58088.25</v>
          </cell>
          <cell r="U565">
            <v>6</v>
          </cell>
          <cell r="Y565">
            <v>6</v>
          </cell>
          <cell r="AC565">
            <v>27</v>
          </cell>
          <cell r="AG565"/>
          <cell r="AK565"/>
          <cell r="AO565"/>
          <cell r="AS565">
            <v>2151.4166666666665</v>
          </cell>
        </row>
        <row r="566">
          <cell r="A566">
            <v>45839</v>
          </cell>
          <cell r="E566" t="str">
            <v>Inspection Spot</v>
          </cell>
          <cell r="F566" t="str">
            <v>Seadrill</v>
          </cell>
          <cell r="M566">
            <v>87887</v>
          </cell>
          <cell r="U566">
            <v>11</v>
          </cell>
          <cell r="Y566">
            <v>11</v>
          </cell>
          <cell r="AC566">
            <v>33</v>
          </cell>
          <cell r="AG566"/>
          <cell r="AK566"/>
          <cell r="AO566"/>
          <cell r="AS566">
            <v>2663.242424242424</v>
          </cell>
        </row>
        <row r="567">
          <cell r="A567">
            <v>45809</v>
          </cell>
          <cell r="E567" t="str">
            <v>Inspection Contract - Variable</v>
          </cell>
          <cell r="F567" t="str">
            <v>Modec</v>
          </cell>
          <cell r="M567">
            <v>28916.66</v>
          </cell>
          <cell r="U567">
            <v>23</v>
          </cell>
          <cell r="Y567" t="str">
            <v/>
          </cell>
          <cell r="AC567">
            <v>27</v>
          </cell>
          <cell r="AG567"/>
          <cell r="AK567"/>
          <cell r="AO567"/>
          <cell r="AS567">
            <v>1070.9874074074073</v>
          </cell>
        </row>
        <row r="568">
          <cell r="A568">
            <v>45809</v>
          </cell>
          <cell r="E568" t="str">
            <v>Maintenance Contract - Variable</v>
          </cell>
          <cell r="F568" t="str">
            <v>Transocean</v>
          </cell>
          <cell r="M568">
            <v>203863.26</v>
          </cell>
          <cell r="U568">
            <v>16</v>
          </cell>
          <cell r="Y568">
            <v>16</v>
          </cell>
          <cell r="AC568">
            <v>33</v>
          </cell>
          <cell r="AG568"/>
          <cell r="AK568"/>
          <cell r="AO568"/>
          <cell r="AS568">
            <v>6177.6745454545453</v>
          </cell>
        </row>
        <row r="569">
          <cell r="A569">
            <v>45809</v>
          </cell>
          <cell r="E569" t="str">
            <v>Maintenance Spot</v>
          </cell>
          <cell r="F569" t="str">
            <v>Archer</v>
          </cell>
          <cell r="M569">
            <v>97878.99</v>
          </cell>
          <cell r="U569">
            <v>76</v>
          </cell>
          <cell r="Y569">
            <v>76</v>
          </cell>
          <cell r="AC569">
            <v>24</v>
          </cell>
          <cell r="AG569"/>
          <cell r="AK569"/>
          <cell r="AO569"/>
          <cell r="AS569">
            <v>4078.2912500000002</v>
          </cell>
        </row>
        <row r="570">
          <cell r="A570">
            <v>45809</v>
          </cell>
          <cell r="E570" t="str">
            <v>Inspection Spot</v>
          </cell>
          <cell r="F570" t="str">
            <v>Oceaneering</v>
          </cell>
          <cell r="M570">
            <v>7180</v>
          </cell>
          <cell r="U570">
            <v>11</v>
          </cell>
          <cell r="Y570" t="str">
            <v/>
          </cell>
          <cell r="AC570">
            <v>2</v>
          </cell>
          <cell r="AG570"/>
          <cell r="AK570"/>
          <cell r="AO570"/>
          <cell r="AS570">
            <v>3590</v>
          </cell>
        </row>
        <row r="571">
          <cell r="A571">
            <v>45809</v>
          </cell>
          <cell r="E571" t="str">
            <v>Inspection Contract - Variable</v>
          </cell>
          <cell r="F571" t="str">
            <v>Constellation</v>
          </cell>
          <cell r="M571">
            <v>74225.820000000007</v>
          </cell>
          <cell r="U571" t="str">
            <v/>
          </cell>
          <cell r="Y571" t="str">
            <v/>
          </cell>
          <cell r="AC571">
            <v>6</v>
          </cell>
          <cell r="AG571"/>
          <cell r="AK571"/>
          <cell r="AO571"/>
          <cell r="AS571">
            <v>12370.97</v>
          </cell>
        </row>
        <row r="572">
          <cell r="A572">
            <v>45809</v>
          </cell>
          <cell r="E572" t="str">
            <v>Equipment Rental</v>
          </cell>
          <cell r="F572" t="str">
            <v>Foresea</v>
          </cell>
          <cell r="M572">
            <v>2495.5</v>
          </cell>
          <cell r="U572" t="str">
            <v/>
          </cell>
          <cell r="Y572">
            <v>74</v>
          </cell>
          <cell r="AC572">
            <v>0</v>
          </cell>
          <cell r="AG572"/>
          <cell r="AK572"/>
          <cell r="AO572"/>
          <cell r="AS572" t="str">
            <v/>
          </cell>
        </row>
        <row r="573">
          <cell r="A573">
            <v>45809</v>
          </cell>
          <cell r="E573" t="str">
            <v>Equipment Rental</v>
          </cell>
          <cell r="F573" t="str">
            <v>Foresea</v>
          </cell>
          <cell r="M573">
            <v>5500</v>
          </cell>
          <cell r="U573" t="str">
            <v/>
          </cell>
          <cell r="Y573">
            <v>74</v>
          </cell>
          <cell r="AC573">
            <v>0</v>
          </cell>
          <cell r="AG573"/>
          <cell r="AK573"/>
          <cell r="AO573"/>
          <cell r="AS573" t="str">
            <v/>
          </cell>
        </row>
        <row r="574">
          <cell r="A574">
            <v>45809</v>
          </cell>
          <cell r="E574" t="str">
            <v>Inspection Contract - Fixed Team</v>
          </cell>
          <cell r="F574" t="str">
            <v>Helix</v>
          </cell>
          <cell r="M574">
            <v>36143.800000000003</v>
          </cell>
          <cell r="U574">
            <v>21</v>
          </cell>
          <cell r="Y574">
            <v>21</v>
          </cell>
          <cell r="AC574">
            <v>16</v>
          </cell>
          <cell r="AG574"/>
          <cell r="AK574"/>
          <cell r="AO574"/>
          <cell r="AS574">
            <v>2258.9875000000002</v>
          </cell>
        </row>
        <row r="575">
          <cell r="A575">
            <v>45809</v>
          </cell>
          <cell r="E575" t="str">
            <v>Inspection Contract - Variable</v>
          </cell>
          <cell r="F575" t="str">
            <v>Modec</v>
          </cell>
          <cell r="M575">
            <v>12765.03</v>
          </cell>
          <cell r="U575">
            <v>20</v>
          </cell>
          <cell r="Y575">
            <v>20</v>
          </cell>
          <cell r="AC575">
            <v>9</v>
          </cell>
          <cell r="AG575"/>
          <cell r="AK575"/>
          <cell r="AO575"/>
          <cell r="AS575">
            <v>1418.3366666666668</v>
          </cell>
        </row>
        <row r="576">
          <cell r="A576">
            <v>45809</v>
          </cell>
          <cell r="E576" t="str">
            <v>Inspection Contract - Variable</v>
          </cell>
          <cell r="F576" t="str">
            <v>Constellation</v>
          </cell>
          <cell r="M576">
            <v>19174</v>
          </cell>
          <cell r="U576">
            <v>14</v>
          </cell>
          <cell r="Y576">
            <v>14</v>
          </cell>
          <cell r="AC576">
            <v>4</v>
          </cell>
          <cell r="AG576"/>
          <cell r="AK576"/>
          <cell r="AO576"/>
          <cell r="AS576">
            <v>4793.5</v>
          </cell>
        </row>
        <row r="577">
          <cell r="A577">
            <v>45809</v>
          </cell>
          <cell r="E577" t="str">
            <v>Maintenance Contract - Variable</v>
          </cell>
          <cell r="F577" t="str">
            <v>Constellation</v>
          </cell>
          <cell r="M577">
            <v>43380.79</v>
          </cell>
          <cell r="U577">
            <v>4</v>
          </cell>
          <cell r="Y577" t="str">
            <v/>
          </cell>
          <cell r="AC577">
            <v>9</v>
          </cell>
          <cell r="AG577"/>
          <cell r="AK577"/>
          <cell r="AO577"/>
          <cell r="AS577">
            <v>4820.0877777777778</v>
          </cell>
        </row>
        <row r="578">
          <cell r="A578">
            <v>45809</v>
          </cell>
          <cell r="E578" t="str">
            <v>Maintenance Contract - Variable</v>
          </cell>
          <cell r="F578" t="str">
            <v>Helix</v>
          </cell>
          <cell r="M578">
            <v>15300.64</v>
          </cell>
          <cell r="U578">
            <v>20</v>
          </cell>
          <cell r="Y578">
            <v>20</v>
          </cell>
          <cell r="AC578">
            <v>5</v>
          </cell>
          <cell r="AG578"/>
          <cell r="AK578"/>
          <cell r="AO578"/>
          <cell r="AS578">
            <v>3060.1279999999997</v>
          </cell>
        </row>
        <row r="579">
          <cell r="A579">
            <v>45809</v>
          </cell>
          <cell r="E579" t="str">
            <v>Inspection Contract - Variable</v>
          </cell>
          <cell r="F579" t="str">
            <v>Etesco</v>
          </cell>
          <cell r="M579">
            <v>5676</v>
          </cell>
          <cell r="U579">
            <v>17</v>
          </cell>
          <cell r="Y579">
            <v>17</v>
          </cell>
          <cell r="AC579">
            <v>4</v>
          </cell>
          <cell r="AG579"/>
          <cell r="AK579"/>
          <cell r="AO579"/>
          <cell r="AS579">
            <v>1419</v>
          </cell>
        </row>
        <row r="580">
          <cell r="A580">
            <v>45809</v>
          </cell>
          <cell r="E580" t="str">
            <v>Inspection Contract - Fixed Team</v>
          </cell>
          <cell r="F580" t="str">
            <v>Etesco</v>
          </cell>
          <cell r="M580">
            <v>12530.07</v>
          </cell>
          <cell r="U580">
            <v>3</v>
          </cell>
          <cell r="Y580">
            <v>3</v>
          </cell>
          <cell r="AC580">
            <v>6</v>
          </cell>
          <cell r="AG580"/>
          <cell r="AK580"/>
          <cell r="AO580"/>
          <cell r="AS580">
            <v>2088.3449999999998</v>
          </cell>
        </row>
        <row r="581">
          <cell r="A581">
            <v>45809</v>
          </cell>
          <cell r="E581" t="str">
            <v>Inspection Contract - Variable</v>
          </cell>
          <cell r="F581" t="str">
            <v>Transocean</v>
          </cell>
          <cell r="M581">
            <v>6786.7</v>
          </cell>
          <cell r="U581">
            <v>45</v>
          </cell>
          <cell r="Y581">
            <v>45</v>
          </cell>
          <cell r="AC581">
            <v>3</v>
          </cell>
          <cell r="AG581"/>
          <cell r="AK581"/>
          <cell r="AO581"/>
          <cell r="AS581">
            <v>2262.2333333333331</v>
          </cell>
        </row>
        <row r="582">
          <cell r="A582">
            <v>45809</v>
          </cell>
          <cell r="E582" t="str">
            <v>Maintenance Spot</v>
          </cell>
          <cell r="F582" t="str">
            <v>Qualitech Por</v>
          </cell>
          <cell r="M582">
            <v>3718.17</v>
          </cell>
          <cell r="U582">
            <v>27</v>
          </cell>
          <cell r="Y582" t="str">
            <v/>
          </cell>
          <cell r="AC582">
            <v>2</v>
          </cell>
          <cell r="AG582"/>
          <cell r="AK582"/>
          <cell r="AO582"/>
          <cell r="AS582">
            <v>1859.085</v>
          </cell>
        </row>
        <row r="583">
          <cell r="A583">
            <v>45839</v>
          </cell>
          <cell r="E583" t="str">
            <v>Maintenance Contract - Variable</v>
          </cell>
          <cell r="F583" t="str">
            <v>Modec</v>
          </cell>
          <cell r="M583">
            <v>-76791.789999999994</v>
          </cell>
          <cell r="U583">
            <v>0</v>
          </cell>
          <cell r="Y583" t="str">
            <v/>
          </cell>
          <cell r="AC583">
            <v>0</v>
          </cell>
          <cell r="AG583"/>
          <cell r="AK583"/>
          <cell r="AO583"/>
          <cell r="AS583" t="str">
            <v/>
          </cell>
        </row>
        <row r="584">
          <cell r="A584">
            <v>45839</v>
          </cell>
          <cell r="E584" t="str">
            <v>Inspection Contract - Fixed Team</v>
          </cell>
          <cell r="F584" t="str">
            <v>Transocean</v>
          </cell>
          <cell r="M584">
            <v>21409</v>
          </cell>
          <cell r="U584">
            <v>32</v>
          </cell>
          <cell r="Y584" t="str">
            <v/>
          </cell>
          <cell r="AC584">
            <v>0</v>
          </cell>
          <cell r="AG584"/>
          <cell r="AK584"/>
          <cell r="AO584"/>
          <cell r="AS584" t="str">
            <v/>
          </cell>
        </row>
        <row r="585">
          <cell r="A585">
            <v>45839</v>
          </cell>
          <cell r="E585" t="str">
            <v>Inspection Contract - Fixed Team</v>
          </cell>
          <cell r="F585" t="str">
            <v>Transocean</v>
          </cell>
          <cell r="M585">
            <v>101264</v>
          </cell>
          <cell r="U585">
            <v>32</v>
          </cell>
          <cell r="Y585" t="str">
            <v/>
          </cell>
          <cell r="AC585">
            <v>0</v>
          </cell>
          <cell r="AG585"/>
          <cell r="AK585"/>
          <cell r="AO585"/>
          <cell r="AS585" t="str">
            <v/>
          </cell>
        </row>
        <row r="586">
          <cell r="A586">
            <v>45839</v>
          </cell>
          <cell r="E586" t="str">
            <v>Inspection Contract - Variable</v>
          </cell>
          <cell r="F586" t="str">
            <v>Transocean</v>
          </cell>
          <cell r="M586">
            <v>-21409</v>
          </cell>
          <cell r="U586">
            <v>32</v>
          </cell>
          <cell r="Y586" t="str">
            <v/>
          </cell>
          <cell r="AC586">
            <v>0</v>
          </cell>
          <cell r="AG586"/>
          <cell r="AK586"/>
          <cell r="AO586"/>
          <cell r="AS586" t="str">
            <v/>
          </cell>
        </row>
        <row r="587">
          <cell r="A587">
            <v>45839</v>
          </cell>
          <cell r="E587" t="str">
            <v>Inspection Contract - Variable</v>
          </cell>
          <cell r="F587" t="str">
            <v>Transocean</v>
          </cell>
          <cell r="M587">
            <v>-101264</v>
          </cell>
          <cell r="U587">
            <v>32</v>
          </cell>
          <cell r="Y587" t="str">
            <v/>
          </cell>
          <cell r="AC587">
            <v>0</v>
          </cell>
          <cell r="AG587"/>
          <cell r="AK587"/>
          <cell r="AO587"/>
          <cell r="AS587" t="str">
            <v/>
          </cell>
        </row>
        <row r="588">
          <cell r="A588">
            <v>45839</v>
          </cell>
          <cell r="E588" t="str">
            <v>Inspection Contract - Variable</v>
          </cell>
          <cell r="F588" t="str">
            <v>Foresea</v>
          </cell>
          <cell r="M588">
            <v>-134792.75</v>
          </cell>
          <cell r="U588">
            <v>94</v>
          </cell>
          <cell r="Y588">
            <v>187</v>
          </cell>
          <cell r="AC588">
            <v>0</v>
          </cell>
          <cell r="AG588"/>
          <cell r="AK588"/>
          <cell r="AO588"/>
          <cell r="AS588" t="str">
            <v/>
          </cell>
        </row>
        <row r="589">
          <cell r="A589">
            <v>45839</v>
          </cell>
          <cell r="E589" t="str">
            <v>Inspection Contract - Variable</v>
          </cell>
          <cell r="F589" t="str">
            <v>Modec</v>
          </cell>
          <cell r="M589">
            <v>-0.97</v>
          </cell>
          <cell r="U589">
            <v>130</v>
          </cell>
          <cell r="Y589">
            <v>130</v>
          </cell>
          <cell r="AC589">
            <v>0</v>
          </cell>
          <cell r="AG589"/>
          <cell r="AK589"/>
          <cell r="AO589">
            <v>-0.97</v>
          </cell>
          <cell r="AS589" t="str">
            <v/>
          </cell>
        </row>
        <row r="590">
          <cell r="A590">
            <v>45839</v>
          </cell>
          <cell r="E590" t="str">
            <v>Inspection Contract - Variable</v>
          </cell>
          <cell r="F590" t="str">
            <v>Modec</v>
          </cell>
          <cell r="M590">
            <v>-0.55000000000000004</v>
          </cell>
          <cell r="U590">
            <v>116</v>
          </cell>
          <cell r="Y590">
            <v>116</v>
          </cell>
          <cell r="AC590">
            <v>0</v>
          </cell>
          <cell r="AG590"/>
          <cell r="AK590"/>
          <cell r="AO590">
            <v>-0.55000000000000004</v>
          </cell>
          <cell r="AS590" t="str">
            <v/>
          </cell>
        </row>
        <row r="591">
          <cell r="A591">
            <v>45839</v>
          </cell>
          <cell r="E591" t="str">
            <v>Inspection Contract - Variable</v>
          </cell>
          <cell r="F591" t="str">
            <v>Modec</v>
          </cell>
          <cell r="M591">
            <v>61694.51</v>
          </cell>
          <cell r="U591">
            <v>102</v>
          </cell>
          <cell r="Y591">
            <v>102</v>
          </cell>
          <cell r="AC591">
            <v>45</v>
          </cell>
          <cell r="AG591"/>
          <cell r="AK591"/>
          <cell r="AO591">
            <v>-0.55000000000000004</v>
          </cell>
          <cell r="AS591">
            <v>1370.989111111111</v>
          </cell>
        </row>
        <row r="592">
          <cell r="A592">
            <v>45839</v>
          </cell>
          <cell r="E592" t="str">
            <v>Inspection Contract - Variable</v>
          </cell>
          <cell r="F592" t="str">
            <v>Modec</v>
          </cell>
          <cell r="M592">
            <v>221.69</v>
          </cell>
          <cell r="U592">
            <v>68</v>
          </cell>
          <cell r="Y592" t="str">
            <v/>
          </cell>
          <cell r="AC592">
            <v>0</v>
          </cell>
          <cell r="AG592"/>
          <cell r="AK592"/>
          <cell r="AO592">
            <v>221.69</v>
          </cell>
          <cell r="AS592" t="str">
            <v/>
          </cell>
        </row>
        <row r="593">
          <cell r="A593">
            <v>45839</v>
          </cell>
          <cell r="E593" t="str">
            <v>Inspection Contract - Variable</v>
          </cell>
          <cell r="F593" t="str">
            <v>Foresea</v>
          </cell>
          <cell r="M593">
            <v>500</v>
          </cell>
          <cell r="U593">
            <v>94</v>
          </cell>
          <cell r="Y593" t="str">
            <v/>
          </cell>
          <cell r="AC593">
            <v>0</v>
          </cell>
          <cell r="AG593">
            <v>500</v>
          </cell>
          <cell r="AK593"/>
          <cell r="AO593"/>
          <cell r="AS593" t="str">
            <v/>
          </cell>
        </row>
        <row r="594">
          <cell r="A594">
            <v>45839</v>
          </cell>
          <cell r="E594" t="str">
            <v>Maintenance Contract - Variable</v>
          </cell>
          <cell r="F594" t="str">
            <v>Ventura</v>
          </cell>
          <cell r="M594">
            <v>144164</v>
          </cell>
          <cell r="U594" t="str">
            <v/>
          </cell>
          <cell r="Y594">
            <v>74</v>
          </cell>
          <cell r="AC594">
            <v>0</v>
          </cell>
          <cell r="AG594"/>
          <cell r="AK594"/>
          <cell r="AO594"/>
          <cell r="AS594" t="str">
            <v/>
          </cell>
        </row>
        <row r="595">
          <cell r="A595">
            <v>45839</v>
          </cell>
          <cell r="E595" t="str">
            <v>Inspection Contract - Variable</v>
          </cell>
          <cell r="F595" t="str">
            <v>Modec</v>
          </cell>
          <cell r="M595">
            <v>-54591.02</v>
          </cell>
          <cell r="U595">
            <v>84</v>
          </cell>
          <cell r="Y595">
            <v>84</v>
          </cell>
          <cell r="AC595">
            <v>-51</v>
          </cell>
          <cell r="AG595">
            <v>1253.3699999999999</v>
          </cell>
          <cell r="AK595"/>
          <cell r="AO595">
            <v>-1.33</v>
          </cell>
          <cell r="AS595">
            <v>1070.412156862745</v>
          </cell>
        </row>
        <row r="596">
          <cell r="A596">
            <v>45839</v>
          </cell>
          <cell r="E596" t="str">
            <v>Inspection Contract - Variable</v>
          </cell>
          <cell r="F596" t="str">
            <v>Modec</v>
          </cell>
          <cell r="M596">
            <v>63181.45</v>
          </cell>
          <cell r="U596">
            <v>73</v>
          </cell>
          <cell r="Y596">
            <v>73</v>
          </cell>
          <cell r="AC596">
            <v>45</v>
          </cell>
          <cell r="AG596"/>
          <cell r="AK596"/>
          <cell r="AO596">
            <v>-0.81</v>
          </cell>
          <cell r="AS596">
            <v>1404.0322222222221</v>
          </cell>
        </row>
        <row r="597">
          <cell r="A597">
            <v>45839</v>
          </cell>
          <cell r="E597" t="str">
            <v>Maintenance Spot</v>
          </cell>
          <cell r="F597" t="str">
            <v>Archer</v>
          </cell>
          <cell r="M597">
            <v>152170.78</v>
          </cell>
          <cell r="U597">
            <v>106</v>
          </cell>
          <cell r="Y597">
            <v>106</v>
          </cell>
          <cell r="AC597">
            <v>41</v>
          </cell>
          <cell r="AG597"/>
          <cell r="AK597"/>
          <cell r="AO597"/>
          <cell r="AS597">
            <v>3711.4824390243894</v>
          </cell>
        </row>
        <row r="598">
          <cell r="A598">
            <v>45839</v>
          </cell>
          <cell r="E598" t="str">
            <v>Inspection Contract - Fixed Team</v>
          </cell>
          <cell r="F598" t="str">
            <v>Constellation</v>
          </cell>
          <cell r="M598">
            <v>95764.51</v>
          </cell>
          <cell r="U598">
            <v>15</v>
          </cell>
          <cell r="Y598" t="str">
            <v/>
          </cell>
          <cell r="AC598">
            <v>53</v>
          </cell>
          <cell r="AG598"/>
          <cell r="AK598"/>
          <cell r="AO598"/>
          <cell r="AS598">
            <v>1806.8775471698116</v>
          </cell>
        </row>
        <row r="599">
          <cell r="A599">
            <v>45839</v>
          </cell>
          <cell r="E599" t="str">
            <v>Engineering</v>
          </cell>
          <cell r="F599" t="str">
            <v>Seadrill</v>
          </cell>
          <cell r="M599">
            <v>-32500</v>
          </cell>
          <cell r="U599">
            <v>34</v>
          </cell>
          <cell r="Y599" t="str">
            <v/>
          </cell>
          <cell r="AC599">
            <v>0</v>
          </cell>
          <cell r="AG599"/>
          <cell r="AK599"/>
          <cell r="AO599"/>
          <cell r="AS599" t="str">
            <v/>
          </cell>
        </row>
        <row r="600">
          <cell r="A600">
            <v>45809</v>
          </cell>
          <cell r="E600" t="str">
            <v>Inspection Contract - Variable</v>
          </cell>
          <cell r="F600" t="str">
            <v>Modec</v>
          </cell>
          <cell r="M600">
            <v>70657.7</v>
          </cell>
          <cell r="U600">
            <v>33</v>
          </cell>
          <cell r="Y600" t="str">
            <v/>
          </cell>
          <cell r="AC600">
            <v>42</v>
          </cell>
          <cell r="AG600"/>
          <cell r="AK600"/>
          <cell r="AO600"/>
          <cell r="AS600">
            <v>1682.3261904761905</v>
          </cell>
        </row>
        <row r="601">
          <cell r="A601">
            <v>45839</v>
          </cell>
          <cell r="E601" t="str">
            <v>Maintenance Spot</v>
          </cell>
          <cell r="F601" t="str">
            <v>Trident</v>
          </cell>
          <cell r="M601">
            <v>201800.2</v>
          </cell>
          <cell r="U601">
            <v>76</v>
          </cell>
          <cell r="Y601">
            <v>76</v>
          </cell>
          <cell r="AC601">
            <v>46</v>
          </cell>
          <cell r="AG601"/>
          <cell r="AK601"/>
          <cell r="AO601"/>
          <cell r="AS601">
            <v>4386.9608695652178</v>
          </cell>
        </row>
        <row r="602">
          <cell r="A602">
            <v>45839</v>
          </cell>
          <cell r="E602" t="str">
            <v>Maintenance Contract - Variable</v>
          </cell>
          <cell r="F602" t="str">
            <v>Ventura</v>
          </cell>
          <cell r="M602">
            <v>226368</v>
          </cell>
          <cell r="U602" t="str">
            <v/>
          </cell>
          <cell r="Y602">
            <v>49</v>
          </cell>
          <cell r="AC602">
            <v>0</v>
          </cell>
          <cell r="AG602"/>
          <cell r="AK602"/>
          <cell r="AO602"/>
          <cell r="AS602" t="str">
            <v/>
          </cell>
        </row>
        <row r="603">
          <cell r="A603">
            <v>45839</v>
          </cell>
          <cell r="E603" t="str">
            <v>Inspection Contract - Variable</v>
          </cell>
          <cell r="F603" t="str">
            <v>Modec</v>
          </cell>
          <cell r="M603">
            <v>-196.14</v>
          </cell>
          <cell r="U603">
            <v>50</v>
          </cell>
          <cell r="Y603" t="str">
            <v/>
          </cell>
          <cell r="AC603">
            <v>12</v>
          </cell>
          <cell r="AG603"/>
          <cell r="AK603"/>
          <cell r="AO603"/>
          <cell r="AS603">
            <v>-16.344999999999999</v>
          </cell>
        </row>
        <row r="604">
          <cell r="A604">
            <v>45839</v>
          </cell>
          <cell r="E604" t="str">
            <v>Maintenance Contract - Variable</v>
          </cell>
          <cell r="F604" t="str">
            <v>Transocean</v>
          </cell>
          <cell r="M604">
            <v>-64430.400000000001</v>
          </cell>
          <cell r="U604" t="str">
            <v/>
          </cell>
          <cell r="Y604" t="str">
            <v/>
          </cell>
          <cell r="AC604">
            <v>-24</v>
          </cell>
          <cell r="AG604"/>
          <cell r="AK604"/>
          <cell r="AO604"/>
          <cell r="AS604">
            <v>2684.6</v>
          </cell>
        </row>
        <row r="605">
          <cell r="A605">
            <v>45839</v>
          </cell>
          <cell r="E605" t="str">
            <v>Maintenance Contract - Variable</v>
          </cell>
          <cell r="F605" t="str">
            <v>SEA1</v>
          </cell>
          <cell r="M605">
            <v>125549</v>
          </cell>
          <cell r="U605" t="str">
            <v/>
          </cell>
          <cell r="Y605">
            <v>19</v>
          </cell>
          <cell r="AC605">
            <v>0</v>
          </cell>
          <cell r="AG605"/>
          <cell r="AK605"/>
          <cell r="AO605">
            <v>-95931</v>
          </cell>
          <cell r="AS605" t="str">
            <v/>
          </cell>
        </row>
        <row r="606">
          <cell r="A606">
            <v>45839</v>
          </cell>
          <cell r="E606" t="str">
            <v>Maintenance Contract - Variable</v>
          </cell>
          <cell r="F606" t="str">
            <v>SEA1</v>
          </cell>
          <cell r="M606">
            <v>30275.18</v>
          </cell>
          <cell r="U606">
            <v>15</v>
          </cell>
          <cell r="Y606" t="str">
            <v/>
          </cell>
          <cell r="AC606">
            <v>7</v>
          </cell>
          <cell r="AG606"/>
          <cell r="AK606"/>
          <cell r="AO606"/>
          <cell r="AS606">
            <v>4325.0257142857145</v>
          </cell>
        </row>
        <row r="607">
          <cell r="A607">
            <v>45839</v>
          </cell>
          <cell r="E607" t="str">
            <v>Equipment Rental</v>
          </cell>
          <cell r="F607" t="str">
            <v>Foresea</v>
          </cell>
          <cell r="M607">
            <v>152401.98000000001</v>
          </cell>
          <cell r="U607">
            <v>43</v>
          </cell>
          <cell r="Y607">
            <v>13</v>
          </cell>
          <cell r="AC607">
            <v>0</v>
          </cell>
          <cell r="AG607"/>
          <cell r="AK607"/>
          <cell r="AO607"/>
          <cell r="AS607" t="str">
            <v/>
          </cell>
        </row>
        <row r="608">
          <cell r="A608">
            <v>45839</v>
          </cell>
          <cell r="E608" t="str">
            <v>Maintenance Spot</v>
          </cell>
          <cell r="F608" t="str">
            <v>Archer</v>
          </cell>
          <cell r="M608">
            <v>-296552.90000000002</v>
          </cell>
          <cell r="U608">
            <v>113</v>
          </cell>
          <cell r="Y608" t="str">
            <v/>
          </cell>
          <cell r="AC608">
            <v>-90</v>
          </cell>
          <cell r="AG608"/>
          <cell r="AK608"/>
          <cell r="AO608"/>
          <cell r="AS608">
            <v>3295.0322222222217</v>
          </cell>
        </row>
        <row r="609">
          <cell r="A609">
            <v>45839</v>
          </cell>
          <cell r="E609" t="str">
            <v>Inspection Contract - Fixed Team</v>
          </cell>
          <cell r="F609" t="str">
            <v>Transocean</v>
          </cell>
          <cell r="M609">
            <v>438.55</v>
          </cell>
          <cell r="U609">
            <v>14</v>
          </cell>
          <cell r="Y609">
            <v>14</v>
          </cell>
          <cell r="AC609">
            <v>-3</v>
          </cell>
          <cell r="AG609"/>
          <cell r="AK609"/>
          <cell r="AO609"/>
          <cell r="AS609">
            <v>-146.18333333333339</v>
          </cell>
        </row>
        <row r="610">
          <cell r="A610">
            <v>45839</v>
          </cell>
          <cell r="E610" t="str">
            <v>Inspection Contract - Variable</v>
          </cell>
          <cell r="F610" t="str">
            <v>Modec</v>
          </cell>
          <cell r="M610">
            <v>-195.73</v>
          </cell>
          <cell r="U610">
            <v>29</v>
          </cell>
          <cell r="Y610" t="str">
            <v/>
          </cell>
          <cell r="AC610">
            <v>0</v>
          </cell>
          <cell r="AG610"/>
          <cell r="AK610"/>
          <cell r="AO610"/>
          <cell r="AS610" t="str">
            <v/>
          </cell>
        </row>
        <row r="611">
          <cell r="A611">
            <v>45839</v>
          </cell>
          <cell r="E611" t="str">
            <v>Inspection Contract - Variable</v>
          </cell>
          <cell r="F611" t="str">
            <v>Ventura</v>
          </cell>
          <cell r="M611">
            <v>39520</v>
          </cell>
          <cell r="U611">
            <v>23</v>
          </cell>
          <cell r="Y611" t="str">
            <v/>
          </cell>
          <cell r="AC611">
            <v>0</v>
          </cell>
          <cell r="AG611"/>
          <cell r="AK611"/>
          <cell r="AO611"/>
          <cell r="AS611" t="str">
            <v/>
          </cell>
        </row>
        <row r="612">
          <cell r="A612">
            <v>45839</v>
          </cell>
          <cell r="E612" t="str">
            <v>Inspection Contract - Variable</v>
          </cell>
          <cell r="F612" t="str">
            <v>Ventura</v>
          </cell>
          <cell r="M612">
            <v>39520</v>
          </cell>
          <cell r="U612">
            <v>18</v>
          </cell>
          <cell r="Y612" t="str">
            <v/>
          </cell>
          <cell r="AC612">
            <v>0</v>
          </cell>
          <cell r="AG612"/>
          <cell r="AK612"/>
          <cell r="AO612"/>
          <cell r="AS612" t="str">
            <v/>
          </cell>
        </row>
        <row r="613">
          <cell r="A613">
            <v>45839</v>
          </cell>
          <cell r="E613" t="str">
            <v>Engineering</v>
          </cell>
          <cell r="F613" t="str">
            <v>Seadrill</v>
          </cell>
          <cell r="M613">
            <v>16250</v>
          </cell>
          <cell r="U613">
            <v>22</v>
          </cell>
          <cell r="Y613" t="str">
            <v/>
          </cell>
          <cell r="AC613">
            <v>0</v>
          </cell>
          <cell r="AG613"/>
          <cell r="AK613"/>
          <cell r="AO613"/>
          <cell r="AS613" t="str">
            <v/>
          </cell>
        </row>
        <row r="614">
          <cell r="A614">
            <v>45839</v>
          </cell>
          <cell r="E614" t="str">
            <v>Engineering</v>
          </cell>
          <cell r="F614" t="str">
            <v>Seadrill</v>
          </cell>
          <cell r="M614">
            <v>16250</v>
          </cell>
          <cell r="U614">
            <v>24</v>
          </cell>
          <cell r="Y614" t="str">
            <v/>
          </cell>
          <cell r="AC614">
            <v>0</v>
          </cell>
          <cell r="AG614"/>
          <cell r="AK614"/>
          <cell r="AO614"/>
          <cell r="AS614" t="str">
            <v/>
          </cell>
        </row>
        <row r="615">
          <cell r="A615">
            <v>45809</v>
          </cell>
          <cell r="E615" t="str">
            <v>Inspection Spot</v>
          </cell>
          <cell r="F615" t="str">
            <v>Seadrill</v>
          </cell>
          <cell r="M615">
            <v>121424</v>
          </cell>
          <cell r="U615">
            <v>46</v>
          </cell>
          <cell r="Y615" t="str">
            <v/>
          </cell>
          <cell r="AC615">
            <v>48</v>
          </cell>
          <cell r="AG615"/>
          <cell r="AK615"/>
          <cell r="AO615"/>
          <cell r="AS615">
            <v>2529.6666666666665</v>
          </cell>
        </row>
        <row r="616">
          <cell r="A616">
            <v>45839</v>
          </cell>
          <cell r="E616" t="str">
            <v>Inspection Contract - Variable</v>
          </cell>
          <cell r="F616" t="str">
            <v>Modec</v>
          </cell>
          <cell r="M616">
            <v>61.21</v>
          </cell>
          <cell r="U616">
            <v>33</v>
          </cell>
          <cell r="Y616" t="str">
            <v/>
          </cell>
          <cell r="AC616">
            <v>0</v>
          </cell>
          <cell r="AG616"/>
          <cell r="AK616"/>
          <cell r="AO616">
            <v>61.21</v>
          </cell>
          <cell r="AS616" t="str">
            <v/>
          </cell>
        </row>
        <row r="617">
          <cell r="A617">
            <v>45839</v>
          </cell>
          <cell r="E617" t="str">
            <v>Inspection Spot</v>
          </cell>
          <cell r="F617" t="str">
            <v>Seadrill</v>
          </cell>
          <cell r="M617">
            <v>401330.58</v>
          </cell>
          <cell r="U617">
            <v>46</v>
          </cell>
          <cell r="Y617" t="str">
            <v/>
          </cell>
          <cell r="AC617">
            <v>138</v>
          </cell>
          <cell r="AG617">
            <v>1065.08</v>
          </cell>
          <cell r="AK617"/>
          <cell r="AO617"/>
          <cell r="AS617">
            <v>2908.1926086956523</v>
          </cell>
        </row>
        <row r="618">
          <cell r="A618">
            <v>45839</v>
          </cell>
          <cell r="E618" t="str">
            <v>Inspection Contract - Variable</v>
          </cell>
          <cell r="F618" t="str">
            <v>Modec</v>
          </cell>
          <cell r="M618">
            <v>-42450.61</v>
          </cell>
          <cell r="U618">
            <v>28</v>
          </cell>
          <cell r="Y618">
            <v>28</v>
          </cell>
          <cell r="AC618">
            <v>-30</v>
          </cell>
          <cell r="AG618"/>
          <cell r="AK618"/>
          <cell r="AO618">
            <v>-0.55000000000000004</v>
          </cell>
          <cell r="AS618">
            <v>1415.0203333333334</v>
          </cell>
        </row>
        <row r="619">
          <cell r="A619">
            <v>45839</v>
          </cell>
          <cell r="E619" t="str">
            <v>Inspection Contract - Variable</v>
          </cell>
          <cell r="F619" t="str">
            <v>SEA1</v>
          </cell>
          <cell r="M619">
            <v>26113.599999999999</v>
          </cell>
          <cell r="U619">
            <v>11</v>
          </cell>
          <cell r="Y619" t="str">
            <v/>
          </cell>
          <cell r="AC619">
            <v>15</v>
          </cell>
          <cell r="AG619"/>
          <cell r="AK619"/>
          <cell r="AO619"/>
          <cell r="AS619">
            <v>1740.9066666666665</v>
          </cell>
        </row>
        <row r="620">
          <cell r="A620">
            <v>45839</v>
          </cell>
          <cell r="E620" t="str">
            <v>Inspection Contract - Variable</v>
          </cell>
          <cell r="F620" t="str">
            <v>Foresea</v>
          </cell>
          <cell r="M620">
            <v>3173.27</v>
          </cell>
          <cell r="U620">
            <v>53</v>
          </cell>
          <cell r="Y620" t="str">
            <v/>
          </cell>
          <cell r="AC620">
            <v>0</v>
          </cell>
          <cell r="AG620">
            <v>250</v>
          </cell>
          <cell r="AK620"/>
          <cell r="AO620"/>
          <cell r="AS620" t="str">
            <v/>
          </cell>
        </row>
        <row r="621">
          <cell r="A621">
            <v>45839</v>
          </cell>
          <cell r="E621" t="str">
            <v>Maintenance Contract - Variable</v>
          </cell>
          <cell r="F621" t="str">
            <v>Transocean</v>
          </cell>
          <cell r="M621">
            <v>6606.39</v>
          </cell>
          <cell r="U621">
            <v>33</v>
          </cell>
          <cell r="Y621">
            <v>33</v>
          </cell>
          <cell r="AC621">
            <v>0</v>
          </cell>
          <cell r="AG621"/>
          <cell r="AK621"/>
          <cell r="AO621"/>
          <cell r="AS621" t="str">
            <v/>
          </cell>
        </row>
        <row r="622">
          <cell r="A622">
            <v>45839</v>
          </cell>
          <cell r="E622" t="str">
            <v>Maintenance Spot</v>
          </cell>
          <cell r="F622" t="str">
            <v>Technip</v>
          </cell>
          <cell r="M622">
            <v>-7729.4</v>
          </cell>
          <cell r="U622">
            <v>28</v>
          </cell>
          <cell r="Y622">
            <v>28</v>
          </cell>
          <cell r="AC622">
            <v>0</v>
          </cell>
          <cell r="AG622">
            <v>4844.16</v>
          </cell>
          <cell r="AK622"/>
          <cell r="AO622"/>
          <cell r="AS622" t="str">
            <v/>
          </cell>
        </row>
        <row r="623">
          <cell r="A623">
            <v>45839</v>
          </cell>
          <cell r="E623" t="str">
            <v>Inspection Contract - Variable</v>
          </cell>
          <cell r="F623" t="str">
            <v>Foresea</v>
          </cell>
          <cell r="M623">
            <v>-3673.27</v>
          </cell>
          <cell r="U623">
            <v>16</v>
          </cell>
          <cell r="Y623">
            <v>22</v>
          </cell>
          <cell r="AC623">
            <v>0</v>
          </cell>
          <cell r="AG623">
            <v>-750</v>
          </cell>
          <cell r="AK623"/>
          <cell r="AO623"/>
          <cell r="AS623" t="str">
            <v/>
          </cell>
        </row>
        <row r="624">
          <cell r="A624">
            <v>45839</v>
          </cell>
          <cell r="E624" t="str">
            <v>Inspection Contract - Variable</v>
          </cell>
          <cell r="F624" t="str">
            <v>Etesco</v>
          </cell>
          <cell r="M624">
            <v>-142621</v>
          </cell>
          <cell r="U624">
            <v>70</v>
          </cell>
          <cell r="Y624" t="str">
            <v/>
          </cell>
          <cell r="AC624">
            <v>-46</v>
          </cell>
          <cell r="AG624"/>
          <cell r="AK624"/>
          <cell r="AO624"/>
          <cell r="AS624">
            <v>3100.4565217391305</v>
          </cell>
        </row>
        <row r="625">
          <cell r="A625">
            <v>45839</v>
          </cell>
          <cell r="E625" t="str">
            <v>Inspection Contract - Variable</v>
          </cell>
          <cell r="F625" t="str">
            <v>Etesco</v>
          </cell>
          <cell r="M625">
            <v>148045.74</v>
          </cell>
          <cell r="U625">
            <v>15</v>
          </cell>
          <cell r="Y625">
            <v>15</v>
          </cell>
          <cell r="AC625">
            <v>53</v>
          </cell>
          <cell r="AG625"/>
          <cell r="AK625"/>
          <cell r="AO625"/>
          <cell r="AS625">
            <v>2793.3158490566034</v>
          </cell>
        </row>
        <row r="626">
          <cell r="A626">
            <v>45839</v>
          </cell>
          <cell r="E626" t="str">
            <v>Maintenance Spot</v>
          </cell>
          <cell r="F626" t="str">
            <v>SLB</v>
          </cell>
          <cell r="M626">
            <v>84225.81</v>
          </cell>
          <cell r="U626">
            <v>100</v>
          </cell>
          <cell r="Y626">
            <v>87</v>
          </cell>
          <cell r="AC626">
            <v>4</v>
          </cell>
          <cell r="AG626">
            <v>1597.62</v>
          </cell>
          <cell r="AK626"/>
          <cell r="AO626"/>
          <cell r="AS626">
            <v>21056.452499999999</v>
          </cell>
        </row>
        <row r="627">
          <cell r="A627">
            <v>45839</v>
          </cell>
          <cell r="E627" t="str">
            <v>Inspection Contract - Variable</v>
          </cell>
          <cell r="F627" t="str">
            <v>Modec</v>
          </cell>
          <cell r="M627">
            <v>3587.64</v>
          </cell>
          <cell r="U627">
            <v>19</v>
          </cell>
          <cell r="Y627" t="str">
            <v/>
          </cell>
          <cell r="AC627">
            <v>18</v>
          </cell>
          <cell r="AG627"/>
          <cell r="AK627"/>
          <cell r="AO627"/>
          <cell r="AS627">
            <v>199.3133333333333</v>
          </cell>
        </row>
        <row r="628">
          <cell r="A628">
            <v>45839</v>
          </cell>
          <cell r="E628" t="str">
            <v>Maintenance Contract - Variable</v>
          </cell>
          <cell r="F628" t="str">
            <v>Ventura</v>
          </cell>
          <cell r="M628">
            <v>51508</v>
          </cell>
          <cell r="U628">
            <v>4</v>
          </cell>
          <cell r="Y628">
            <v>4</v>
          </cell>
          <cell r="AC628">
            <v>18</v>
          </cell>
          <cell r="AG628"/>
          <cell r="AK628"/>
          <cell r="AO628"/>
          <cell r="AS628">
            <v>2861.5555555555557</v>
          </cell>
        </row>
        <row r="629">
          <cell r="A629">
            <v>45839</v>
          </cell>
          <cell r="E629" t="str">
            <v>Inspection Contract - Variable</v>
          </cell>
          <cell r="F629" t="str">
            <v>Constellation</v>
          </cell>
          <cell r="M629">
            <v>16480</v>
          </cell>
          <cell r="U629">
            <v>4</v>
          </cell>
          <cell r="Y629" t="str">
            <v/>
          </cell>
          <cell r="AC629">
            <v>8</v>
          </cell>
          <cell r="AG629"/>
          <cell r="AK629"/>
          <cell r="AO629"/>
          <cell r="AS629">
            <v>2060</v>
          </cell>
        </row>
        <row r="630">
          <cell r="A630">
            <v>45839</v>
          </cell>
          <cell r="E630" t="str">
            <v>Inspection Contract - Variable</v>
          </cell>
          <cell r="F630" t="str">
            <v>Foresea</v>
          </cell>
          <cell r="M630">
            <v>85495.98</v>
          </cell>
          <cell r="U630">
            <v>82</v>
          </cell>
          <cell r="Y630">
            <v>31</v>
          </cell>
          <cell r="AC630">
            <v>30</v>
          </cell>
          <cell r="AG630"/>
          <cell r="AK630"/>
          <cell r="AO630"/>
          <cell r="AS630">
            <v>2849.8660000000004</v>
          </cell>
        </row>
        <row r="631">
          <cell r="A631">
            <v>45839</v>
          </cell>
          <cell r="E631" t="str">
            <v>Inspection Contract - Fixed Team</v>
          </cell>
          <cell r="F631" t="str">
            <v>Helix</v>
          </cell>
          <cell r="M631">
            <v>80290.87</v>
          </cell>
          <cell r="U631">
            <v>6</v>
          </cell>
          <cell r="Y631">
            <v>6</v>
          </cell>
          <cell r="AC631">
            <v>33</v>
          </cell>
          <cell r="AG631"/>
          <cell r="AK631"/>
          <cell r="AO631"/>
          <cell r="AS631">
            <v>2433.0566666666664</v>
          </cell>
        </row>
        <row r="632">
          <cell r="A632">
            <v>45870</v>
          </cell>
          <cell r="E632" t="str">
            <v>Inspection Spot</v>
          </cell>
          <cell r="F632" t="str">
            <v>Seadrill</v>
          </cell>
          <cell r="M632">
            <v>474729.67</v>
          </cell>
          <cell r="U632">
            <v>15</v>
          </cell>
          <cell r="Y632" t="str">
            <v/>
          </cell>
          <cell r="AC632">
            <v>169</v>
          </cell>
          <cell r="AG632">
            <v>1597.62</v>
          </cell>
          <cell r="AK632"/>
          <cell r="AO632">
            <v>-13022.95</v>
          </cell>
          <cell r="AS632">
            <v>2809.0513017751477</v>
          </cell>
        </row>
        <row r="633">
          <cell r="A633">
            <v>45809</v>
          </cell>
          <cell r="E633" t="str">
            <v>Inspection Contract - Variable</v>
          </cell>
          <cell r="F633" t="str">
            <v>Modec</v>
          </cell>
          <cell r="M633">
            <v>103828.74</v>
          </cell>
          <cell r="U633">
            <v>48</v>
          </cell>
          <cell r="Y633" t="str">
            <v/>
          </cell>
          <cell r="AC633">
            <v>27</v>
          </cell>
          <cell r="AG633"/>
          <cell r="AK633"/>
          <cell r="AO633"/>
          <cell r="AS633">
            <v>3845.508888888889</v>
          </cell>
        </row>
        <row r="634">
          <cell r="A634">
            <v>45839</v>
          </cell>
          <cell r="E634" t="str">
            <v>Inspection Contract - Variable</v>
          </cell>
          <cell r="F634" t="str">
            <v>Modec</v>
          </cell>
          <cell r="M634">
            <v>11799.26</v>
          </cell>
          <cell r="U634">
            <v>48</v>
          </cell>
          <cell r="Y634" t="str">
            <v/>
          </cell>
          <cell r="AC634">
            <v>24</v>
          </cell>
          <cell r="AG634"/>
          <cell r="AK634"/>
          <cell r="AO634">
            <v>375.56</v>
          </cell>
          <cell r="AS634">
            <v>491.63583333333321</v>
          </cell>
        </row>
        <row r="635">
          <cell r="A635">
            <v>45839</v>
          </cell>
          <cell r="E635" t="str">
            <v>Inspection Contract - Variable</v>
          </cell>
          <cell r="F635" t="str">
            <v>Modec</v>
          </cell>
          <cell r="M635">
            <v>12753.96</v>
          </cell>
          <cell r="U635">
            <v>23</v>
          </cell>
          <cell r="Y635" t="str">
            <v/>
          </cell>
          <cell r="AC635">
            <v>12</v>
          </cell>
          <cell r="AG635"/>
          <cell r="AK635"/>
          <cell r="AO635">
            <v>-97.59</v>
          </cell>
          <cell r="AS635">
            <v>1062.83</v>
          </cell>
        </row>
        <row r="636">
          <cell r="A636">
            <v>45839</v>
          </cell>
          <cell r="E636" t="str">
            <v>Maintenance Contract - Variable</v>
          </cell>
          <cell r="F636" t="str">
            <v>Transocean</v>
          </cell>
          <cell r="M636">
            <v>5771.22</v>
          </cell>
          <cell r="U636">
            <v>16</v>
          </cell>
          <cell r="Y636">
            <v>16</v>
          </cell>
          <cell r="AC636">
            <v>0</v>
          </cell>
          <cell r="AG636"/>
          <cell r="AK636"/>
          <cell r="AO636"/>
          <cell r="AS636" t="str">
            <v/>
          </cell>
        </row>
        <row r="637">
          <cell r="A637">
            <v>45839</v>
          </cell>
          <cell r="E637" t="str">
            <v>Maintenance Spot</v>
          </cell>
          <cell r="F637" t="str">
            <v>Archer</v>
          </cell>
          <cell r="M637">
            <v>175675.36</v>
          </cell>
          <cell r="U637">
            <v>76</v>
          </cell>
          <cell r="Y637">
            <v>76</v>
          </cell>
          <cell r="AC637">
            <v>37</v>
          </cell>
          <cell r="AG637"/>
          <cell r="AK637"/>
          <cell r="AO637"/>
          <cell r="AS637">
            <v>4747.9827027027022</v>
          </cell>
        </row>
        <row r="638">
          <cell r="A638">
            <v>45839</v>
          </cell>
          <cell r="E638" t="str">
            <v>Inspection Contract - Variable</v>
          </cell>
          <cell r="F638" t="str">
            <v>Constellation</v>
          </cell>
          <cell r="M638">
            <v>186554.69</v>
          </cell>
          <cell r="U638">
            <v>21</v>
          </cell>
          <cell r="Y638" t="str">
            <v/>
          </cell>
          <cell r="AC638">
            <v>10</v>
          </cell>
          <cell r="AG638"/>
          <cell r="AK638"/>
          <cell r="AO638"/>
          <cell r="AS638">
            <v>18655.469000000001</v>
          </cell>
        </row>
        <row r="639">
          <cell r="A639">
            <v>45839</v>
          </cell>
          <cell r="E639" t="str">
            <v>Inspection Spot</v>
          </cell>
          <cell r="F639" t="str">
            <v>Oceaneering</v>
          </cell>
          <cell r="M639">
            <v>13814.4</v>
          </cell>
          <cell r="U639">
            <v>22</v>
          </cell>
          <cell r="Y639" t="str">
            <v/>
          </cell>
          <cell r="AC639">
            <v>6</v>
          </cell>
          <cell r="AG639"/>
          <cell r="AK639"/>
          <cell r="AO639"/>
          <cell r="AS639">
            <v>2302.4</v>
          </cell>
        </row>
        <row r="640">
          <cell r="A640">
            <v>45839</v>
          </cell>
          <cell r="E640" t="str">
            <v>Equipment Rental</v>
          </cell>
          <cell r="F640" t="str">
            <v>Foresea</v>
          </cell>
          <cell r="M640">
            <v>15472.1</v>
          </cell>
          <cell r="U640" t="str">
            <v/>
          </cell>
          <cell r="Y640">
            <v>74</v>
          </cell>
          <cell r="AC640">
            <v>0</v>
          </cell>
          <cell r="AG640"/>
          <cell r="AK640"/>
          <cell r="AO640"/>
          <cell r="AS640" t="str">
            <v/>
          </cell>
        </row>
        <row r="641">
          <cell r="A641">
            <v>45839</v>
          </cell>
          <cell r="E641" t="str">
            <v>Equipment Rental</v>
          </cell>
          <cell r="F641" t="str">
            <v>Foresea</v>
          </cell>
          <cell r="M641">
            <v>34100</v>
          </cell>
          <cell r="U641" t="str">
            <v/>
          </cell>
          <cell r="Y641">
            <v>74</v>
          </cell>
          <cell r="AC641">
            <v>0</v>
          </cell>
          <cell r="AG641"/>
          <cell r="AK641"/>
          <cell r="AO641"/>
          <cell r="AS641" t="str">
            <v/>
          </cell>
        </row>
        <row r="642">
          <cell r="A642">
            <v>45839</v>
          </cell>
          <cell r="E642" t="str">
            <v>Inspection Contract - Fixed Team</v>
          </cell>
          <cell r="F642" t="str">
            <v>Helix</v>
          </cell>
          <cell r="M642">
            <v>43710.42</v>
          </cell>
          <cell r="U642">
            <v>21</v>
          </cell>
          <cell r="Y642">
            <v>21</v>
          </cell>
          <cell r="AC642">
            <v>23</v>
          </cell>
          <cell r="AG642">
            <v>230</v>
          </cell>
          <cell r="AK642"/>
          <cell r="AO642"/>
          <cell r="AS642">
            <v>1900.4530434782612</v>
          </cell>
        </row>
        <row r="643">
          <cell r="A643">
            <v>45839</v>
          </cell>
          <cell r="E643" t="str">
            <v>Inspection Contract - Variable</v>
          </cell>
          <cell r="F643" t="str">
            <v>Modec</v>
          </cell>
          <cell r="M643">
            <v>44936.480000000003</v>
          </cell>
          <cell r="U643">
            <v>20</v>
          </cell>
          <cell r="Y643">
            <v>20</v>
          </cell>
          <cell r="AC643">
            <v>33</v>
          </cell>
          <cell r="AG643"/>
          <cell r="AK643"/>
          <cell r="AO643">
            <v>-0.55000000000000004</v>
          </cell>
          <cell r="AS643">
            <v>1361.711515151515</v>
          </cell>
        </row>
        <row r="644">
          <cell r="A644">
            <v>45839</v>
          </cell>
          <cell r="E644" t="str">
            <v>Inspection Contract - Variable</v>
          </cell>
          <cell r="F644" t="str">
            <v>Constellation</v>
          </cell>
          <cell r="M644">
            <v>132724</v>
          </cell>
          <cell r="U644">
            <v>14</v>
          </cell>
          <cell r="Y644">
            <v>14</v>
          </cell>
          <cell r="AC644">
            <v>36</v>
          </cell>
          <cell r="AG644"/>
          <cell r="AK644"/>
          <cell r="AO644"/>
          <cell r="AS644">
            <v>3686.7777777777778</v>
          </cell>
        </row>
        <row r="645">
          <cell r="A645">
            <v>45839</v>
          </cell>
          <cell r="E645" t="str">
            <v>Maintenance Contract - Variable</v>
          </cell>
          <cell r="F645" t="str">
            <v>Constellation</v>
          </cell>
          <cell r="M645">
            <v>36804.29</v>
          </cell>
          <cell r="U645">
            <v>4</v>
          </cell>
          <cell r="Y645" t="str">
            <v/>
          </cell>
          <cell r="AC645">
            <v>18</v>
          </cell>
          <cell r="AG645"/>
          <cell r="AK645"/>
          <cell r="AO645"/>
          <cell r="AS645">
            <v>2044.6827777777783</v>
          </cell>
        </row>
        <row r="646">
          <cell r="A646">
            <v>45839</v>
          </cell>
          <cell r="E646" t="str">
            <v>Maintenance Contract - Variable</v>
          </cell>
          <cell r="F646" t="str">
            <v>Helix</v>
          </cell>
          <cell r="M646">
            <v>71834.240000000005</v>
          </cell>
          <cell r="U646">
            <v>20</v>
          </cell>
          <cell r="Y646">
            <v>20</v>
          </cell>
          <cell r="AC646">
            <v>22</v>
          </cell>
          <cell r="AG646"/>
          <cell r="AK646"/>
          <cell r="AO646"/>
          <cell r="AS646">
            <v>3265.1927272727276</v>
          </cell>
        </row>
        <row r="647">
          <cell r="A647">
            <v>45839</v>
          </cell>
          <cell r="E647" t="str">
            <v>Inspection Contract - Variable</v>
          </cell>
          <cell r="F647" t="str">
            <v>Etesco</v>
          </cell>
          <cell r="M647">
            <v>25660</v>
          </cell>
          <cell r="U647">
            <v>17</v>
          </cell>
          <cell r="Y647">
            <v>17</v>
          </cell>
          <cell r="AC647">
            <v>8</v>
          </cell>
          <cell r="AG647"/>
          <cell r="AK647"/>
          <cell r="AO647"/>
          <cell r="AS647">
            <v>3207.5</v>
          </cell>
        </row>
        <row r="648">
          <cell r="A648">
            <v>45839</v>
          </cell>
          <cell r="E648" t="str">
            <v>Inspection Contract - Fixed Team</v>
          </cell>
          <cell r="F648" t="str">
            <v>Etesco</v>
          </cell>
          <cell r="M648">
            <v>81445.53</v>
          </cell>
          <cell r="U648">
            <v>3</v>
          </cell>
          <cell r="Y648">
            <v>3</v>
          </cell>
          <cell r="AC648">
            <v>39</v>
          </cell>
          <cell r="AG648"/>
          <cell r="AK648"/>
          <cell r="AO648"/>
          <cell r="AS648">
            <v>2088.3469230769228</v>
          </cell>
        </row>
        <row r="649">
          <cell r="A649">
            <v>45839</v>
          </cell>
          <cell r="E649" t="str">
            <v>Inspection Contract - Variable</v>
          </cell>
          <cell r="F649" t="str">
            <v>Transocean</v>
          </cell>
          <cell r="M649">
            <v>47060.59</v>
          </cell>
          <cell r="U649">
            <v>45</v>
          </cell>
          <cell r="Y649">
            <v>45</v>
          </cell>
          <cell r="AC649">
            <v>21</v>
          </cell>
          <cell r="AG649">
            <v>299</v>
          </cell>
          <cell r="AK649"/>
          <cell r="AO649"/>
          <cell r="AS649">
            <v>2240.9804761904761</v>
          </cell>
        </row>
        <row r="650">
          <cell r="A650">
            <v>45839</v>
          </cell>
          <cell r="E650" t="str">
            <v>Maintenance Spot</v>
          </cell>
          <cell r="F650" t="str">
            <v>Qualitech Por</v>
          </cell>
          <cell r="M650">
            <v>106392</v>
          </cell>
          <cell r="U650">
            <v>27</v>
          </cell>
          <cell r="Y650" t="str">
            <v/>
          </cell>
          <cell r="AC650">
            <v>46</v>
          </cell>
          <cell r="AG650"/>
          <cell r="AK650"/>
          <cell r="AO650"/>
          <cell r="AS650">
            <v>2312.8695652173915</v>
          </cell>
        </row>
        <row r="651">
          <cell r="A651">
            <v>45839</v>
          </cell>
          <cell r="E651" t="str">
            <v>Inspection Contract - Fixed Team</v>
          </cell>
          <cell r="F651" t="str">
            <v>Constellation</v>
          </cell>
          <cell r="M651">
            <v>163773.04999999999</v>
          </cell>
          <cell r="U651">
            <v>11</v>
          </cell>
          <cell r="Y651" t="str">
            <v/>
          </cell>
          <cell r="AC651">
            <v>91</v>
          </cell>
          <cell r="AG651"/>
          <cell r="AK651"/>
          <cell r="AO651"/>
          <cell r="AS651">
            <v>1799.7038461538459</v>
          </cell>
        </row>
        <row r="652">
          <cell r="A652">
            <v>45839</v>
          </cell>
          <cell r="E652" t="str">
            <v>Inspection Contract - Fixed Team</v>
          </cell>
          <cell r="F652" t="str">
            <v>Foresea</v>
          </cell>
          <cell r="M652">
            <v>165414.66</v>
          </cell>
          <cell r="U652">
            <v>6</v>
          </cell>
          <cell r="Y652" t="str">
            <v/>
          </cell>
          <cell r="AC652">
            <v>87</v>
          </cell>
          <cell r="AG652"/>
          <cell r="AK652"/>
          <cell r="AO652"/>
          <cell r="AS652">
            <v>1901.3179310344829</v>
          </cell>
        </row>
        <row r="653">
          <cell r="A653">
            <v>45839</v>
          </cell>
          <cell r="E653" t="str">
            <v>Inspection Contract - Fixed Team</v>
          </cell>
          <cell r="F653" t="str">
            <v>Foresea</v>
          </cell>
          <cell r="M653">
            <v>165414.66</v>
          </cell>
          <cell r="U653">
            <v>15</v>
          </cell>
          <cell r="Y653" t="str">
            <v/>
          </cell>
          <cell r="AC653">
            <v>92</v>
          </cell>
          <cell r="AG653"/>
          <cell r="AK653"/>
          <cell r="AO653"/>
          <cell r="AS653">
            <v>1797.9854347826088</v>
          </cell>
        </row>
        <row r="654">
          <cell r="A654">
            <v>45839</v>
          </cell>
          <cell r="E654" t="str">
            <v>Inspection Contract - Fixed Team</v>
          </cell>
          <cell r="F654" t="str">
            <v>Foresea</v>
          </cell>
          <cell r="M654">
            <v>165414.66</v>
          </cell>
          <cell r="U654">
            <v>12</v>
          </cell>
          <cell r="Y654" t="str">
            <v/>
          </cell>
          <cell r="AC654">
            <v>93</v>
          </cell>
          <cell r="AG654"/>
          <cell r="AK654"/>
          <cell r="AO654"/>
          <cell r="AS654">
            <v>1778.6522580645162</v>
          </cell>
        </row>
        <row r="655">
          <cell r="A655">
            <v>45839</v>
          </cell>
          <cell r="E655" t="str">
            <v>Inspection Contract - Fixed Team</v>
          </cell>
          <cell r="F655" t="str">
            <v>Ventura</v>
          </cell>
          <cell r="M655">
            <v>162720</v>
          </cell>
          <cell r="U655">
            <v>6</v>
          </cell>
          <cell r="Y655" t="str">
            <v/>
          </cell>
          <cell r="AC655">
            <v>93</v>
          </cell>
          <cell r="AG655"/>
          <cell r="AK655"/>
          <cell r="AO655"/>
          <cell r="AS655">
            <v>1749.6774193548388</v>
          </cell>
        </row>
        <row r="656">
          <cell r="A656">
            <v>45839</v>
          </cell>
          <cell r="E656" t="str">
            <v>Inspection Contract - Fixed Team</v>
          </cell>
          <cell r="F656" t="str">
            <v>Ventura</v>
          </cell>
          <cell r="M656">
            <v>161002</v>
          </cell>
          <cell r="U656">
            <v>12</v>
          </cell>
          <cell r="Y656" t="str">
            <v/>
          </cell>
          <cell r="AC656">
            <v>89</v>
          </cell>
          <cell r="AG656"/>
          <cell r="AK656"/>
          <cell r="AO656"/>
          <cell r="AS656">
            <v>1809.0112359550562</v>
          </cell>
        </row>
        <row r="657">
          <cell r="A657">
            <v>45839</v>
          </cell>
          <cell r="E657" t="str">
            <v>Inspection Contract - Fixed Team</v>
          </cell>
          <cell r="F657" t="str">
            <v>Transocean</v>
          </cell>
          <cell r="M657">
            <v>194824.55</v>
          </cell>
          <cell r="U657">
            <v>14</v>
          </cell>
          <cell r="Y657">
            <v>12</v>
          </cell>
          <cell r="AC657">
            <v>95</v>
          </cell>
          <cell r="AG657">
            <v>493.87</v>
          </cell>
          <cell r="AK657"/>
          <cell r="AO657"/>
          <cell r="AS657">
            <v>2050.7847368421053</v>
          </cell>
        </row>
        <row r="658">
          <cell r="A658">
            <v>45839</v>
          </cell>
          <cell r="E658" t="str">
            <v>Inspection Contract - Fixed Team</v>
          </cell>
          <cell r="F658" t="str">
            <v>Transocean</v>
          </cell>
          <cell r="M658">
            <v>194712.16</v>
          </cell>
          <cell r="U658">
            <v>12</v>
          </cell>
          <cell r="Y658">
            <v>12</v>
          </cell>
          <cell r="AC658">
            <v>87</v>
          </cell>
          <cell r="AG658"/>
          <cell r="AK658"/>
          <cell r="AO658"/>
          <cell r="AS658">
            <v>2238.0708045977012</v>
          </cell>
        </row>
        <row r="659">
          <cell r="A659">
            <v>45839</v>
          </cell>
          <cell r="E659" t="str">
            <v>Inspection Contract - Fixed Team</v>
          </cell>
          <cell r="F659" t="str">
            <v>Transocean</v>
          </cell>
          <cell r="M659">
            <v>230019.09</v>
          </cell>
          <cell r="U659">
            <v>15</v>
          </cell>
          <cell r="Y659">
            <v>15</v>
          </cell>
          <cell r="AC659">
            <v>111</v>
          </cell>
          <cell r="AG659"/>
          <cell r="AK659"/>
          <cell r="AO659"/>
          <cell r="AS659">
            <v>2072.2440540540542</v>
          </cell>
        </row>
        <row r="660">
          <cell r="A660">
            <v>45839</v>
          </cell>
          <cell r="E660" t="str">
            <v>Inspection Contract - Fixed Team</v>
          </cell>
          <cell r="F660" t="str">
            <v>Transocean</v>
          </cell>
          <cell r="M660">
            <v>189180</v>
          </cell>
          <cell r="U660">
            <v>5</v>
          </cell>
          <cell r="Y660">
            <v>5</v>
          </cell>
          <cell r="AC660">
            <v>93</v>
          </cell>
          <cell r="AG660"/>
          <cell r="AK660"/>
          <cell r="AO660"/>
          <cell r="AS660">
            <v>2034.1935483870968</v>
          </cell>
        </row>
        <row r="661">
          <cell r="A661">
            <v>45839</v>
          </cell>
          <cell r="E661" t="str">
            <v>Inspection Contract - Fixed Team</v>
          </cell>
          <cell r="F661" t="str">
            <v>Transocean</v>
          </cell>
          <cell r="M661">
            <v>197497.9</v>
          </cell>
          <cell r="U661">
            <v>13</v>
          </cell>
          <cell r="Y661">
            <v>13</v>
          </cell>
          <cell r="AC661">
            <v>96</v>
          </cell>
          <cell r="AG661">
            <v>751.07</v>
          </cell>
          <cell r="AK661"/>
          <cell r="AO661"/>
          <cell r="AS661">
            <v>2057.2697916666671</v>
          </cell>
        </row>
        <row r="662">
          <cell r="A662">
            <v>45839</v>
          </cell>
          <cell r="E662" t="str">
            <v>Inspection Contract - Fixed Team</v>
          </cell>
          <cell r="F662" t="str">
            <v>Transocean</v>
          </cell>
          <cell r="M662">
            <v>194781.83</v>
          </cell>
          <cell r="U662">
            <v>12</v>
          </cell>
          <cell r="Y662">
            <v>12</v>
          </cell>
          <cell r="AC662">
            <v>93</v>
          </cell>
          <cell r="AG662"/>
          <cell r="AK662"/>
          <cell r="AO662"/>
          <cell r="AS662">
            <v>2094.4282795698923</v>
          </cell>
        </row>
        <row r="663">
          <cell r="A663">
            <v>45962</v>
          </cell>
          <cell r="E663" t="str">
            <v>Inspection Spot</v>
          </cell>
          <cell r="F663" t="str">
            <v>Seadrill</v>
          </cell>
          <cell r="M663">
            <v>345337.62</v>
          </cell>
          <cell r="U663">
            <v>5</v>
          </cell>
          <cell r="Y663">
            <v>5</v>
          </cell>
          <cell r="AC663">
            <v>114</v>
          </cell>
          <cell r="AG663">
            <v>1597.62</v>
          </cell>
          <cell r="AK663"/>
          <cell r="AO663">
            <v>-6000</v>
          </cell>
          <cell r="AS663">
            <v>3029.2773684210524</v>
          </cell>
        </row>
        <row r="664">
          <cell r="A664">
            <v>45839</v>
          </cell>
          <cell r="E664" t="str">
            <v>Inspection Contract - Variable</v>
          </cell>
          <cell r="F664" t="str">
            <v>Constellation</v>
          </cell>
          <cell r="M664">
            <v>176170.95</v>
          </cell>
          <cell r="U664">
            <v>11</v>
          </cell>
          <cell r="Y664" t="str">
            <v/>
          </cell>
          <cell r="AC664">
            <v>93</v>
          </cell>
          <cell r="AG664"/>
          <cell r="AK664"/>
          <cell r="AO664"/>
          <cell r="AS664">
            <v>1894.3112903225808</v>
          </cell>
        </row>
        <row r="665">
          <cell r="A665">
            <v>45992</v>
          </cell>
          <cell r="E665" t="str">
            <v>Inspection Spot</v>
          </cell>
          <cell r="F665" t="str">
            <v>Seadrill</v>
          </cell>
          <cell r="M665">
            <v>437157.5</v>
          </cell>
          <cell r="U665">
            <v>26</v>
          </cell>
          <cell r="Y665">
            <v>26</v>
          </cell>
          <cell r="AC665">
            <v>143</v>
          </cell>
          <cell r="AG665"/>
          <cell r="AK665"/>
          <cell r="AO665"/>
          <cell r="AS665">
            <v>3057.0454545454545</v>
          </cell>
        </row>
        <row r="666">
          <cell r="A666">
            <v>45839</v>
          </cell>
          <cell r="E666" t="str">
            <v>Engineering</v>
          </cell>
          <cell r="F666" t="str">
            <v>Seadrill</v>
          </cell>
          <cell r="M666">
            <v>16250</v>
          </cell>
          <cell r="U666">
            <v>12</v>
          </cell>
          <cell r="Y666" t="str">
            <v/>
          </cell>
          <cell r="AC666">
            <v>0</v>
          </cell>
          <cell r="AG666"/>
          <cell r="AK666"/>
          <cell r="AO666"/>
          <cell r="AS666" t="str">
            <v/>
          </cell>
        </row>
        <row r="667">
          <cell r="A667">
            <v>45839</v>
          </cell>
          <cell r="E667" t="str">
            <v>Engineering</v>
          </cell>
          <cell r="F667" t="str">
            <v>Transocean</v>
          </cell>
          <cell r="M667">
            <v>33000</v>
          </cell>
          <cell r="U667">
            <v>14</v>
          </cell>
          <cell r="Y667" t="str">
            <v/>
          </cell>
          <cell r="AC667">
            <v>0</v>
          </cell>
          <cell r="AG667"/>
          <cell r="AK667"/>
          <cell r="AO667"/>
          <cell r="AS667" t="str">
            <v/>
          </cell>
        </row>
        <row r="668">
          <cell r="A668">
            <v>45839</v>
          </cell>
          <cell r="E668" t="str">
            <v>Maintenance Contract - Variable</v>
          </cell>
          <cell r="F668" t="str">
            <v>Transocean</v>
          </cell>
          <cell r="M668"/>
          <cell r="U668" t="str">
            <v/>
          </cell>
          <cell r="Y668" t="str">
            <v/>
          </cell>
          <cell r="AC668">
            <v>0</v>
          </cell>
          <cell r="AG668"/>
          <cell r="AK668"/>
          <cell r="AO668">
            <v>-30567</v>
          </cell>
          <cell r="AS668" t="str">
            <v/>
          </cell>
        </row>
        <row r="669">
          <cell r="A669">
            <v>45839</v>
          </cell>
          <cell r="E669" t="str">
            <v>Engineering</v>
          </cell>
          <cell r="F669" t="str">
            <v>Seadrill</v>
          </cell>
          <cell r="M669">
            <v>16250</v>
          </cell>
          <cell r="U669">
            <v>12</v>
          </cell>
          <cell r="Y669" t="str">
            <v/>
          </cell>
          <cell r="AC669">
            <v>0</v>
          </cell>
          <cell r="AG669"/>
          <cell r="AK669"/>
          <cell r="AO669"/>
          <cell r="AS669" t="str">
            <v/>
          </cell>
        </row>
        <row r="670">
          <cell r="A670">
            <v>45839</v>
          </cell>
          <cell r="E670" t="str">
            <v>Engineering</v>
          </cell>
          <cell r="F670" t="str">
            <v>Seadrill</v>
          </cell>
          <cell r="M670">
            <v>16250</v>
          </cell>
          <cell r="U670">
            <v>15</v>
          </cell>
          <cell r="Y670" t="str">
            <v/>
          </cell>
          <cell r="AC670">
            <v>0</v>
          </cell>
          <cell r="AG670"/>
          <cell r="AK670"/>
          <cell r="AO670"/>
          <cell r="AS670" t="str">
            <v/>
          </cell>
        </row>
        <row r="671">
          <cell r="A671">
            <v>45839</v>
          </cell>
          <cell r="E671" t="str">
            <v>Engineering</v>
          </cell>
          <cell r="F671" t="str">
            <v>Constellation</v>
          </cell>
          <cell r="M671">
            <v>61716</v>
          </cell>
          <cell r="U671">
            <v>5</v>
          </cell>
          <cell r="Y671" t="str">
            <v/>
          </cell>
          <cell r="AC671">
            <v>0</v>
          </cell>
          <cell r="AG671"/>
          <cell r="AK671"/>
          <cell r="AO671"/>
          <cell r="AS671" t="str">
            <v/>
          </cell>
        </row>
        <row r="672">
          <cell r="A672">
            <v>45839</v>
          </cell>
          <cell r="E672" t="str">
            <v>Engineering</v>
          </cell>
          <cell r="F672" t="str">
            <v>Transocean</v>
          </cell>
          <cell r="M672">
            <v>33000</v>
          </cell>
          <cell r="U672">
            <v>15</v>
          </cell>
          <cell r="Y672" t="str">
            <v/>
          </cell>
          <cell r="AC672">
            <v>0</v>
          </cell>
          <cell r="AG672"/>
          <cell r="AK672"/>
          <cell r="AO672"/>
          <cell r="AS672" t="str">
            <v/>
          </cell>
        </row>
        <row r="673">
          <cell r="A673">
            <v>45839</v>
          </cell>
          <cell r="E673" t="str">
            <v>Engineering</v>
          </cell>
          <cell r="F673" t="str">
            <v>Transocean</v>
          </cell>
          <cell r="M673">
            <v>33000</v>
          </cell>
          <cell r="U673">
            <v>15</v>
          </cell>
          <cell r="Y673" t="str">
            <v/>
          </cell>
          <cell r="AC673">
            <v>0</v>
          </cell>
          <cell r="AG673"/>
          <cell r="AK673"/>
          <cell r="AO673"/>
          <cell r="AS673" t="str">
            <v/>
          </cell>
        </row>
        <row r="674">
          <cell r="A674">
            <v>45839</v>
          </cell>
          <cell r="E674" t="str">
            <v>Engineering</v>
          </cell>
          <cell r="F674" t="str">
            <v>Transocean</v>
          </cell>
          <cell r="M674">
            <v>33000</v>
          </cell>
          <cell r="U674">
            <v>20</v>
          </cell>
          <cell r="Y674" t="str">
            <v/>
          </cell>
          <cell r="AC674">
            <v>0</v>
          </cell>
          <cell r="AG674"/>
          <cell r="AK674"/>
          <cell r="AO674"/>
          <cell r="AS674" t="str">
            <v/>
          </cell>
        </row>
        <row r="675">
          <cell r="A675">
            <v>45839</v>
          </cell>
          <cell r="E675" t="str">
            <v>Engineering</v>
          </cell>
          <cell r="F675" t="str">
            <v>Transocean</v>
          </cell>
          <cell r="M675">
            <v>33000</v>
          </cell>
          <cell r="U675">
            <v>20</v>
          </cell>
          <cell r="Y675" t="str">
            <v/>
          </cell>
          <cell r="AC675">
            <v>0</v>
          </cell>
          <cell r="AG675"/>
          <cell r="AK675"/>
          <cell r="AO675"/>
          <cell r="AS675" t="str">
            <v/>
          </cell>
        </row>
        <row r="676">
          <cell r="A676">
            <v>45839</v>
          </cell>
          <cell r="E676" t="str">
            <v>Engineering</v>
          </cell>
          <cell r="F676" t="str">
            <v>Transocean</v>
          </cell>
          <cell r="M676">
            <v>33000</v>
          </cell>
          <cell r="U676">
            <v>20</v>
          </cell>
          <cell r="Y676" t="str">
            <v/>
          </cell>
          <cell r="AC676">
            <v>0</v>
          </cell>
          <cell r="AG676"/>
          <cell r="AK676"/>
          <cell r="AO676"/>
          <cell r="AS676" t="str">
            <v/>
          </cell>
        </row>
        <row r="677">
          <cell r="A677">
            <v>45839</v>
          </cell>
          <cell r="E677" t="str">
            <v>Inspection Contract - Variable</v>
          </cell>
          <cell r="F677" t="str">
            <v>Etesco</v>
          </cell>
          <cell r="M677">
            <v>163441.51999999999</v>
          </cell>
          <cell r="U677">
            <v>5</v>
          </cell>
          <cell r="Y677" t="str">
            <v/>
          </cell>
          <cell r="AC677">
            <v>61</v>
          </cell>
          <cell r="AG677">
            <v>391</v>
          </cell>
          <cell r="AK677"/>
          <cell r="AO677"/>
          <cell r="AS677">
            <v>2679.3691803278689</v>
          </cell>
        </row>
        <row r="678">
          <cell r="A678">
            <v>45839</v>
          </cell>
          <cell r="E678" t="str">
            <v>Inspection Contract - Variable</v>
          </cell>
          <cell r="F678" t="str">
            <v>Transocean</v>
          </cell>
          <cell r="M678">
            <v>104868.8</v>
          </cell>
          <cell r="U678">
            <v>26</v>
          </cell>
          <cell r="Y678">
            <v>26</v>
          </cell>
          <cell r="AC678">
            <v>24</v>
          </cell>
          <cell r="AG678"/>
          <cell r="AK678"/>
          <cell r="AO678"/>
          <cell r="AS678">
            <v>4369.5333333333338</v>
          </cell>
        </row>
        <row r="679">
          <cell r="A679">
            <v>45839</v>
          </cell>
          <cell r="E679" t="str">
            <v>Engineering</v>
          </cell>
          <cell r="F679" t="str">
            <v>Ventura</v>
          </cell>
          <cell r="M679">
            <v>3150</v>
          </cell>
          <cell r="U679">
            <v>16</v>
          </cell>
          <cell r="Y679" t="str">
            <v/>
          </cell>
          <cell r="AC679">
            <v>0</v>
          </cell>
          <cell r="AG679"/>
          <cell r="AK679"/>
          <cell r="AO679"/>
          <cell r="AS679" t="str">
            <v/>
          </cell>
        </row>
        <row r="680">
          <cell r="A680">
            <v>45839</v>
          </cell>
          <cell r="E680" t="str">
            <v>Inspection Spot</v>
          </cell>
          <cell r="F680" t="str">
            <v>Oceaneering</v>
          </cell>
          <cell r="M680">
            <v>7180</v>
          </cell>
          <cell r="U680">
            <v>34</v>
          </cell>
          <cell r="Y680" t="str">
            <v/>
          </cell>
          <cell r="AC680">
            <v>2</v>
          </cell>
          <cell r="AG680"/>
          <cell r="AK680"/>
          <cell r="AO680"/>
          <cell r="AS680">
            <v>3590</v>
          </cell>
        </row>
        <row r="681">
          <cell r="A681">
            <v>45839</v>
          </cell>
          <cell r="E681" t="str">
            <v>Maintenance Contract - Variable</v>
          </cell>
          <cell r="F681" t="str">
            <v>SEA1</v>
          </cell>
          <cell r="M681">
            <v>32126.400000000001</v>
          </cell>
          <cell r="U681">
            <v>13</v>
          </cell>
          <cell r="Y681" t="str">
            <v/>
          </cell>
          <cell r="AC681">
            <v>15</v>
          </cell>
          <cell r="AG681"/>
          <cell r="AK681"/>
          <cell r="AO681"/>
          <cell r="AS681">
            <v>2141.7600000000002</v>
          </cell>
        </row>
        <row r="682">
          <cell r="A682">
            <v>45839</v>
          </cell>
          <cell r="E682" t="str">
            <v>Inspection Contract - Variable</v>
          </cell>
          <cell r="F682" t="str">
            <v>Modec</v>
          </cell>
          <cell r="M682">
            <v>73000</v>
          </cell>
          <cell r="U682">
            <v>39</v>
          </cell>
          <cell r="Y682" t="str">
            <v/>
          </cell>
          <cell r="AC682">
            <v>42</v>
          </cell>
          <cell r="AG682"/>
          <cell r="AK682"/>
          <cell r="AO682"/>
          <cell r="AS682">
            <v>1738.0952380952381</v>
          </cell>
        </row>
        <row r="683">
          <cell r="A683">
            <v>45839</v>
          </cell>
          <cell r="E683" t="str">
            <v>Maintenance Contract - Variable</v>
          </cell>
          <cell r="F683" t="str">
            <v>Foresea</v>
          </cell>
          <cell r="M683">
            <v>52704.480000000003</v>
          </cell>
          <cell r="U683">
            <v>38</v>
          </cell>
          <cell r="Y683">
            <v>57</v>
          </cell>
          <cell r="AC683">
            <v>21</v>
          </cell>
          <cell r="AG683"/>
          <cell r="AK683"/>
          <cell r="AO683"/>
          <cell r="AS683">
            <v>2509.7371428571432</v>
          </cell>
        </row>
        <row r="684">
          <cell r="A684">
            <v>45839</v>
          </cell>
          <cell r="E684" t="str">
            <v>Inspection Contract - Variable</v>
          </cell>
          <cell r="F684" t="str">
            <v>Modec</v>
          </cell>
          <cell r="M684">
            <v>148118.28</v>
          </cell>
          <cell r="U684">
            <v>26</v>
          </cell>
          <cell r="Y684" t="str">
            <v/>
          </cell>
          <cell r="AC684">
            <v>36</v>
          </cell>
          <cell r="AG684"/>
          <cell r="AK684"/>
          <cell r="AO684"/>
          <cell r="AS684">
            <v>4114.3966666666665</v>
          </cell>
        </row>
        <row r="685">
          <cell r="A685">
            <v>45839</v>
          </cell>
          <cell r="E685" t="str">
            <v>Maintenance Contract - Variable</v>
          </cell>
          <cell r="F685" t="str">
            <v>Foresea</v>
          </cell>
          <cell r="M685">
            <v>105979.42</v>
          </cell>
          <cell r="U685">
            <v>39</v>
          </cell>
          <cell r="Y685">
            <v>39</v>
          </cell>
          <cell r="AC685">
            <v>40</v>
          </cell>
          <cell r="AG685"/>
          <cell r="AK685"/>
          <cell r="AO685"/>
          <cell r="AS685">
            <v>2649.4855000000002</v>
          </cell>
        </row>
        <row r="686">
          <cell r="A686">
            <v>45839</v>
          </cell>
          <cell r="E686" t="str">
            <v>Inspection Contract - Variable</v>
          </cell>
          <cell r="F686" t="str">
            <v>Foresea</v>
          </cell>
          <cell r="M686">
            <v>41353.599999999999</v>
          </cell>
          <cell r="U686">
            <v>65</v>
          </cell>
          <cell r="Y686">
            <v>68</v>
          </cell>
          <cell r="AC686">
            <v>20</v>
          </cell>
          <cell r="AG686"/>
          <cell r="AK686"/>
          <cell r="AO686"/>
          <cell r="AS686">
            <v>2067.6799999999998</v>
          </cell>
        </row>
        <row r="687">
          <cell r="A687">
            <v>45839</v>
          </cell>
          <cell r="E687" t="str">
            <v>Inspection Contract - Fixed Team</v>
          </cell>
          <cell r="F687" t="str">
            <v>Constellation</v>
          </cell>
          <cell r="M687">
            <v>85772.91</v>
          </cell>
          <cell r="U687">
            <v>21</v>
          </cell>
          <cell r="Y687" t="str">
            <v/>
          </cell>
          <cell r="AC687">
            <v>42</v>
          </cell>
          <cell r="AG687"/>
          <cell r="AK687"/>
          <cell r="AO687"/>
          <cell r="AS687">
            <v>2042.2121428571429</v>
          </cell>
        </row>
        <row r="688">
          <cell r="A688">
            <v>45839</v>
          </cell>
          <cell r="E688" t="str">
            <v>Maintenance Contract - Variable</v>
          </cell>
          <cell r="F688" t="str">
            <v>Transocean</v>
          </cell>
          <cell r="M688">
            <v>162575.10999999999</v>
          </cell>
          <cell r="U688">
            <v>24</v>
          </cell>
          <cell r="Y688">
            <v>24</v>
          </cell>
          <cell r="AC688">
            <v>31</v>
          </cell>
          <cell r="AG688"/>
          <cell r="AK688"/>
          <cell r="AO688"/>
          <cell r="AS688">
            <v>5244.358387096775</v>
          </cell>
        </row>
        <row r="689">
          <cell r="A689">
            <v>45839</v>
          </cell>
          <cell r="E689" t="str">
            <v>Inspection Spot</v>
          </cell>
          <cell r="F689" t="str">
            <v>Technip</v>
          </cell>
          <cell r="M689">
            <v>46485.65</v>
          </cell>
          <cell r="U689">
            <v>22</v>
          </cell>
          <cell r="Y689">
            <v>22</v>
          </cell>
          <cell r="AC689">
            <v>6</v>
          </cell>
          <cell r="AG689"/>
          <cell r="AK689"/>
          <cell r="AO689"/>
          <cell r="AS689">
            <v>7747.6083333333336</v>
          </cell>
        </row>
        <row r="690">
          <cell r="A690">
            <v>45839</v>
          </cell>
          <cell r="E690" t="str">
            <v>Inspection Contract - Variable</v>
          </cell>
          <cell r="F690" t="str">
            <v>Modec</v>
          </cell>
          <cell r="M690">
            <v>44909.09</v>
          </cell>
          <cell r="U690">
            <v>37</v>
          </cell>
          <cell r="Y690" t="str">
            <v/>
          </cell>
          <cell r="AC690">
            <v>33</v>
          </cell>
          <cell r="AG690"/>
          <cell r="AK690"/>
          <cell r="AO690">
            <v>398.97</v>
          </cell>
          <cell r="AS690">
            <v>1360.8815151515153</v>
          </cell>
        </row>
        <row r="691">
          <cell r="A691">
            <v>45839</v>
          </cell>
          <cell r="E691" t="str">
            <v>Maintenance Contract - Variable</v>
          </cell>
          <cell r="F691" t="str">
            <v>SEA1</v>
          </cell>
          <cell r="M691">
            <v>6831.2</v>
          </cell>
          <cell r="U691">
            <v>12</v>
          </cell>
          <cell r="Y691" t="str">
            <v/>
          </cell>
          <cell r="AC691">
            <v>3</v>
          </cell>
          <cell r="AG691"/>
          <cell r="AK691"/>
          <cell r="AO691"/>
          <cell r="AS691">
            <v>2277.0666666666666</v>
          </cell>
        </row>
        <row r="692">
          <cell r="A692">
            <v>45839</v>
          </cell>
          <cell r="E692" t="str">
            <v>Maintenance Spot</v>
          </cell>
          <cell r="F692" t="str">
            <v>Technip</v>
          </cell>
          <cell r="M692">
            <v>49476.27</v>
          </cell>
          <cell r="U692">
            <v>22</v>
          </cell>
          <cell r="Y692">
            <v>22</v>
          </cell>
          <cell r="AC692">
            <v>6</v>
          </cell>
          <cell r="AG692"/>
          <cell r="AK692"/>
          <cell r="AO692"/>
          <cell r="AS692">
            <v>8246.0450000000001</v>
          </cell>
        </row>
        <row r="693">
          <cell r="A693">
            <v>45839</v>
          </cell>
          <cell r="E693" t="str">
            <v>Maintenance Contract - Variable</v>
          </cell>
          <cell r="F693" t="str">
            <v>Ventura</v>
          </cell>
          <cell r="M693">
            <v>268932</v>
          </cell>
          <cell r="U693">
            <v>38</v>
          </cell>
          <cell r="Y693">
            <v>38</v>
          </cell>
          <cell r="AC693">
            <v>60</v>
          </cell>
          <cell r="AG693"/>
          <cell r="AK693"/>
          <cell r="AO693"/>
          <cell r="AS693">
            <v>4482.2</v>
          </cell>
        </row>
        <row r="694">
          <cell r="A694">
            <v>45839</v>
          </cell>
          <cell r="E694" t="str">
            <v>Inspection Contract - Variable</v>
          </cell>
          <cell r="F694" t="str">
            <v>SEA1</v>
          </cell>
          <cell r="M694">
            <v>17337.400000000001</v>
          </cell>
          <cell r="U694">
            <v>9</v>
          </cell>
          <cell r="Y694">
            <v>9</v>
          </cell>
          <cell r="AC694">
            <v>6</v>
          </cell>
          <cell r="AG694"/>
          <cell r="AK694"/>
          <cell r="AO694"/>
          <cell r="AS694">
            <v>2889.5666666666671</v>
          </cell>
        </row>
        <row r="695">
          <cell r="A695">
            <v>45839</v>
          </cell>
          <cell r="E695" t="str">
            <v>Inspection Contract - Variable</v>
          </cell>
          <cell r="F695" t="str">
            <v>Constellation</v>
          </cell>
          <cell r="M695">
            <v>45284.4</v>
          </cell>
          <cell r="U695">
            <v>14</v>
          </cell>
          <cell r="Y695">
            <v>20</v>
          </cell>
          <cell r="AC695">
            <v>0</v>
          </cell>
          <cell r="AG695"/>
          <cell r="AK695"/>
          <cell r="AO695">
            <v>-3.5</v>
          </cell>
          <cell r="AS695" t="str">
            <v/>
          </cell>
        </row>
        <row r="696">
          <cell r="A696">
            <v>45839</v>
          </cell>
          <cell r="E696" t="str">
            <v>Inspection Contract - Variable</v>
          </cell>
          <cell r="F696" t="str">
            <v>Transocean</v>
          </cell>
          <cell r="M696">
            <v>13676.54</v>
          </cell>
          <cell r="U696">
            <v>15</v>
          </cell>
          <cell r="Y696" t="str">
            <v/>
          </cell>
          <cell r="AC696">
            <v>6</v>
          </cell>
          <cell r="AG696"/>
          <cell r="AK696"/>
          <cell r="AO696"/>
          <cell r="AS696">
            <v>2279.4233333333332</v>
          </cell>
        </row>
        <row r="697">
          <cell r="A697">
            <v>45839</v>
          </cell>
          <cell r="E697" t="str">
            <v>Inspection Contract - Fixed Team</v>
          </cell>
          <cell r="F697" t="str">
            <v>Etesco</v>
          </cell>
          <cell r="M697">
            <v>84957.04</v>
          </cell>
          <cell r="U697">
            <v>4</v>
          </cell>
          <cell r="Y697">
            <v>4</v>
          </cell>
          <cell r="AC697">
            <v>42</v>
          </cell>
          <cell r="AG697"/>
          <cell r="AK697"/>
          <cell r="AO697">
            <v>-5259.62</v>
          </cell>
          <cell r="AS697">
            <v>2022.7866666666669</v>
          </cell>
        </row>
        <row r="698">
          <cell r="A698">
            <v>45839</v>
          </cell>
          <cell r="E698" t="str">
            <v>Maintenance Contract - Variable</v>
          </cell>
          <cell r="F698" t="str">
            <v>SEA1</v>
          </cell>
          <cell r="M698">
            <v>129651.2</v>
          </cell>
          <cell r="U698">
            <v>5</v>
          </cell>
          <cell r="Y698">
            <v>5</v>
          </cell>
          <cell r="AC698">
            <v>12</v>
          </cell>
          <cell r="AG698"/>
          <cell r="AK698"/>
          <cell r="AO698"/>
          <cell r="AS698">
            <v>10804.266666666666</v>
          </cell>
        </row>
        <row r="699">
          <cell r="A699">
            <v>45839</v>
          </cell>
          <cell r="E699" t="str">
            <v>Inspection Spot</v>
          </cell>
          <cell r="F699" t="str">
            <v>Trident</v>
          </cell>
          <cell r="M699">
            <v>125827.48</v>
          </cell>
          <cell r="U699">
            <v>93</v>
          </cell>
          <cell r="Y699">
            <v>93</v>
          </cell>
          <cell r="AC699">
            <v>15</v>
          </cell>
          <cell r="AG699"/>
          <cell r="AK699"/>
          <cell r="AO699"/>
          <cell r="AS699">
            <v>8388.4986666666682</v>
          </cell>
        </row>
        <row r="700">
          <cell r="A700">
            <v>45839</v>
          </cell>
          <cell r="E700" t="str">
            <v>Maintenance Spot</v>
          </cell>
          <cell r="F700" t="str">
            <v>Archer</v>
          </cell>
          <cell r="M700">
            <v>558306.66</v>
          </cell>
          <cell r="U700">
            <v>83</v>
          </cell>
          <cell r="Y700">
            <v>83</v>
          </cell>
          <cell r="AC700">
            <v>128</v>
          </cell>
          <cell r="AG700"/>
          <cell r="AK700"/>
          <cell r="AO700"/>
          <cell r="AS700">
            <v>4361.7707812499993</v>
          </cell>
        </row>
        <row r="701">
          <cell r="A701">
            <v>45839</v>
          </cell>
          <cell r="E701" t="str">
            <v>Maintenance Spot</v>
          </cell>
          <cell r="F701" t="str">
            <v>Archer</v>
          </cell>
          <cell r="M701">
            <v>108247.06</v>
          </cell>
          <cell r="U701">
            <v>29</v>
          </cell>
          <cell r="Y701">
            <v>35</v>
          </cell>
          <cell r="AC701">
            <v>24</v>
          </cell>
          <cell r="AG701"/>
          <cell r="AK701"/>
          <cell r="AO701"/>
          <cell r="AS701">
            <v>4510.2941666666666</v>
          </cell>
        </row>
        <row r="702">
          <cell r="A702">
            <v>45839</v>
          </cell>
          <cell r="E702" t="str">
            <v>Inspection Contract - Variable</v>
          </cell>
          <cell r="F702" t="str">
            <v>Transocean</v>
          </cell>
          <cell r="M702">
            <v>34205.5</v>
          </cell>
          <cell r="U702">
            <v>10</v>
          </cell>
          <cell r="Y702">
            <v>9</v>
          </cell>
          <cell r="AC702">
            <v>17</v>
          </cell>
          <cell r="AG702"/>
          <cell r="AK702"/>
          <cell r="AO702"/>
          <cell r="AS702">
            <v>2012.0882352941176</v>
          </cell>
        </row>
        <row r="703">
          <cell r="A703">
            <v>45839</v>
          </cell>
          <cell r="E703" t="str">
            <v>Inspection Contract - Variable</v>
          </cell>
          <cell r="F703" t="str">
            <v>Transocean</v>
          </cell>
          <cell r="M703">
            <v>89319.61</v>
          </cell>
          <cell r="U703">
            <v>16</v>
          </cell>
          <cell r="Y703">
            <v>16</v>
          </cell>
          <cell r="AC703">
            <v>34</v>
          </cell>
          <cell r="AG703"/>
          <cell r="AK703"/>
          <cell r="AO703"/>
          <cell r="AS703">
            <v>2627.0473529411765</v>
          </cell>
        </row>
        <row r="704">
          <cell r="A704">
            <v>45839</v>
          </cell>
          <cell r="E704" t="str">
            <v>Inspection Contract - Variable</v>
          </cell>
          <cell r="F704" t="str">
            <v>Foresea</v>
          </cell>
          <cell r="M704">
            <v>88839.02</v>
          </cell>
          <cell r="U704">
            <v>17</v>
          </cell>
          <cell r="Y704">
            <v>17</v>
          </cell>
          <cell r="AC704">
            <v>40</v>
          </cell>
          <cell r="AG704"/>
          <cell r="AK704"/>
          <cell r="AO704"/>
          <cell r="AS704">
            <v>2220.9755</v>
          </cell>
        </row>
        <row r="705">
          <cell r="A705">
            <v>45839</v>
          </cell>
          <cell r="E705" t="str">
            <v>Inspection Contract - Variable</v>
          </cell>
          <cell r="F705" t="str">
            <v>Etesco</v>
          </cell>
          <cell r="M705">
            <v>121272.41</v>
          </cell>
          <cell r="U705">
            <v>14</v>
          </cell>
          <cell r="Y705">
            <v>14</v>
          </cell>
          <cell r="AC705">
            <v>42</v>
          </cell>
          <cell r="AG705"/>
          <cell r="AK705"/>
          <cell r="AO705"/>
          <cell r="AS705">
            <v>2887.4383333333335</v>
          </cell>
        </row>
        <row r="706">
          <cell r="A706">
            <v>45839</v>
          </cell>
          <cell r="E706" t="str">
            <v>Inspection Contract - Variable</v>
          </cell>
          <cell r="F706" t="str">
            <v>Modec</v>
          </cell>
          <cell r="M706">
            <v>70000</v>
          </cell>
          <cell r="U706">
            <v>25</v>
          </cell>
          <cell r="Y706" t="str">
            <v/>
          </cell>
          <cell r="AC706">
            <v>39</v>
          </cell>
          <cell r="AG706"/>
          <cell r="AK706"/>
          <cell r="AO706"/>
          <cell r="AS706">
            <v>1794.8717948717949</v>
          </cell>
        </row>
        <row r="707">
          <cell r="A707">
            <v>45839</v>
          </cell>
          <cell r="E707" t="str">
            <v>Inspection Contract - Variable</v>
          </cell>
          <cell r="F707" t="str">
            <v>Constellation</v>
          </cell>
          <cell r="M707">
            <v>10848</v>
          </cell>
          <cell r="U707">
            <v>14</v>
          </cell>
          <cell r="Y707">
            <v>14</v>
          </cell>
          <cell r="AC707">
            <v>3</v>
          </cell>
          <cell r="AG707"/>
          <cell r="AK707"/>
          <cell r="AO707"/>
          <cell r="AS707">
            <v>3616</v>
          </cell>
        </row>
        <row r="708">
          <cell r="A708">
            <v>45839</v>
          </cell>
          <cell r="E708" t="str">
            <v>Inspection Contract - Variable</v>
          </cell>
          <cell r="F708" t="str">
            <v>Ventura</v>
          </cell>
          <cell r="M708">
            <v>139346.5</v>
          </cell>
          <cell r="U708">
            <v>12</v>
          </cell>
          <cell r="Y708">
            <v>12</v>
          </cell>
          <cell r="AC708">
            <v>35</v>
          </cell>
          <cell r="AG708"/>
          <cell r="AK708"/>
          <cell r="AO708"/>
          <cell r="AS708">
            <v>3981.3285714285716</v>
          </cell>
        </row>
        <row r="709">
          <cell r="A709">
            <v>45839</v>
          </cell>
          <cell r="E709" t="str">
            <v>Maintenance Contract - Variable</v>
          </cell>
          <cell r="F709" t="str">
            <v>SEA1</v>
          </cell>
          <cell r="M709">
            <v>40888.800000000003</v>
          </cell>
          <cell r="U709">
            <v>19</v>
          </cell>
          <cell r="Y709">
            <v>19</v>
          </cell>
          <cell r="AC709">
            <v>14</v>
          </cell>
          <cell r="AG709"/>
          <cell r="AK709"/>
          <cell r="AO709"/>
          <cell r="AS709">
            <v>2920.6285714285718</v>
          </cell>
        </row>
        <row r="710">
          <cell r="A710">
            <v>45839</v>
          </cell>
          <cell r="E710" t="str">
            <v>Maintenance Contract - Variable</v>
          </cell>
          <cell r="F710" t="str">
            <v>Constellation</v>
          </cell>
          <cell r="M710">
            <v>276097.76</v>
          </cell>
          <cell r="U710">
            <v>25</v>
          </cell>
          <cell r="Y710">
            <v>25</v>
          </cell>
          <cell r="AC710">
            <v>88</v>
          </cell>
          <cell r="AG710"/>
          <cell r="AK710"/>
          <cell r="AO710"/>
          <cell r="AS710">
            <v>3137.4745454545455</v>
          </cell>
        </row>
        <row r="711">
          <cell r="A711">
            <v>45839</v>
          </cell>
          <cell r="E711" t="str">
            <v>Inspection Contract - Variable</v>
          </cell>
          <cell r="F711" t="str">
            <v>Modec</v>
          </cell>
          <cell r="M711">
            <v>38866.1</v>
          </cell>
          <cell r="U711">
            <v>12</v>
          </cell>
          <cell r="Y711" t="str">
            <v/>
          </cell>
          <cell r="AC711">
            <v>33</v>
          </cell>
          <cell r="AG711"/>
          <cell r="AK711"/>
          <cell r="AO711"/>
          <cell r="AS711">
            <v>1177.7606060606061</v>
          </cell>
        </row>
        <row r="712">
          <cell r="A712">
            <v>45839</v>
          </cell>
          <cell r="E712" t="str">
            <v>Inspection Contract - Variable</v>
          </cell>
          <cell r="F712" t="str">
            <v>Modec</v>
          </cell>
          <cell r="M712">
            <v>41026.03</v>
          </cell>
          <cell r="U712">
            <v>78</v>
          </cell>
          <cell r="Y712">
            <v>27</v>
          </cell>
          <cell r="AC712">
            <v>30</v>
          </cell>
          <cell r="AG712"/>
          <cell r="AK712"/>
          <cell r="AO712"/>
          <cell r="AS712">
            <v>1367.5343333333333</v>
          </cell>
        </row>
        <row r="713">
          <cell r="A713">
            <v>45839</v>
          </cell>
          <cell r="E713" t="str">
            <v>Maintenance Spot</v>
          </cell>
          <cell r="F713" t="str">
            <v>Akofs Offshore</v>
          </cell>
          <cell r="M713">
            <v>70158.3</v>
          </cell>
          <cell r="U713">
            <v>9</v>
          </cell>
          <cell r="Y713">
            <v>9</v>
          </cell>
          <cell r="AC713">
            <v>27</v>
          </cell>
          <cell r="AG713"/>
          <cell r="AK713"/>
          <cell r="AO713"/>
          <cell r="AS713">
            <v>2598.4555555555557</v>
          </cell>
        </row>
        <row r="714">
          <cell r="A714">
            <v>45839</v>
          </cell>
          <cell r="E714" t="str">
            <v>Maintenance Spot</v>
          </cell>
          <cell r="F714" t="str">
            <v>Akofs Offshore</v>
          </cell>
          <cell r="M714">
            <v>31963.09</v>
          </cell>
          <cell r="U714">
            <v>23</v>
          </cell>
          <cell r="Y714">
            <v>21</v>
          </cell>
          <cell r="AC714">
            <v>3</v>
          </cell>
          <cell r="AG714"/>
          <cell r="AK714"/>
          <cell r="AO714"/>
          <cell r="AS714">
            <v>10654.363333333333</v>
          </cell>
        </row>
        <row r="715">
          <cell r="A715">
            <v>45839</v>
          </cell>
          <cell r="E715" t="str">
            <v>Inspection Contract - Variable</v>
          </cell>
          <cell r="F715" t="str">
            <v>Transocean</v>
          </cell>
          <cell r="M715">
            <v>47626.25</v>
          </cell>
          <cell r="U715">
            <v>43</v>
          </cell>
          <cell r="Y715">
            <v>43</v>
          </cell>
          <cell r="AC715">
            <v>19</v>
          </cell>
          <cell r="AG715"/>
          <cell r="AK715"/>
          <cell r="AO715"/>
          <cell r="AS715">
            <v>2506.6447368421054</v>
          </cell>
        </row>
        <row r="716">
          <cell r="A716">
            <v>45839</v>
          </cell>
          <cell r="E716" t="str">
            <v>Inspection Contract - Fixed Team</v>
          </cell>
          <cell r="F716" t="str">
            <v>Helix</v>
          </cell>
          <cell r="M716">
            <v>47589.33</v>
          </cell>
          <cell r="U716">
            <v>6</v>
          </cell>
          <cell r="Y716">
            <v>6</v>
          </cell>
          <cell r="AC716">
            <v>21</v>
          </cell>
          <cell r="AG716"/>
          <cell r="AK716"/>
          <cell r="AO716"/>
          <cell r="AS716">
            <v>2266.1585714285716</v>
          </cell>
        </row>
        <row r="717">
          <cell r="A717">
            <v>45839</v>
          </cell>
          <cell r="E717" t="str">
            <v>Inspection Spot</v>
          </cell>
          <cell r="F717" t="str">
            <v>Ambipar</v>
          </cell>
          <cell r="M717">
            <v>17118.54</v>
          </cell>
          <cell r="U717">
            <v>32</v>
          </cell>
          <cell r="Y717">
            <v>32</v>
          </cell>
          <cell r="AC717">
            <v>7</v>
          </cell>
          <cell r="AG717"/>
          <cell r="AK717"/>
          <cell r="AO717"/>
          <cell r="AS717">
            <v>2445.5057142857145</v>
          </cell>
        </row>
        <row r="718">
          <cell r="A718">
            <v>45839</v>
          </cell>
          <cell r="E718" t="str">
            <v>Maintenance Contract - Variable</v>
          </cell>
          <cell r="F718" t="str">
            <v>Ventura</v>
          </cell>
          <cell r="M718">
            <v>40620</v>
          </cell>
          <cell r="U718">
            <v>7</v>
          </cell>
          <cell r="Y718">
            <v>7</v>
          </cell>
          <cell r="AC718">
            <v>18</v>
          </cell>
          <cell r="AG718"/>
          <cell r="AK718"/>
          <cell r="AO718"/>
          <cell r="AS718">
            <v>2256.6666666666665</v>
          </cell>
        </row>
        <row r="719">
          <cell r="A719">
            <v>45839</v>
          </cell>
          <cell r="E719" t="str">
            <v>Maintenance Spot</v>
          </cell>
          <cell r="F719" t="str">
            <v>Archer</v>
          </cell>
          <cell r="M719">
            <v>63007.56</v>
          </cell>
          <cell r="U719">
            <v>93</v>
          </cell>
          <cell r="Y719">
            <v>153</v>
          </cell>
          <cell r="AC719">
            <v>18</v>
          </cell>
          <cell r="AG719"/>
          <cell r="AK719"/>
          <cell r="AO719"/>
          <cell r="AS719">
            <v>3500.42</v>
          </cell>
        </row>
        <row r="720">
          <cell r="A720">
            <v>45839</v>
          </cell>
          <cell r="E720" t="str">
            <v>Inspection Contract - Fixed Team</v>
          </cell>
          <cell r="F720" t="str">
            <v>Helix</v>
          </cell>
          <cell r="M720">
            <v>32928.5</v>
          </cell>
          <cell r="U720">
            <v>5</v>
          </cell>
          <cell r="Y720">
            <v>5</v>
          </cell>
          <cell r="AC720">
            <v>15</v>
          </cell>
          <cell r="AG720"/>
          <cell r="AK720"/>
          <cell r="AO720"/>
          <cell r="AS720">
            <v>2195.2333333333331</v>
          </cell>
        </row>
        <row r="721">
          <cell r="A721">
            <v>45839</v>
          </cell>
          <cell r="E721" t="str">
            <v>Inspection Contract - Fixed Team</v>
          </cell>
          <cell r="F721" t="str">
            <v>Etesco</v>
          </cell>
          <cell r="M721">
            <v>32015</v>
          </cell>
          <cell r="U721">
            <v>5</v>
          </cell>
          <cell r="Y721">
            <v>5</v>
          </cell>
          <cell r="AC721">
            <v>15</v>
          </cell>
          <cell r="AG721"/>
          <cell r="AK721"/>
          <cell r="AO721"/>
          <cell r="AS721">
            <v>2134.3333333333335</v>
          </cell>
        </row>
        <row r="722">
          <cell r="A722">
            <v>45839</v>
          </cell>
          <cell r="E722" t="str">
            <v>Inspection Contract - Variable</v>
          </cell>
          <cell r="F722" t="str">
            <v>Constellation</v>
          </cell>
          <cell r="M722">
            <v>78485.17</v>
          </cell>
          <cell r="U722">
            <v>37</v>
          </cell>
          <cell r="Y722">
            <v>37</v>
          </cell>
          <cell r="AC722">
            <v>19</v>
          </cell>
          <cell r="AG722"/>
          <cell r="AK722"/>
          <cell r="AO722"/>
          <cell r="AS722">
            <v>4130.7984210526311</v>
          </cell>
        </row>
        <row r="723">
          <cell r="A723">
            <v>45839</v>
          </cell>
          <cell r="E723" t="str">
            <v>Maintenance Contract - Variable</v>
          </cell>
          <cell r="F723" t="str">
            <v>Transocean</v>
          </cell>
          <cell r="M723">
            <v>117589.4</v>
          </cell>
          <cell r="U723" t="str">
            <v/>
          </cell>
          <cell r="Y723" t="str">
            <v/>
          </cell>
          <cell r="AC723">
            <v>45</v>
          </cell>
          <cell r="AG723"/>
          <cell r="AK723"/>
          <cell r="AO723"/>
          <cell r="AS723">
            <v>2613.0977777777775</v>
          </cell>
        </row>
        <row r="724">
          <cell r="A724">
            <v>45839</v>
          </cell>
          <cell r="E724" t="str">
            <v>Inspection Contract - Variable</v>
          </cell>
          <cell r="F724" t="str">
            <v>Constellation</v>
          </cell>
          <cell r="M724">
            <v>30372.6</v>
          </cell>
          <cell r="U724">
            <v>53</v>
          </cell>
          <cell r="Y724">
            <v>53</v>
          </cell>
          <cell r="AC724">
            <v>8</v>
          </cell>
          <cell r="AG724"/>
          <cell r="AK724"/>
          <cell r="AO724"/>
          <cell r="AS724">
            <v>3796.5749999999998</v>
          </cell>
        </row>
        <row r="725">
          <cell r="A725">
            <v>45839</v>
          </cell>
          <cell r="E725" t="str">
            <v>Inspection Spot</v>
          </cell>
          <cell r="F725" t="str">
            <v>Oceaneering</v>
          </cell>
          <cell r="M725">
            <v>7180</v>
          </cell>
          <cell r="U725">
            <v>21</v>
          </cell>
          <cell r="Y725" t="str">
            <v/>
          </cell>
          <cell r="AC725">
            <v>2</v>
          </cell>
          <cell r="AG725"/>
          <cell r="AK725"/>
          <cell r="AO725"/>
          <cell r="AS725">
            <v>3590</v>
          </cell>
        </row>
        <row r="726">
          <cell r="A726">
            <v>45839</v>
          </cell>
          <cell r="E726" t="str">
            <v>Inspection Contract - Variable</v>
          </cell>
          <cell r="F726" t="str">
            <v>Constellation</v>
          </cell>
          <cell r="M726">
            <v>6000</v>
          </cell>
          <cell r="U726">
            <v>52</v>
          </cell>
          <cell r="Y726" t="str">
            <v/>
          </cell>
          <cell r="AC726">
            <v>3</v>
          </cell>
          <cell r="AG726"/>
          <cell r="AK726"/>
          <cell r="AO726"/>
          <cell r="AS726">
            <v>2000</v>
          </cell>
        </row>
        <row r="727">
          <cell r="A727">
            <v>45870</v>
          </cell>
          <cell r="E727" t="str">
            <v>Maintenance Contract - Variable</v>
          </cell>
          <cell r="F727" t="str">
            <v>Foresea</v>
          </cell>
          <cell r="M727">
            <v>125116.12</v>
          </cell>
          <cell r="U727" t="str">
            <v/>
          </cell>
          <cell r="Y727" t="str">
            <v/>
          </cell>
          <cell r="AC727">
            <v>0</v>
          </cell>
          <cell r="AG727"/>
          <cell r="AK727"/>
          <cell r="AO727"/>
          <cell r="AS727" t="str">
            <v/>
          </cell>
        </row>
        <row r="728">
          <cell r="A728">
            <v>45870</v>
          </cell>
          <cell r="E728" t="str">
            <v>Maintenance Contract - Variable</v>
          </cell>
          <cell r="F728" t="str">
            <v>Modec</v>
          </cell>
          <cell r="M728">
            <v>-26977.200000000001</v>
          </cell>
          <cell r="U728" t="str">
            <v/>
          </cell>
          <cell r="Y728" t="str">
            <v/>
          </cell>
          <cell r="AC728">
            <v>0</v>
          </cell>
          <cell r="AG728"/>
          <cell r="AK728"/>
          <cell r="AO728"/>
          <cell r="AS728" t="str">
            <v/>
          </cell>
        </row>
        <row r="729">
          <cell r="A729">
            <v>45870</v>
          </cell>
          <cell r="E729" t="str">
            <v>Inspection Contract - Fixed Team</v>
          </cell>
          <cell r="F729" t="str">
            <v>Transocean</v>
          </cell>
          <cell r="M729">
            <v>-21409</v>
          </cell>
          <cell r="U729">
            <v>32</v>
          </cell>
          <cell r="Y729" t="str">
            <v/>
          </cell>
          <cell r="AC729">
            <v>0</v>
          </cell>
          <cell r="AG729"/>
          <cell r="AK729"/>
          <cell r="AO729"/>
          <cell r="AS729" t="str">
            <v/>
          </cell>
        </row>
        <row r="730">
          <cell r="A730">
            <v>45870</v>
          </cell>
          <cell r="E730" t="str">
            <v>Inspection Contract - Fixed Team</v>
          </cell>
          <cell r="F730" t="str">
            <v>Transocean</v>
          </cell>
          <cell r="M730">
            <v>-101264</v>
          </cell>
          <cell r="U730">
            <v>32</v>
          </cell>
          <cell r="Y730" t="str">
            <v/>
          </cell>
          <cell r="AC730">
            <v>0</v>
          </cell>
          <cell r="AG730"/>
          <cell r="AK730"/>
          <cell r="AO730"/>
          <cell r="AS730" t="str">
            <v/>
          </cell>
        </row>
        <row r="731">
          <cell r="A731">
            <v>45870</v>
          </cell>
          <cell r="E731" t="str">
            <v>Inspection Contract - Variable</v>
          </cell>
          <cell r="F731" t="str">
            <v>Transocean</v>
          </cell>
          <cell r="M731">
            <v>21409</v>
          </cell>
          <cell r="U731">
            <v>32</v>
          </cell>
          <cell r="Y731" t="str">
            <v/>
          </cell>
          <cell r="AC731">
            <v>0</v>
          </cell>
          <cell r="AG731"/>
          <cell r="AK731"/>
          <cell r="AO731"/>
          <cell r="AS731" t="str">
            <v/>
          </cell>
        </row>
        <row r="732">
          <cell r="A732">
            <v>45870</v>
          </cell>
          <cell r="E732" t="str">
            <v>Inspection Contract - Variable</v>
          </cell>
          <cell r="F732" t="str">
            <v>Transocean</v>
          </cell>
          <cell r="M732">
            <v>101264</v>
          </cell>
          <cell r="U732">
            <v>32</v>
          </cell>
          <cell r="Y732" t="str">
            <v/>
          </cell>
          <cell r="AC732">
            <v>0</v>
          </cell>
          <cell r="AG732"/>
          <cell r="AK732"/>
          <cell r="AO732"/>
          <cell r="AS732" t="str">
            <v/>
          </cell>
        </row>
        <row r="733">
          <cell r="A733">
            <v>45870</v>
          </cell>
          <cell r="E733" t="str">
            <v>Inspection Contract - Fixed Team</v>
          </cell>
          <cell r="F733" t="str">
            <v>Transocean</v>
          </cell>
          <cell r="M733">
            <v>-37836</v>
          </cell>
          <cell r="U733">
            <v>30</v>
          </cell>
          <cell r="Y733" t="str">
            <v/>
          </cell>
          <cell r="AC733">
            <v>0</v>
          </cell>
          <cell r="AG733"/>
          <cell r="AK733"/>
          <cell r="AO733"/>
          <cell r="AS733" t="str">
            <v/>
          </cell>
        </row>
        <row r="734">
          <cell r="A734">
            <v>45870</v>
          </cell>
          <cell r="E734" t="str">
            <v>Inspection Contract - Fixed Team</v>
          </cell>
          <cell r="F734" t="str">
            <v>Transocean</v>
          </cell>
          <cell r="M734">
            <v>-25224</v>
          </cell>
          <cell r="U734">
            <v>33</v>
          </cell>
          <cell r="Y734">
            <v>33</v>
          </cell>
          <cell r="AC734">
            <v>0</v>
          </cell>
          <cell r="AG734"/>
          <cell r="AK734"/>
          <cell r="AO734"/>
          <cell r="AS734" t="str">
            <v/>
          </cell>
        </row>
        <row r="735">
          <cell r="A735">
            <v>45870</v>
          </cell>
          <cell r="E735" t="str">
            <v>Inspection Contract - Fixed Team</v>
          </cell>
          <cell r="F735" t="str">
            <v>Transocean</v>
          </cell>
          <cell r="M735">
            <v>37836</v>
          </cell>
          <cell r="U735">
            <v>30</v>
          </cell>
          <cell r="Y735">
            <v>30</v>
          </cell>
          <cell r="AC735">
            <v>0</v>
          </cell>
          <cell r="AG735"/>
          <cell r="AK735"/>
          <cell r="AO735"/>
          <cell r="AS735" t="str">
            <v/>
          </cell>
        </row>
        <row r="736">
          <cell r="A736">
            <v>45870</v>
          </cell>
          <cell r="E736" t="str">
            <v>Inspection Contract - Fixed Team</v>
          </cell>
          <cell r="F736" t="str">
            <v>Transocean</v>
          </cell>
          <cell r="M736">
            <v>25224</v>
          </cell>
          <cell r="U736">
            <v>33</v>
          </cell>
          <cell r="Y736">
            <v>33</v>
          </cell>
          <cell r="AC736">
            <v>0</v>
          </cell>
          <cell r="AG736"/>
          <cell r="AK736"/>
          <cell r="AO736"/>
          <cell r="AS736" t="str">
            <v/>
          </cell>
        </row>
        <row r="737">
          <cell r="A737">
            <v>45839</v>
          </cell>
          <cell r="E737" t="str">
            <v>Inspection Contract - Variable</v>
          </cell>
          <cell r="F737" t="str">
            <v>Modec</v>
          </cell>
          <cell r="M737">
            <v>54716.82</v>
          </cell>
          <cell r="U737">
            <v>23</v>
          </cell>
          <cell r="Y737" t="str">
            <v/>
          </cell>
          <cell r="AC737">
            <v>36</v>
          </cell>
          <cell r="AG737"/>
          <cell r="AK737"/>
          <cell r="AO737">
            <v>-32.32</v>
          </cell>
          <cell r="AS737">
            <v>1519.9116666666666</v>
          </cell>
        </row>
        <row r="738">
          <cell r="A738">
            <v>45870</v>
          </cell>
          <cell r="E738" t="str">
            <v>Inspection Contract - Fixed Team</v>
          </cell>
          <cell r="F738" t="str">
            <v>Foresea</v>
          </cell>
          <cell r="M738">
            <v>1723.05</v>
          </cell>
          <cell r="U738">
            <v>93</v>
          </cell>
          <cell r="Y738" t="str">
            <v/>
          </cell>
          <cell r="AC738">
            <v>0</v>
          </cell>
          <cell r="AG738"/>
          <cell r="AK738"/>
          <cell r="AO738"/>
          <cell r="AS738" t="str">
            <v/>
          </cell>
        </row>
        <row r="739">
          <cell r="A739">
            <v>45870</v>
          </cell>
          <cell r="E739" t="str">
            <v>Inspection Spot</v>
          </cell>
          <cell r="F739" t="str">
            <v>Archer</v>
          </cell>
          <cell r="M739">
            <v>1741.28</v>
          </cell>
          <cell r="U739">
            <v>75</v>
          </cell>
          <cell r="Y739">
            <v>75</v>
          </cell>
          <cell r="AC739">
            <v>0</v>
          </cell>
          <cell r="AG739"/>
          <cell r="AK739"/>
          <cell r="AO739"/>
          <cell r="AS739" t="str">
            <v/>
          </cell>
        </row>
        <row r="740">
          <cell r="A740">
            <v>45870</v>
          </cell>
          <cell r="E740" t="str">
            <v>Inspection Contract - Fixed Team</v>
          </cell>
          <cell r="F740" t="str">
            <v>Foresea</v>
          </cell>
          <cell r="M740">
            <v>229.74</v>
          </cell>
          <cell r="U740">
            <v>63</v>
          </cell>
          <cell r="Y740" t="str">
            <v/>
          </cell>
          <cell r="AC740">
            <v>0</v>
          </cell>
          <cell r="AG740"/>
          <cell r="AK740"/>
          <cell r="AO740"/>
          <cell r="AS740" t="str">
            <v/>
          </cell>
        </row>
        <row r="741">
          <cell r="A741">
            <v>45870</v>
          </cell>
          <cell r="E741" t="str">
            <v>Inspection Contract - Fixed Team</v>
          </cell>
          <cell r="F741" t="str">
            <v>Transocean</v>
          </cell>
          <cell r="M741">
            <v>1033.02</v>
          </cell>
          <cell r="U741">
            <v>43</v>
          </cell>
          <cell r="Y741">
            <v>2</v>
          </cell>
          <cell r="AC741">
            <v>0</v>
          </cell>
          <cell r="AG741">
            <v>397.64</v>
          </cell>
          <cell r="AK741"/>
          <cell r="AO741"/>
          <cell r="AS741" t="str">
            <v/>
          </cell>
        </row>
        <row r="742">
          <cell r="A742">
            <v>45870</v>
          </cell>
          <cell r="E742" t="str">
            <v>Engineering</v>
          </cell>
          <cell r="F742" t="str">
            <v>Helix</v>
          </cell>
          <cell r="M742">
            <v>22800</v>
          </cell>
          <cell r="U742">
            <v>50</v>
          </cell>
          <cell r="Y742" t="str">
            <v/>
          </cell>
          <cell r="AC742">
            <v>0</v>
          </cell>
          <cell r="AG742"/>
          <cell r="AK742"/>
          <cell r="AO742"/>
          <cell r="AS742" t="str">
            <v/>
          </cell>
        </row>
        <row r="743">
          <cell r="A743">
            <v>45870</v>
          </cell>
          <cell r="E743" t="str">
            <v>Maintenance Spot</v>
          </cell>
          <cell r="F743" t="str">
            <v>Archer</v>
          </cell>
          <cell r="M743">
            <v>-595.20000000000005</v>
          </cell>
          <cell r="U743">
            <v>57</v>
          </cell>
          <cell r="Y743">
            <v>50</v>
          </cell>
          <cell r="AC743">
            <v>0</v>
          </cell>
          <cell r="AG743"/>
          <cell r="AK743"/>
          <cell r="AO743"/>
          <cell r="AS743" t="str">
            <v/>
          </cell>
        </row>
        <row r="744">
          <cell r="A744">
            <v>45870</v>
          </cell>
          <cell r="E744" t="str">
            <v>Inspection Contract - Fixed Team</v>
          </cell>
          <cell r="F744" t="str">
            <v>Constellation</v>
          </cell>
          <cell r="M744">
            <v>839.85</v>
          </cell>
          <cell r="U744">
            <v>15</v>
          </cell>
          <cell r="Y744" t="str">
            <v/>
          </cell>
          <cell r="AC744">
            <v>6</v>
          </cell>
          <cell r="AG744"/>
          <cell r="AK744"/>
          <cell r="AO744"/>
          <cell r="AS744">
            <v>139.97499999999999</v>
          </cell>
        </row>
        <row r="745">
          <cell r="A745">
            <v>45870</v>
          </cell>
          <cell r="E745" t="str">
            <v>Inspection Spot</v>
          </cell>
          <cell r="F745" t="str">
            <v>Seadrill</v>
          </cell>
          <cell r="M745">
            <v>31421.84</v>
          </cell>
          <cell r="U745">
            <v>47</v>
          </cell>
          <cell r="Y745">
            <v>51</v>
          </cell>
          <cell r="AC745">
            <v>0</v>
          </cell>
          <cell r="AG745"/>
          <cell r="AK745"/>
          <cell r="AO745"/>
          <cell r="AS745" t="str">
            <v/>
          </cell>
        </row>
        <row r="746">
          <cell r="A746">
            <v>45870</v>
          </cell>
          <cell r="E746" t="str">
            <v>Equipment Rental</v>
          </cell>
          <cell r="F746" t="str">
            <v>Foresea</v>
          </cell>
          <cell r="M746">
            <v>15472.1</v>
          </cell>
          <cell r="U746" t="str">
            <v/>
          </cell>
          <cell r="Y746">
            <v>74</v>
          </cell>
          <cell r="AC746">
            <v>0</v>
          </cell>
          <cell r="AG746"/>
          <cell r="AK746"/>
          <cell r="AO746"/>
          <cell r="AS746" t="str">
            <v/>
          </cell>
        </row>
        <row r="747">
          <cell r="A747">
            <v>45870</v>
          </cell>
          <cell r="E747" t="str">
            <v>Equipment Rental</v>
          </cell>
          <cell r="F747" t="str">
            <v>Foresea</v>
          </cell>
          <cell r="M747">
            <v>34100</v>
          </cell>
          <cell r="U747" t="str">
            <v/>
          </cell>
          <cell r="Y747">
            <v>74</v>
          </cell>
          <cell r="AC747">
            <v>0</v>
          </cell>
          <cell r="AG747"/>
          <cell r="AK747"/>
          <cell r="AO747"/>
          <cell r="AS747" t="str">
            <v/>
          </cell>
        </row>
        <row r="748">
          <cell r="A748">
            <v>45870</v>
          </cell>
          <cell r="E748" t="str">
            <v>Inspection Contract - Fixed Team</v>
          </cell>
          <cell r="F748" t="str">
            <v>Foresea</v>
          </cell>
          <cell r="M748">
            <v>7007.07</v>
          </cell>
          <cell r="U748">
            <v>32</v>
          </cell>
          <cell r="Y748" t="str">
            <v/>
          </cell>
          <cell r="AC748">
            <v>0</v>
          </cell>
          <cell r="AG748"/>
          <cell r="AK748"/>
          <cell r="AO748"/>
          <cell r="AS748" t="str">
            <v/>
          </cell>
        </row>
        <row r="749">
          <cell r="A749">
            <v>45870</v>
          </cell>
          <cell r="E749" t="str">
            <v>Inspection Contract - Fixed Team</v>
          </cell>
          <cell r="F749" t="str">
            <v>Transocean</v>
          </cell>
          <cell r="M749">
            <v>-5559.03</v>
          </cell>
          <cell r="U749">
            <v>15</v>
          </cell>
          <cell r="Y749">
            <v>15</v>
          </cell>
          <cell r="AC749">
            <v>0</v>
          </cell>
          <cell r="AG749"/>
          <cell r="AK749"/>
          <cell r="AO749"/>
          <cell r="AS749" t="str">
            <v/>
          </cell>
        </row>
        <row r="750">
          <cell r="A750">
            <v>45870</v>
          </cell>
          <cell r="E750" t="str">
            <v>Inspection Contract - Variable</v>
          </cell>
          <cell r="F750" t="str">
            <v>Constellation</v>
          </cell>
          <cell r="M750">
            <v>-54.15</v>
          </cell>
          <cell r="U750">
            <v>11</v>
          </cell>
          <cell r="Y750" t="str">
            <v/>
          </cell>
          <cell r="AC750">
            <v>0</v>
          </cell>
          <cell r="AG750"/>
          <cell r="AK750"/>
          <cell r="AO750">
            <v>-54.15</v>
          </cell>
          <cell r="AS750" t="str">
            <v/>
          </cell>
        </row>
        <row r="751">
          <cell r="A751">
            <v>45870</v>
          </cell>
          <cell r="E751" t="str">
            <v>Inspection Contract - Variable</v>
          </cell>
          <cell r="F751" t="str">
            <v>Ventura</v>
          </cell>
          <cell r="M751">
            <v>79040</v>
          </cell>
          <cell r="U751">
            <v>5</v>
          </cell>
          <cell r="Y751" t="str">
            <v/>
          </cell>
          <cell r="AC751">
            <v>0</v>
          </cell>
          <cell r="AG751"/>
          <cell r="AK751"/>
          <cell r="AO751"/>
          <cell r="AS751" t="str">
            <v/>
          </cell>
        </row>
        <row r="752">
          <cell r="A752">
            <v>45870</v>
          </cell>
          <cell r="E752" t="str">
            <v>Engineering</v>
          </cell>
          <cell r="F752" t="str">
            <v>Helix</v>
          </cell>
          <cell r="M752">
            <v>22800</v>
          </cell>
          <cell r="U752">
            <v>19</v>
          </cell>
          <cell r="Y752" t="str">
            <v/>
          </cell>
          <cell r="AC752">
            <v>0</v>
          </cell>
          <cell r="AG752"/>
          <cell r="AK752"/>
          <cell r="AO752"/>
          <cell r="AS752" t="str">
            <v/>
          </cell>
        </row>
        <row r="753">
          <cell r="A753">
            <v>45870</v>
          </cell>
          <cell r="E753" t="str">
            <v>Engineering</v>
          </cell>
          <cell r="F753" t="str">
            <v>Constellation</v>
          </cell>
          <cell r="M753">
            <v>61716</v>
          </cell>
          <cell r="U753">
            <v>5</v>
          </cell>
          <cell r="Y753" t="str">
            <v/>
          </cell>
          <cell r="AC753">
            <v>0</v>
          </cell>
          <cell r="AG753"/>
          <cell r="AK753"/>
          <cell r="AO753"/>
          <cell r="AS753" t="str">
            <v/>
          </cell>
        </row>
        <row r="754">
          <cell r="A754">
            <v>45870</v>
          </cell>
          <cell r="E754" t="str">
            <v>Inspection Contract - Variable</v>
          </cell>
          <cell r="F754" t="str">
            <v>Modec</v>
          </cell>
          <cell r="M754">
            <v>-33866.839999999997</v>
          </cell>
          <cell r="U754">
            <v>39</v>
          </cell>
          <cell r="Y754" t="str">
            <v/>
          </cell>
          <cell r="AC754">
            <v>0</v>
          </cell>
          <cell r="AG754"/>
          <cell r="AK754"/>
          <cell r="AO754">
            <v>194.75</v>
          </cell>
          <cell r="AS754" t="str">
            <v/>
          </cell>
        </row>
        <row r="755">
          <cell r="A755">
            <v>45870</v>
          </cell>
          <cell r="E755" t="str">
            <v>Inspection Contract - Fixed Team</v>
          </cell>
          <cell r="F755" t="str">
            <v>Constellation</v>
          </cell>
          <cell r="M755">
            <v>125804.38</v>
          </cell>
          <cell r="U755">
            <v>5</v>
          </cell>
          <cell r="Y755" t="str">
            <v/>
          </cell>
          <cell r="AC755">
            <v>56</v>
          </cell>
          <cell r="AG755"/>
          <cell r="AK755"/>
          <cell r="AO755"/>
          <cell r="AS755">
            <v>2246.5067857142853</v>
          </cell>
        </row>
        <row r="756">
          <cell r="A756">
            <v>45870</v>
          </cell>
          <cell r="E756" t="str">
            <v>Inspection Contract - Variable</v>
          </cell>
          <cell r="F756" t="str">
            <v>Transocean</v>
          </cell>
          <cell r="M756">
            <v>21942.400000000001</v>
          </cell>
          <cell r="U756">
            <v>10</v>
          </cell>
          <cell r="Y756">
            <v>9</v>
          </cell>
          <cell r="AC756">
            <v>9</v>
          </cell>
          <cell r="AG756">
            <v>751.07</v>
          </cell>
          <cell r="AK756"/>
          <cell r="AO756"/>
          <cell r="AS756">
            <v>2438.0444444444443</v>
          </cell>
        </row>
        <row r="757">
          <cell r="A757">
            <v>45870</v>
          </cell>
          <cell r="E757" t="str">
            <v>Inspection Contract - Variable</v>
          </cell>
          <cell r="F757" t="str">
            <v>Transocean</v>
          </cell>
          <cell r="M757">
            <v>-951.38</v>
          </cell>
          <cell r="U757">
            <v>24</v>
          </cell>
          <cell r="Y757">
            <v>16</v>
          </cell>
          <cell r="AC757">
            <v>0</v>
          </cell>
          <cell r="AG757"/>
          <cell r="AK757"/>
          <cell r="AO757"/>
          <cell r="AS757" t="str">
            <v/>
          </cell>
        </row>
        <row r="758">
          <cell r="A758">
            <v>45870</v>
          </cell>
          <cell r="E758" t="str">
            <v>Inspection Contract - Variable</v>
          </cell>
          <cell r="F758" t="str">
            <v>Foresea</v>
          </cell>
          <cell r="M758">
            <v>1853.78</v>
          </cell>
          <cell r="U758">
            <v>17</v>
          </cell>
          <cell r="Y758">
            <v>17</v>
          </cell>
          <cell r="AC758">
            <v>0</v>
          </cell>
          <cell r="AG758"/>
          <cell r="AK758"/>
          <cell r="AO758"/>
          <cell r="AS758" t="str">
            <v/>
          </cell>
        </row>
        <row r="759">
          <cell r="A759">
            <v>45870</v>
          </cell>
          <cell r="E759" t="str">
            <v>Inspection Contract - Variable</v>
          </cell>
          <cell r="F759" t="str">
            <v>Etesco</v>
          </cell>
          <cell r="M759">
            <v>1265.04</v>
          </cell>
          <cell r="U759">
            <v>14</v>
          </cell>
          <cell r="Y759">
            <v>14</v>
          </cell>
          <cell r="AC759">
            <v>0</v>
          </cell>
          <cell r="AG759"/>
          <cell r="AK759"/>
          <cell r="AO759"/>
          <cell r="AS759" t="str">
            <v/>
          </cell>
        </row>
        <row r="760">
          <cell r="A760">
            <v>45870</v>
          </cell>
          <cell r="E760" t="str">
            <v>Inspection Contract - Variable</v>
          </cell>
          <cell r="F760" t="str">
            <v>Modec</v>
          </cell>
          <cell r="M760">
            <v>9730.59</v>
          </cell>
          <cell r="U760">
            <v>25</v>
          </cell>
          <cell r="Y760" t="str">
            <v/>
          </cell>
          <cell r="AC760">
            <v>3</v>
          </cell>
          <cell r="AG760"/>
          <cell r="AK760"/>
          <cell r="AO760">
            <v>194.74</v>
          </cell>
          <cell r="AS760">
            <v>3243.53</v>
          </cell>
        </row>
        <row r="761">
          <cell r="A761">
            <v>45870</v>
          </cell>
          <cell r="E761" t="str">
            <v>Inspection Spot</v>
          </cell>
          <cell r="F761" t="str">
            <v>Archer</v>
          </cell>
          <cell r="M761">
            <v>110438.56</v>
          </cell>
          <cell r="U761">
            <v>170</v>
          </cell>
          <cell r="Y761" t="str">
            <v/>
          </cell>
          <cell r="AC761">
            <v>42</v>
          </cell>
          <cell r="AG761"/>
          <cell r="AK761"/>
          <cell r="AO761"/>
          <cell r="AS761">
            <v>2629.4895238095241</v>
          </cell>
        </row>
        <row r="762">
          <cell r="A762">
            <v>45870</v>
          </cell>
          <cell r="E762" t="str">
            <v>Inspection Contract - Variable</v>
          </cell>
          <cell r="F762" t="str">
            <v>Ventura</v>
          </cell>
          <cell r="M762">
            <v>12324.4</v>
          </cell>
          <cell r="U762">
            <v>12</v>
          </cell>
          <cell r="Y762">
            <v>12</v>
          </cell>
          <cell r="AC762">
            <v>7</v>
          </cell>
          <cell r="AG762"/>
          <cell r="AK762"/>
          <cell r="AO762"/>
          <cell r="AS762">
            <v>1760.6285714285707</v>
          </cell>
        </row>
        <row r="763">
          <cell r="A763">
            <v>45870</v>
          </cell>
          <cell r="E763" t="str">
            <v>Maintenance Contract - Variable</v>
          </cell>
          <cell r="F763" t="str">
            <v>Constellation</v>
          </cell>
          <cell r="M763">
            <v>127391.4</v>
          </cell>
          <cell r="U763">
            <v>25</v>
          </cell>
          <cell r="Y763">
            <v>25</v>
          </cell>
          <cell r="AC763">
            <v>29</v>
          </cell>
          <cell r="AG763"/>
          <cell r="AK763"/>
          <cell r="AO763"/>
          <cell r="AS763">
            <v>4392.806896551725</v>
          </cell>
        </row>
        <row r="764">
          <cell r="A764">
            <v>45870</v>
          </cell>
          <cell r="E764" t="str">
            <v>Inspection Contract - Variable</v>
          </cell>
          <cell r="F764" t="str">
            <v>Modec</v>
          </cell>
          <cell r="M764">
            <v>22013.23</v>
          </cell>
          <cell r="U764">
            <v>135</v>
          </cell>
          <cell r="Y764">
            <v>27</v>
          </cell>
          <cell r="AC764">
            <v>14</v>
          </cell>
          <cell r="AG764"/>
          <cell r="AK764"/>
          <cell r="AO764"/>
          <cell r="AS764">
            <v>1572.373571428571</v>
          </cell>
        </row>
        <row r="765">
          <cell r="A765">
            <v>45870</v>
          </cell>
          <cell r="E765" t="str">
            <v>Maintenance Spot</v>
          </cell>
          <cell r="F765" t="str">
            <v>Akofs Offshore</v>
          </cell>
          <cell r="M765">
            <v>67030.899999999994</v>
          </cell>
          <cell r="U765">
            <v>9</v>
          </cell>
          <cell r="Y765">
            <v>9</v>
          </cell>
          <cell r="AC765">
            <v>15</v>
          </cell>
          <cell r="AG765"/>
          <cell r="AK765"/>
          <cell r="AO765"/>
          <cell r="AS765">
            <v>4468.7266666666674</v>
          </cell>
        </row>
        <row r="766">
          <cell r="A766">
            <v>45870</v>
          </cell>
          <cell r="E766" t="str">
            <v>Inspection Contract - Fixed Team</v>
          </cell>
          <cell r="F766" t="str">
            <v>Helix</v>
          </cell>
          <cell r="M766">
            <v>90531.62</v>
          </cell>
          <cell r="U766">
            <v>6</v>
          </cell>
          <cell r="Y766">
            <v>6</v>
          </cell>
          <cell r="AC766">
            <v>35</v>
          </cell>
          <cell r="AG766"/>
          <cell r="AK766"/>
          <cell r="AO766"/>
          <cell r="AS766">
            <v>2586.6177142857141</v>
          </cell>
        </row>
        <row r="767">
          <cell r="A767">
            <v>45870</v>
          </cell>
          <cell r="E767" t="str">
            <v>Inspection Spot</v>
          </cell>
          <cell r="F767" t="str">
            <v>Ambipar</v>
          </cell>
          <cell r="M767">
            <v>8389.9</v>
          </cell>
          <cell r="U767">
            <v>32</v>
          </cell>
          <cell r="Y767">
            <v>32</v>
          </cell>
          <cell r="AC767">
            <v>0</v>
          </cell>
          <cell r="AG767"/>
          <cell r="AK767"/>
          <cell r="AO767"/>
          <cell r="AS767" t="str">
            <v/>
          </cell>
        </row>
        <row r="768">
          <cell r="A768">
            <v>45870</v>
          </cell>
          <cell r="E768" t="str">
            <v>Maintenance Contract - Variable</v>
          </cell>
          <cell r="F768" t="str">
            <v>Ventura</v>
          </cell>
          <cell r="M768">
            <v>50725.31</v>
          </cell>
          <cell r="U768">
            <v>6</v>
          </cell>
          <cell r="Y768">
            <v>6</v>
          </cell>
          <cell r="AC768">
            <v>24</v>
          </cell>
          <cell r="AG768">
            <v>502.32</v>
          </cell>
          <cell r="AK768"/>
          <cell r="AO768"/>
          <cell r="AS768">
            <v>2113.5545833333331</v>
          </cell>
        </row>
        <row r="769">
          <cell r="A769">
            <v>45870</v>
          </cell>
          <cell r="E769" t="str">
            <v>Maintenance Spot</v>
          </cell>
          <cell r="F769" t="str">
            <v>Archer</v>
          </cell>
          <cell r="M769">
            <v>155906.35999999999</v>
          </cell>
          <cell r="U769">
            <v>93</v>
          </cell>
          <cell r="Y769">
            <v>153</v>
          </cell>
          <cell r="AC769">
            <v>37</v>
          </cell>
          <cell r="AG769">
            <v>1065.08</v>
          </cell>
          <cell r="AK769"/>
          <cell r="AO769"/>
          <cell r="AS769">
            <v>4213.6854054054047</v>
          </cell>
        </row>
        <row r="770">
          <cell r="A770">
            <v>45870</v>
          </cell>
          <cell r="E770" t="str">
            <v>Inspection Contract - Fixed Team</v>
          </cell>
          <cell r="F770" t="str">
            <v>Helix</v>
          </cell>
          <cell r="M770">
            <v>116164.68</v>
          </cell>
          <cell r="U770">
            <v>5</v>
          </cell>
          <cell r="Y770">
            <v>5</v>
          </cell>
          <cell r="AC770">
            <v>48</v>
          </cell>
          <cell r="AG770"/>
          <cell r="AK770"/>
          <cell r="AO770"/>
          <cell r="AS770">
            <v>2420.0974999999999</v>
          </cell>
        </row>
        <row r="771">
          <cell r="A771">
            <v>45870</v>
          </cell>
          <cell r="E771" t="str">
            <v>Inspection Contract - Fixed Team</v>
          </cell>
          <cell r="F771" t="str">
            <v>Etesco</v>
          </cell>
          <cell r="M771">
            <v>62183.99</v>
          </cell>
          <cell r="U771">
            <v>5</v>
          </cell>
          <cell r="Y771">
            <v>5</v>
          </cell>
          <cell r="AC771">
            <v>27</v>
          </cell>
          <cell r="AG771">
            <v>223.39</v>
          </cell>
          <cell r="AK771"/>
          <cell r="AO771"/>
          <cell r="AS771">
            <v>2303.1107407407408</v>
          </cell>
        </row>
        <row r="772">
          <cell r="A772">
            <v>45870</v>
          </cell>
          <cell r="E772" t="str">
            <v>Inspection Contract - Variable</v>
          </cell>
          <cell r="F772" t="str">
            <v>Transocean</v>
          </cell>
          <cell r="M772">
            <v>52134.75</v>
          </cell>
          <cell r="U772">
            <v>23</v>
          </cell>
          <cell r="Y772">
            <v>23</v>
          </cell>
          <cell r="AC772">
            <v>12</v>
          </cell>
          <cell r="AG772"/>
          <cell r="AK772"/>
          <cell r="AO772"/>
          <cell r="AS772">
            <v>4344.5624999999991</v>
          </cell>
        </row>
        <row r="773">
          <cell r="A773">
            <v>45870</v>
          </cell>
          <cell r="E773" t="str">
            <v>Inspection Contract - Variable</v>
          </cell>
          <cell r="F773" t="str">
            <v>Constellation</v>
          </cell>
          <cell r="M773">
            <v>435708.1</v>
          </cell>
          <cell r="U773">
            <v>37</v>
          </cell>
          <cell r="Y773">
            <v>37</v>
          </cell>
          <cell r="AC773">
            <v>148</v>
          </cell>
          <cell r="AG773">
            <v>88934.18</v>
          </cell>
          <cell r="AK773"/>
          <cell r="AO773"/>
          <cell r="AS773">
            <v>2943.9736486486486</v>
          </cell>
        </row>
        <row r="774">
          <cell r="A774">
            <v>45870</v>
          </cell>
          <cell r="E774" t="str">
            <v>Inspection Contract - Variable</v>
          </cell>
          <cell r="F774" t="str">
            <v>Constellation</v>
          </cell>
          <cell r="M774">
            <v>504274.4</v>
          </cell>
          <cell r="U774">
            <v>37</v>
          </cell>
          <cell r="Y774">
            <v>37</v>
          </cell>
          <cell r="AC774">
            <v>201</v>
          </cell>
          <cell r="AG774"/>
          <cell r="AK774"/>
          <cell r="AO774"/>
          <cell r="AS774">
            <v>2508.8278606965177</v>
          </cell>
        </row>
        <row r="775">
          <cell r="A775">
            <v>45870</v>
          </cell>
          <cell r="E775" t="str">
            <v>Maintenance Contract - Variable</v>
          </cell>
          <cell r="F775" t="str">
            <v>Transocean</v>
          </cell>
          <cell r="M775">
            <v>-117589.4</v>
          </cell>
          <cell r="U775" t="str">
            <v/>
          </cell>
          <cell r="Y775" t="str">
            <v/>
          </cell>
          <cell r="AC775">
            <v>0</v>
          </cell>
          <cell r="AG775"/>
          <cell r="AK775"/>
          <cell r="AO775"/>
          <cell r="AS775" t="str">
            <v/>
          </cell>
        </row>
        <row r="776">
          <cell r="A776">
            <v>45870</v>
          </cell>
          <cell r="E776" t="str">
            <v>Inspection Contract - Variable</v>
          </cell>
          <cell r="F776" t="str">
            <v>Constellation</v>
          </cell>
          <cell r="M776">
            <v>183027.83</v>
          </cell>
          <cell r="U776">
            <v>53</v>
          </cell>
          <cell r="Y776">
            <v>53</v>
          </cell>
          <cell r="AC776">
            <v>43</v>
          </cell>
          <cell r="AG776">
            <v>27159.54</v>
          </cell>
          <cell r="AK776"/>
          <cell r="AO776"/>
          <cell r="AS776">
            <v>4256.4611627906979</v>
          </cell>
        </row>
        <row r="777">
          <cell r="A777">
            <v>45870</v>
          </cell>
          <cell r="E777" t="str">
            <v>Inspection Contract - Variable</v>
          </cell>
          <cell r="F777" t="str">
            <v>Constellation</v>
          </cell>
          <cell r="M777">
            <v>272561.84999999998</v>
          </cell>
          <cell r="U777">
            <v>53</v>
          </cell>
          <cell r="Y777">
            <v>53</v>
          </cell>
          <cell r="AC777">
            <v>68</v>
          </cell>
          <cell r="AG777"/>
          <cell r="AK777"/>
          <cell r="AO777"/>
          <cell r="AS777">
            <v>4008.2624999999998</v>
          </cell>
        </row>
        <row r="778">
          <cell r="A778">
            <v>45870</v>
          </cell>
          <cell r="E778" t="str">
            <v>Inspection Contract - Variable</v>
          </cell>
          <cell r="F778" t="str">
            <v>Constellation</v>
          </cell>
          <cell r="M778">
            <v>60284.44</v>
          </cell>
          <cell r="U778">
            <v>52</v>
          </cell>
          <cell r="Y778" t="str">
            <v/>
          </cell>
          <cell r="AC778">
            <v>23</v>
          </cell>
          <cell r="AG778">
            <v>13846.04</v>
          </cell>
          <cell r="AK778"/>
          <cell r="AO778"/>
          <cell r="AS778">
            <v>2621.0626086956522</v>
          </cell>
        </row>
        <row r="779">
          <cell r="A779">
            <v>45870</v>
          </cell>
          <cell r="E779" t="str">
            <v>Inspection Contract - Variable</v>
          </cell>
          <cell r="F779" t="str">
            <v>Etesco</v>
          </cell>
          <cell r="M779">
            <v>123044.25</v>
          </cell>
          <cell r="U779">
            <v>10</v>
          </cell>
          <cell r="Y779" t="str">
            <v/>
          </cell>
          <cell r="AC779">
            <v>44</v>
          </cell>
          <cell r="AG779">
            <v>493.58</v>
          </cell>
          <cell r="AK779"/>
          <cell r="AO779"/>
          <cell r="AS779">
            <v>2796.4602272727275</v>
          </cell>
        </row>
        <row r="780">
          <cell r="A780">
            <v>45870</v>
          </cell>
          <cell r="E780" t="str">
            <v>Inspection Contract - Fixed Team</v>
          </cell>
          <cell r="F780" t="str">
            <v>Constellation</v>
          </cell>
          <cell r="M780">
            <v>163773.04999999999</v>
          </cell>
          <cell r="U780">
            <v>5</v>
          </cell>
          <cell r="Y780" t="str">
            <v/>
          </cell>
          <cell r="AC780">
            <v>93</v>
          </cell>
          <cell r="AG780"/>
          <cell r="AK780"/>
          <cell r="AO780"/>
          <cell r="AS780">
            <v>1761.0005376344084</v>
          </cell>
        </row>
        <row r="781">
          <cell r="A781">
            <v>45870</v>
          </cell>
          <cell r="E781" t="str">
            <v>Inspection Contract - Fixed Team</v>
          </cell>
          <cell r="F781" t="str">
            <v>Foresea</v>
          </cell>
          <cell r="M781">
            <v>173780.72</v>
          </cell>
          <cell r="U781">
            <v>16</v>
          </cell>
          <cell r="Y781" t="str">
            <v/>
          </cell>
          <cell r="AC781">
            <v>93</v>
          </cell>
          <cell r="AG781"/>
          <cell r="AK781"/>
          <cell r="AO781"/>
          <cell r="AS781">
            <v>1868.6098924731182</v>
          </cell>
        </row>
        <row r="782">
          <cell r="A782">
            <v>45870</v>
          </cell>
          <cell r="E782" t="str">
            <v>Inspection Contract - Fixed Team</v>
          </cell>
          <cell r="F782" t="str">
            <v>Foresea</v>
          </cell>
          <cell r="M782">
            <v>173780.72</v>
          </cell>
          <cell r="U782">
            <v>65</v>
          </cell>
          <cell r="Y782" t="str">
            <v/>
          </cell>
          <cell r="AC782">
            <v>93</v>
          </cell>
          <cell r="AG782"/>
          <cell r="AK782"/>
          <cell r="AO782"/>
          <cell r="AS782">
            <v>1868.6098924731182</v>
          </cell>
        </row>
        <row r="783">
          <cell r="A783">
            <v>45870</v>
          </cell>
          <cell r="E783" t="str">
            <v>Inspection Contract - Fixed Team</v>
          </cell>
          <cell r="F783" t="str">
            <v>Foresea</v>
          </cell>
          <cell r="M783">
            <v>173780.72</v>
          </cell>
          <cell r="U783">
            <v>16</v>
          </cell>
          <cell r="Y783" t="str">
            <v/>
          </cell>
          <cell r="AC783">
            <v>93</v>
          </cell>
          <cell r="AG783"/>
          <cell r="AK783"/>
          <cell r="AO783"/>
          <cell r="AS783">
            <v>1868.6098924731182</v>
          </cell>
        </row>
        <row r="784">
          <cell r="A784">
            <v>45870</v>
          </cell>
          <cell r="E784" t="str">
            <v>Inspection Contract - Fixed Team</v>
          </cell>
          <cell r="F784" t="str">
            <v>Ventura</v>
          </cell>
          <cell r="M784">
            <v>167333</v>
          </cell>
          <cell r="U784">
            <v>3</v>
          </cell>
          <cell r="Y784" t="str">
            <v/>
          </cell>
          <cell r="AC784">
            <v>83</v>
          </cell>
          <cell r="AG784"/>
          <cell r="AK784"/>
          <cell r="AO784"/>
          <cell r="AS784">
            <v>2016.0602409638554</v>
          </cell>
        </row>
        <row r="785">
          <cell r="A785">
            <v>45870</v>
          </cell>
          <cell r="E785" t="str">
            <v>Inspection Contract - Fixed Team</v>
          </cell>
          <cell r="F785" t="str">
            <v>Ventura</v>
          </cell>
          <cell r="M785">
            <v>162420</v>
          </cell>
          <cell r="U785">
            <v>11</v>
          </cell>
          <cell r="Y785" t="str">
            <v/>
          </cell>
          <cell r="AC785">
            <v>90</v>
          </cell>
          <cell r="AG785"/>
          <cell r="AK785"/>
          <cell r="AO785"/>
          <cell r="AS785">
            <v>1804.6666666666667</v>
          </cell>
        </row>
        <row r="786">
          <cell r="A786">
            <v>45870</v>
          </cell>
          <cell r="E786" t="str">
            <v>Inspection Contract - Fixed Team</v>
          </cell>
          <cell r="F786" t="str">
            <v>Transocean</v>
          </cell>
          <cell r="M786">
            <v>189180</v>
          </cell>
          <cell r="U786">
            <v>10</v>
          </cell>
          <cell r="Y786">
            <v>10</v>
          </cell>
          <cell r="AC786">
            <v>93</v>
          </cell>
          <cell r="AG786"/>
          <cell r="AK786"/>
          <cell r="AO786"/>
          <cell r="AS786">
            <v>2034.1935483870968</v>
          </cell>
        </row>
        <row r="787">
          <cell r="A787">
            <v>45870</v>
          </cell>
          <cell r="E787" t="str">
            <v>Inspection Contract - Fixed Team</v>
          </cell>
          <cell r="F787" t="str">
            <v>Transocean</v>
          </cell>
          <cell r="M787">
            <v>191544.75</v>
          </cell>
          <cell r="U787">
            <v>2</v>
          </cell>
          <cell r="Y787">
            <v>2</v>
          </cell>
          <cell r="AC787">
            <v>90</v>
          </cell>
          <cell r="AG787"/>
          <cell r="AK787"/>
          <cell r="AO787"/>
          <cell r="AS787">
            <v>2128.2750000000001</v>
          </cell>
        </row>
        <row r="788">
          <cell r="A788">
            <v>45870</v>
          </cell>
          <cell r="E788" t="str">
            <v>Inspection Contract - Fixed Team</v>
          </cell>
          <cell r="F788" t="str">
            <v>Transocean</v>
          </cell>
          <cell r="M788">
            <v>194739.03</v>
          </cell>
          <cell r="U788">
            <v>18</v>
          </cell>
          <cell r="Y788">
            <v>18</v>
          </cell>
          <cell r="AC788">
            <v>93</v>
          </cell>
          <cell r="AG788"/>
          <cell r="AK788"/>
          <cell r="AO788">
            <v>3639.03</v>
          </cell>
          <cell r="AS788">
            <v>2093.9680645161288</v>
          </cell>
        </row>
        <row r="789">
          <cell r="A789">
            <v>45870</v>
          </cell>
          <cell r="E789" t="str">
            <v>Inspection Contract - Fixed Team</v>
          </cell>
          <cell r="F789" t="str">
            <v>Transocean</v>
          </cell>
          <cell r="M789">
            <v>197879.13</v>
          </cell>
          <cell r="U789">
            <v>5</v>
          </cell>
          <cell r="Y789">
            <v>2</v>
          </cell>
          <cell r="AC789">
            <v>98</v>
          </cell>
          <cell r="AG789">
            <v>1880.13</v>
          </cell>
          <cell r="AK789"/>
          <cell r="AO789"/>
          <cell r="AS789">
            <v>2019.1747959183674</v>
          </cell>
        </row>
        <row r="790">
          <cell r="A790">
            <v>45870</v>
          </cell>
          <cell r="E790" t="str">
            <v>Inspection Contract - Fixed Team</v>
          </cell>
          <cell r="F790" t="str">
            <v>Transocean</v>
          </cell>
          <cell r="M790">
            <v>189180</v>
          </cell>
          <cell r="U790">
            <v>3</v>
          </cell>
          <cell r="Y790">
            <v>3</v>
          </cell>
          <cell r="AC790">
            <v>93</v>
          </cell>
          <cell r="AG790"/>
          <cell r="AK790"/>
          <cell r="AO790"/>
          <cell r="AS790">
            <v>2034.1935483870968</v>
          </cell>
        </row>
        <row r="791">
          <cell r="A791">
            <v>45870</v>
          </cell>
          <cell r="E791" t="str">
            <v>Inspection Contract - Fixed Team</v>
          </cell>
          <cell r="F791" t="str">
            <v>Transocean</v>
          </cell>
          <cell r="M791">
            <v>193163.29</v>
          </cell>
          <cell r="U791">
            <v>5</v>
          </cell>
          <cell r="Y791">
            <v>5</v>
          </cell>
          <cell r="AC791">
            <v>93</v>
          </cell>
          <cell r="AG791"/>
          <cell r="AK791"/>
          <cell r="AO791"/>
          <cell r="AS791">
            <v>2077.0246236559142</v>
          </cell>
        </row>
        <row r="792">
          <cell r="A792">
            <v>45717</v>
          </cell>
          <cell r="E792" t="str">
            <v>Inspection Spot</v>
          </cell>
          <cell r="F792" t="str">
            <v>Seadrill</v>
          </cell>
          <cell r="M792">
            <v>127673</v>
          </cell>
          <cell r="U792">
            <v>40</v>
          </cell>
          <cell r="Y792" t="str">
            <v/>
          </cell>
          <cell r="AC792">
            <v>45</v>
          </cell>
          <cell r="AG792"/>
          <cell r="AK792"/>
          <cell r="AO792"/>
          <cell r="AS792">
            <v>2837.1777777777779</v>
          </cell>
        </row>
        <row r="793">
          <cell r="A793">
            <v>45870</v>
          </cell>
          <cell r="E793" t="str">
            <v>Inspection Contract - Variable</v>
          </cell>
          <cell r="F793" t="str">
            <v>Constellation</v>
          </cell>
          <cell r="M793">
            <v>176116.8</v>
          </cell>
          <cell r="U793">
            <v>5</v>
          </cell>
          <cell r="Y793" t="str">
            <v/>
          </cell>
          <cell r="AC793">
            <v>93</v>
          </cell>
          <cell r="AG793"/>
          <cell r="AK793"/>
          <cell r="AO793">
            <v>-54.15</v>
          </cell>
          <cell r="AS793">
            <v>1893.7290322580648</v>
          </cell>
        </row>
        <row r="794">
          <cell r="A794">
            <v>45748</v>
          </cell>
          <cell r="E794" t="str">
            <v>Inspection Spot</v>
          </cell>
          <cell r="F794" t="str">
            <v>Seadrill</v>
          </cell>
          <cell r="M794">
            <v>127996</v>
          </cell>
          <cell r="U794">
            <v>32</v>
          </cell>
          <cell r="Y794" t="str">
            <v/>
          </cell>
          <cell r="AC794">
            <v>42</v>
          </cell>
          <cell r="AG794"/>
          <cell r="AK794"/>
          <cell r="AO794"/>
          <cell r="AS794">
            <v>3047.5238095238096</v>
          </cell>
        </row>
        <row r="795">
          <cell r="A795">
            <v>45748</v>
          </cell>
          <cell r="E795" t="str">
            <v>Inspection Spot</v>
          </cell>
          <cell r="F795" t="str">
            <v>Seadrill</v>
          </cell>
          <cell r="M795">
            <v>121831</v>
          </cell>
          <cell r="U795">
            <v>18</v>
          </cell>
          <cell r="Y795" t="str">
            <v/>
          </cell>
          <cell r="AC795">
            <v>42</v>
          </cell>
          <cell r="AG795"/>
          <cell r="AK795"/>
          <cell r="AO795"/>
          <cell r="AS795">
            <v>2900.7380952380954</v>
          </cell>
        </row>
        <row r="796">
          <cell r="A796">
            <v>45870</v>
          </cell>
          <cell r="E796" t="str">
            <v>Engineering</v>
          </cell>
          <cell r="F796" t="str">
            <v>Seadrill</v>
          </cell>
          <cell r="M796">
            <v>16250</v>
          </cell>
          <cell r="U796">
            <v>12</v>
          </cell>
          <cell r="Y796" t="str">
            <v/>
          </cell>
          <cell r="AC796">
            <v>0</v>
          </cell>
          <cell r="AG796"/>
          <cell r="AK796"/>
          <cell r="AO796"/>
          <cell r="AS796" t="str">
            <v/>
          </cell>
        </row>
        <row r="797">
          <cell r="A797">
            <v>45870</v>
          </cell>
          <cell r="E797" t="str">
            <v>Engineering</v>
          </cell>
          <cell r="F797" t="str">
            <v>Transocean</v>
          </cell>
          <cell r="M797">
            <v>33000</v>
          </cell>
          <cell r="U797">
            <v>19</v>
          </cell>
          <cell r="Y797" t="str">
            <v/>
          </cell>
          <cell r="AC797">
            <v>0</v>
          </cell>
          <cell r="AG797"/>
          <cell r="AK797"/>
          <cell r="AO797"/>
          <cell r="AS797" t="str">
            <v/>
          </cell>
        </row>
        <row r="798">
          <cell r="A798">
            <v>45870</v>
          </cell>
          <cell r="E798" t="str">
            <v>Inspection Contract - Variable</v>
          </cell>
          <cell r="F798" t="str">
            <v>Ventura</v>
          </cell>
          <cell r="M798">
            <v>39520</v>
          </cell>
          <cell r="U798">
            <v>19</v>
          </cell>
          <cell r="Y798" t="str">
            <v/>
          </cell>
          <cell r="AC798">
            <v>0</v>
          </cell>
          <cell r="AG798"/>
          <cell r="AK798"/>
          <cell r="AO798"/>
          <cell r="AS798" t="str">
            <v/>
          </cell>
        </row>
        <row r="799">
          <cell r="A799">
            <v>45870</v>
          </cell>
          <cell r="E799" t="str">
            <v>Engineering</v>
          </cell>
          <cell r="F799" t="str">
            <v>Helix</v>
          </cell>
          <cell r="M799">
            <v>22800</v>
          </cell>
          <cell r="U799">
            <v>3</v>
          </cell>
          <cell r="Y799" t="str">
            <v/>
          </cell>
          <cell r="AC799">
            <v>0</v>
          </cell>
          <cell r="AG799"/>
          <cell r="AK799"/>
          <cell r="AO799"/>
          <cell r="AS799" t="str">
            <v/>
          </cell>
        </row>
        <row r="800">
          <cell r="A800">
            <v>45870</v>
          </cell>
          <cell r="E800" t="str">
            <v>Engineering</v>
          </cell>
          <cell r="F800" t="str">
            <v>Seadrill</v>
          </cell>
          <cell r="M800">
            <v>16250</v>
          </cell>
          <cell r="U800">
            <v>10</v>
          </cell>
          <cell r="Y800" t="str">
            <v/>
          </cell>
          <cell r="AC800">
            <v>0</v>
          </cell>
          <cell r="AG800"/>
          <cell r="AK800"/>
          <cell r="AO800"/>
          <cell r="AS800" t="str">
            <v/>
          </cell>
        </row>
        <row r="801">
          <cell r="A801">
            <v>45870</v>
          </cell>
          <cell r="E801" t="str">
            <v>Engineering</v>
          </cell>
          <cell r="F801" t="str">
            <v>Seadrill</v>
          </cell>
          <cell r="M801">
            <v>16250</v>
          </cell>
          <cell r="U801">
            <v>10</v>
          </cell>
          <cell r="Y801" t="str">
            <v/>
          </cell>
          <cell r="AC801">
            <v>0</v>
          </cell>
          <cell r="AG801"/>
          <cell r="AK801"/>
          <cell r="AO801"/>
          <cell r="AS801" t="str">
            <v/>
          </cell>
        </row>
        <row r="802">
          <cell r="A802">
            <v>45870</v>
          </cell>
          <cell r="E802" t="str">
            <v>Inspection Spot</v>
          </cell>
          <cell r="F802" t="str">
            <v>Archer</v>
          </cell>
          <cell r="M802">
            <v>62828.34</v>
          </cell>
          <cell r="U802">
            <v>163</v>
          </cell>
          <cell r="Y802" t="str">
            <v/>
          </cell>
          <cell r="AC802">
            <v>21</v>
          </cell>
          <cell r="AG802"/>
          <cell r="AK802"/>
          <cell r="AO802"/>
          <cell r="AS802">
            <v>2991.8257142857146</v>
          </cell>
        </row>
        <row r="803">
          <cell r="A803">
            <v>45870</v>
          </cell>
          <cell r="E803" t="str">
            <v>Engineering</v>
          </cell>
          <cell r="F803" t="str">
            <v>Transocean</v>
          </cell>
          <cell r="M803">
            <v>33000</v>
          </cell>
          <cell r="U803">
            <v>32</v>
          </cell>
          <cell r="Y803" t="str">
            <v/>
          </cell>
          <cell r="AC803">
            <v>0</v>
          </cell>
          <cell r="AG803"/>
          <cell r="AK803"/>
          <cell r="AO803"/>
          <cell r="AS803" t="str">
            <v/>
          </cell>
        </row>
        <row r="804">
          <cell r="A804">
            <v>45870</v>
          </cell>
          <cell r="E804" t="str">
            <v>Engineering</v>
          </cell>
          <cell r="F804" t="str">
            <v>Transocean</v>
          </cell>
          <cell r="M804">
            <v>33000</v>
          </cell>
          <cell r="U804">
            <v>32</v>
          </cell>
          <cell r="Y804" t="str">
            <v/>
          </cell>
          <cell r="AC804">
            <v>0</v>
          </cell>
          <cell r="AG804"/>
          <cell r="AK804"/>
          <cell r="AO804"/>
          <cell r="AS804" t="str">
            <v/>
          </cell>
        </row>
        <row r="805">
          <cell r="A805">
            <v>45870</v>
          </cell>
          <cell r="E805" t="str">
            <v>Engineering</v>
          </cell>
          <cell r="F805" t="str">
            <v>Transocean</v>
          </cell>
          <cell r="M805">
            <v>33000</v>
          </cell>
          <cell r="U805">
            <v>32</v>
          </cell>
          <cell r="Y805" t="str">
            <v/>
          </cell>
          <cell r="AC805">
            <v>0</v>
          </cell>
          <cell r="AG805"/>
          <cell r="AK805"/>
          <cell r="AO805"/>
          <cell r="AS805" t="str">
            <v/>
          </cell>
        </row>
        <row r="806">
          <cell r="A806">
            <v>45870</v>
          </cell>
          <cell r="E806" t="str">
            <v>Engineering</v>
          </cell>
          <cell r="F806" t="str">
            <v>Transocean</v>
          </cell>
          <cell r="M806">
            <v>33000</v>
          </cell>
          <cell r="U806">
            <v>32</v>
          </cell>
          <cell r="Y806" t="str">
            <v/>
          </cell>
          <cell r="AC806">
            <v>0</v>
          </cell>
          <cell r="AG806"/>
          <cell r="AK806"/>
          <cell r="AO806"/>
          <cell r="AS806" t="str">
            <v/>
          </cell>
        </row>
        <row r="807">
          <cell r="A807">
            <v>45870</v>
          </cell>
          <cell r="E807" t="str">
            <v>Engineering</v>
          </cell>
          <cell r="F807" t="str">
            <v>Transocean</v>
          </cell>
          <cell r="M807">
            <v>33000</v>
          </cell>
          <cell r="U807">
            <v>18</v>
          </cell>
          <cell r="Y807" t="str">
            <v/>
          </cell>
          <cell r="AC807">
            <v>0</v>
          </cell>
          <cell r="AG807"/>
          <cell r="AK807"/>
          <cell r="AO807"/>
          <cell r="AS807" t="str">
            <v/>
          </cell>
        </row>
        <row r="808">
          <cell r="A808">
            <v>45870</v>
          </cell>
          <cell r="E808" t="str">
            <v>Equipment Rental</v>
          </cell>
          <cell r="F808" t="str">
            <v>Transocean</v>
          </cell>
          <cell r="M808">
            <v>19320</v>
          </cell>
          <cell r="U808" t="str">
            <v/>
          </cell>
          <cell r="Y808" t="str">
            <v/>
          </cell>
          <cell r="AC808">
            <v>0</v>
          </cell>
          <cell r="AG808"/>
          <cell r="AK808"/>
          <cell r="AO808"/>
          <cell r="AS808" t="str">
            <v/>
          </cell>
        </row>
        <row r="809">
          <cell r="A809">
            <v>45870</v>
          </cell>
          <cell r="E809" t="str">
            <v>Inspection Contract - Variable</v>
          </cell>
          <cell r="F809" t="str">
            <v>Modec</v>
          </cell>
          <cell r="M809">
            <v>68995.62</v>
          </cell>
          <cell r="U809">
            <v>33</v>
          </cell>
          <cell r="Y809" t="str">
            <v/>
          </cell>
          <cell r="AC809">
            <v>33</v>
          </cell>
          <cell r="AG809"/>
          <cell r="AK809"/>
          <cell r="AO809">
            <v>194.67</v>
          </cell>
          <cell r="AS809">
            <v>2090.7763636363634</v>
          </cell>
        </row>
        <row r="810">
          <cell r="A810">
            <v>45870</v>
          </cell>
          <cell r="E810" t="str">
            <v>Maintenance Spot</v>
          </cell>
          <cell r="F810" t="str">
            <v>SLB</v>
          </cell>
          <cell r="M810">
            <v>545667.51</v>
          </cell>
          <cell r="U810">
            <v>40</v>
          </cell>
          <cell r="Y810">
            <v>27</v>
          </cell>
          <cell r="AC810">
            <v>156</v>
          </cell>
          <cell r="AG810">
            <v>1597.62</v>
          </cell>
          <cell r="AK810"/>
          <cell r="AO810"/>
          <cell r="AS810">
            <v>3497.8686538461538</v>
          </cell>
        </row>
        <row r="811">
          <cell r="A811">
            <v>45870</v>
          </cell>
          <cell r="E811" t="str">
            <v>Maintenance Contract - Variable</v>
          </cell>
          <cell r="F811" t="str">
            <v>Foresea</v>
          </cell>
          <cell r="M811">
            <v>31143.56</v>
          </cell>
          <cell r="U811">
            <v>18</v>
          </cell>
          <cell r="Y811">
            <v>18</v>
          </cell>
          <cell r="AC811">
            <v>14</v>
          </cell>
          <cell r="AG811"/>
          <cell r="AK811"/>
          <cell r="AO811"/>
          <cell r="AS811">
            <v>2224.54</v>
          </cell>
        </row>
        <row r="812">
          <cell r="A812">
            <v>45870</v>
          </cell>
          <cell r="E812" t="str">
            <v>Maintenance Contract - Variable</v>
          </cell>
          <cell r="F812" t="str">
            <v>Constellation</v>
          </cell>
          <cell r="M812">
            <v>115335.36</v>
          </cell>
          <cell r="U812">
            <v>13</v>
          </cell>
          <cell r="Y812">
            <v>13</v>
          </cell>
          <cell r="AC812">
            <v>17</v>
          </cell>
          <cell r="AG812"/>
          <cell r="AK812"/>
          <cell r="AO812"/>
          <cell r="AS812">
            <v>6784.4329411764702</v>
          </cell>
        </row>
        <row r="813">
          <cell r="A813">
            <v>45870</v>
          </cell>
          <cell r="E813" t="str">
            <v>Maintenance Contract - Variable</v>
          </cell>
          <cell r="F813" t="str">
            <v>Foresea</v>
          </cell>
          <cell r="M813">
            <v>118185.9</v>
          </cell>
          <cell r="U813">
            <v>44</v>
          </cell>
          <cell r="Y813">
            <v>44</v>
          </cell>
          <cell r="AC813">
            <v>42</v>
          </cell>
          <cell r="AG813"/>
          <cell r="AK813"/>
          <cell r="AO813"/>
          <cell r="AS813">
            <v>2813.95</v>
          </cell>
        </row>
        <row r="814">
          <cell r="A814">
            <v>45870</v>
          </cell>
          <cell r="E814" t="str">
            <v>Inspection Contract - Variable</v>
          </cell>
          <cell r="F814" t="str">
            <v>Ventura</v>
          </cell>
          <cell r="M814">
            <v>90692.4</v>
          </cell>
          <cell r="U814">
            <v>16</v>
          </cell>
          <cell r="Y814">
            <v>16</v>
          </cell>
          <cell r="AC814">
            <v>40</v>
          </cell>
          <cell r="AG814"/>
          <cell r="AK814"/>
          <cell r="AO814"/>
          <cell r="AS814">
            <v>2267.31</v>
          </cell>
        </row>
        <row r="815">
          <cell r="A815">
            <v>45870</v>
          </cell>
          <cell r="E815" t="str">
            <v>Inspection Spot</v>
          </cell>
          <cell r="F815" t="str">
            <v>SLB</v>
          </cell>
          <cell r="M815">
            <v>429125.98</v>
          </cell>
          <cell r="U815">
            <v>25</v>
          </cell>
          <cell r="Y815">
            <v>25</v>
          </cell>
          <cell r="AC815">
            <v>116</v>
          </cell>
          <cell r="AG815"/>
          <cell r="AK815"/>
          <cell r="AO815"/>
          <cell r="AS815">
            <v>3699.3618965517244</v>
          </cell>
        </row>
        <row r="816">
          <cell r="A816">
            <v>45870</v>
          </cell>
          <cell r="E816" t="str">
            <v>Maintenance Spot</v>
          </cell>
          <cell r="F816" t="str">
            <v>Halliburton</v>
          </cell>
          <cell r="M816">
            <v>7640</v>
          </cell>
          <cell r="U816">
            <v>21</v>
          </cell>
          <cell r="Y816" t="str">
            <v/>
          </cell>
          <cell r="AC816">
            <v>3</v>
          </cell>
          <cell r="AG816"/>
          <cell r="AK816"/>
          <cell r="AO816"/>
          <cell r="AS816">
            <v>2546.6666666666665</v>
          </cell>
        </row>
        <row r="817">
          <cell r="A817">
            <v>45870</v>
          </cell>
          <cell r="E817" t="str">
            <v>Inspection Contract - Fixed Team</v>
          </cell>
          <cell r="F817" t="str">
            <v>Constellation</v>
          </cell>
          <cell r="M817">
            <v>85772.91</v>
          </cell>
          <cell r="U817">
            <v>15</v>
          </cell>
          <cell r="Y817" t="str">
            <v/>
          </cell>
          <cell r="AC817">
            <v>42</v>
          </cell>
          <cell r="AG817"/>
          <cell r="AK817"/>
          <cell r="AO817"/>
          <cell r="AS817">
            <v>2042.2121428571429</v>
          </cell>
        </row>
        <row r="818">
          <cell r="A818">
            <v>45870</v>
          </cell>
          <cell r="E818" t="str">
            <v>Maintenance Contract - Variable</v>
          </cell>
          <cell r="F818" t="str">
            <v>Constellation</v>
          </cell>
          <cell r="M818">
            <v>27060.36</v>
          </cell>
          <cell r="U818">
            <v>15</v>
          </cell>
          <cell r="Y818">
            <v>15</v>
          </cell>
          <cell r="AC818">
            <v>14</v>
          </cell>
          <cell r="AG818"/>
          <cell r="AK818"/>
          <cell r="AO818"/>
          <cell r="AS818">
            <v>1932.8828571428571</v>
          </cell>
        </row>
        <row r="819">
          <cell r="A819">
            <v>45870</v>
          </cell>
          <cell r="E819" t="str">
            <v>Maintenance Spot</v>
          </cell>
          <cell r="F819" t="str">
            <v>Archer</v>
          </cell>
          <cell r="M819">
            <v>82433.960000000006</v>
          </cell>
          <cell r="U819">
            <v>74</v>
          </cell>
          <cell r="Y819">
            <v>74</v>
          </cell>
          <cell r="AC819">
            <v>27</v>
          </cell>
          <cell r="AG819"/>
          <cell r="AK819"/>
          <cell r="AO819"/>
          <cell r="AS819">
            <v>3053.1096296296305</v>
          </cell>
        </row>
        <row r="820">
          <cell r="A820">
            <v>45870</v>
          </cell>
          <cell r="E820" t="str">
            <v>Maintenance Spot</v>
          </cell>
          <cell r="F820" t="str">
            <v>SLB</v>
          </cell>
          <cell r="M820">
            <v>116863.52</v>
          </cell>
          <cell r="U820">
            <v>46</v>
          </cell>
          <cell r="Y820">
            <v>46</v>
          </cell>
          <cell r="AC820">
            <v>15</v>
          </cell>
          <cell r="AG820"/>
          <cell r="AK820"/>
          <cell r="AO820"/>
          <cell r="AS820">
            <v>7790.9013333333323</v>
          </cell>
        </row>
        <row r="821">
          <cell r="A821">
            <v>45870</v>
          </cell>
          <cell r="E821" t="str">
            <v>Equipment Rental</v>
          </cell>
          <cell r="F821" t="str">
            <v>Seadrill</v>
          </cell>
          <cell r="M821">
            <v>27160</v>
          </cell>
          <cell r="U821" t="str">
            <v/>
          </cell>
          <cell r="Y821">
            <v>8</v>
          </cell>
          <cell r="AC821">
            <v>0</v>
          </cell>
          <cell r="AG821"/>
          <cell r="AK821"/>
          <cell r="AO821"/>
          <cell r="AS821" t="str">
            <v/>
          </cell>
        </row>
        <row r="822">
          <cell r="A822">
            <v>45870</v>
          </cell>
          <cell r="E822" t="str">
            <v>Inspection Contract - Variable</v>
          </cell>
          <cell r="F822" t="str">
            <v>Constellation</v>
          </cell>
          <cell r="M822">
            <v>155471.85999999999</v>
          </cell>
          <cell r="U822">
            <v>37</v>
          </cell>
          <cell r="Y822">
            <v>37</v>
          </cell>
          <cell r="AC822">
            <v>55</v>
          </cell>
          <cell r="AG822">
            <v>31419.86</v>
          </cell>
          <cell r="AK822"/>
          <cell r="AO822"/>
          <cell r="AS822">
            <v>2826.7610909090909</v>
          </cell>
        </row>
        <row r="823">
          <cell r="A823">
            <v>45870</v>
          </cell>
          <cell r="E823" t="str">
            <v>Inspection Contract - Variable</v>
          </cell>
          <cell r="F823" t="str">
            <v>Constellation</v>
          </cell>
          <cell r="M823">
            <v>77052</v>
          </cell>
          <cell r="U823">
            <v>37</v>
          </cell>
          <cell r="Y823">
            <v>37</v>
          </cell>
          <cell r="AC823">
            <v>39</v>
          </cell>
          <cell r="AG823"/>
          <cell r="AK823"/>
          <cell r="AO823"/>
          <cell r="AS823">
            <v>1975.6923076923076</v>
          </cell>
        </row>
        <row r="824">
          <cell r="A824">
            <v>45870</v>
          </cell>
          <cell r="E824" t="str">
            <v>Inspection Contract - Variable</v>
          </cell>
          <cell r="F824" t="str">
            <v>Transocean</v>
          </cell>
          <cell r="M824">
            <v>142317</v>
          </cell>
          <cell r="U824">
            <v>19</v>
          </cell>
          <cell r="Y824">
            <v>19</v>
          </cell>
          <cell r="AC824">
            <v>47</v>
          </cell>
          <cell r="AG824"/>
          <cell r="AK824"/>
          <cell r="AO824"/>
          <cell r="AS824">
            <v>3028.0212765957449</v>
          </cell>
        </row>
        <row r="825">
          <cell r="A825">
            <v>45870</v>
          </cell>
          <cell r="E825" t="str">
            <v>Inspection Contract - Fixed Team</v>
          </cell>
          <cell r="F825" t="str">
            <v>Etesco</v>
          </cell>
          <cell r="M825">
            <v>93975.6</v>
          </cell>
          <cell r="U825">
            <v>5</v>
          </cell>
          <cell r="Y825">
            <v>5</v>
          </cell>
          <cell r="AC825">
            <v>42</v>
          </cell>
          <cell r="AG825"/>
          <cell r="AK825"/>
          <cell r="AO825"/>
          <cell r="AS825">
            <v>2237.514285714286</v>
          </cell>
        </row>
        <row r="826">
          <cell r="A826">
            <v>45870</v>
          </cell>
          <cell r="E826" t="str">
            <v>Inspection Contract - Fixed Team</v>
          </cell>
          <cell r="F826" t="str">
            <v>Etesco</v>
          </cell>
          <cell r="M826">
            <v>50120.31</v>
          </cell>
          <cell r="U826">
            <v>6</v>
          </cell>
          <cell r="Y826">
            <v>6</v>
          </cell>
          <cell r="AC826">
            <v>24</v>
          </cell>
          <cell r="AG826"/>
          <cell r="AK826"/>
          <cell r="AO826"/>
          <cell r="AS826">
            <v>2088.3462500000001</v>
          </cell>
        </row>
        <row r="827">
          <cell r="A827">
            <v>45870</v>
          </cell>
          <cell r="E827" t="str">
            <v>Maintenance Contract - Variable</v>
          </cell>
          <cell r="F827" t="str">
            <v>Helix</v>
          </cell>
          <cell r="M827">
            <v>63004.32</v>
          </cell>
          <cell r="U827">
            <v>10</v>
          </cell>
          <cell r="Y827">
            <v>10</v>
          </cell>
          <cell r="AC827">
            <v>28</v>
          </cell>
          <cell r="AG827"/>
          <cell r="AK827"/>
          <cell r="AO827"/>
          <cell r="AS827">
            <v>2250.1542857142858</v>
          </cell>
        </row>
        <row r="828">
          <cell r="A828">
            <v>45870</v>
          </cell>
          <cell r="E828" t="str">
            <v>Inspection Contract - Variable</v>
          </cell>
          <cell r="F828" t="str">
            <v>Helix</v>
          </cell>
          <cell r="M828">
            <v>61878.22</v>
          </cell>
          <cell r="U828">
            <v>9</v>
          </cell>
          <cell r="Y828">
            <v>9</v>
          </cell>
          <cell r="AC828">
            <v>26</v>
          </cell>
          <cell r="AG828"/>
          <cell r="AK828"/>
          <cell r="AO828"/>
          <cell r="AS828">
            <v>2379.9315384615384</v>
          </cell>
        </row>
        <row r="829">
          <cell r="A829">
            <v>45870</v>
          </cell>
          <cell r="E829" t="str">
            <v>Inspection Spot</v>
          </cell>
          <cell r="F829" t="str">
            <v>Prosafe</v>
          </cell>
          <cell r="M829">
            <v>160180.01999999999</v>
          </cell>
          <cell r="U829">
            <v>24</v>
          </cell>
          <cell r="Y829">
            <v>24</v>
          </cell>
          <cell r="AC829">
            <v>39</v>
          </cell>
          <cell r="AG829">
            <v>1597.62</v>
          </cell>
          <cell r="AK829"/>
          <cell r="AO829"/>
          <cell r="AS829">
            <v>4107.1799999999994</v>
          </cell>
        </row>
        <row r="830">
          <cell r="A830">
            <v>45870</v>
          </cell>
          <cell r="E830" t="str">
            <v>Inspection Contract - Variable</v>
          </cell>
          <cell r="F830" t="str">
            <v>Transocean</v>
          </cell>
          <cell r="M830">
            <v>35226.629999999997</v>
          </cell>
          <cell r="U830">
            <v>6</v>
          </cell>
          <cell r="Y830">
            <v>6</v>
          </cell>
          <cell r="AC830">
            <v>17</v>
          </cell>
          <cell r="AG830"/>
          <cell r="AK830"/>
          <cell r="AO830"/>
          <cell r="AS830">
            <v>2072.1547058823526</v>
          </cell>
        </row>
        <row r="831">
          <cell r="A831">
            <v>45870</v>
          </cell>
          <cell r="E831" t="str">
            <v>Maintenance Contract - Variable</v>
          </cell>
          <cell r="F831" t="str">
            <v>Ventura</v>
          </cell>
          <cell r="M831">
            <v>517720.7</v>
          </cell>
          <cell r="U831">
            <v>42</v>
          </cell>
          <cell r="Y831">
            <v>42</v>
          </cell>
          <cell r="AC831">
            <v>133</v>
          </cell>
          <cell r="AG831"/>
          <cell r="AK831"/>
          <cell r="AO831"/>
          <cell r="AS831">
            <v>3892.6368421052634</v>
          </cell>
        </row>
        <row r="832">
          <cell r="A832">
            <v>45870</v>
          </cell>
          <cell r="E832" t="str">
            <v>Inspection Contract - Variable</v>
          </cell>
          <cell r="F832" t="str">
            <v>SEA1</v>
          </cell>
          <cell r="M832">
            <v>125597.4</v>
          </cell>
          <cell r="U832">
            <v>20</v>
          </cell>
          <cell r="Y832">
            <v>20</v>
          </cell>
          <cell r="AC832">
            <v>42</v>
          </cell>
          <cell r="AG832"/>
          <cell r="AK832"/>
          <cell r="AO832"/>
          <cell r="AS832">
            <v>2990.4142857142856</v>
          </cell>
        </row>
        <row r="833">
          <cell r="A833">
            <v>45870</v>
          </cell>
          <cell r="E833" t="str">
            <v>Inspection Contract - Variable</v>
          </cell>
          <cell r="F833" t="str">
            <v>Transocean</v>
          </cell>
          <cell r="M833">
            <v>7564.43</v>
          </cell>
          <cell r="U833">
            <v>18</v>
          </cell>
          <cell r="Y833">
            <v>18</v>
          </cell>
          <cell r="AC833">
            <v>2</v>
          </cell>
          <cell r="AG833"/>
          <cell r="AK833"/>
          <cell r="AO833"/>
          <cell r="AS833">
            <v>3782.2150000000001</v>
          </cell>
        </row>
        <row r="834">
          <cell r="A834">
            <v>45870</v>
          </cell>
          <cell r="E834" t="str">
            <v>Inspection Contract - Variable</v>
          </cell>
          <cell r="F834" t="str">
            <v>Modec</v>
          </cell>
          <cell r="M834">
            <v>52405.83</v>
          </cell>
          <cell r="U834">
            <v>27</v>
          </cell>
          <cell r="Y834" t="str">
            <v/>
          </cell>
          <cell r="AC834">
            <v>42</v>
          </cell>
          <cell r="AG834"/>
          <cell r="AK834"/>
          <cell r="AO834"/>
          <cell r="AS834">
            <v>1247.7578571428571</v>
          </cell>
        </row>
        <row r="835">
          <cell r="A835">
            <v>45870</v>
          </cell>
          <cell r="E835" t="str">
            <v>Inspection Contract - Variable</v>
          </cell>
          <cell r="F835" t="str">
            <v>Ventura</v>
          </cell>
          <cell r="M835">
            <v>23028.799999999999</v>
          </cell>
          <cell r="U835">
            <v>6</v>
          </cell>
          <cell r="Y835">
            <v>5</v>
          </cell>
          <cell r="AC835">
            <v>9</v>
          </cell>
          <cell r="AG835"/>
          <cell r="AK835"/>
          <cell r="AO835"/>
          <cell r="AS835">
            <v>2558.7555555555559</v>
          </cell>
        </row>
        <row r="836">
          <cell r="A836">
            <v>45870</v>
          </cell>
          <cell r="E836" t="str">
            <v>Inspection Contract - Variable</v>
          </cell>
          <cell r="F836" t="str">
            <v>Ventura</v>
          </cell>
          <cell r="M836">
            <v>93663.6</v>
          </cell>
          <cell r="U836">
            <v>11</v>
          </cell>
          <cell r="Y836">
            <v>11</v>
          </cell>
          <cell r="AC836">
            <v>42</v>
          </cell>
          <cell r="AG836"/>
          <cell r="AK836"/>
          <cell r="AO836"/>
          <cell r="AS836">
            <v>2230.0857142857144</v>
          </cell>
        </row>
        <row r="837">
          <cell r="A837">
            <v>45870</v>
          </cell>
          <cell r="E837" t="str">
            <v>Inspection Spot</v>
          </cell>
          <cell r="F837" t="str">
            <v>Solstad</v>
          </cell>
          <cell r="M837">
            <v>35677.72</v>
          </cell>
          <cell r="U837">
            <v>15</v>
          </cell>
          <cell r="Y837">
            <v>15</v>
          </cell>
          <cell r="AC837">
            <v>9</v>
          </cell>
          <cell r="AG837"/>
          <cell r="AK837"/>
          <cell r="AO837"/>
          <cell r="AS837">
            <v>3964.1911111111112</v>
          </cell>
        </row>
        <row r="838">
          <cell r="A838">
            <v>45870</v>
          </cell>
          <cell r="E838" t="str">
            <v>Maintenance Contract - Variable</v>
          </cell>
          <cell r="F838" t="str">
            <v>Foresea</v>
          </cell>
          <cell r="M838">
            <v>23058.21</v>
          </cell>
          <cell r="U838">
            <v>39</v>
          </cell>
          <cell r="Y838">
            <v>39</v>
          </cell>
          <cell r="AC838">
            <v>7</v>
          </cell>
          <cell r="AG838"/>
          <cell r="AK838"/>
          <cell r="AO838"/>
          <cell r="AS838">
            <v>3294.0299999999997</v>
          </cell>
        </row>
        <row r="839">
          <cell r="A839">
            <v>45870</v>
          </cell>
          <cell r="E839" t="str">
            <v>Inspection Contract - Variable</v>
          </cell>
          <cell r="F839" t="str">
            <v>Foresea</v>
          </cell>
          <cell r="M839">
            <v>104310.97</v>
          </cell>
          <cell r="U839">
            <v>22</v>
          </cell>
          <cell r="Y839">
            <v>25</v>
          </cell>
          <cell r="AC839">
            <v>45</v>
          </cell>
          <cell r="AG839"/>
          <cell r="AK839"/>
          <cell r="AO839"/>
          <cell r="AS839">
            <v>2318.0215555555556</v>
          </cell>
        </row>
        <row r="840">
          <cell r="A840">
            <v>45870</v>
          </cell>
          <cell r="E840" t="str">
            <v>Inspection Contract - Variable</v>
          </cell>
          <cell r="F840" t="str">
            <v>Transocean</v>
          </cell>
          <cell r="M840">
            <v>113619</v>
          </cell>
          <cell r="U840">
            <v>32</v>
          </cell>
          <cell r="Y840">
            <v>32</v>
          </cell>
          <cell r="AC840">
            <v>36</v>
          </cell>
          <cell r="AG840"/>
          <cell r="AK840"/>
          <cell r="AO840"/>
          <cell r="AS840">
            <v>3156.0833333333335</v>
          </cell>
        </row>
        <row r="841">
          <cell r="A841">
            <v>45870</v>
          </cell>
          <cell r="E841" t="str">
            <v>Inspection Contract - Variable</v>
          </cell>
          <cell r="F841" t="str">
            <v>Etesco</v>
          </cell>
          <cell r="M841">
            <v>145867.01999999999</v>
          </cell>
          <cell r="U841">
            <v>12</v>
          </cell>
          <cell r="Y841">
            <v>12</v>
          </cell>
          <cell r="AC841">
            <v>42</v>
          </cell>
          <cell r="AG841">
            <v>1597.62</v>
          </cell>
          <cell r="AK841"/>
          <cell r="AO841"/>
          <cell r="AS841">
            <v>3473.0242857142853</v>
          </cell>
        </row>
        <row r="842">
          <cell r="A842">
            <v>45870</v>
          </cell>
          <cell r="E842" t="str">
            <v>Inspection Contract - Variable</v>
          </cell>
          <cell r="F842" t="str">
            <v>SEA1</v>
          </cell>
          <cell r="M842">
            <v>183072.4</v>
          </cell>
          <cell r="U842">
            <v>21</v>
          </cell>
          <cell r="Y842">
            <v>21</v>
          </cell>
          <cell r="AC842">
            <v>56</v>
          </cell>
          <cell r="AG842"/>
          <cell r="AK842"/>
          <cell r="AO842"/>
          <cell r="AS842">
            <v>3269.15</v>
          </cell>
        </row>
        <row r="843">
          <cell r="A843">
            <v>45870</v>
          </cell>
          <cell r="E843" t="str">
            <v>Maintenance Contract - Variable</v>
          </cell>
          <cell r="F843" t="str">
            <v>Constellation</v>
          </cell>
          <cell r="M843">
            <v>318562.05</v>
          </cell>
          <cell r="U843">
            <v>36</v>
          </cell>
          <cell r="Y843">
            <v>36</v>
          </cell>
          <cell r="AC843">
            <v>91</v>
          </cell>
          <cell r="AG843">
            <v>47928.6</v>
          </cell>
          <cell r="AK843"/>
          <cell r="AO843"/>
          <cell r="AS843">
            <v>3500.6818681318682</v>
          </cell>
        </row>
        <row r="844">
          <cell r="A844">
            <v>45870</v>
          </cell>
          <cell r="E844" t="str">
            <v>Maintenance Contract - Variable</v>
          </cell>
          <cell r="F844" t="str">
            <v>Transocean</v>
          </cell>
          <cell r="M844">
            <v>177558.55</v>
          </cell>
          <cell r="U844">
            <v>33</v>
          </cell>
          <cell r="Y844">
            <v>33</v>
          </cell>
          <cell r="AC844">
            <v>57</v>
          </cell>
          <cell r="AG844"/>
          <cell r="AK844"/>
          <cell r="AO844"/>
          <cell r="AS844">
            <v>3115.0622807017544</v>
          </cell>
        </row>
        <row r="845">
          <cell r="A845">
            <v>45870</v>
          </cell>
          <cell r="E845" t="str">
            <v>Maintenance Contract - Variable</v>
          </cell>
          <cell r="F845" t="str">
            <v>Etesco</v>
          </cell>
          <cell r="M845">
            <v>202705</v>
          </cell>
          <cell r="U845">
            <v>6</v>
          </cell>
          <cell r="Y845">
            <v>6</v>
          </cell>
          <cell r="AC845">
            <v>36</v>
          </cell>
          <cell r="AG845"/>
          <cell r="AK845"/>
          <cell r="AO845"/>
          <cell r="AS845">
            <v>5630.6944444444443</v>
          </cell>
        </row>
        <row r="846">
          <cell r="A846">
            <v>45870</v>
          </cell>
          <cell r="E846" t="str">
            <v>Equipment Rental</v>
          </cell>
          <cell r="F846" t="str">
            <v>Constellation</v>
          </cell>
          <cell r="M846">
            <v>14712</v>
          </cell>
          <cell r="U846" t="str">
            <v/>
          </cell>
          <cell r="Y846">
            <v>14</v>
          </cell>
          <cell r="AC846">
            <v>0</v>
          </cell>
          <cell r="AG846"/>
          <cell r="AK846"/>
          <cell r="AO846"/>
          <cell r="AS846" t="str">
            <v/>
          </cell>
        </row>
        <row r="847">
          <cell r="A847">
            <v>45870</v>
          </cell>
          <cell r="E847" t="str">
            <v>Inspection Spot</v>
          </cell>
          <cell r="F847" t="str">
            <v>Weatherford</v>
          </cell>
          <cell r="M847">
            <v>16830</v>
          </cell>
          <cell r="U847">
            <v>32</v>
          </cell>
          <cell r="Y847">
            <v>32</v>
          </cell>
          <cell r="AC847">
            <v>3</v>
          </cell>
          <cell r="AG847"/>
          <cell r="AK847"/>
          <cell r="AO847"/>
          <cell r="AS847">
            <v>5610</v>
          </cell>
        </row>
        <row r="848">
          <cell r="A848">
            <v>45870</v>
          </cell>
          <cell r="E848" t="str">
            <v>Inspection Contract - Variable</v>
          </cell>
          <cell r="F848" t="str">
            <v>Constellation</v>
          </cell>
          <cell r="M848">
            <v>25864</v>
          </cell>
          <cell r="U848">
            <v>11</v>
          </cell>
          <cell r="Y848">
            <v>11</v>
          </cell>
          <cell r="AC848">
            <v>12</v>
          </cell>
          <cell r="AG848"/>
          <cell r="AK848"/>
          <cell r="AO848"/>
          <cell r="AS848">
            <v>2155.3333333333335</v>
          </cell>
        </row>
        <row r="849">
          <cell r="A849">
            <v>45870</v>
          </cell>
          <cell r="E849" t="str">
            <v>Maintenance Contract - Variable</v>
          </cell>
          <cell r="F849" t="str">
            <v>Constellation</v>
          </cell>
          <cell r="M849">
            <v>323692.79999999999</v>
          </cell>
          <cell r="U849">
            <v>26</v>
          </cell>
          <cell r="Y849" t="str">
            <v/>
          </cell>
          <cell r="AC849">
            <v>124</v>
          </cell>
          <cell r="AG849">
            <v>63904.799999999996</v>
          </cell>
          <cell r="AK849"/>
          <cell r="AO849"/>
          <cell r="AS849">
            <v>2610.425806451613</v>
          </cell>
        </row>
        <row r="850">
          <cell r="A850">
            <v>45870</v>
          </cell>
          <cell r="E850" t="str">
            <v>Inspection Contract - Variable</v>
          </cell>
          <cell r="F850" t="str">
            <v>Modec</v>
          </cell>
          <cell r="M850">
            <v>23000</v>
          </cell>
          <cell r="U850">
            <v>21</v>
          </cell>
          <cell r="Y850" t="str">
            <v/>
          </cell>
          <cell r="AC850">
            <v>18</v>
          </cell>
          <cell r="AG850"/>
          <cell r="AK850"/>
          <cell r="AO850"/>
          <cell r="AS850">
            <v>1277.7777777777778</v>
          </cell>
        </row>
        <row r="851">
          <cell r="A851">
            <v>45870</v>
          </cell>
          <cell r="E851" t="str">
            <v>Inspection Contract - Variable</v>
          </cell>
          <cell r="F851" t="str">
            <v>Constellation</v>
          </cell>
          <cell r="M851">
            <v>11866.16</v>
          </cell>
          <cell r="U851">
            <v>128</v>
          </cell>
          <cell r="Y851" t="str">
            <v/>
          </cell>
          <cell r="AC851">
            <v>5</v>
          </cell>
          <cell r="AG851">
            <v>2130.16</v>
          </cell>
          <cell r="AK851"/>
          <cell r="AO851"/>
          <cell r="AS851">
            <v>2373.232</v>
          </cell>
        </row>
        <row r="852">
          <cell r="A852">
            <v>45870</v>
          </cell>
          <cell r="E852" t="str">
            <v>Inspection Spot</v>
          </cell>
          <cell r="F852" t="str">
            <v>Oceaneering</v>
          </cell>
          <cell r="M852">
            <v>3255</v>
          </cell>
          <cell r="U852">
            <v>13</v>
          </cell>
          <cell r="Y852" t="str">
            <v/>
          </cell>
          <cell r="AC852">
            <v>1</v>
          </cell>
          <cell r="AG852"/>
          <cell r="AK852"/>
          <cell r="AO852"/>
          <cell r="AS852">
            <v>3255</v>
          </cell>
        </row>
        <row r="853">
          <cell r="A853">
            <v>45870</v>
          </cell>
          <cell r="E853" t="str">
            <v>Maintenance Contract - Variable</v>
          </cell>
          <cell r="F853" t="str">
            <v>Transocean</v>
          </cell>
          <cell r="M853">
            <v>12800</v>
          </cell>
          <cell r="U853">
            <v>20</v>
          </cell>
          <cell r="Y853" t="str">
            <v/>
          </cell>
          <cell r="AC853">
            <v>0</v>
          </cell>
          <cell r="AG853"/>
          <cell r="AK853"/>
          <cell r="AO853"/>
          <cell r="AS853" t="str">
            <v/>
          </cell>
        </row>
        <row r="854">
          <cell r="A854">
            <v>45870</v>
          </cell>
          <cell r="E854" t="str">
            <v>Maintenance Contract - Variable</v>
          </cell>
          <cell r="F854" t="str">
            <v>Ventura</v>
          </cell>
          <cell r="M854">
            <v>14934</v>
          </cell>
          <cell r="U854">
            <v>7</v>
          </cell>
          <cell r="Y854">
            <v>7</v>
          </cell>
          <cell r="AC854">
            <v>6</v>
          </cell>
          <cell r="AG854"/>
          <cell r="AK854"/>
          <cell r="AO854"/>
          <cell r="AS854">
            <v>2489</v>
          </cell>
        </row>
        <row r="855">
          <cell r="A855">
            <v>45870</v>
          </cell>
          <cell r="E855" t="str">
            <v>Inspection Contract - Fixed Team</v>
          </cell>
          <cell r="F855" t="str">
            <v>Helix</v>
          </cell>
          <cell r="M855">
            <v>19362.75</v>
          </cell>
          <cell r="U855">
            <v>6</v>
          </cell>
          <cell r="Y855">
            <v>6</v>
          </cell>
          <cell r="AC855">
            <v>9</v>
          </cell>
          <cell r="AG855"/>
          <cell r="AK855"/>
          <cell r="AO855"/>
          <cell r="AS855">
            <v>2151.4166666666665</v>
          </cell>
        </row>
        <row r="856">
          <cell r="A856">
            <v>45870</v>
          </cell>
          <cell r="E856" t="str">
            <v>Inspection Contract - Variable</v>
          </cell>
          <cell r="F856" t="str">
            <v>Modec</v>
          </cell>
          <cell r="M856">
            <v>11229.82</v>
          </cell>
          <cell r="U856">
            <v>13</v>
          </cell>
          <cell r="Y856" t="str">
            <v/>
          </cell>
          <cell r="AC856">
            <v>9</v>
          </cell>
          <cell r="AG856"/>
          <cell r="AK856"/>
          <cell r="AO856"/>
          <cell r="AS856">
            <v>1247.7577777777778</v>
          </cell>
        </row>
        <row r="857">
          <cell r="A857">
            <v>45870</v>
          </cell>
          <cell r="E857" t="str">
            <v>Maintenance Contract - Variable</v>
          </cell>
          <cell r="F857" t="str">
            <v>Foresea</v>
          </cell>
          <cell r="M857">
            <v>2224.54</v>
          </cell>
          <cell r="U857">
            <v>17</v>
          </cell>
          <cell r="Y857">
            <v>8</v>
          </cell>
          <cell r="AC857">
            <v>1</v>
          </cell>
          <cell r="AG857"/>
          <cell r="AK857"/>
          <cell r="AO857"/>
          <cell r="AS857">
            <v>2224.54</v>
          </cell>
        </row>
        <row r="858">
          <cell r="A858">
            <v>45870</v>
          </cell>
          <cell r="E858" t="str">
            <v>Maintenance Contract - Variable</v>
          </cell>
          <cell r="F858" t="str">
            <v>Foresea</v>
          </cell>
          <cell r="M858">
            <v>6112.73</v>
          </cell>
          <cell r="U858">
            <v>8</v>
          </cell>
          <cell r="Y858">
            <v>8</v>
          </cell>
          <cell r="AC858">
            <v>2</v>
          </cell>
          <cell r="AG858"/>
          <cell r="AK858"/>
          <cell r="AO858"/>
          <cell r="AS858">
            <v>3056.3649999999998</v>
          </cell>
        </row>
        <row r="859">
          <cell r="A859">
            <v>45870</v>
          </cell>
          <cell r="E859" t="str">
            <v>Maintenance Contract - Variable</v>
          </cell>
          <cell r="F859" t="str">
            <v>Helix</v>
          </cell>
          <cell r="M859">
            <v>5241</v>
          </cell>
          <cell r="U859">
            <v>8</v>
          </cell>
          <cell r="Y859">
            <v>8</v>
          </cell>
          <cell r="AC859">
            <v>2</v>
          </cell>
          <cell r="AG859"/>
          <cell r="AK859"/>
          <cell r="AO859"/>
          <cell r="AS859">
            <v>2620.5</v>
          </cell>
        </row>
        <row r="860">
          <cell r="A860">
            <v>45870</v>
          </cell>
          <cell r="E860" t="str">
            <v>Inspection Contract - Variable</v>
          </cell>
          <cell r="F860" t="str">
            <v>Helix</v>
          </cell>
          <cell r="M860">
            <v>8792.43</v>
          </cell>
          <cell r="U860">
            <v>8</v>
          </cell>
          <cell r="Y860">
            <v>8</v>
          </cell>
          <cell r="AC860">
            <v>3</v>
          </cell>
          <cell r="AG860"/>
          <cell r="AK860"/>
          <cell r="AO860"/>
          <cell r="AS860">
            <v>2930.81</v>
          </cell>
        </row>
        <row r="861">
          <cell r="A861">
            <v>45870</v>
          </cell>
          <cell r="E861" t="str">
            <v>Inspection Contract - Variable</v>
          </cell>
          <cell r="F861" t="str">
            <v>Modec</v>
          </cell>
          <cell r="M861">
            <v>31986.36</v>
          </cell>
          <cell r="U861">
            <v>194</v>
          </cell>
          <cell r="Y861" t="str">
            <v/>
          </cell>
          <cell r="AC861">
            <v>9</v>
          </cell>
          <cell r="AG861"/>
          <cell r="AK861"/>
          <cell r="AO861"/>
          <cell r="AS861">
            <v>3554.04</v>
          </cell>
        </row>
        <row r="862">
          <cell r="A862">
            <v>45992</v>
          </cell>
          <cell r="E862" t="str">
            <v>Inspection Contract - Variable</v>
          </cell>
          <cell r="F862" t="str">
            <v>Modec</v>
          </cell>
          <cell r="M862">
            <v>30886.3</v>
          </cell>
          <cell r="U862">
            <v>195</v>
          </cell>
          <cell r="Y862" t="str">
            <v/>
          </cell>
          <cell r="AC862">
            <v>0</v>
          </cell>
          <cell r="AG862"/>
          <cell r="AK862"/>
          <cell r="AO862"/>
          <cell r="AS862" t="str">
            <v/>
          </cell>
        </row>
        <row r="863">
          <cell r="A863">
            <v>45870</v>
          </cell>
          <cell r="E863" t="str">
            <v>Inspection Contract - Variable</v>
          </cell>
          <cell r="F863" t="str">
            <v>Modec</v>
          </cell>
          <cell r="M863">
            <v>80304.38</v>
          </cell>
          <cell r="U863">
            <v>182</v>
          </cell>
          <cell r="Y863" t="str">
            <v/>
          </cell>
          <cell r="AC863">
            <v>30</v>
          </cell>
          <cell r="AG863"/>
          <cell r="AK863"/>
          <cell r="AO863"/>
          <cell r="AS863">
            <v>2676.8126666666667</v>
          </cell>
        </row>
        <row r="864">
          <cell r="A864">
            <v>45901</v>
          </cell>
          <cell r="E864" t="str">
            <v>Inspection Spot</v>
          </cell>
          <cell r="F864" t="str">
            <v>Archer</v>
          </cell>
          <cell r="M864">
            <v>21796.95</v>
          </cell>
          <cell r="U864">
            <v>163</v>
          </cell>
          <cell r="Y864" t="str">
            <v/>
          </cell>
          <cell r="AC864">
            <v>-16</v>
          </cell>
          <cell r="AG864"/>
          <cell r="AK864"/>
          <cell r="AO864"/>
          <cell r="AS864">
            <v>-1362.3093749999996</v>
          </cell>
        </row>
        <row r="865">
          <cell r="A865">
            <v>45901</v>
          </cell>
          <cell r="E865" t="str">
            <v>Maintenance Spot</v>
          </cell>
          <cell r="F865" t="str">
            <v>Archer</v>
          </cell>
          <cell r="M865">
            <v>75706.55</v>
          </cell>
          <cell r="U865">
            <v>116</v>
          </cell>
          <cell r="Y865">
            <v>116</v>
          </cell>
          <cell r="AC865">
            <v>21</v>
          </cell>
          <cell r="AG865"/>
          <cell r="AK865"/>
          <cell r="AO865"/>
          <cell r="AS865">
            <v>3605.0738095238098</v>
          </cell>
        </row>
        <row r="866">
          <cell r="A866">
            <v>45901</v>
          </cell>
          <cell r="E866" t="str">
            <v>Inspection Contract - Fixed Team</v>
          </cell>
          <cell r="F866" t="str">
            <v>Constellation</v>
          </cell>
          <cell r="M866">
            <v>-28418</v>
          </cell>
          <cell r="U866">
            <v>33</v>
          </cell>
          <cell r="Y866" t="str">
            <v/>
          </cell>
          <cell r="AC866">
            <v>-15</v>
          </cell>
          <cell r="AG866"/>
          <cell r="AK866"/>
          <cell r="AO866"/>
          <cell r="AS866">
            <v>1894.5333333333333</v>
          </cell>
        </row>
        <row r="867">
          <cell r="A867">
            <v>45901</v>
          </cell>
          <cell r="E867" t="str">
            <v>Inspection Contract - Fixed Team</v>
          </cell>
          <cell r="F867" t="str">
            <v>Transocean</v>
          </cell>
          <cell r="M867">
            <v>-25224</v>
          </cell>
          <cell r="U867">
            <v>34</v>
          </cell>
          <cell r="Y867">
            <v>34</v>
          </cell>
          <cell r="AC867">
            <v>-12</v>
          </cell>
          <cell r="AG867"/>
          <cell r="AK867"/>
          <cell r="AO867"/>
          <cell r="AS867">
            <v>2102</v>
          </cell>
        </row>
        <row r="868">
          <cell r="A868">
            <v>45901</v>
          </cell>
          <cell r="E868" t="str">
            <v>Inspection Contract - Fixed Team</v>
          </cell>
          <cell r="F868" t="str">
            <v>Transocean</v>
          </cell>
          <cell r="M868">
            <v>-75672</v>
          </cell>
          <cell r="U868">
            <v>32</v>
          </cell>
          <cell r="Y868">
            <v>32</v>
          </cell>
          <cell r="AC868">
            <v>-36</v>
          </cell>
          <cell r="AG868"/>
          <cell r="AK868"/>
          <cell r="AO868"/>
          <cell r="AS868">
            <v>2102</v>
          </cell>
        </row>
        <row r="869">
          <cell r="A869">
            <v>45901</v>
          </cell>
          <cell r="E869" t="str">
            <v>Inspection Contract - Fixed Team</v>
          </cell>
          <cell r="F869" t="str">
            <v>Foresea</v>
          </cell>
          <cell r="M869">
            <v>-60652</v>
          </cell>
          <cell r="U869">
            <v>25</v>
          </cell>
          <cell r="Y869" t="str">
            <v/>
          </cell>
          <cell r="AC869">
            <v>-33</v>
          </cell>
          <cell r="AG869"/>
          <cell r="AK869"/>
          <cell r="AO869"/>
          <cell r="AS869">
            <v>1837.939393939394</v>
          </cell>
        </row>
        <row r="870">
          <cell r="A870">
            <v>45901</v>
          </cell>
          <cell r="E870" t="str">
            <v>Inspection Contract - Fixed Team</v>
          </cell>
          <cell r="F870" t="str">
            <v>Foresea</v>
          </cell>
          <cell r="M870">
            <v>-77193.5</v>
          </cell>
          <cell r="U870">
            <v>34</v>
          </cell>
          <cell r="Y870" t="str">
            <v/>
          </cell>
          <cell r="AC870">
            <v>0</v>
          </cell>
          <cell r="AG870"/>
          <cell r="AK870"/>
          <cell r="AO870"/>
          <cell r="AS870" t="str">
            <v/>
          </cell>
        </row>
        <row r="871">
          <cell r="A871">
            <v>45901</v>
          </cell>
          <cell r="E871" t="str">
            <v>Inspection Contract - Fixed Team</v>
          </cell>
          <cell r="F871" t="str">
            <v>Constellation</v>
          </cell>
          <cell r="M871">
            <v>28418</v>
          </cell>
          <cell r="U871">
            <v>33</v>
          </cell>
          <cell r="Y871" t="str">
            <v/>
          </cell>
          <cell r="AC871">
            <v>15</v>
          </cell>
          <cell r="AG871"/>
          <cell r="AK871"/>
          <cell r="AO871"/>
          <cell r="AS871">
            <v>1894.5333333333333</v>
          </cell>
        </row>
        <row r="872">
          <cell r="A872">
            <v>45901</v>
          </cell>
          <cell r="E872" t="str">
            <v>Inspection Contract - Fixed Team</v>
          </cell>
          <cell r="F872" t="str">
            <v>Foresea</v>
          </cell>
          <cell r="M872">
            <v>60652</v>
          </cell>
          <cell r="U872">
            <v>25</v>
          </cell>
          <cell r="Y872" t="str">
            <v/>
          </cell>
          <cell r="AC872">
            <v>33</v>
          </cell>
          <cell r="AG872"/>
          <cell r="AK872"/>
          <cell r="AO872"/>
          <cell r="AS872">
            <v>1837.939393939394</v>
          </cell>
        </row>
        <row r="873">
          <cell r="A873">
            <v>45901</v>
          </cell>
          <cell r="E873" t="str">
            <v>Inspection Contract - Fixed Team</v>
          </cell>
          <cell r="F873" t="str">
            <v>Foresea</v>
          </cell>
          <cell r="M873">
            <v>77193.5</v>
          </cell>
          <cell r="U873">
            <v>34</v>
          </cell>
          <cell r="Y873" t="str">
            <v/>
          </cell>
          <cell r="AC873">
            <v>0</v>
          </cell>
          <cell r="AG873"/>
          <cell r="AK873"/>
          <cell r="AO873"/>
          <cell r="AS873" t="str">
            <v/>
          </cell>
        </row>
        <row r="874">
          <cell r="A874">
            <v>45901</v>
          </cell>
          <cell r="E874" t="str">
            <v>Inspection Contract - Fixed Team</v>
          </cell>
          <cell r="F874" t="str">
            <v>Transocean</v>
          </cell>
          <cell r="M874">
            <v>25224</v>
          </cell>
          <cell r="U874">
            <v>34</v>
          </cell>
          <cell r="Y874">
            <v>34</v>
          </cell>
          <cell r="AC874">
            <v>12</v>
          </cell>
          <cell r="AG874"/>
          <cell r="AK874"/>
          <cell r="AO874"/>
          <cell r="AS874">
            <v>2102</v>
          </cell>
        </row>
        <row r="875">
          <cell r="A875">
            <v>45901</v>
          </cell>
          <cell r="E875" t="str">
            <v>Inspection Contract - Fixed Team</v>
          </cell>
          <cell r="F875" t="str">
            <v>Transocean</v>
          </cell>
          <cell r="M875">
            <v>75672</v>
          </cell>
          <cell r="U875">
            <v>32</v>
          </cell>
          <cell r="Y875">
            <v>32</v>
          </cell>
          <cell r="AC875">
            <v>36</v>
          </cell>
          <cell r="AG875"/>
          <cell r="AK875"/>
          <cell r="AO875"/>
          <cell r="AS875">
            <v>2102</v>
          </cell>
        </row>
        <row r="876">
          <cell r="A876">
            <v>45901</v>
          </cell>
          <cell r="E876" t="str">
            <v>Inspection Contract - Fixed Team</v>
          </cell>
          <cell r="F876" t="str">
            <v>Transocean</v>
          </cell>
          <cell r="M876">
            <v>-119814</v>
          </cell>
          <cell r="U876">
            <v>16</v>
          </cell>
          <cell r="Y876">
            <v>16</v>
          </cell>
          <cell r="AC876">
            <v>0</v>
          </cell>
          <cell r="AG876"/>
          <cell r="AK876"/>
          <cell r="AO876"/>
          <cell r="AS876" t="str">
            <v/>
          </cell>
        </row>
        <row r="877">
          <cell r="A877">
            <v>45901</v>
          </cell>
          <cell r="E877" t="str">
            <v>Inspection Contract - Fixed Team</v>
          </cell>
          <cell r="F877" t="str">
            <v>Transocean</v>
          </cell>
          <cell r="M877">
            <v>119814</v>
          </cell>
          <cell r="U877">
            <v>16</v>
          </cell>
          <cell r="Y877">
            <v>16</v>
          </cell>
          <cell r="AC877">
            <v>0</v>
          </cell>
          <cell r="AG877"/>
          <cell r="AK877"/>
          <cell r="AO877"/>
          <cell r="AS877" t="str">
            <v/>
          </cell>
        </row>
        <row r="878">
          <cell r="A878">
            <v>45901</v>
          </cell>
          <cell r="E878" t="str">
            <v>Inspection Contract - Variable</v>
          </cell>
          <cell r="F878" t="str">
            <v>Helix</v>
          </cell>
          <cell r="M878">
            <v>-327568.64000000001</v>
          </cell>
          <cell r="U878" t="str">
            <v/>
          </cell>
          <cell r="Y878">
            <v>37</v>
          </cell>
          <cell r="AC878">
            <v>0</v>
          </cell>
          <cell r="AG878"/>
          <cell r="AK878"/>
          <cell r="AO878"/>
          <cell r="AS878" t="str">
            <v/>
          </cell>
        </row>
        <row r="879">
          <cell r="A879">
            <v>45901</v>
          </cell>
          <cell r="E879" t="str">
            <v>Equipment Rental</v>
          </cell>
          <cell r="F879" t="str">
            <v>Helix</v>
          </cell>
          <cell r="M879">
            <v>327568.64000000001</v>
          </cell>
          <cell r="U879" t="str">
            <v/>
          </cell>
          <cell r="Y879">
            <v>37</v>
          </cell>
          <cell r="AC879">
            <v>0</v>
          </cell>
          <cell r="AG879"/>
          <cell r="AK879"/>
          <cell r="AO879"/>
          <cell r="AS879" t="str">
            <v/>
          </cell>
        </row>
        <row r="880">
          <cell r="A880">
            <v>45901</v>
          </cell>
          <cell r="E880" t="str">
            <v>Equipment Rental</v>
          </cell>
          <cell r="F880" t="str">
            <v>Foresea</v>
          </cell>
          <cell r="M880">
            <v>-14593.74</v>
          </cell>
          <cell r="U880">
            <v>43</v>
          </cell>
          <cell r="Y880">
            <v>13</v>
          </cell>
          <cell r="AC880">
            <v>0</v>
          </cell>
          <cell r="AG880"/>
          <cell r="AK880"/>
          <cell r="AO880"/>
          <cell r="AS880" t="str">
            <v/>
          </cell>
        </row>
        <row r="881">
          <cell r="A881">
            <v>45901</v>
          </cell>
          <cell r="E881" t="str">
            <v>Inspection Contract - Variable</v>
          </cell>
          <cell r="F881" t="str">
            <v>Foresea</v>
          </cell>
          <cell r="M881">
            <v>3065.87</v>
          </cell>
          <cell r="U881">
            <v>82</v>
          </cell>
          <cell r="Y881">
            <v>31</v>
          </cell>
          <cell r="AC881">
            <v>0</v>
          </cell>
          <cell r="AG881"/>
          <cell r="AK881"/>
          <cell r="AO881"/>
          <cell r="AS881" t="str">
            <v/>
          </cell>
        </row>
        <row r="882">
          <cell r="A882">
            <v>45901</v>
          </cell>
          <cell r="E882" t="str">
            <v>Equipment Rental</v>
          </cell>
          <cell r="F882" t="str">
            <v>Foresea</v>
          </cell>
          <cell r="M882">
            <v>8983.7999999999993</v>
          </cell>
          <cell r="U882" t="str">
            <v/>
          </cell>
          <cell r="Y882">
            <v>74</v>
          </cell>
          <cell r="AC882">
            <v>0</v>
          </cell>
          <cell r="AG882"/>
          <cell r="AK882"/>
          <cell r="AO882"/>
          <cell r="AS882" t="str">
            <v/>
          </cell>
        </row>
        <row r="883">
          <cell r="A883">
            <v>45901</v>
          </cell>
          <cell r="E883" t="str">
            <v>Equipment Rental</v>
          </cell>
          <cell r="F883" t="str">
            <v>Foresea</v>
          </cell>
          <cell r="M883">
            <v>19800</v>
          </cell>
          <cell r="U883" t="str">
            <v/>
          </cell>
          <cell r="Y883">
            <v>74</v>
          </cell>
          <cell r="AC883">
            <v>0</v>
          </cell>
          <cell r="AG883"/>
          <cell r="AK883"/>
          <cell r="AO883"/>
          <cell r="AS883" t="str">
            <v/>
          </cell>
        </row>
        <row r="884">
          <cell r="A884">
            <v>45901</v>
          </cell>
          <cell r="E884" t="str">
            <v>Maintenance Spot</v>
          </cell>
          <cell r="F884" t="str">
            <v>Qualitech Por</v>
          </cell>
          <cell r="M884">
            <v>21241.65</v>
          </cell>
          <cell r="U884">
            <v>27</v>
          </cell>
          <cell r="Y884" t="str">
            <v/>
          </cell>
          <cell r="AC884">
            <v>0</v>
          </cell>
          <cell r="AG884"/>
          <cell r="AK884">
            <v>-1093.9100000000001</v>
          </cell>
          <cell r="AO884"/>
          <cell r="AS884" t="str">
            <v/>
          </cell>
        </row>
        <row r="885">
          <cell r="A885">
            <v>45901</v>
          </cell>
          <cell r="E885" t="str">
            <v>Maintenance Contract - Variable</v>
          </cell>
          <cell r="F885" t="str">
            <v>Foresea</v>
          </cell>
          <cell r="M885">
            <v>1497.29</v>
          </cell>
          <cell r="U885">
            <v>66</v>
          </cell>
          <cell r="Y885">
            <v>57</v>
          </cell>
          <cell r="AC885">
            <v>0</v>
          </cell>
          <cell r="AG885"/>
          <cell r="AK885"/>
          <cell r="AO885"/>
          <cell r="AS885" t="str">
            <v/>
          </cell>
        </row>
        <row r="886">
          <cell r="A886">
            <v>45901</v>
          </cell>
          <cell r="E886" t="str">
            <v>Maintenance Contract - Variable</v>
          </cell>
          <cell r="F886" t="str">
            <v>Foresea</v>
          </cell>
          <cell r="M886">
            <v>12206.48</v>
          </cell>
          <cell r="U886">
            <v>67</v>
          </cell>
          <cell r="Y886">
            <v>39</v>
          </cell>
          <cell r="AC886">
            <v>2</v>
          </cell>
          <cell r="AG886"/>
          <cell r="AK886"/>
          <cell r="AO886"/>
          <cell r="AS886">
            <v>6103.2399999999943</v>
          </cell>
        </row>
        <row r="887">
          <cell r="A887">
            <v>45901</v>
          </cell>
          <cell r="E887" t="str">
            <v>Inspection Contract - Fixed Team</v>
          </cell>
          <cell r="F887" t="str">
            <v>Constellation</v>
          </cell>
          <cell r="M887">
            <v>-58316</v>
          </cell>
          <cell r="U887">
            <v>24</v>
          </cell>
          <cell r="Y887" t="str">
            <v/>
          </cell>
          <cell r="AC887">
            <v>-33</v>
          </cell>
          <cell r="AG887"/>
          <cell r="AK887"/>
          <cell r="AO887"/>
          <cell r="AS887">
            <v>1767.1515151515152</v>
          </cell>
        </row>
        <row r="888">
          <cell r="A888">
            <v>45901</v>
          </cell>
          <cell r="E888" t="str">
            <v>Maintenance Spot</v>
          </cell>
          <cell r="F888" t="str">
            <v>Akofs Offshore</v>
          </cell>
          <cell r="M888">
            <v>-13205.92</v>
          </cell>
          <cell r="U888">
            <v>23</v>
          </cell>
          <cell r="Y888">
            <v>21</v>
          </cell>
          <cell r="AC888">
            <v>0</v>
          </cell>
          <cell r="AG888"/>
          <cell r="AK888"/>
          <cell r="AO888"/>
          <cell r="AS888" t="str">
            <v/>
          </cell>
        </row>
        <row r="889">
          <cell r="A889">
            <v>45901</v>
          </cell>
          <cell r="E889" t="str">
            <v>Inspection Contract - Variable</v>
          </cell>
          <cell r="F889" t="str">
            <v>Transocean</v>
          </cell>
          <cell r="M889">
            <v>5421.04</v>
          </cell>
          <cell r="U889">
            <v>43</v>
          </cell>
          <cell r="Y889">
            <v>43</v>
          </cell>
          <cell r="AC889">
            <v>3</v>
          </cell>
          <cell r="AG889">
            <v>714.47</v>
          </cell>
          <cell r="AK889"/>
          <cell r="AO889"/>
          <cell r="AS889">
            <v>1807.0133333333333</v>
          </cell>
        </row>
        <row r="890">
          <cell r="A890">
            <v>45901</v>
          </cell>
          <cell r="E890" t="str">
            <v>Inspection Contract - Variable</v>
          </cell>
          <cell r="F890" t="str">
            <v>Constellation</v>
          </cell>
          <cell r="M890">
            <v>159070.25</v>
          </cell>
          <cell r="U890">
            <v>37</v>
          </cell>
          <cell r="Y890">
            <v>37</v>
          </cell>
          <cell r="AC890">
            <v>58</v>
          </cell>
          <cell r="AG890">
            <v>-88934.18</v>
          </cell>
          <cell r="AK890"/>
          <cell r="AO890"/>
          <cell r="AS890">
            <v>2742.5905172413795</v>
          </cell>
        </row>
        <row r="891">
          <cell r="A891">
            <v>45901</v>
          </cell>
          <cell r="E891" t="str">
            <v>Inspection Contract - Fixed Team</v>
          </cell>
          <cell r="F891" t="str">
            <v>Foresea</v>
          </cell>
          <cell r="M891">
            <v>-8366.0599999999977</v>
          </cell>
          <cell r="U891">
            <v>16</v>
          </cell>
          <cell r="Y891" t="str">
            <v/>
          </cell>
          <cell r="AC891">
            <v>0</v>
          </cell>
          <cell r="AG891"/>
          <cell r="AK891"/>
          <cell r="AO891"/>
          <cell r="AS891" t="str">
            <v/>
          </cell>
        </row>
        <row r="892">
          <cell r="A892">
            <v>45901</v>
          </cell>
          <cell r="E892" t="str">
            <v>Inspection Contract - Fixed Team</v>
          </cell>
          <cell r="F892" t="str">
            <v>Foresea</v>
          </cell>
          <cell r="M892">
            <v>-8366.0599999999977</v>
          </cell>
          <cell r="U892">
            <v>16</v>
          </cell>
          <cell r="Y892" t="str">
            <v/>
          </cell>
          <cell r="AC892">
            <v>0</v>
          </cell>
          <cell r="AG892"/>
          <cell r="AK892"/>
          <cell r="AO892"/>
          <cell r="AS892" t="str">
            <v/>
          </cell>
        </row>
        <row r="893">
          <cell r="A893">
            <v>45778</v>
          </cell>
          <cell r="E893" t="str">
            <v>Inspection Spot</v>
          </cell>
          <cell r="F893" t="str">
            <v>Seadrill</v>
          </cell>
          <cell r="M893">
            <v>19890</v>
          </cell>
          <cell r="U893">
            <v>18</v>
          </cell>
          <cell r="Y893" t="str">
            <v/>
          </cell>
          <cell r="AC893">
            <v>0</v>
          </cell>
          <cell r="AG893"/>
          <cell r="AK893"/>
          <cell r="AO893"/>
          <cell r="AS893" t="str">
            <v/>
          </cell>
        </row>
        <row r="894">
          <cell r="A894">
            <v>45901</v>
          </cell>
          <cell r="E894" t="str">
            <v>Inspection Contract - Variable</v>
          </cell>
          <cell r="F894" t="str">
            <v>Constellation</v>
          </cell>
          <cell r="M894">
            <v>1681.2</v>
          </cell>
          <cell r="U894" t="str">
            <v/>
          </cell>
          <cell r="Y894" t="str">
            <v/>
          </cell>
          <cell r="AC894">
            <v>0</v>
          </cell>
          <cell r="AG894"/>
          <cell r="AK894"/>
          <cell r="AO894"/>
          <cell r="AS894" t="str">
            <v/>
          </cell>
        </row>
        <row r="895">
          <cell r="A895">
            <v>45901</v>
          </cell>
          <cell r="E895" t="str">
            <v>Equipment Rental</v>
          </cell>
          <cell r="F895" t="str">
            <v>Transocean</v>
          </cell>
          <cell r="M895">
            <v>-19320</v>
          </cell>
          <cell r="U895" t="str">
            <v/>
          </cell>
          <cell r="Y895" t="str">
            <v/>
          </cell>
          <cell r="AC895">
            <v>0</v>
          </cell>
          <cell r="AG895"/>
          <cell r="AK895"/>
          <cell r="AO895"/>
          <cell r="AS895" t="str">
            <v/>
          </cell>
        </row>
        <row r="896">
          <cell r="A896">
            <v>45901</v>
          </cell>
          <cell r="E896" t="str">
            <v>Maintenance Spot</v>
          </cell>
          <cell r="F896" t="str">
            <v>SLB</v>
          </cell>
          <cell r="M896">
            <v>127703.76</v>
          </cell>
          <cell r="U896">
            <v>40</v>
          </cell>
          <cell r="Y896">
            <v>27</v>
          </cell>
          <cell r="AC896">
            <v>-4</v>
          </cell>
          <cell r="AG896">
            <v>-1597.62</v>
          </cell>
          <cell r="AK896"/>
          <cell r="AO896"/>
          <cell r="AS896">
            <v>-31925.940000000006</v>
          </cell>
        </row>
        <row r="897">
          <cell r="A897">
            <v>45901</v>
          </cell>
          <cell r="E897" t="str">
            <v>Maintenance Spot</v>
          </cell>
          <cell r="F897" t="str">
            <v>Subsea 7</v>
          </cell>
          <cell r="M897">
            <v>15318.48</v>
          </cell>
          <cell r="U897">
            <v>94</v>
          </cell>
          <cell r="Y897">
            <v>94</v>
          </cell>
          <cell r="AC897">
            <v>6</v>
          </cell>
          <cell r="AG897"/>
          <cell r="AK897"/>
          <cell r="AO897"/>
          <cell r="AS897">
            <v>2553.08</v>
          </cell>
        </row>
        <row r="898">
          <cell r="A898">
            <v>45901</v>
          </cell>
          <cell r="E898" t="str">
            <v>Inspection Spot</v>
          </cell>
          <cell r="F898" t="str">
            <v>SLB</v>
          </cell>
          <cell r="M898">
            <v>224458.07</v>
          </cell>
          <cell r="U898">
            <v>25</v>
          </cell>
          <cell r="Y898">
            <v>25</v>
          </cell>
          <cell r="AC898">
            <v>5</v>
          </cell>
          <cell r="AG898"/>
          <cell r="AK898"/>
          <cell r="AO898"/>
          <cell r="AS898">
            <v>44891.613999999994</v>
          </cell>
        </row>
        <row r="899">
          <cell r="A899">
            <v>45901</v>
          </cell>
          <cell r="E899" t="str">
            <v>Maintenance Spot</v>
          </cell>
          <cell r="F899" t="str">
            <v>SLB</v>
          </cell>
          <cell r="M899">
            <v>-15406.88</v>
          </cell>
          <cell r="U899">
            <v>46</v>
          </cell>
          <cell r="Y899">
            <v>46</v>
          </cell>
          <cell r="AC899">
            <v>0</v>
          </cell>
          <cell r="AG899"/>
          <cell r="AK899"/>
          <cell r="AO899"/>
          <cell r="AS899" t="str">
            <v/>
          </cell>
        </row>
        <row r="900">
          <cell r="A900">
            <v>45901</v>
          </cell>
          <cell r="E900" t="str">
            <v>Inspection Contract - Variable</v>
          </cell>
          <cell r="F900" t="str">
            <v>Constellation</v>
          </cell>
          <cell r="M900">
            <v>162920.92000000001</v>
          </cell>
          <cell r="U900">
            <v>37</v>
          </cell>
          <cell r="Y900">
            <v>37</v>
          </cell>
          <cell r="AC900">
            <v>63</v>
          </cell>
          <cell r="AG900">
            <v>52188.92</v>
          </cell>
          <cell r="AK900"/>
          <cell r="AO900"/>
          <cell r="AS900">
            <v>2586.0463492063491</v>
          </cell>
        </row>
        <row r="901">
          <cell r="A901">
            <v>45901</v>
          </cell>
          <cell r="E901" t="str">
            <v>Inspection Contract - Variable</v>
          </cell>
          <cell r="F901" t="str">
            <v>Transocean</v>
          </cell>
          <cell r="M901">
            <v>62148.800000000003</v>
          </cell>
          <cell r="U901">
            <v>23</v>
          </cell>
          <cell r="Y901">
            <v>23</v>
          </cell>
          <cell r="AC901">
            <v>22</v>
          </cell>
          <cell r="AG901">
            <v>408.14</v>
          </cell>
          <cell r="AK901"/>
          <cell r="AO901"/>
          <cell r="AS901">
            <v>2824.9454545454541</v>
          </cell>
        </row>
        <row r="902">
          <cell r="A902">
            <v>45901</v>
          </cell>
          <cell r="E902" t="str">
            <v>Inspection Contract - Variable</v>
          </cell>
          <cell r="F902" t="str">
            <v>Transocean</v>
          </cell>
          <cell r="M902">
            <v>37809.18</v>
          </cell>
          <cell r="U902">
            <v>19</v>
          </cell>
          <cell r="Y902">
            <v>19</v>
          </cell>
          <cell r="AC902">
            <v>7</v>
          </cell>
          <cell r="AG902"/>
          <cell r="AK902"/>
          <cell r="AO902"/>
          <cell r="AS902">
            <v>5401.3114285714273</v>
          </cell>
        </row>
        <row r="903">
          <cell r="A903">
            <v>45901</v>
          </cell>
          <cell r="E903" t="str">
            <v>Inspection Spot</v>
          </cell>
          <cell r="F903" t="str">
            <v>Prosafe</v>
          </cell>
          <cell r="M903">
            <v>-15339</v>
          </cell>
          <cell r="U903">
            <v>24</v>
          </cell>
          <cell r="Y903">
            <v>24</v>
          </cell>
          <cell r="AC903">
            <v>0</v>
          </cell>
          <cell r="AG903"/>
          <cell r="AK903"/>
          <cell r="AO903"/>
          <cell r="AS903" t="str">
            <v/>
          </cell>
        </row>
        <row r="904">
          <cell r="A904">
            <v>45901</v>
          </cell>
          <cell r="E904" t="str">
            <v>Inspection Contract - Fixed Team</v>
          </cell>
          <cell r="F904" t="str">
            <v>Constellation</v>
          </cell>
          <cell r="M904">
            <v>58316</v>
          </cell>
          <cell r="U904">
            <v>24</v>
          </cell>
          <cell r="Y904" t="str">
            <v/>
          </cell>
          <cell r="AC904">
            <v>33</v>
          </cell>
          <cell r="AG904"/>
          <cell r="AK904"/>
          <cell r="AO904"/>
          <cell r="AS904">
            <v>1767.1515151515152</v>
          </cell>
        </row>
        <row r="905">
          <cell r="A905">
            <v>45901</v>
          </cell>
          <cell r="E905" t="str">
            <v>Inspection Contract - Fixed Team</v>
          </cell>
          <cell r="F905" t="str">
            <v>Constellation</v>
          </cell>
          <cell r="M905">
            <v>29822.240000000002</v>
          </cell>
          <cell r="U905">
            <v>19</v>
          </cell>
          <cell r="Y905" t="str">
            <v/>
          </cell>
          <cell r="AC905">
            <v>0</v>
          </cell>
          <cell r="AG905">
            <v>29822.240000000002</v>
          </cell>
          <cell r="AK905"/>
          <cell r="AO905"/>
          <cell r="AS905" t="str">
            <v/>
          </cell>
        </row>
        <row r="906">
          <cell r="A906">
            <v>45901</v>
          </cell>
          <cell r="E906" t="str">
            <v>Inspection Spot</v>
          </cell>
          <cell r="F906" t="str">
            <v>Modec</v>
          </cell>
          <cell r="M906">
            <v>8858</v>
          </cell>
          <cell r="U906">
            <v>53</v>
          </cell>
          <cell r="Y906">
            <v>108</v>
          </cell>
          <cell r="AC906">
            <v>3</v>
          </cell>
          <cell r="AG906"/>
          <cell r="AK906"/>
          <cell r="AO906"/>
          <cell r="AS906">
            <v>2952.6666666666665</v>
          </cell>
        </row>
        <row r="907">
          <cell r="A907">
            <v>45901</v>
          </cell>
          <cell r="E907" t="str">
            <v>Maintenance Contract - Variable</v>
          </cell>
          <cell r="F907" t="str">
            <v>Ventura</v>
          </cell>
          <cell r="M907">
            <v>90194.4</v>
          </cell>
          <cell r="U907">
            <v>20</v>
          </cell>
          <cell r="Y907">
            <v>20</v>
          </cell>
          <cell r="AC907">
            <v>1</v>
          </cell>
          <cell r="AG907"/>
          <cell r="AK907"/>
          <cell r="AO907"/>
          <cell r="AS907">
            <v>90194.399999999965</v>
          </cell>
        </row>
        <row r="908">
          <cell r="A908">
            <v>45901</v>
          </cell>
          <cell r="E908" t="str">
            <v>Inspection Contract - Variable</v>
          </cell>
          <cell r="F908" t="str">
            <v>SEA1</v>
          </cell>
          <cell r="M908">
            <v>-8629.2000000000007</v>
          </cell>
          <cell r="U908">
            <v>20</v>
          </cell>
          <cell r="Y908">
            <v>20</v>
          </cell>
          <cell r="AC908">
            <v>0</v>
          </cell>
          <cell r="AG908"/>
          <cell r="AK908"/>
          <cell r="AO908"/>
          <cell r="AS908" t="str">
            <v/>
          </cell>
        </row>
        <row r="909">
          <cell r="A909">
            <v>45901</v>
          </cell>
          <cell r="E909" t="str">
            <v>Inspection Contract - Variable</v>
          </cell>
          <cell r="F909" t="str">
            <v>Modec</v>
          </cell>
          <cell r="M909">
            <v>194.79</v>
          </cell>
          <cell r="U909">
            <v>27</v>
          </cell>
          <cell r="Y909" t="str">
            <v/>
          </cell>
          <cell r="AC909">
            <v>0</v>
          </cell>
          <cell r="AG909"/>
          <cell r="AK909"/>
          <cell r="AO909">
            <v>194.79</v>
          </cell>
          <cell r="AS909" t="str">
            <v/>
          </cell>
        </row>
        <row r="910">
          <cell r="A910">
            <v>45901</v>
          </cell>
          <cell r="E910" t="str">
            <v>Inspection Contract - Variable</v>
          </cell>
          <cell r="F910" t="str">
            <v>Ventura</v>
          </cell>
          <cell r="M910">
            <v>33888</v>
          </cell>
          <cell r="U910">
            <v>6</v>
          </cell>
          <cell r="Y910">
            <v>5</v>
          </cell>
          <cell r="AC910">
            <v>15</v>
          </cell>
          <cell r="AG910"/>
          <cell r="AK910"/>
          <cell r="AO910"/>
          <cell r="AS910">
            <v>2259.1999999999998</v>
          </cell>
        </row>
        <row r="911">
          <cell r="A911">
            <v>45901</v>
          </cell>
          <cell r="E911" t="str">
            <v>Inspection Spot</v>
          </cell>
          <cell r="F911" t="str">
            <v>Solstad</v>
          </cell>
          <cell r="M911">
            <v>3952.17</v>
          </cell>
          <cell r="U911">
            <v>29</v>
          </cell>
          <cell r="Y911" t="str">
            <v/>
          </cell>
          <cell r="AC911">
            <v>0</v>
          </cell>
          <cell r="AG911">
            <v>3192</v>
          </cell>
          <cell r="AK911"/>
          <cell r="AO911"/>
          <cell r="AS911" t="str">
            <v/>
          </cell>
        </row>
        <row r="912">
          <cell r="A912">
            <v>45901</v>
          </cell>
          <cell r="E912" t="str">
            <v>Inspection Contract - Variable</v>
          </cell>
          <cell r="F912" t="str">
            <v>Transocean</v>
          </cell>
          <cell r="M912">
            <v>-15958.08</v>
          </cell>
          <cell r="U912">
            <v>32</v>
          </cell>
          <cell r="Y912">
            <v>32</v>
          </cell>
          <cell r="AC912">
            <v>0</v>
          </cell>
          <cell r="AG912"/>
          <cell r="AK912"/>
          <cell r="AO912"/>
          <cell r="AS912" t="str">
            <v/>
          </cell>
        </row>
        <row r="913">
          <cell r="A913">
            <v>45901</v>
          </cell>
          <cell r="E913" t="str">
            <v>Inspection Contract - Variable</v>
          </cell>
          <cell r="F913" t="str">
            <v>Etesco</v>
          </cell>
          <cell r="M913">
            <v>35614</v>
          </cell>
          <cell r="U913">
            <v>12</v>
          </cell>
          <cell r="Y913">
            <v>12</v>
          </cell>
          <cell r="AC913">
            <v>8</v>
          </cell>
          <cell r="AG913"/>
          <cell r="AK913"/>
          <cell r="AO913"/>
          <cell r="AS913">
            <v>4451.75</v>
          </cell>
        </row>
        <row r="914">
          <cell r="A914">
            <v>45901</v>
          </cell>
          <cell r="E914" t="str">
            <v>Inspection Contract - Variable</v>
          </cell>
          <cell r="F914" t="str">
            <v>SEA1</v>
          </cell>
          <cell r="M914">
            <v>54423.8</v>
          </cell>
          <cell r="U914">
            <v>21</v>
          </cell>
          <cell r="Y914">
            <v>21</v>
          </cell>
          <cell r="AC914">
            <v>-3</v>
          </cell>
          <cell r="AG914"/>
          <cell r="AK914"/>
          <cell r="AO914"/>
          <cell r="AS914">
            <v>-18141.266666666666</v>
          </cell>
        </row>
        <row r="915">
          <cell r="A915">
            <v>45901</v>
          </cell>
          <cell r="E915" t="str">
            <v>Maintenance Contract - Variable</v>
          </cell>
          <cell r="F915" t="str">
            <v>Constellation</v>
          </cell>
          <cell r="M915">
            <v>373503.19</v>
          </cell>
          <cell r="U915">
            <v>36</v>
          </cell>
          <cell r="Y915">
            <v>36</v>
          </cell>
          <cell r="AC915">
            <v>89</v>
          </cell>
          <cell r="AG915">
            <v>48461.140000000007</v>
          </cell>
          <cell r="AK915"/>
          <cell r="AO915"/>
          <cell r="AS915">
            <v>4196.665056179776</v>
          </cell>
        </row>
        <row r="916">
          <cell r="A916">
            <v>45901</v>
          </cell>
          <cell r="E916" t="str">
            <v>Maintenance Contract - Variable</v>
          </cell>
          <cell r="F916" t="str">
            <v>Transocean</v>
          </cell>
          <cell r="M916">
            <v>263405.7</v>
          </cell>
          <cell r="U916">
            <v>33</v>
          </cell>
          <cell r="Y916">
            <v>33</v>
          </cell>
          <cell r="AC916">
            <v>35</v>
          </cell>
          <cell r="AG916"/>
          <cell r="AK916"/>
          <cell r="AO916"/>
          <cell r="AS916">
            <v>7525.8771428571436</v>
          </cell>
        </row>
        <row r="917">
          <cell r="A917">
            <v>45901</v>
          </cell>
          <cell r="E917" t="str">
            <v>Inspection Contract - Variable</v>
          </cell>
          <cell r="F917" t="str">
            <v>Transocean</v>
          </cell>
          <cell r="M917">
            <v>73044.69</v>
          </cell>
          <cell r="U917">
            <v>32</v>
          </cell>
          <cell r="Y917">
            <v>32</v>
          </cell>
          <cell r="AC917">
            <v>27</v>
          </cell>
          <cell r="AG917"/>
          <cell r="AK917"/>
          <cell r="AO917"/>
          <cell r="AS917">
            <v>2705.3588888888889</v>
          </cell>
        </row>
        <row r="918">
          <cell r="A918">
            <v>45901</v>
          </cell>
          <cell r="E918" t="str">
            <v>Maintenance Contract - Variable</v>
          </cell>
          <cell r="F918" t="str">
            <v>Etesco</v>
          </cell>
          <cell r="M918">
            <v>-4075</v>
          </cell>
          <cell r="U918">
            <v>6</v>
          </cell>
          <cell r="Y918">
            <v>6</v>
          </cell>
          <cell r="AC918">
            <v>9</v>
          </cell>
          <cell r="AG918"/>
          <cell r="AK918"/>
          <cell r="AO918"/>
          <cell r="AS918">
            <v>-452.77777777777777</v>
          </cell>
        </row>
        <row r="919">
          <cell r="A919">
            <v>45901</v>
          </cell>
          <cell r="E919" t="str">
            <v>Equipment Rental</v>
          </cell>
          <cell r="F919" t="str">
            <v>Constellation</v>
          </cell>
          <cell r="M919">
            <v>-10440</v>
          </cell>
          <cell r="U919" t="str">
            <v/>
          </cell>
          <cell r="Y919">
            <v>14</v>
          </cell>
          <cell r="AC919">
            <v>0</v>
          </cell>
          <cell r="AG919"/>
          <cell r="AK919"/>
          <cell r="AO919"/>
          <cell r="AS919" t="str">
            <v/>
          </cell>
        </row>
        <row r="920">
          <cell r="A920">
            <v>45901</v>
          </cell>
          <cell r="E920" t="str">
            <v>Inspection Contract - Fixed Team</v>
          </cell>
          <cell r="F920" t="str">
            <v>Etesco</v>
          </cell>
          <cell r="M920">
            <v>-5615.27</v>
          </cell>
          <cell r="U920">
            <v>5</v>
          </cell>
          <cell r="Y920">
            <v>5</v>
          </cell>
          <cell r="AC920">
            <v>3</v>
          </cell>
          <cell r="AG920"/>
          <cell r="AK920"/>
          <cell r="AO920">
            <v>-5615.27</v>
          </cell>
          <cell r="AS920">
            <v>-1871.7566666666669</v>
          </cell>
        </row>
        <row r="921">
          <cell r="A921">
            <v>45901</v>
          </cell>
          <cell r="E921" t="str">
            <v>Inspection Contract - Fixed Team</v>
          </cell>
          <cell r="F921" t="str">
            <v>Etesco</v>
          </cell>
          <cell r="M921">
            <v>49493.84</v>
          </cell>
          <cell r="U921">
            <v>6</v>
          </cell>
          <cell r="Y921">
            <v>6</v>
          </cell>
          <cell r="AC921">
            <v>24</v>
          </cell>
          <cell r="AG921"/>
          <cell r="AK921"/>
          <cell r="AO921"/>
          <cell r="AS921">
            <v>2062.2433333333333</v>
          </cell>
        </row>
        <row r="922">
          <cell r="A922">
            <v>45901</v>
          </cell>
          <cell r="E922" t="str">
            <v>Inspection Spot</v>
          </cell>
          <cell r="F922" t="str">
            <v>Weatherford</v>
          </cell>
          <cell r="M922">
            <v>-9140</v>
          </cell>
          <cell r="U922">
            <v>32</v>
          </cell>
          <cell r="Y922">
            <v>32</v>
          </cell>
          <cell r="AC922">
            <v>0</v>
          </cell>
          <cell r="AG922"/>
          <cell r="AK922"/>
          <cell r="AO922"/>
          <cell r="AS922" t="str">
            <v/>
          </cell>
        </row>
        <row r="923">
          <cell r="A923">
            <v>45901</v>
          </cell>
          <cell r="E923" t="str">
            <v>Inspection Contract - Variable</v>
          </cell>
          <cell r="F923" t="str">
            <v>Constellation</v>
          </cell>
          <cell r="M923">
            <v>25976</v>
          </cell>
          <cell r="U923">
            <v>11</v>
          </cell>
          <cell r="Y923">
            <v>11</v>
          </cell>
          <cell r="AC923">
            <v>16</v>
          </cell>
          <cell r="AG923"/>
          <cell r="AK923"/>
          <cell r="AO923"/>
          <cell r="AS923">
            <v>1623.5</v>
          </cell>
        </row>
        <row r="924">
          <cell r="A924">
            <v>45901</v>
          </cell>
          <cell r="E924" t="str">
            <v>Maintenance Contract - Variable</v>
          </cell>
          <cell r="F924" t="str">
            <v>Constellation</v>
          </cell>
          <cell r="M924">
            <v>475061</v>
          </cell>
          <cell r="U924">
            <v>26</v>
          </cell>
          <cell r="Y924" t="str">
            <v/>
          </cell>
          <cell r="AC924">
            <v>153</v>
          </cell>
          <cell r="AG924">
            <v>83609</v>
          </cell>
          <cell r="AK924"/>
          <cell r="AO924"/>
          <cell r="AS924">
            <v>3104.9738562091502</v>
          </cell>
        </row>
        <row r="925">
          <cell r="A925">
            <v>45901</v>
          </cell>
          <cell r="E925" t="str">
            <v>Inspection Contract - Variable</v>
          </cell>
          <cell r="F925" t="str">
            <v>Modec</v>
          </cell>
          <cell r="M925">
            <v>19880.84</v>
          </cell>
          <cell r="U925">
            <v>21</v>
          </cell>
          <cell r="Y925" t="str">
            <v/>
          </cell>
          <cell r="AC925">
            <v>0</v>
          </cell>
          <cell r="AG925"/>
          <cell r="AK925"/>
          <cell r="AO925"/>
          <cell r="AS925" t="str">
            <v/>
          </cell>
        </row>
        <row r="926">
          <cell r="A926">
            <v>45901</v>
          </cell>
          <cell r="E926" t="str">
            <v>Inspection Contract - Variable</v>
          </cell>
          <cell r="F926" t="str">
            <v>Constellation</v>
          </cell>
          <cell r="M926">
            <v>19736.86</v>
          </cell>
          <cell r="U926">
            <v>128</v>
          </cell>
          <cell r="Y926" t="str">
            <v/>
          </cell>
          <cell r="AC926">
            <v>8</v>
          </cell>
          <cell r="AG926">
            <v>4792.8600000000006</v>
          </cell>
          <cell r="AK926"/>
          <cell r="AO926"/>
          <cell r="AS926">
            <v>2467.1075000000001</v>
          </cell>
        </row>
        <row r="927">
          <cell r="A927">
            <v>45901</v>
          </cell>
          <cell r="E927" t="str">
            <v>Maintenance Contract - Variable</v>
          </cell>
          <cell r="F927" t="str">
            <v>Ventura</v>
          </cell>
          <cell r="M927">
            <v>79266</v>
          </cell>
          <cell r="U927">
            <v>7</v>
          </cell>
          <cell r="Y927">
            <v>7</v>
          </cell>
          <cell r="AC927">
            <v>36</v>
          </cell>
          <cell r="AG927"/>
          <cell r="AK927"/>
          <cell r="AO927"/>
          <cell r="AS927">
            <v>2201.8333333333335</v>
          </cell>
        </row>
        <row r="928">
          <cell r="A928">
            <v>45901</v>
          </cell>
          <cell r="E928" t="str">
            <v>Inspection Contract - Fixed Team</v>
          </cell>
          <cell r="F928" t="str">
            <v>Helix</v>
          </cell>
          <cell r="M928">
            <v>70996.75</v>
          </cell>
          <cell r="U928">
            <v>6</v>
          </cell>
          <cell r="Y928">
            <v>6</v>
          </cell>
          <cell r="AC928">
            <v>33</v>
          </cell>
          <cell r="AG928"/>
          <cell r="AK928"/>
          <cell r="AO928"/>
          <cell r="AS928">
            <v>2151.4166666666665</v>
          </cell>
        </row>
        <row r="929">
          <cell r="A929">
            <v>45901</v>
          </cell>
          <cell r="E929" t="str">
            <v>Inspection Contract - Variable</v>
          </cell>
          <cell r="F929" t="str">
            <v>Modec</v>
          </cell>
          <cell r="M929">
            <v>18144.55</v>
          </cell>
          <cell r="U929">
            <v>13</v>
          </cell>
          <cell r="Y929" t="str">
            <v/>
          </cell>
          <cell r="AC929">
            <v>26</v>
          </cell>
          <cell r="AG929"/>
          <cell r="AK929"/>
          <cell r="AO929">
            <v>292.55</v>
          </cell>
          <cell r="AS929">
            <v>697.86730769230769</v>
          </cell>
        </row>
        <row r="930">
          <cell r="A930">
            <v>45901</v>
          </cell>
          <cell r="E930" t="str">
            <v>Maintenance Contract - Variable</v>
          </cell>
          <cell r="F930" t="str">
            <v>Foresea</v>
          </cell>
          <cell r="M930">
            <v>30494.16</v>
          </cell>
          <cell r="U930">
            <v>17</v>
          </cell>
          <cell r="Y930">
            <v>8</v>
          </cell>
          <cell r="AC930">
            <v>13</v>
          </cell>
          <cell r="AG930"/>
          <cell r="AK930"/>
          <cell r="AO930"/>
          <cell r="AS930">
            <v>2345.7046153846159</v>
          </cell>
        </row>
        <row r="931">
          <cell r="A931">
            <v>45901</v>
          </cell>
          <cell r="E931" t="str">
            <v>Maintenance Contract - Variable</v>
          </cell>
          <cell r="F931" t="str">
            <v>Foresea</v>
          </cell>
          <cell r="M931">
            <v>66875.289999999994</v>
          </cell>
          <cell r="U931">
            <v>8</v>
          </cell>
          <cell r="Y931">
            <v>8</v>
          </cell>
          <cell r="AC931">
            <v>26</v>
          </cell>
          <cell r="AG931"/>
          <cell r="AK931"/>
          <cell r="AO931"/>
          <cell r="AS931">
            <v>2572.126538461539</v>
          </cell>
        </row>
        <row r="932">
          <cell r="A932">
            <v>45901</v>
          </cell>
          <cell r="E932" t="str">
            <v>Maintenance Contract - Variable</v>
          </cell>
          <cell r="F932" t="str">
            <v>Helix</v>
          </cell>
          <cell r="M932">
            <v>86181</v>
          </cell>
          <cell r="U932">
            <v>8</v>
          </cell>
          <cell r="Y932">
            <v>8</v>
          </cell>
          <cell r="AC932">
            <v>40</v>
          </cell>
          <cell r="AG932"/>
          <cell r="AK932"/>
          <cell r="AO932"/>
          <cell r="AS932">
            <v>2154.5250000000001</v>
          </cell>
        </row>
        <row r="933">
          <cell r="A933">
            <v>45901</v>
          </cell>
          <cell r="E933" t="str">
            <v>Inspection Contract - Variable</v>
          </cell>
          <cell r="F933" t="str">
            <v>Transocean</v>
          </cell>
          <cell r="M933">
            <v>56981.88</v>
          </cell>
          <cell r="U933">
            <v>20</v>
          </cell>
          <cell r="Y933">
            <v>20</v>
          </cell>
          <cell r="AC933">
            <v>20</v>
          </cell>
          <cell r="AG933"/>
          <cell r="AK933"/>
          <cell r="AO933"/>
          <cell r="AS933">
            <v>2849.0940000000001</v>
          </cell>
        </row>
        <row r="934">
          <cell r="A934">
            <v>45901</v>
          </cell>
          <cell r="E934" t="str">
            <v>Inspection Contract - Variable</v>
          </cell>
          <cell r="F934" t="str">
            <v>Helix</v>
          </cell>
          <cell r="M934">
            <v>57712.73</v>
          </cell>
          <cell r="U934">
            <v>8</v>
          </cell>
          <cell r="Y934">
            <v>8</v>
          </cell>
          <cell r="AC934">
            <v>25</v>
          </cell>
          <cell r="AG934"/>
          <cell r="AK934"/>
          <cell r="AO934"/>
          <cell r="AS934">
            <v>2308.5092</v>
          </cell>
        </row>
        <row r="935">
          <cell r="A935">
            <v>45901</v>
          </cell>
          <cell r="E935" t="str">
            <v>Inspection Contract - Fixed Team</v>
          </cell>
          <cell r="F935" t="str">
            <v>Constellation</v>
          </cell>
          <cell r="M935">
            <v>163773.04999999999</v>
          </cell>
          <cell r="U935">
            <v>7</v>
          </cell>
          <cell r="Y935" t="str">
            <v/>
          </cell>
          <cell r="AC935">
            <v>90</v>
          </cell>
          <cell r="AG935"/>
          <cell r="AK935"/>
          <cell r="AO935"/>
          <cell r="AS935">
            <v>1819.7005555555554</v>
          </cell>
        </row>
        <row r="936">
          <cell r="A936">
            <v>45901</v>
          </cell>
          <cell r="E936" t="str">
            <v>Inspection Contract - Fixed Team</v>
          </cell>
          <cell r="F936" t="str">
            <v>Foresea</v>
          </cell>
          <cell r="M936">
            <v>173780.72</v>
          </cell>
          <cell r="U936">
            <v>9</v>
          </cell>
          <cell r="Y936" t="str">
            <v/>
          </cell>
          <cell r="AC936">
            <v>79</v>
          </cell>
          <cell r="AG936"/>
          <cell r="AK936"/>
          <cell r="AO936"/>
          <cell r="AS936">
            <v>2199.7559493670888</v>
          </cell>
        </row>
        <row r="937">
          <cell r="A937">
            <v>45901</v>
          </cell>
          <cell r="E937" t="str">
            <v>Inspection Contract - Fixed Team</v>
          </cell>
          <cell r="F937" t="str">
            <v>Foresea</v>
          </cell>
          <cell r="M937">
            <v>173780.72</v>
          </cell>
          <cell r="U937">
            <v>14</v>
          </cell>
          <cell r="Y937" t="str">
            <v/>
          </cell>
          <cell r="AC937">
            <v>90</v>
          </cell>
          <cell r="AG937"/>
          <cell r="AK937"/>
          <cell r="AO937"/>
          <cell r="AS937">
            <v>1930.896888888889</v>
          </cell>
        </row>
        <row r="938">
          <cell r="A938">
            <v>45901</v>
          </cell>
          <cell r="E938" t="str">
            <v>Inspection Contract - Fixed Team</v>
          </cell>
          <cell r="F938" t="str">
            <v>Foresea</v>
          </cell>
          <cell r="M938">
            <v>173780.72</v>
          </cell>
          <cell r="U938">
            <v>6</v>
          </cell>
          <cell r="Y938" t="str">
            <v/>
          </cell>
          <cell r="AC938">
            <v>90</v>
          </cell>
          <cell r="AG938"/>
          <cell r="AK938"/>
          <cell r="AO938"/>
          <cell r="AS938">
            <v>1930.896888888889</v>
          </cell>
        </row>
        <row r="939">
          <cell r="A939">
            <v>45901</v>
          </cell>
          <cell r="E939" t="str">
            <v>Inspection Contract - Fixed Team</v>
          </cell>
          <cell r="F939" t="str">
            <v>Ventura</v>
          </cell>
          <cell r="M939">
            <v>81060</v>
          </cell>
          <cell r="U939">
            <v>3</v>
          </cell>
          <cell r="Y939" t="str">
            <v/>
          </cell>
          <cell r="AC939">
            <v>45</v>
          </cell>
          <cell r="AG939"/>
          <cell r="AK939"/>
          <cell r="AO939"/>
          <cell r="AS939">
            <v>1801.3333333333333</v>
          </cell>
        </row>
        <row r="940">
          <cell r="A940">
            <v>45901</v>
          </cell>
          <cell r="E940" t="str">
            <v>Inspection Contract - Fixed Team</v>
          </cell>
          <cell r="F940" t="str">
            <v>Ventura</v>
          </cell>
          <cell r="M940">
            <v>162420</v>
          </cell>
          <cell r="U940">
            <v>3</v>
          </cell>
          <cell r="Y940" t="str">
            <v/>
          </cell>
          <cell r="AC940">
            <v>90</v>
          </cell>
          <cell r="AG940"/>
          <cell r="AK940"/>
          <cell r="AO940"/>
          <cell r="AS940">
            <v>1804.6666666666667</v>
          </cell>
        </row>
        <row r="941">
          <cell r="A941">
            <v>45901</v>
          </cell>
          <cell r="E941" t="str">
            <v>Inspection Contract - Fixed Team</v>
          </cell>
          <cell r="F941" t="str">
            <v>Transocean</v>
          </cell>
          <cell r="M941">
            <v>189180</v>
          </cell>
          <cell r="U941">
            <v>2</v>
          </cell>
          <cell r="Y941">
            <v>2</v>
          </cell>
          <cell r="AC941">
            <v>90</v>
          </cell>
          <cell r="AG941"/>
          <cell r="AK941"/>
          <cell r="AO941"/>
          <cell r="AS941">
            <v>2102</v>
          </cell>
        </row>
        <row r="942">
          <cell r="A942">
            <v>45901</v>
          </cell>
          <cell r="E942" t="str">
            <v>Inspection Contract - Fixed Team</v>
          </cell>
          <cell r="F942" t="str">
            <v>Transocean</v>
          </cell>
          <cell r="M942">
            <v>191544.75</v>
          </cell>
          <cell r="U942">
            <v>3</v>
          </cell>
          <cell r="Y942">
            <v>3</v>
          </cell>
          <cell r="AC942">
            <v>90</v>
          </cell>
          <cell r="AG942"/>
          <cell r="AK942"/>
          <cell r="AO942"/>
          <cell r="AS942">
            <v>2128.2750000000001</v>
          </cell>
        </row>
        <row r="943">
          <cell r="A943">
            <v>45901</v>
          </cell>
          <cell r="E943" t="str">
            <v>Inspection Contract - Fixed Team</v>
          </cell>
          <cell r="F943" t="str">
            <v>Transocean</v>
          </cell>
          <cell r="M943">
            <v>189180</v>
          </cell>
          <cell r="U943">
            <v>14</v>
          </cell>
          <cell r="Y943">
            <v>14</v>
          </cell>
          <cell r="AC943">
            <v>90</v>
          </cell>
          <cell r="AG943"/>
          <cell r="AK943"/>
          <cell r="AO943"/>
          <cell r="AS943">
            <v>2102</v>
          </cell>
        </row>
        <row r="944">
          <cell r="A944">
            <v>45901</v>
          </cell>
          <cell r="E944" t="str">
            <v>Inspection Contract - Fixed Team</v>
          </cell>
          <cell r="F944" t="str">
            <v>Transocean</v>
          </cell>
          <cell r="M944">
            <v>189180</v>
          </cell>
          <cell r="U944">
            <v>2</v>
          </cell>
          <cell r="Y944">
            <v>2</v>
          </cell>
          <cell r="AC944">
            <v>90</v>
          </cell>
          <cell r="AG944"/>
          <cell r="AK944"/>
          <cell r="AO944"/>
          <cell r="AS944">
            <v>2102</v>
          </cell>
        </row>
        <row r="945">
          <cell r="A945">
            <v>45901</v>
          </cell>
          <cell r="E945" t="str">
            <v>Inspection Contract - Fixed Team</v>
          </cell>
          <cell r="F945" t="str">
            <v>Transocean</v>
          </cell>
          <cell r="M945">
            <v>189180</v>
          </cell>
          <cell r="U945">
            <v>2</v>
          </cell>
          <cell r="Y945">
            <v>2</v>
          </cell>
          <cell r="AC945">
            <v>90</v>
          </cell>
          <cell r="AG945"/>
          <cell r="AK945"/>
          <cell r="AO945"/>
          <cell r="AS945">
            <v>2102</v>
          </cell>
        </row>
        <row r="946">
          <cell r="A946">
            <v>45901</v>
          </cell>
          <cell r="E946" t="str">
            <v>Inspection Contract - Fixed Team</v>
          </cell>
          <cell r="F946" t="str">
            <v>Transocean</v>
          </cell>
          <cell r="M946">
            <v>189180</v>
          </cell>
          <cell r="U946">
            <v>15</v>
          </cell>
          <cell r="Y946">
            <v>15</v>
          </cell>
          <cell r="AC946">
            <v>90</v>
          </cell>
          <cell r="AG946"/>
          <cell r="AK946"/>
          <cell r="AO946"/>
          <cell r="AS946">
            <v>2102</v>
          </cell>
        </row>
        <row r="947">
          <cell r="A947">
            <v>45778</v>
          </cell>
          <cell r="E947" t="str">
            <v>Inspection Spot</v>
          </cell>
          <cell r="F947" t="str">
            <v>Seadrill</v>
          </cell>
          <cell r="M947">
            <v>244747.2</v>
          </cell>
          <cell r="U947">
            <v>17</v>
          </cell>
          <cell r="Y947">
            <v>17</v>
          </cell>
          <cell r="AC947">
            <v>84</v>
          </cell>
          <cell r="AG947"/>
          <cell r="AK947"/>
          <cell r="AO947"/>
          <cell r="AS947">
            <v>2913.6571428571428</v>
          </cell>
        </row>
        <row r="948">
          <cell r="A948">
            <v>45901</v>
          </cell>
          <cell r="E948" t="str">
            <v>Inspection Contract - Variable</v>
          </cell>
          <cell r="F948" t="str">
            <v>Constellation</v>
          </cell>
          <cell r="M948">
            <v>175770.95</v>
          </cell>
          <cell r="U948">
            <v>3</v>
          </cell>
          <cell r="Y948" t="str">
            <v/>
          </cell>
          <cell r="AC948">
            <v>79</v>
          </cell>
          <cell r="AG948"/>
          <cell r="AK948"/>
          <cell r="AO948"/>
          <cell r="AS948">
            <v>2224.9487341772156</v>
          </cell>
        </row>
        <row r="949">
          <cell r="A949">
            <v>45901</v>
          </cell>
          <cell r="E949" t="str">
            <v>Inspection Contract - Variable</v>
          </cell>
          <cell r="F949" t="str">
            <v>Foresea</v>
          </cell>
          <cell r="M949">
            <v>20140</v>
          </cell>
          <cell r="U949">
            <v>41</v>
          </cell>
          <cell r="Y949" t="str">
            <v/>
          </cell>
          <cell r="AC949">
            <v>5</v>
          </cell>
          <cell r="AG949"/>
          <cell r="AK949"/>
          <cell r="AO949"/>
          <cell r="AS949">
            <v>4028</v>
          </cell>
        </row>
        <row r="950">
          <cell r="A950">
            <v>45809</v>
          </cell>
          <cell r="E950" t="str">
            <v>Inspection Spot</v>
          </cell>
          <cell r="F950" t="str">
            <v>Seadrill</v>
          </cell>
          <cell r="M950">
            <v>124682.4</v>
          </cell>
          <cell r="U950">
            <v>17</v>
          </cell>
          <cell r="Y950">
            <v>17</v>
          </cell>
          <cell r="AC950">
            <v>42</v>
          </cell>
          <cell r="AG950"/>
          <cell r="AK950"/>
          <cell r="AO950"/>
          <cell r="AS950">
            <v>2968.6285714285727</v>
          </cell>
        </row>
        <row r="951">
          <cell r="A951">
            <v>45901</v>
          </cell>
          <cell r="E951" t="str">
            <v>Engineering</v>
          </cell>
          <cell r="F951" t="str">
            <v>Seadrill</v>
          </cell>
          <cell r="M951">
            <v>16250</v>
          </cell>
          <cell r="U951">
            <v>20</v>
          </cell>
          <cell r="Y951" t="str">
            <v/>
          </cell>
          <cell r="AC951">
            <v>0</v>
          </cell>
          <cell r="AG951"/>
          <cell r="AK951"/>
          <cell r="AO951"/>
          <cell r="AS951" t="str">
            <v/>
          </cell>
        </row>
        <row r="952">
          <cell r="A952">
            <v>45901</v>
          </cell>
          <cell r="E952" t="str">
            <v>Inspection Contract - Variable</v>
          </cell>
          <cell r="F952" t="str">
            <v>Ventura</v>
          </cell>
          <cell r="M952">
            <v>39520</v>
          </cell>
          <cell r="U952">
            <v>8</v>
          </cell>
          <cell r="Y952" t="str">
            <v/>
          </cell>
          <cell r="AC952">
            <v>0</v>
          </cell>
          <cell r="AG952"/>
          <cell r="AK952"/>
          <cell r="AO952"/>
          <cell r="AS952" t="str">
            <v/>
          </cell>
        </row>
        <row r="953">
          <cell r="A953">
            <v>45901</v>
          </cell>
          <cell r="E953" t="str">
            <v>Inspection Contract - Variable</v>
          </cell>
          <cell r="F953" t="str">
            <v>Ventura</v>
          </cell>
          <cell r="M953">
            <v>39520</v>
          </cell>
          <cell r="U953">
            <v>3</v>
          </cell>
          <cell r="Y953" t="str">
            <v/>
          </cell>
          <cell r="AC953">
            <v>0</v>
          </cell>
          <cell r="AG953"/>
          <cell r="AK953"/>
          <cell r="AO953"/>
          <cell r="AS953" t="str">
            <v/>
          </cell>
        </row>
        <row r="954">
          <cell r="A954">
            <v>45901</v>
          </cell>
          <cell r="E954" t="str">
            <v>Inspection Contract - Variable</v>
          </cell>
          <cell r="F954" t="str">
            <v>Ventura</v>
          </cell>
          <cell r="M954">
            <v>201588</v>
          </cell>
          <cell r="U954">
            <v>8</v>
          </cell>
          <cell r="Y954">
            <v>8</v>
          </cell>
          <cell r="AC954">
            <v>90</v>
          </cell>
          <cell r="AG954"/>
          <cell r="AK954"/>
          <cell r="AO954"/>
          <cell r="AS954">
            <v>2239.8666666666668</v>
          </cell>
        </row>
        <row r="955">
          <cell r="A955">
            <v>45901</v>
          </cell>
          <cell r="E955" t="str">
            <v>Inspection Spot</v>
          </cell>
          <cell r="F955" t="str">
            <v>Oceaneering</v>
          </cell>
          <cell r="M955">
            <v>21096.6</v>
          </cell>
          <cell r="U955">
            <v>47</v>
          </cell>
          <cell r="Y955" t="str">
            <v/>
          </cell>
          <cell r="AC955">
            <v>9</v>
          </cell>
          <cell r="AG955"/>
          <cell r="AK955"/>
          <cell r="AO955"/>
          <cell r="AS955">
            <v>2344.0666666666666</v>
          </cell>
        </row>
        <row r="956">
          <cell r="A956">
            <v>45901</v>
          </cell>
          <cell r="E956" t="str">
            <v>Inspection Contract - Variable</v>
          </cell>
          <cell r="F956" t="str">
            <v>Constellation</v>
          </cell>
          <cell r="M956">
            <v>410347.84</v>
          </cell>
          <cell r="U956">
            <v>26</v>
          </cell>
          <cell r="Y956">
            <v>26</v>
          </cell>
          <cell r="AC956">
            <v>130</v>
          </cell>
          <cell r="AG956">
            <v>33017.480000000003</v>
          </cell>
          <cell r="AK956"/>
          <cell r="AO956"/>
          <cell r="AS956">
            <v>3156.5218461538461</v>
          </cell>
        </row>
        <row r="957">
          <cell r="A957">
            <v>45901</v>
          </cell>
          <cell r="E957" t="str">
            <v>Engineering</v>
          </cell>
          <cell r="F957" t="str">
            <v>Seadrill</v>
          </cell>
          <cell r="M957">
            <v>16250</v>
          </cell>
          <cell r="U957">
            <v>15</v>
          </cell>
          <cell r="Y957" t="str">
            <v/>
          </cell>
          <cell r="AC957">
            <v>0</v>
          </cell>
          <cell r="AG957"/>
          <cell r="AK957"/>
          <cell r="AO957"/>
          <cell r="AS957" t="str">
            <v/>
          </cell>
        </row>
        <row r="958">
          <cell r="A958">
            <v>45901</v>
          </cell>
          <cell r="E958" t="str">
            <v>Engineering</v>
          </cell>
          <cell r="F958" t="str">
            <v>Seadrill</v>
          </cell>
          <cell r="M958">
            <v>16250</v>
          </cell>
          <cell r="U958">
            <v>17</v>
          </cell>
          <cell r="Y958" t="str">
            <v/>
          </cell>
          <cell r="AC958">
            <v>0</v>
          </cell>
          <cell r="AG958"/>
          <cell r="AK958"/>
          <cell r="AO958"/>
          <cell r="AS958" t="str">
            <v/>
          </cell>
        </row>
        <row r="959">
          <cell r="A959">
            <v>45901</v>
          </cell>
          <cell r="E959" t="str">
            <v>Inspection Contract - Variable</v>
          </cell>
          <cell r="F959" t="str">
            <v>Transocean</v>
          </cell>
          <cell r="M959">
            <v>123666.09</v>
          </cell>
          <cell r="U959">
            <v>26</v>
          </cell>
          <cell r="Y959">
            <v>26</v>
          </cell>
          <cell r="AC959">
            <v>47</v>
          </cell>
          <cell r="AG959"/>
          <cell r="AK959"/>
          <cell r="AO959"/>
          <cell r="AS959">
            <v>2631.1934042553189</v>
          </cell>
        </row>
        <row r="960">
          <cell r="A960">
            <v>45901</v>
          </cell>
          <cell r="E960" t="str">
            <v>Inspection Contract - Variable</v>
          </cell>
          <cell r="F960" t="str">
            <v>Transocean</v>
          </cell>
          <cell r="M960">
            <v>253830</v>
          </cell>
          <cell r="U960">
            <v>20</v>
          </cell>
          <cell r="Y960">
            <v>20</v>
          </cell>
          <cell r="AC960">
            <v>82</v>
          </cell>
          <cell r="AG960"/>
          <cell r="AK960"/>
          <cell r="AO960"/>
          <cell r="AS960">
            <v>3095.4878048780488</v>
          </cell>
        </row>
        <row r="961">
          <cell r="A961">
            <v>45901</v>
          </cell>
          <cell r="E961" t="str">
            <v>Inspection Contract - Variable</v>
          </cell>
          <cell r="F961" t="str">
            <v>Transocean</v>
          </cell>
          <cell r="M961">
            <v>250680</v>
          </cell>
          <cell r="U961">
            <v>16</v>
          </cell>
          <cell r="Y961">
            <v>16</v>
          </cell>
          <cell r="AC961">
            <v>88</v>
          </cell>
          <cell r="AG961"/>
          <cell r="AK961"/>
          <cell r="AO961"/>
          <cell r="AS961">
            <v>2848.6363636363635</v>
          </cell>
        </row>
        <row r="962">
          <cell r="A962">
            <v>45901</v>
          </cell>
          <cell r="E962" t="str">
            <v>Inspection Contract - Variable</v>
          </cell>
          <cell r="F962" t="str">
            <v>Transocean</v>
          </cell>
          <cell r="M962">
            <v>220080</v>
          </cell>
          <cell r="U962">
            <v>13</v>
          </cell>
          <cell r="Y962">
            <v>13</v>
          </cell>
          <cell r="AC962">
            <v>90</v>
          </cell>
          <cell r="AG962"/>
          <cell r="AK962"/>
          <cell r="AO962"/>
          <cell r="AS962">
            <v>2445.3333333333335</v>
          </cell>
        </row>
        <row r="963">
          <cell r="A963">
            <v>45901</v>
          </cell>
          <cell r="E963" t="str">
            <v>Inspection Contract - Variable</v>
          </cell>
          <cell r="F963" t="str">
            <v>Modec</v>
          </cell>
          <cell r="M963">
            <v>98913.16</v>
          </cell>
          <cell r="U963">
            <v>53</v>
          </cell>
          <cell r="Y963" t="str">
            <v/>
          </cell>
          <cell r="AC963">
            <v>33</v>
          </cell>
          <cell r="AG963"/>
          <cell r="AK963"/>
          <cell r="AO963"/>
          <cell r="AS963">
            <v>2997.368484848485</v>
          </cell>
        </row>
        <row r="964">
          <cell r="A964">
            <v>45901</v>
          </cell>
          <cell r="E964" t="str">
            <v>Inspection Contract - Variable</v>
          </cell>
          <cell r="F964" t="str">
            <v>SEA1</v>
          </cell>
          <cell r="M964">
            <v>75440</v>
          </cell>
          <cell r="U964" t="str">
            <v/>
          </cell>
          <cell r="Y964">
            <v>10</v>
          </cell>
          <cell r="AC964">
            <v>0</v>
          </cell>
          <cell r="AG964"/>
          <cell r="AK964"/>
          <cell r="AO964"/>
          <cell r="AS964" t="str">
            <v/>
          </cell>
        </row>
        <row r="965">
          <cell r="A965">
            <v>45901</v>
          </cell>
          <cell r="E965" t="str">
            <v>Engineering</v>
          </cell>
          <cell r="F965" t="str">
            <v>Transocean</v>
          </cell>
          <cell r="M965">
            <v>33000</v>
          </cell>
          <cell r="U965">
            <v>15</v>
          </cell>
          <cell r="Y965" t="str">
            <v/>
          </cell>
          <cell r="AC965">
            <v>0</v>
          </cell>
          <cell r="AG965"/>
          <cell r="AK965"/>
          <cell r="AO965"/>
          <cell r="AS965" t="str">
            <v/>
          </cell>
        </row>
        <row r="966">
          <cell r="A966">
            <v>45901</v>
          </cell>
          <cell r="E966" t="str">
            <v>Engineering</v>
          </cell>
          <cell r="F966" t="str">
            <v>Transocean</v>
          </cell>
          <cell r="M966">
            <v>33000</v>
          </cell>
          <cell r="U966">
            <v>20</v>
          </cell>
          <cell r="Y966" t="str">
            <v/>
          </cell>
          <cell r="AC966">
            <v>0</v>
          </cell>
          <cell r="AG966"/>
          <cell r="AK966"/>
          <cell r="AO966"/>
          <cell r="AS966" t="str">
            <v/>
          </cell>
        </row>
        <row r="967">
          <cell r="A967">
            <v>45901</v>
          </cell>
          <cell r="E967" t="str">
            <v>Engineering</v>
          </cell>
          <cell r="F967" t="str">
            <v>Transocean</v>
          </cell>
          <cell r="M967">
            <v>33000</v>
          </cell>
          <cell r="U967">
            <v>15</v>
          </cell>
          <cell r="Y967" t="str">
            <v/>
          </cell>
          <cell r="AC967">
            <v>0</v>
          </cell>
          <cell r="AG967"/>
          <cell r="AK967"/>
          <cell r="AO967"/>
          <cell r="AS967" t="str">
            <v/>
          </cell>
        </row>
        <row r="968">
          <cell r="A968">
            <v>45901</v>
          </cell>
          <cell r="E968" t="str">
            <v>Engineering</v>
          </cell>
          <cell r="F968" t="str">
            <v>Transocean</v>
          </cell>
          <cell r="M968">
            <v>33000</v>
          </cell>
          <cell r="U968">
            <v>15</v>
          </cell>
          <cell r="Y968" t="str">
            <v/>
          </cell>
          <cell r="AC968">
            <v>0</v>
          </cell>
          <cell r="AG968"/>
          <cell r="AK968"/>
          <cell r="AO968"/>
          <cell r="AS968" t="str">
            <v/>
          </cell>
        </row>
        <row r="969">
          <cell r="A969">
            <v>45901</v>
          </cell>
          <cell r="E969" t="str">
            <v>Inspection Contract - Variable</v>
          </cell>
          <cell r="F969" t="str">
            <v>Helix</v>
          </cell>
          <cell r="M969">
            <v>22800</v>
          </cell>
          <cell r="U969">
            <v>8</v>
          </cell>
          <cell r="Y969" t="str">
            <v/>
          </cell>
          <cell r="AC969">
            <v>0</v>
          </cell>
          <cell r="AG969"/>
          <cell r="AK969"/>
          <cell r="AO969"/>
          <cell r="AS969" t="str">
            <v/>
          </cell>
        </row>
        <row r="970">
          <cell r="A970">
            <v>45901</v>
          </cell>
          <cell r="E970" t="str">
            <v>Maintenance Contract - Variable</v>
          </cell>
          <cell r="F970" t="str">
            <v>Transocean</v>
          </cell>
          <cell r="M970">
            <v>9503.57</v>
          </cell>
          <cell r="U970">
            <v>22</v>
          </cell>
          <cell r="Y970" t="str">
            <v/>
          </cell>
          <cell r="AC970">
            <v>4</v>
          </cell>
          <cell r="AG970"/>
          <cell r="AK970"/>
          <cell r="AO970"/>
          <cell r="AS970">
            <v>2375.8924999999999</v>
          </cell>
        </row>
        <row r="971">
          <cell r="A971">
            <v>45901</v>
          </cell>
          <cell r="E971" t="str">
            <v>Inspection Contract - Fixed Team</v>
          </cell>
          <cell r="F971" t="str">
            <v>Etesco</v>
          </cell>
          <cell r="M971">
            <v>78927.149999999994</v>
          </cell>
          <cell r="U971">
            <v>4</v>
          </cell>
          <cell r="Y971">
            <v>4</v>
          </cell>
          <cell r="AC971">
            <v>48</v>
          </cell>
          <cell r="AG971">
            <v>502.32</v>
          </cell>
          <cell r="AK971"/>
          <cell r="AO971">
            <v>-16286.77</v>
          </cell>
          <cell r="AS971">
            <v>1644.315625</v>
          </cell>
        </row>
        <row r="972">
          <cell r="A972">
            <v>45901</v>
          </cell>
          <cell r="E972" t="str">
            <v>Inspection Contract - Variable</v>
          </cell>
          <cell r="F972" t="str">
            <v>Constellation</v>
          </cell>
          <cell r="M972">
            <v>36948</v>
          </cell>
          <cell r="U972">
            <v>3</v>
          </cell>
          <cell r="Y972">
            <v>3</v>
          </cell>
          <cell r="AC972">
            <v>14</v>
          </cell>
          <cell r="AG972"/>
          <cell r="AK972"/>
          <cell r="AO972"/>
          <cell r="AS972">
            <v>2639.1428571428573</v>
          </cell>
        </row>
        <row r="973">
          <cell r="A973">
            <v>45901</v>
          </cell>
          <cell r="E973" t="str">
            <v>Inspection Spot</v>
          </cell>
          <cell r="F973" t="str">
            <v>Akofs Offshore</v>
          </cell>
          <cell r="M973">
            <v>88683.3</v>
          </cell>
          <cell r="U973">
            <v>12</v>
          </cell>
          <cell r="Y973">
            <v>12</v>
          </cell>
          <cell r="AC973">
            <v>28</v>
          </cell>
          <cell r="AG973"/>
          <cell r="AK973"/>
          <cell r="AO973"/>
          <cell r="AS973">
            <v>3167.2607142857146</v>
          </cell>
        </row>
        <row r="974">
          <cell r="A974">
            <v>45901</v>
          </cell>
          <cell r="E974" t="str">
            <v>Inspection Spot</v>
          </cell>
          <cell r="F974" t="str">
            <v>Technip</v>
          </cell>
          <cell r="M974">
            <v>32090.78</v>
          </cell>
          <cell r="U974">
            <v>21</v>
          </cell>
          <cell r="Y974">
            <v>21</v>
          </cell>
          <cell r="AC974">
            <v>8</v>
          </cell>
          <cell r="AG974">
            <v>2091.84</v>
          </cell>
          <cell r="AK974"/>
          <cell r="AO974"/>
          <cell r="AS974">
            <v>4011.3474999999999</v>
          </cell>
        </row>
        <row r="975">
          <cell r="A975">
            <v>45901</v>
          </cell>
          <cell r="E975" t="str">
            <v>Inspection Contract - Variable</v>
          </cell>
          <cell r="F975" t="str">
            <v>Foresea</v>
          </cell>
          <cell r="M975">
            <v>99414.7</v>
          </cell>
          <cell r="U975">
            <v>69</v>
          </cell>
          <cell r="Y975">
            <v>68</v>
          </cell>
          <cell r="AC975">
            <v>42</v>
          </cell>
          <cell r="AG975"/>
          <cell r="AK975"/>
          <cell r="AO975"/>
          <cell r="AS975">
            <v>2367.0166666666664</v>
          </cell>
        </row>
        <row r="976">
          <cell r="A976">
            <v>45901</v>
          </cell>
          <cell r="E976" t="str">
            <v>Inspection Contract - Variable</v>
          </cell>
          <cell r="F976" t="str">
            <v>Modec</v>
          </cell>
          <cell r="M976">
            <v>55333.120000000003</v>
          </cell>
          <cell r="U976">
            <v>38</v>
          </cell>
          <cell r="Y976" t="str">
            <v/>
          </cell>
          <cell r="AC976">
            <v>48</v>
          </cell>
          <cell r="AG976"/>
          <cell r="AK976"/>
          <cell r="AO976">
            <v>-98</v>
          </cell>
          <cell r="AS976">
            <v>1152.7733333333333</v>
          </cell>
        </row>
        <row r="977">
          <cell r="A977">
            <v>45901</v>
          </cell>
          <cell r="E977" t="str">
            <v>Maintenance Contract - Variable</v>
          </cell>
          <cell r="F977" t="str">
            <v>Transocean</v>
          </cell>
          <cell r="M977">
            <v>62198.02</v>
          </cell>
          <cell r="U977">
            <v>5</v>
          </cell>
          <cell r="Y977">
            <v>5</v>
          </cell>
          <cell r="AC977">
            <v>0</v>
          </cell>
          <cell r="AG977"/>
          <cell r="AK977"/>
          <cell r="AO977"/>
          <cell r="AS977" t="str">
            <v/>
          </cell>
        </row>
        <row r="978">
          <cell r="A978">
            <v>45901</v>
          </cell>
          <cell r="E978" t="str">
            <v>Engineering</v>
          </cell>
          <cell r="F978" t="str">
            <v>Helix</v>
          </cell>
          <cell r="M978">
            <v>22800</v>
          </cell>
          <cell r="U978" t="str">
            <v/>
          </cell>
          <cell r="Y978" t="str">
            <v/>
          </cell>
          <cell r="AC978">
            <v>0</v>
          </cell>
          <cell r="AG978"/>
          <cell r="AK978"/>
          <cell r="AO978"/>
          <cell r="AS978" t="str">
            <v/>
          </cell>
        </row>
        <row r="979">
          <cell r="A979">
            <v>45901</v>
          </cell>
          <cell r="E979" t="str">
            <v>Inspection Contract - Variable</v>
          </cell>
          <cell r="F979" t="str">
            <v>Helix</v>
          </cell>
          <cell r="M979">
            <v>29732.400000000001</v>
          </cell>
          <cell r="U979">
            <v>25</v>
          </cell>
          <cell r="Y979" t="str">
            <v/>
          </cell>
          <cell r="AC979">
            <v>14</v>
          </cell>
          <cell r="AG979"/>
          <cell r="AK979"/>
          <cell r="AO979"/>
          <cell r="AS979">
            <v>2123.7428571428572</v>
          </cell>
        </row>
        <row r="980">
          <cell r="A980">
            <v>45901</v>
          </cell>
          <cell r="E980" t="str">
            <v>Inspection Contract - Variable</v>
          </cell>
          <cell r="F980" t="str">
            <v>Helix</v>
          </cell>
          <cell r="M980">
            <v>11124</v>
          </cell>
          <cell r="U980">
            <v>25</v>
          </cell>
          <cell r="Y980" t="str">
            <v/>
          </cell>
          <cell r="AC980">
            <v>5</v>
          </cell>
          <cell r="AG980"/>
          <cell r="AK980"/>
          <cell r="AO980"/>
          <cell r="AS980">
            <v>2224.8000000000002</v>
          </cell>
        </row>
        <row r="981">
          <cell r="A981">
            <v>45901</v>
          </cell>
          <cell r="E981" t="str">
            <v>Equipment Rental</v>
          </cell>
          <cell r="F981" t="str">
            <v>Ventura</v>
          </cell>
          <cell r="M981">
            <v>7700</v>
          </cell>
          <cell r="U981" t="str">
            <v/>
          </cell>
          <cell r="Y981" t="str">
            <v/>
          </cell>
          <cell r="AC981">
            <v>0</v>
          </cell>
          <cell r="AG981"/>
          <cell r="AK981"/>
          <cell r="AO981"/>
          <cell r="AS981" t="str">
            <v/>
          </cell>
        </row>
        <row r="982">
          <cell r="A982">
            <v>45901</v>
          </cell>
          <cell r="E982" t="str">
            <v>Inspection Spot</v>
          </cell>
          <cell r="F982" t="str">
            <v>Prosafe</v>
          </cell>
          <cell r="M982">
            <v>170921.02</v>
          </cell>
          <cell r="U982">
            <v>12</v>
          </cell>
          <cell r="Y982">
            <v>12</v>
          </cell>
          <cell r="AC982">
            <v>45</v>
          </cell>
          <cell r="AG982">
            <v>532.54</v>
          </cell>
          <cell r="AK982"/>
          <cell r="AO982"/>
          <cell r="AS982">
            <v>3798.2448888888885</v>
          </cell>
        </row>
        <row r="983">
          <cell r="A983">
            <v>45901</v>
          </cell>
          <cell r="E983" t="str">
            <v>Inspection Contract - Variable</v>
          </cell>
          <cell r="F983" t="str">
            <v>Ventura</v>
          </cell>
          <cell r="M983">
            <v>34480</v>
          </cell>
          <cell r="U983">
            <v>5</v>
          </cell>
          <cell r="Y983">
            <v>36</v>
          </cell>
          <cell r="AC983">
            <v>14</v>
          </cell>
          <cell r="AG983"/>
          <cell r="AK983"/>
          <cell r="AO983"/>
          <cell r="AS983">
            <v>2462.8571428571427</v>
          </cell>
        </row>
        <row r="984">
          <cell r="A984">
            <v>45901</v>
          </cell>
          <cell r="E984" t="str">
            <v>Inspection Contract - Variable</v>
          </cell>
          <cell r="F984" t="str">
            <v>Foresea</v>
          </cell>
          <cell r="M984">
            <v>28196</v>
          </cell>
          <cell r="U984">
            <v>29</v>
          </cell>
          <cell r="Y984" t="str">
            <v/>
          </cell>
          <cell r="AC984">
            <v>7</v>
          </cell>
          <cell r="AG984"/>
          <cell r="AK984"/>
          <cell r="AO984"/>
          <cell r="AS984">
            <v>4028</v>
          </cell>
        </row>
        <row r="985">
          <cell r="A985">
            <v>45901</v>
          </cell>
          <cell r="E985" t="str">
            <v>Inspection Contract - Variable</v>
          </cell>
          <cell r="F985" t="str">
            <v>Modec</v>
          </cell>
          <cell r="M985">
            <v>67761.66</v>
          </cell>
          <cell r="U985">
            <v>40</v>
          </cell>
          <cell r="Y985" t="str">
            <v/>
          </cell>
          <cell r="AC985">
            <v>30</v>
          </cell>
          <cell r="AG985"/>
          <cell r="AK985"/>
          <cell r="AO985">
            <v>-161.54</v>
          </cell>
          <cell r="AS985">
            <v>2258.7220000000002</v>
          </cell>
        </row>
        <row r="986">
          <cell r="A986">
            <v>45901</v>
          </cell>
          <cell r="E986" t="str">
            <v>Inspection Contract - Variable</v>
          </cell>
          <cell r="F986" t="str">
            <v>Transocean</v>
          </cell>
          <cell r="M986">
            <v>105206.82</v>
          </cell>
          <cell r="U986">
            <v>15</v>
          </cell>
          <cell r="Y986">
            <v>15</v>
          </cell>
          <cell r="AC986">
            <v>48</v>
          </cell>
          <cell r="AG986"/>
          <cell r="AK986"/>
          <cell r="AO986"/>
          <cell r="AS986">
            <v>2191.8087499999997</v>
          </cell>
        </row>
        <row r="987">
          <cell r="A987">
            <v>45901</v>
          </cell>
          <cell r="E987" t="str">
            <v>Inspection Contract - Variable</v>
          </cell>
          <cell r="F987" t="str">
            <v>Transocean</v>
          </cell>
          <cell r="M987">
            <v>113190</v>
          </cell>
          <cell r="U987">
            <v>21</v>
          </cell>
          <cell r="Y987">
            <v>21</v>
          </cell>
          <cell r="AC987">
            <v>42</v>
          </cell>
          <cell r="AG987"/>
          <cell r="AK987"/>
          <cell r="AO987"/>
          <cell r="AS987">
            <v>2695</v>
          </cell>
        </row>
        <row r="988">
          <cell r="A988">
            <v>45901</v>
          </cell>
          <cell r="E988" t="str">
            <v>Maintenance Spot</v>
          </cell>
          <cell r="F988" t="str">
            <v>Akofs Offshore</v>
          </cell>
          <cell r="M988">
            <v>212787.14</v>
          </cell>
          <cell r="U988">
            <v>47</v>
          </cell>
          <cell r="Y988">
            <v>47</v>
          </cell>
          <cell r="AC988">
            <v>42</v>
          </cell>
          <cell r="AG988"/>
          <cell r="AK988"/>
          <cell r="AO988"/>
          <cell r="AS988">
            <v>5066.3604761904762</v>
          </cell>
        </row>
        <row r="989">
          <cell r="A989">
            <v>45901</v>
          </cell>
          <cell r="E989" t="str">
            <v>Inspection Contract - Variable</v>
          </cell>
          <cell r="F989" t="str">
            <v>Modec</v>
          </cell>
          <cell r="M989"/>
          <cell r="U989" t="str">
            <v/>
          </cell>
          <cell r="Y989" t="str">
            <v/>
          </cell>
          <cell r="AC989">
            <v>38</v>
          </cell>
          <cell r="AG989"/>
          <cell r="AK989"/>
          <cell r="AO989"/>
          <cell r="AS989">
            <v>0</v>
          </cell>
        </row>
        <row r="990">
          <cell r="A990">
            <v>45901</v>
          </cell>
          <cell r="E990" t="str">
            <v>Inspection Contract - Variable</v>
          </cell>
          <cell r="F990" t="str">
            <v>Helix</v>
          </cell>
          <cell r="M990">
            <v>199532.91</v>
          </cell>
          <cell r="U990">
            <v>27</v>
          </cell>
          <cell r="Y990">
            <v>27</v>
          </cell>
          <cell r="AC990">
            <v>93</v>
          </cell>
          <cell r="AG990">
            <v>2130.16</v>
          </cell>
          <cell r="AK990"/>
          <cell r="AO990"/>
          <cell r="AS990">
            <v>2145.5151612903228</v>
          </cell>
        </row>
        <row r="991">
          <cell r="A991">
            <v>45901</v>
          </cell>
          <cell r="E991" t="str">
            <v>Inspection Spot</v>
          </cell>
          <cell r="F991" t="str">
            <v>Oceaneering</v>
          </cell>
          <cell r="M991">
            <v>3705</v>
          </cell>
          <cell r="U991">
            <v>27</v>
          </cell>
          <cell r="Y991" t="str">
            <v/>
          </cell>
          <cell r="AC991">
            <v>1</v>
          </cell>
          <cell r="AG991"/>
          <cell r="AK991"/>
          <cell r="AO991"/>
          <cell r="AS991">
            <v>3705</v>
          </cell>
        </row>
        <row r="992">
          <cell r="A992">
            <v>45901</v>
          </cell>
          <cell r="E992" t="str">
            <v>Inspection Contract - Variable</v>
          </cell>
          <cell r="F992" t="str">
            <v>Etesco</v>
          </cell>
          <cell r="M992">
            <v>125952.58</v>
          </cell>
          <cell r="U992">
            <v>13</v>
          </cell>
          <cell r="Y992">
            <v>13</v>
          </cell>
          <cell r="AC992">
            <v>36</v>
          </cell>
          <cell r="AG992">
            <v>1597.62</v>
          </cell>
          <cell r="AK992"/>
          <cell r="AO992"/>
          <cell r="AS992">
            <v>3498.6827777777776</v>
          </cell>
        </row>
        <row r="993">
          <cell r="A993">
            <v>45901</v>
          </cell>
          <cell r="E993" t="str">
            <v>Maintenance Contract - Variable</v>
          </cell>
          <cell r="F993" t="str">
            <v>SEA1</v>
          </cell>
          <cell r="M993">
            <v>54121.599999999999</v>
          </cell>
          <cell r="U993">
            <v>36</v>
          </cell>
          <cell r="Y993">
            <v>36</v>
          </cell>
          <cell r="AC993">
            <v>21</v>
          </cell>
          <cell r="AG993"/>
          <cell r="AK993"/>
          <cell r="AO993"/>
          <cell r="AS993">
            <v>2577.2190476190481</v>
          </cell>
        </row>
        <row r="994">
          <cell r="A994">
            <v>45901</v>
          </cell>
          <cell r="E994" t="str">
            <v>Maintenance Contract - Variable</v>
          </cell>
          <cell r="F994" t="str">
            <v>Transocean</v>
          </cell>
          <cell r="M994">
            <v>86981.41</v>
          </cell>
          <cell r="U994">
            <v>18</v>
          </cell>
          <cell r="Y994">
            <v>18</v>
          </cell>
          <cell r="AC994">
            <v>21</v>
          </cell>
          <cell r="AG994"/>
          <cell r="AK994"/>
          <cell r="AO994"/>
          <cell r="AS994">
            <v>4141.9719047619046</v>
          </cell>
        </row>
        <row r="995">
          <cell r="A995">
            <v>45901</v>
          </cell>
          <cell r="E995" t="str">
            <v>Inspection Contract - Variable</v>
          </cell>
          <cell r="F995" t="str">
            <v>Constellation</v>
          </cell>
          <cell r="M995">
            <v>69259.72</v>
          </cell>
          <cell r="U995">
            <v>12</v>
          </cell>
          <cell r="Y995">
            <v>12</v>
          </cell>
          <cell r="AC995">
            <v>30</v>
          </cell>
          <cell r="AG995"/>
          <cell r="AK995"/>
          <cell r="AO995"/>
          <cell r="AS995">
            <v>2308.6573333333336</v>
          </cell>
        </row>
        <row r="996">
          <cell r="A996">
            <v>45901</v>
          </cell>
          <cell r="E996" t="str">
            <v>Inspection Contract - Variable</v>
          </cell>
          <cell r="F996" t="str">
            <v>Constellation</v>
          </cell>
          <cell r="M996">
            <v>78444.160000000003</v>
          </cell>
          <cell r="U996">
            <v>30</v>
          </cell>
          <cell r="Y996">
            <v>30</v>
          </cell>
          <cell r="AC996">
            <v>30</v>
          </cell>
          <cell r="AG996"/>
          <cell r="AK996"/>
          <cell r="AO996"/>
          <cell r="AS996">
            <v>2614.8053333333332</v>
          </cell>
        </row>
        <row r="997">
          <cell r="A997">
            <v>45901</v>
          </cell>
          <cell r="E997" t="str">
            <v>Inspection Contract - Fixed Team</v>
          </cell>
          <cell r="F997" t="str">
            <v>Etesco</v>
          </cell>
          <cell r="M997">
            <v>60412.88</v>
          </cell>
          <cell r="U997">
            <v>4</v>
          </cell>
          <cell r="Y997">
            <v>4</v>
          </cell>
          <cell r="AC997">
            <v>27</v>
          </cell>
          <cell r="AG997"/>
          <cell r="AK997"/>
          <cell r="AO997"/>
          <cell r="AS997">
            <v>2237.5140740740744</v>
          </cell>
        </row>
        <row r="998">
          <cell r="A998">
            <v>45901</v>
          </cell>
          <cell r="E998" t="str">
            <v>Maintenance Spot</v>
          </cell>
          <cell r="F998" t="str">
            <v>Petrobrás</v>
          </cell>
          <cell r="M998">
            <v>82625</v>
          </cell>
          <cell r="U998">
            <v>48</v>
          </cell>
          <cell r="Y998" t="str">
            <v/>
          </cell>
          <cell r="AC998">
            <v>27</v>
          </cell>
          <cell r="AG998"/>
          <cell r="AK998"/>
          <cell r="AO998"/>
          <cell r="AS998">
            <v>3060.1851851851852</v>
          </cell>
        </row>
        <row r="999">
          <cell r="A999">
            <v>45901</v>
          </cell>
          <cell r="E999" t="str">
            <v>Maintenance Contract - Variable</v>
          </cell>
          <cell r="F999" t="str">
            <v>Transocean</v>
          </cell>
          <cell r="M999">
            <v>25708.6</v>
          </cell>
          <cell r="U999">
            <v>13</v>
          </cell>
          <cell r="Y999">
            <v>13</v>
          </cell>
          <cell r="AC999">
            <v>5</v>
          </cell>
          <cell r="AG999"/>
          <cell r="AK999"/>
          <cell r="AO999"/>
          <cell r="AS999">
            <v>5141.7199999999993</v>
          </cell>
        </row>
        <row r="1000">
          <cell r="A1000">
            <v>45901</v>
          </cell>
          <cell r="E1000" t="str">
            <v>Inspection Contract - Variable</v>
          </cell>
          <cell r="F1000" t="str">
            <v>Transocean</v>
          </cell>
          <cell r="M1000">
            <v>63532</v>
          </cell>
          <cell r="U1000">
            <v>22</v>
          </cell>
          <cell r="Y1000">
            <v>23</v>
          </cell>
          <cell r="AC1000">
            <v>22</v>
          </cell>
          <cell r="AG1000"/>
          <cell r="AK1000"/>
          <cell r="AO1000"/>
          <cell r="AS1000">
            <v>2887.818181818182</v>
          </cell>
        </row>
        <row r="1001">
          <cell r="A1001">
            <v>45901</v>
          </cell>
          <cell r="E1001" t="str">
            <v>Inspection Contract - Variable</v>
          </cell>
          <cell r="F1001" t="str">
            <v>Helix</v>
          </cell>
          <cell r="M1001">
            <v>79472.95</v>
          </cell>
          <cell r="U1001">
            <v>27</v>
          </cell>
          <cell r="Y1001">
            <v>27</v>
          </cell>
          <cell r="AC1001">
            <v>35</v>
          </cell>
          <cell r="AG1001"/>
          <cell r="AK1001"/>
          <cell r="AO1001"/>
          <cell r="AS1001">
            <v>2270.6557142857141</v>
          </cell>
        </row>
        <row r="1002">
          <cell r="A1002">
            <v>45901</v>
          </cell>
          <cell r="E1002" t="str">
            <v>Maintenance Contract - Variable</v>
          </cell>
          <cell r="F1002" t="str">
            <v>Ventura</v>
          </cell>
          <cell r="M1002">
            <v>19520</v>
          </cell>
          <cell r="U1002">
            <v>5</v>
          </cell>
          <cell r="Y1002">
            <v>5</v>
          </cell>
          <cell r="AC1002">
            <v>8</v>
          </cell>
          <cell r="AG1002"/>
          <cell r="AK1002"/>
          <cell r="AO1002"/>
          <cell r="AS1002">
            <v>2440</v>
          </cell>
        </row>
        <row r="1003">
          <cell r="A1003">
            <v>45901</v>
          </cell>
          <cell r="E1003" t="str">
            <v>Inspection Contract - Variable</v>
          </cell>
          <cell r="F1003" t="str">
            <v>Modec</v>
          </cell>
          <cell r="M1003">
            <v>26500</v>
          </cell>
          <cell r="U1003">
            <v>22</v>
          </cell>
          <cell r="Y1003" t="str">
            <v/>
          </cell>
          <cell r="AC1003">
            <v>18</v>
          </cell>
          <cell r="AG1003"/>
          <cell r="AK1003"/>
          <cell r="AO1003"/>
          <cell r="AS1003">
            <v>1472.2222222222222</v>
          </cell>
        </row>
        <row r="1004">
          <cell r="A1004">
            <v>45901</v>
          </cell>
          <cell r="E1004" t="str">
            <v>Maintenance Contract - Variable</v>
          </cell>
          <cell r="F1004" t="str">
            <v>Foresea</v>
          </cell>
          <cell r="M1004">
            <v>7011.15</v>
          </cell>
          <cell r="U1004">
            <v>22</v>
          </cell>
          <cell r="Y1004">
            <v>22</v>
          </cell>
          <cell r="AC1004">
            <v>3</v>
          </cell>
          <cell r="AG1004"/>
          <cell r="AK1004"/>
          <cell r="AO1004"/>
          <cell r="AS1004">
            <v>2337.0499999999997</v>
          </cell>
        </row>
        <row r="1005">
          <cell r="A1005">
            <v>45901</v>
          </cell>
          <cell r="E1005" t="str">
            <v>Inspection Contract - Fixed Team</v>
          </cell>
          <cell r="F1005" t="str">
            <v>Helix</v>
          </cell>
          <cell r="M1005">
            <v>19362.75</v>
          </cell>
          <cell r="U1005">
            <v>22</v>
          </cell>
          <cell r="Y1005">
            <v>22</v>
          </cell>
          <cell r="AC1005">
            <v>9</v>
          </cell>
          <cell r="AG1005"/>
          <cell r="AK1005"/>
          <cell r="AO1005"/>
          <cell r="AS1005">
            <v>2151.4166666666665</v>
          </cell>
        </row>
        <row r="1006">
          <cell r="A1006">
            <v>45901</v>
          </cell>
          <cell r="E1006" t="str">
            <v>Maintenance Contract - Variable</v>
          </cell>
          <cell r="F1006" t="str">
            <v>Foresea</v>
          </cell>
          <cell r="M1006">
            <v>15640.29</v>
          </cell>
          <cell r="U1006">
            <v>22</v>
          </cell>
          <cell r="Y1006">
            <v>22</v>
          </cell>
          <cell r="AC1006">
            <v>6</v>
          </cell>
          <cell r="AG1006"/>
          <cell r="AK1006"/>
          <cell r="AO1006"/>
          <cell r="AS1006">
            <v>2606.7149999999997</v>
          </cell>
        </row>
        <row r="1007">
          <cell r="A1007">
            <v>45901</v>
          </cell>
          <cell r="E1007" t="str">
            <v>Inspection Contract - Variable</v>
          </cell>
          <cell r="F1007" t="str">
            <v>Ventura</v>
          </cell>
          <cell r="M1007">
            <v>21028.799999999999</v>
          </cell>
          <cell r="U1007">
            <v>4</v>
          </cell>
          <cell r="Y1007">
            <v>4</v>
          </cell>
          <cell r="AC1007">
            <v>9</v>
          </cell>
          <cell r="AG1007"/>
          <cell r="AK1007"/>
          <cell r="AO1007"/>
          <cell r="AS1007">
            <v>2336.5333333333333</v>
          </cell>
        </row>
        <row r="1008">
          <cell r="A1008">
            <v>45901</v>
          </cell>
          <cell r="E1008" t="str">
            <v>Maintenance Contract - Variable</v>
          </cell>
          <cell r="F1008" t="str">
            <v>Helix</v>
          </cell>
          <cell r="M1008">
            <v>9617.7099999999991</v>
          </cell>
          <cell r="U1008">
            <v>10</v>
          </cell>
          <cell r="Y1008">
            <v>10</v>
          </cell>
          <cell r="AC1008">
            <v>4</v>
          </cell>
          <cell r="AG1008"/>
          <cell r="AK1008"/>
          <cell r="AO1008"/>
          <cell r="AS1008">
            <v>2404.4274999999998</v>
          </cell>
        </row>
        <row r="1009">
          <cell r="A1009">
            <v>45901</v>
          </cell>
          <cell r="E1009" t="str">
            <v>Inspection Contract - Variable</v>
          </cell>
          <cell r="F1009" t="str">
            <v>Modec</v>
          </cell>
          <cell r="M1009">
            <v>13000</v>
          </cell>
          <cell r="U1009">
            <v>20</v>
          </cell>
          <cell r="Y1009" t="str">
            <v/>
          </cell>
          <cell r="AC1009">
            <v>6</v>
          </cell>
          <cell r="AG1009"/>
          <cell r="AK1009"/>
          <cell r="AO1009"/>
          <cell r="AS1009">
            <v>2166.6666666666665</v>
          </cell>
        </row>
        <row r="1010">
          <cell r="A1010">
            <v>45931</v>
          </cell>
          <cell r="E1010" t="str">
            <v>Inspection Contract - Variable</v>
          </cell>
          <cell r="F1010" t="str">
            <v>Modec</v>
          </cell>
          <cell r="M1010">
            <v>25000</v>
          </cell>
          <cell r="U1010">
            <v>232</v>
          </cell>
          <cell r="Y1010" t="str">
            <v/>
          </cell>
          <cell r="AC1010">
            <v>25</v>
          </cell>
          <cell r="AG1010"/>
          <cell r="AK1010"/>
          <cell r="AO1010"/>
          <cell r="AS1010">
            <v>1000</v>
          </cell>
        </row>
        <row r="1011">
          <cell r="A1011">
            <v>45931</v>
          </cell>
          <cell r="E1011" t="str">
            <v>Engineering</v>
          </cell>
          <cell r="F1011" t="str">
            <v>Transocean</v>
          </cell>
          <cell r="M1011">
            <v>-120000</v>
          </cell>
          <cell r="U1011" t="str">
            <v/>
          </cell>
          <cell r="Y1011" t="str">
            <v/>
          </cell>
          <cell r="AC1011">
            <v>0</v>
          </cell>
          <cell r="AG1011"/>
          <cell r="AK1011"/>
          <cell r="AO1011"/>
          <cell r="AS1011" t="str">
            <v/>
          </cell>
        </row>
        <row r="1012">
          <cell r="A1012">
            <v>45931</v>
          </cell>
          <cell r="E1012" t="str">
            <v>Inspection Contract - Variable</v>
          </cell>
          <cell r="F1012" t="str">
            <v>Foresea</v>
          </cell>
          <cell r="M1012">
            <v>1319.49</v>
          </cell>
          <cell r="U1012">
            <v>65</v>
          </cell>
          <cell r="Y1012">
            <v>68</v>
          </cell>
          <cell r="AC1012">
            <v>1</v>
          </cell>
          <cell r="AG1012">
            <v>250</v>
          </cell>
          <cell r="AK1012"/>
          <cell r="AO1012"/>
          <cell r="AS1012">
            <v>1319.49</v>
          </cell>
        </row>
        <row r="1013">
          <cell r="A1013">
            <v>45931</v>
          </cell>
          <cell r="E1013" t="str">
            <v>Inspection Contract - Variable</v>
          </cell>
          <cell r="F1013" t="str">
            <v>Constellation</v>
          </cell>
          <cell r="M1013">
            <v>-4306.28</v>
          </cell>
          <cell r="U1013">
            <v>53</v>
          </cell>
          <cell r="Y1013">
            <v>53</v>
          </cell>
          <cell r="AC1013">
            <v>-11</v>
          </cell>
          <cell r="AG1013">
            <v>-27159.54</v>
          </cell>
          <cell r="AK1013"/>
          <cell r="AO1013"/>
          <cell r="AS1013">
            <v>391.47999999999973</v>
          </cell>
        </row>
        <row r="1014">
          <cell r="A1014">
            <v>45931</v>
          </cell>
          <cell r="E1014" t="str">
            <v>Inspection Contract - Variable</v>
          </cell>
          <cell r="F1014" t="str">
            <v>Constellation</v>
          </cell>
          <cell r="M1014">
            <v>1722.68</v>
          </cell>
          <cell r="U1014">
            <v>52</v>
          </cell>
          <cell r="Y1014" t="str">
            <v/>
          </cell>
          <cell r="AC1014">
            <v>2</v>
          </cell>
          <cell r="AG1014">
            <v>1065.08</v>
          </cell>
          <cell r="AK1014"/>
          <cell r="AO1014"/>
          <cell r="AS1014">
            <v>861.33999999999924</v>
          </cell>
        </row>
        <row r="1015">
          <cell r="A1015">
            <v>45931</v>
          </cell>
          <cell r="E1015" t="str">
            <v>Engineering</v>
          </cell>
          <cell r="F1015" t="str">
            <v>Transocean</v>
          </cell>
          <cell r="M1015">
            <v>-33000</v>
          </cell>
          <cell r="U1015">
            <v>19</v>
          </cell>
          <cell r="Y1015" t="str">
            <v/>
          </cell>
          <cell r="AC1015">
            <v>0</v>
          </cell>
          <cell r="AG1015"/>
          <cell r="AK1015"/>
          <cell r="AO1015"/>
          <cell r="AS1015" t="str">
            <v/>
          </cell>
        </row>
        <row r="1016">
          <cell r="A1016">
            <v>45931</v>
          </cell>
          <cell r="E1016" t="str">
            <v>Maintenance Spot</v>
          </cell>
          <cell r="F1016" t="str">
            <v>Archer</v>
          </cell>
          <cell r="M1016">
            <v>-3864.8</v>
          </cell>
          <cell r="U1016">
            <v>74</v>
          </cell>
          <cell r="Y1016">
            <v>74</v>
          </cell>
          <cell r="AC1016">
            <v>0</v>
          </cell>
          <cell r="AG1016"/>
          <cell r="AK1016"/>
          <cell r="AO1016"/>
          <cell r="AS1016" t="str">
            <v/>
          </cell>
        </row>
        <row r="1017">
          <cell r="A1017">
            <v>45931</v>
          </cell>
          <cell r="E1017" t="str">
            <v>Inspection Spot</v>
          </cell>
          <cell r="F1017" t="str">
            <v>Prosafe</v>
          </cell>
          <cell r="M1017">
            <v>70370.649999999994</v>
          </cell>
          <cell r="U1017" t="str">
            <v/>
          </cell>
          <cell r="Y1017">
            <v>14</v>
          </cell>
          <cell r="AC1017">
            <v>0</v>
          </cell>
          <cell r="AG1017"/>
          <cell r="AK1017"/>
          <cell r="AO1017"/>
          <cell r="AS1017" t="str">
            <v/>
          </cell>
        </row>
        <row r="1018">
          <cell r="A1018">
            <v>45931</v>
          </cell>
          <cell r="E1018" t="str">
            <v>Inspection Contract - Fixed Team</v>
          </cell>
          <cell r="F1018" t="str">
            <v>Constellation</v>
          </cell>
          <cell r="M1018">
            <v>-0.89</v>
          </cell>
          <cell r="U1018">
            <v>7</v>
          </cell>
          <cell r="Y1018" t="str">
            <v/>
          </cell>
          <cell r="AC1018">
            <v>0</v>
          </cell>
          <cell r="AG1018"/>
          <cell r="AK1018"/>
          <cell r="AO1018">
            <v>-0.89</v>
          </cell>
          <cell r="AS1018" t="str">
            <v/>
          </cell>
        </row>
        <row r="1019">
          <cell r="A1019">
            <v>45931</v>
          </cell>
          <cell r="E1019" t="str">
            <v>Inspection Contract - Fixed Team</v>
          </cell>
          <cell r="F1019" t="str">
            <v>Transocean</v>
          </cell>
          <cell r="M1019">
            <v>6111.47</v>
          </cell>
          <cell r="U1019">
            <v>16</v>
          </cell>
          <cell r="Y1019" t="str">
            <v/>
          </cell>
          <cell r="AC1019">
            <v>4</v>
          </cell>
          <cell r="AG1019">
            <v>1225.44</v>
          </cell>
          <cell r="AK1019"/>
          <cell r="AO1019"/>
          <cell r="AS1019">
            <v>1527.8674999999998</v>
          </cell>
        </row>
        <row r="1020">
          <cell r="A1020">
            <v>45931</v>
          </cell>
          <cell r="E1020" t="str">
            <v>Inspection Contract - Variable</v>
          </cell>
          <cell r="F1020" t="str">
            <v>Transocean</v>
          </cell>
          <cell r="M1020">
            <v>-2940</v>
          </cell>
          <cell r="U1020">
            <v>13</v>
          </cell>
          <cell r="Y1020">
            <v>13</v>
          </cell>
          <cell r="AC1020">
            <v>0</v>
          </cell>
          <cell r="AG1020"/>
          <cell r="AK1020"/>
          <cell r="AO1020"/>
          <cell r="AS1020" t="str">
            <v/>
          </cell>
        </row>
        <row r="1021">
          <cell r="A1021">
            <v>45931</v>
          </cell>
          <cell r="E1021" t="str">
            <v>Maintenance Contract - Variable</v>
          </cell>
          <cell r="F1021" t="str">
            <v>Transocean</v>
          </cell>
          <cell r="M1021">
            <v>5307.27</v>
          </cell>
          <cell r="U1021">
            <v>5</v>
          </cell>
          <cell r="Y1021">
            <v>5</v>
          </cell>
          <cell r="AC1021">
            <v>0</v>
          </cell>
          <cell r="AG1021"/>
          <cell r="AK1021"/>
          <cell r="AO1021"/>
          <cell r="AS1021" t="str">
            <v/>
          </cell>
        </row>
        <row r="1022">
          <cell r="A1022">
            <v>45931</v>
          </cell>
          <cell r="E1022" t="str">
            <v>Inspection Contract - Variable</v>
          </cell>
          <cell r="F1022" t="str">
            <v>Helix</v>
          </cell>
          <cell r="M1022">
            <v>20255.43</v>
          </cell>
          <cell r="U1022">
            <v>25</v>
          </cell>
          <cell r="Y1022" t="str">
            <v/>
          </cell>
          <cell r="AC1022">
            <v>9</v>
          </cell>
          <cell r="AG1022">
            <v>532</v>
          </cell>
          <cell r="AK1022"/>
          <cell r="AO1022"/>
          <cell r="AS1022">
            <v>2250.6033333333335</v>
          </cell>
        </row>
        <row r="1023">
          <cell r="A1023">
            <v>45931</v>
          </cell>
          <cell r="E1023" t="str">
            <v>Inspection Contract - Variable</v>
          </cell>
          <cell r="F1023" t="str">
            <v>Transocean</v>
          </cell>
          <cell r="M1023">
            <v>11050.27</v>
          </cell>
          <cell r="U1023">
            <v>15</v>
          </cell>
          <cell r="Y1023">
            <v>15</v>
          </cell>
          <cell r="AC1023">
            <v>0</v>
          </cell>
          <cell r="AG1023"/>
          <cell r="AK1023"/>
          <cell r="AO1023"/>
          <cell r="AS1023" t="str">
            <v/>
          </cell>
        </row>
        <row r="1024">
          <cell r="A1024">
            <v>45931</v>
          </cell>
          <cell r="E1024" t="str">
            <v>Inspection Contract - Variable</v>
          </cell>
          <cell r="F1024" t="str">
            <v>Transocean</v>
          </cell>
          <cell r="M1024">
            <v>-3000</v>
          </cell>
          <cell r="U1024">
            <v>21</v>
          </cell>
          <cell r="Y1024">
            <v>21</v>
          </cell>
          <cell r="AC1024">
            <v>0</v>
          </cell>
          <cell r="AG1024"/>
          <cell r="AK1024"/>
          <cell r="AO1024"/>
          <cell r="AS1024" t="str">
            <v/>
          </cell>
        </row>
        <row r="1025">
          <cell r="A1025">
            <v>45931</v>
          </cell>
          <cell r="E1025" t="str">
            <v>Maintenance Spot</v>
          </cell>
          <cell r="F1025" t="str">
            <v>Akofs Offshore</v>
          </cell>
          <cell r="M1025">
            <v>32903.18</v>
          </cell>
          <cell r="U1025">
            <v>47</v>
          </cell>
          <cell r="Y1025">
            <v>47</v>
          </cell>
          <cell r="AC1025">
            <v>6</v>
          </cell>
          <cell r="AG1025"/>
          <cell r="AK1025"/>
          <cell r="AO1025"/>
          <cell r="AS1025">
            <v>5483.8633333333319</v>
          </cell>
        </row>
        <row r="1026">
          <cell r="A1026">
            <v>45931</v>
          </cell>
          <cell r="E1026" t="str">
            <v>Equipment Rental</v>
          </cell>
          <cell r="F1026" t="str">
            <v>Ventura</v>
          </cell>
          <cell r="M1026">
            <v>-7700</v>
          </cell>
          <cell r="U1026" t="str">
            <v/>
          </cell>
          <cell r="Y1026" t="str">
            <v/>
          </cell>
          <cell r="AC1026">
            <v>0</v>
          </cell>
          <cell r="AG1026"/>
          <cell r="AK1026"/>
          <cell r="AO1026"/>
          <cell r="AS1026" t="str">
            <v/>
          </cell>
        </row>
        <row r="1027">
          <cell r="A1027">
            <v>45931</v>
          </cell>
          <cell r="E1027" t="str">
            <v>Inspection Contract - Variable</v>
          </cell>
          <cell r="F1027" t="str">
            <v>Transocean</v>
          </cell>
          <cell r="M1027">
            <v>417747.15</v>
          </cell>
          <cell r="U1027">
            <v>41</v>
          </cell>
          <cell r="Y1027">
            <v>406</v>
          </cell>
          <cell r="AC1027">
            <v>21</v>
          </cell>
          <cell r="AG1027">
            <v>2278.5</v>
          </cell>
          <cell r="AK1027"/>
          <cell r="AO1027"/>
          <cell r="AS1027">
            <v>19892.721428571429</v>
          </cell>
        </row>
        <row r="1028">
          <cell r="A1028">
            <v>45931</v>
          </cell>
          <cell r="E1028" t="str">
            <v>Inspection Contract - Variable</v>
          </cell>
          <cell r="F1028" t="str">
            <v>Modec</v>
          </cell>
          <cell r="M1028"/>
          <cell r="U1028" t="str">
            <v/>
          </cell>
          <cell r="Y1028" t="str">
            <v/>
          </cell>
          <cell r="AC1028">
            <v>3</v>
          </cell>
          <cell r="AG1028"/>
          <cell r="AK1028"/>
          <cell r="AO1028"/>
          <cell r="AS1028">
            <v>0</v>
          </cell>
        </row>
        <row r="1029">
          <cell r="A1029">
            <v>45931</v>
          </cell>
          <cell r="E1029" t="str">
            <v>Inspection Contract - Variable</v>
          </cell>
          <cell r="F1029" t="str">
            <v>Etesco</v>
          </cell>
          <cell r="M1029">
            <v>18908</v>
          </cell>
          <cell r="U1029">
            <v>13</v>
          </cell>
          <cell r="Y1029">
            <v>13</v>
          </cell>
          <cell r="AC1029">
            <v>6</v>
          </cell>
          <cell r="AG1029"/>
          <cell r="AK1029"/>
          <cell r="AO1029"/>
          <cell r="AS1029">
            <v>3151.3333333333339</v>
          </cell>
        </row>
        <row r="1030">
          <cell r="A1030">
            <v>45931</v>
          </cell>
          <cell r="E1030" t="str">
            <v>Maintenance Contract - Variable</v>
          </cell>
          <cell r="F1030" t="str">
            <v>Transocean</v>
          </cell>
          <cell r="M1030">
            <v>-616.82000000000005</v>
          </cell>
          <cell r="U1030">
            <v>18</v>
          </cell>
          <cell r="Y1030">
            <v>18</v>
          </cell>
          <cell r="AC1030">
            <v>0</v>
          </cell>
          <cell r="AG1030"/>
          <cell r="AK1030"/>
          <cell r="AO1030"/>
          <cell r="AS1030" t="str">
            <v/>
          </cell>
        </row>
        <row r="1031">
          <cell r="A1031">
            <v>45931</v>
          </cell>
          <cell r="E1031" t="str">
            <v>Inspection Contract - Variable</v>
          </cell>
          <cell r="F1031" t="str">
            <v>Constellation</v>
          </cell>
          <cell r="M1031">
            <v>35768.28</v>
          </cell>
          <cell r="U1031">
            <v>12</v>
          </cell>
          <cell r="Y1031">
            <v>12</v>
          </cell>
          <cell r="AC1031">
            <v>12</v>
          </cell>
          <cell r="AG1031"/>
          <cell r="AK1031"/>
          <cell r="AO1031">
            <v>-500</v>
          </cell>
          <cell r="AS1031">
            <v>2980.69</v>
          </cell>
        </row>
        <row r="1032">
          <cell r="A1032">
            <v>45931</v>
          </cell>
          <cell r="E1032" t="str">
            <v>Inspection Contract - Variable</v>
          </cell>
          <cell r="F1032" t="str">
            <v>Constellation</v>
          </cell>
          <cell r="M1032">
            <v>58445.48</v>
          </cell>
          <cell r="U1032">
            <v>30</v>
          </cell>
          <cell r="Y1032">
            <v>30</v>
          </cell>
          <cell r="AC1032">
            <v>9</v>
          </cell>
          <cell r="AG1032">
            <v>1597.62</v>
          </cell>
          <cell r="AK1032"/>
          <cell r="AO1032"/>
          <cell r="AS1032">
            <v>6493.942222222222</v>
          </cell>
        </row>
        <row r="1033">
          <cell r="A1033">
            <v>45931</v>
          </cell>
          <cell r="E1033" t="str">
            <v>Inspection Contract - Fixed Team</v>
          </cell>
          <cell r="F1033" t="str">
            <v>Etesco</v>
          </cell>
          <cell r="M1033">
            <v>33562.870000000003</v>
          </cell>
          <cell r="U1033">
            <v>4</v>
          </cell>
          <cell r="Y1033">
            <v>4</v>
          </cell>
          <cell r="AC1033">
            <v>15</v>
          </cell>
          <cell r="AG1033"/>
          <cell r="AK1033"/>
          <cell r="AO1033"/>
          <cell r="AS1033">
            <v>2237.5246666666667</v>
          </cell>
        </row>
        <row r="1034">
          <cell r="A1034">
            <v>45931</v>
          </cell>
          <cell r="E1034" t="str">
            <v>Maintenance Spot</v>
          </cell>
          <cell r="F1034" t="str">
            <v>Petrobrás</v>
          </cell>
          <cell r="M1034">
            <v>82625</v>
          </cell>
          <cell r="U1034">
            <v>48</v>
          </cell>
          <cell r="Y1034" t="str">
            <v/>
          </cell>
          <cell r="AC1034">
            <v>60</v>
          </cell>
          <cell r="AG1034"/>
          <cell r="AK1034"/>
          <cell r="AO1034"/>
          <cell r="AS1034">
            <v>1377.0833333333333</v>
          </cell>
        </row>
        <row r="1035">
          <cell r="A1035">
            <v>45931</v>
          </cell>
          <cell r="E1035" t="str">
            <v>Inspection Contract - Variable</v>
          </cell>
          <cell r="F1035" t="str">
            <v>Transocean</v>
          </cell>
          <cell r="M1035">
            <v>82333.08</v>
          </cell>
          <cell r="U1035">
            <v>22</v>
          </cell>
          <cell r="Y1035">
            <v>23</v>
          </cell>
          <cell r="AC1035">
            <v>34</v>
          </cell>
          <cell r="AG1035">
            <v>5194.4399999999996</v>
          </cell>
          <cell r="AK1035"/>
          <cell r="AO1035"/>
          <cell r="AS1035">
            <v>2421.5611764705882</v>
          </cell>
        </row>
        <row r="1036">
          <cell r="A1036">
            <v>45931</v>
          </cell>
          <cell r="E1036" t="str">
            <v>Inspection Contract - Variable</v>
          </cell>
          <cell r="F1036" t="str">
            <v>Helix</v>
          </cell>
          <cell r="M1036">
            <v>156560.93</v>
          </cell>
          <cell r="U1036">
            <v>27</v>
          </cell>
          <cell r="Y1036">
            <v>27</v>
          </cell>
          <cell r="AC1036">
            <v>42</v>
          </cell>
          <cell r="AG1036"/>
          <cell r="AK1036"/>
          <cell r="AO1036"/>
          <cell r="AS1036">
            <v>3727.6411904761903</v>
          </cell>
        </row>
        <row r="1037">
          <cell r="A1037">
            <v>45931</v>
          </cell>
          <cell r="E1037" t="str">
            <v>Inspection Spot</v>
          </cell>
          <cell r="F1037" t="str">
            <v>Archer</v>
          </cell>
          <cell r="M1037">
            <v>74981.63</v>
          </cell>
          <cell r="U1037">
            <v>107</v>
          </cell>
          <cell r="Y1037" t="str">
            <v/>
          </cell>
          <cell r="AC1037">
            <v>15</v>
          </cell>
          <cell r="AG1037"/>
          <cell r="AK1037"/>
          <cell r="AO1037"/>
          <cell r="AS1037">
            <v>4998.7753333333339</v>
          </cell>
        </row>
        <row r="1038">
          <cell r="A1038">
            <v>45931</v>
          </cell>
          <cell r="E1038" t="str">
            <v>Maintenance Contract - Variable</v>
          </cell>
          <cell r="F1038" t="str">
            <v>Helix</v>
          </cell>
          <cell r="M1038">
            <v>127342.16</v>
          </cell>
          <cell r="U1038">
            <v>20</v>
          </cell>
          <cell r="Y1038">
            <v>20</v>
          </cell>
          <cell r="AC1038">
            <v>44</v>
          </cell>
          <cell r="AG1038">
            <v>23431.759999999998</v>
          </cell>
          <cell r="AK1038"/>
          <cell r="AO1038"/>
          <cell r="AS1038">
            <v>2894.14</v>
          </cell>
        </row>
        <row r="1039">
          <cell r="A1039">
            <v>45931</v>
          </cell>
          <cell r="E1039" t="str">
            <v>Inspection Contract - Variable</v>
          </cell>
          <cell r="F1039" t="str">
            <v>Modec</v>
          </cell>
          <cell r="M1039">
            <v>45964.89</v>
          </cell>
          <cell r="U1039">
            <v>88</v>
          </cell>
          <cell r="Y1039" t="str">
            <v/>
          </cell>
          <cell r="AC1039">
            <v>30</v>
          </cell>
          <cell r="AG1039"/>
          <cell r="AK1039"/>
          <cell r="AO1039"/>
          <cell r="AS1039">
            <v>1532.163</v>
          </cell>
        </row>
        <row r="1040">
          <cell r="A1040">
            <v>45931</v>
          </cell>
          <cell r="E1040" t="str">
            <v>Maintenance Contract - Variable</v>
          </cell>
          <cell r="F1040" t="str">
            <v>Ventura</v>
          </cell>
          <cell r="M1040">
            <v>74680</v>
          </cell>
          <cell r="U1040">
            <v>5</v>
          </cell>
          <cell r="Y1040">
            <v>5</v>
          </cell>
          <cell r="AC1040">
            <v>34</v>
          </cell>
          <cell r="AG1040"/>
          <cell r="AK1040"/>
          <cell r="AO1040"/>
          <cell r="AS1040">
            <v>2196.4705882352941</v>
          </cell>
        </row>
        <row r="1041">
          <cell r="A1041">
            <v>45931</v>
          </cell>
          <cell r="E1041" t="str">
            <v>Inspection Spot</v>
          </cell>
          <cell r="F1041" t="str">
            <v>Oceaneering</v>
          </cell>
          <cell r="M1041">
            <v>3590.19</v>
          </cell>
          <cell r="U1041">
            <v>39</v>
          </cell>
          <cell r="Y1041" t="str">
            <v/>
          </cell>
          <cell r="AC1041">
            <v>1</v>
          </cell>
          <cell r="AG1041"/>
          <cell r="AK1041"/>
          <cell r="AO1041"/>
          <cell r="AS1041">
            <v>3590.19</v>
          </cell>
        </row>
        <row r="1042">
          <cell r="A1042">
            <v>45931</v>
          </cell>
          <cell r="E1042" t="str">
            <v>Inspection Contract - Variable</v>
          </cell>
          <cell r="F1042" t="str">
            <v>Modec</v>
          </cell>
          <cell r="M1042">
            <v>43178.75</v>
          </cell>
          <cell r="U1042">
            <v>22</v>
          </cell>
          <cell r="Y1042" t="str">
            <v/>
          </cell>
          <cell r="AC1042">
            <v>33</v>
          </cell>
          <cell r="AG1042"/>
          <cell r="AK1042"/>
          <cell r="AO1042">
            <v>389.85</v>
          </cell>
          <cell r="AS1042">
            <v>1308.4469696969697</v>
          </cell>
        </row>
        <row r="1043">
          <cell r="A1043">
            <v>45931</v>
          </cell>
          <cell r="E1043" t="str">
            <v>Maintenance Contract - Variable</v>
          </cell>
          <cell r="F1043" t="str">
            <v>Foresea</v>
          </cell>
          <cell r="M1043">
            <v>25707.55</v>
          </cell>
          <cell r="U1043">
            <v>22</v>
          </cell>
          <cell r="Y1043">
            <v>22</v>
          </cell>
          <cell r="AC1043">
            <v>11</v>
          </cell>
          <cell r="AG1043"/>
          <cell r="AK1043"/>
          <cell r="AO1043"/>
          <cell r="AS1043">
            <v>2337.0500000000002</v>
          </cell>
        </row>
        <row r="1044">
          <cell r="A1044">
            <v>45931</v>
          </cell>
          <cell r="E1044" t="str">
            <v>Inspection Contract - Fixed Team</v>
          </cell>
          <cell r="F1044" t="str">
            <v>Helix</v>
          </cell>
          <cell r="M1044">
            <v>61350.75</v>
          </cell>
          <cell r="U1044">
            <v>22</v>
          </cell>
          <cell r="Y1044">
            <v>22</v>
          </cell>
          <cell r="AC1044">
            <v>26</v>
          </cell>
          <cell r="AG1044">
            <v>473.8</v>
          </cell>
          <cell r="AK1044"/>
          <cell r="AO1044"/>
          <cell r="AS1044">
            <v>2359.6442307692309</v>
          </cell>
        </row>
        <row r="1045">
          <cell r="A1045">
            <v>45931</v>
          </cell>
          <cell r="E1045" t="str">
            <v>Maintenance Contract - Variable</v>
          </cell>
          <cell r="F1045" t="str">
            <v>Foresea</v>
          </cell>
          <cell r="M1045">
            <v>57347.73</v>
          </cell>
          <cell r="U1045">
            <v>22</v>
          </cell>
          <cell r="Y1045">
            <v>22</v>
          </cell>
          <cell r="AC1045">
            <v>22</v>
          </cell>
          <cell r="AG1045"/>
          <cell r="AK1045"/>
          <cell r="AO1045"/>
          <cell r="AS1045">
            <v>2606.7150000000001</v>
          </cell>
        </row>
        <row r="1046">
          <cell r="A1046">
            <v>45931</v>
          </cell>
          <cell r="E1046" t="str">
            <v>Inspection Contract - Variable</v>
          </cell>
          <cell r="F1046" t="str">
            <v>Ventura</v>
          </cell>
          <cell r="M1046">
            <v>79077.600000000006</v>
          </cell>
          <cell r="U1046">
            <v>4</v>
          </cell>
          <cell r="Y1046">
            <v>4</v>
          </cell>
          <cell r="AC1046">
            <v>30</v>
          </cell>
          <cell r="AG1046"/>
          <cell r="AK1046"/>
          <cell r="AO1046"/>
          <cell r="AS1046">
            <v>2635.9199999999996</v>
          </cell>
        </row>
        <row r="1047">
          <cell r="A1047">
            <v>45931</v>
          </cell>
          <cell r="E1047" t="str">
            <v>Maintenance Contract - Variable</v>
          </cell>
          <cell r="F1047" t="str">
            <v>Helix</v>
          </cell>
          <cell r="M1047">
            <v>21884.45</v>
          </cell>
          <cell r="U1047">
            <v>10</v>
          </cell>
          <cell r="Y1047">
            <v>10</v>
          </cell>
          <cell r="AC1047">
            <v>10</v>
          </cell>
          <cell r="AG1047"/>
          <cell r="AK1047"/>
          <cell r="AO1047"/>
          <cell r="AS1047">
            <v>2188.4450000000002</v>
          </cell>
        </row>
        <row r="1048">
          <cell r="A1048">
            <v>45931</v>
          </cell>
          <cell r="E1048" t="str">
            <v>Inspection Spot</v>
          </cell>
          <cell r="F1048" t="str">
            <v>Prosafe</v>
          </cell>
          <cell r="M1048">
            <v>50286</v>
          </cell>
          <cell r="U1048" t="str">
            <v/>
          </cell>
          <cell r="Y1048">
            <v>14</v>
          </cell>
          <cell r="AC1048">
            <v>0</v>
          </cell>
          <cell r="AG1048"/>
          <cell r="AK1048"/>
          <cell r="AO1048"/>
          <cell r="AS1048" t="str">
            <v/>
          </cell>
        </row>
        <row r="1049">
          <cell r="A1049">
            <v>45931</v>
          </cell>
          <cell r="E1049" t="str">
            <v>Engineering</v>
          </cell>
          <cell r="F1049" t="str">
            <v>Helix</v>
          </cell>
          <cell r="M1049">
            <v>198650</v>
          </cell>
          <cell r="U1049">
            <v>76</v>
          </cell>
          <cell r="Y1049" t="str">
            <v/>
          </cell>
          <cell r="AC1049">
            <v>45</v>
          </cell>
          <cell r="AG1049"/>
          <cell r="AK1049"/>
          <cell r="AO1049"/>
          <cell r="AS1049">
            <v>4414.4444444444443</v>
          </cell>
        </row>
        <row r="1050">
          <cell r="A1050">
            <v>45931</v>
          </cell>
          <cell r="E1050" t="str">
            <v>Inspection Contract - Variable</v>
          </cell>
          <cell r="F1050" t="str">
            <v>Modec</v>
          </cell>
          <cell r="M1050">
            <v>102134.86</v>
          </cell>
          <cell r="U1050">
            <v>20</v>
          </cell>
          <cell r="Y1050" t="str">
            <v/>
          </cell>
          <cell r="AC1050">
            <v>41</v>
          </cell>
          <cell r="AG1050"/>
          <cell r="AK1050"/>
          <cell r="AO1050">
            <v>302.2</v>
          </cell>
          <cell r="AS1050">
            <v>2491.0941463414633</v>
          </cell>
        </row>
        <row r="1051">
          <cell r="A1051">
            <v>45931</v>
          </cell>
          <cell r="E1051" t="str">
            <v>Inspection Contract - Fixed Team</v>
          </cell>
          <cell r="F1051" t="str">
            <v>Constellation</v>
          </cell>
          <cell r="M1051">
            <v>163772.16</v>
          </cell>
          <cell r="U1051">
            <v>5</v>
          </cell>
          <cell r="Y1051" t="str">
            <v/>
          </cell>
          <cell r="AC1051">
            <v>93</v>
          </cell>
          <cell r="AG1051"/>
          <cell r="AK1051"/>
          <cell r="AO1051">
            <v>-0.89</v>
          </cell>
          <cell r="AS1051">
            <v>1760.9909677419353</v>
          </cell>
        </row>
        <row r="1052">
          <cell r="A1052">
            <v>45931</v>
          </cell>
          <cell r="E1052" t="str">
            <v>Inspection Contract - Fixed Team</v>
          </cell>
          <cell r="F1052" t="str">
            <v>Foresea</v>
          </cell>
          <cell r="M1052">
            <v>173780.72</v>
          </cell>
          <cell r="U1052">
            <v>6</v>
          </cell>
          <cell r="Y1052" t="str">
            <v/>
          </cell>
          <cell r="AC1052">
            <v>98</v>
          </cell>
          <cell r="AG1052"/>
          <cell r="AK1052"/>
          <cell r="AO1052"/>
          <cell r="AS1052">
            <v>1773.2726530612244</v>
          </cell>
        </row>
        <row r="1053">
          <cell r="A1053">
            <v>45931</v>
          </cell>
          <cell r="E1053" t="str">
            <v>Inspection Contract - Fixed Team</v>
          </cell>
          <cell r="F1053" t="str">
            <v>Foresea</v>
          </cell>
          <cell r="M1053">
            <v>173780.72</v>
          </cell>
          <cell r="U1053">
            <v>13</v>
          </cell>
          <cell r="Y1053" t="str">
            <v/>
          </cell>
          <cell r="AC1053">
            <v>93</v>
          </cell>
          <cell r="AG1053"/>
          <cell r="AK1053"/>
          <cell r="AO1053"/>
          <cell r="AS1053">
            <v>1868.6098924731182</v>
          </cell>
        </row>
        <row r="1054">
          <cell r="A1054">
            <v>45931</v>
          </cell>
          <cell r="E1054" t="str">
            <v>Inspection Contract - Fixed Team</v>
          </cell>
          <cell r="F1054" t="str">
            <v>Foresea</v>
          </cell>
          <cell r="M1054">
            <v>173780.72</v>
          </cell>
          <cell r="U1054">
            <v>6</v>
          </cell>
          <cell r="Y1054" t="str">
            <v/>
          </cell>
          <cell r="AC1054">
            <v>93</v>
          </cell>
          <cell r="AG1054"/>
          <cell r="AK1054"/>
          <cell r="AO1054"/>
          <cell r="AS1054">
            <v>1868.6098924731182</v>
          </cell>
        </row>
        <row r="1055">
          <cell r="A1055">
            <v>45931</v>
          </cell>
          <cell r="E1055" t="str">
            <v>Inspection Contract - Fixed Team</v>
          </cell>
          <cell r="F1055" t="str">
            <v>Ventura</v>
          </cell>
          <cell r="M1055">
            <v>162420</v>
          </cell>
          <cell r="U1055">
            <v>6</v>
          </cell>
          <cell r="Y1055" t="str">
            <v/>
          </cell>
          <cell r="AC1055">
            <v>91</v>
          </cell>
          <cell r="AG1055"/>
          <cell r="AK1055"/>
          <cell r="AO1055"/>
          <cell r="AS1055">
            <v>1784.8351648351647</v>
          </cell>
        </row>
        <row r="1056">
          <cell r="A1056">
            <v>45931</v>
          </cell>
          <cell r="E1056" t="str">
            <v>Inspection Contract - Fixed Team</v>
          </cell>
          <cell r="F1056" t="str">
            <v>Transocean</v>
          </cell>
          <cell r="M1056">
            <v>189180</v>
          </cell>
          <cell r="U1056">
            <v>7</v>
          </cell>
          <cell r="Y1056">
            <v>7</v>
          </cell>
          <cell r="AC1056">
            <v>93</v>
          </cell>
          <cell r="AG1056"/>
          <cell r="AK1056"/>
          <cell r="AO1056"/>
          <cell r="AS1056">
            <v>2034.1935483870968</v>
          </cell>
        </row>
        <row r="1057">
          <cell r="A1057">
            <v>45931</v>
          </cell>
          <cell r="E1057" t="str">
            <v>Inspection Contract - Fixed Team</v>
          </cell>
          <cell r="F1057" t="str">
            <v>Transocean</v>
          </cell>
          <cell r="M1057">
            <v>189180</v>
          </cell>
          <cell r="U1057">
            <v>6</v>
          </cell>
          <cell r="Y1057">
            <v>6</v>
          </cell>
          <cell r="AC1057">
            <v>93</v>
          </cell>
          <cell r="AG1057"/>
          <cell r="AK1057"/>
          <cell r="AO1057"/>
          <cell r="AS1057">
            <v>2034.1935483870968</v>
          </cell>
        </row>
        <row r="1058">
          <cell r="A1058">
            <v>45931</v>
          </cell>
          <cell r="E1058" t="str">
            <v>Inspection Contract - Fixed Team</v>
          </cell>
          <cell r="F1058" t="str">
            <v>Transocean</v>
          </cell>
          <cell r="M1058">
            <v>189180</v>
          </cell>
          <cell r="U1058">
            <v>7</v>
          </cell>
          <cell r="Y1058">
            <v>7</v>
          </cell>
          <cell r="AC1058">
            <v>93</v>
          </cell>
          <cell r="AG1058"/>
          <cell r="AK1058"/>
          <cell r="AO1058"/>
          <cell r="AS1058">
            <v>2034.1935483870968</v>
          </cell>
        </row>
        <row r="1059">
          <cell r="A1059">
            <v>45931</v>
          </cell>
          <cell r="E1059" t="str">
            <v>Inspection Contract - Fixed Team</v>
          </cell>
          <cell r="F1059" t="str">
            <v>Transocean</v>
          </cell>
          <cell r="M1059">
            <v>189180</v>
          </cell>
          <cell r="U1059">
            <v>6</v>
          </cell>
          <cell r="Y1059">
            <v>6</v>
          </cell>
          <cell r="AC1059">
            <v>92</v>
          </cell>
          <cell r="AG1059"/>
          <cell r="AK1059"/>
          <cell r="AO1059"/>
          <cell r="AS1059">
            <v>2056.304347826087</v>
          </cell>
        </row>
        <row r="1060">
          <cell r="A1060">
            <v>45931</v>
          </cell>
          <cell r="E1060" t="str">
            <v>Inspection Contract - Fixed Team</v>
          </cell>
          <cell r="F1060" t="str">
            <v>Transocean</v>
          </cell>
          <cell r="M1060">
            <v>189180</v>
          </cell>
          <cell r="U1060">
            <v>5</v>
          </cell>
          <cell r="Y1060">
            <v>5</v>
          </cell>
          <cell r="AC1060">
            <v>88</v>
          </cell>
          <cell r="AG1060"/>
          <cell r="AK1060"/>
          <cell r="AO1060"/>
          <cell r="AS1060">
            <v>2149.7727272727275</v>
          </cell>
        </row>
        <row r="1061">
          <cell r="A1061">
            <v>45931</v>
          </cell>
          <cell r="E1061" t="str">
            <v>Inspection Contract - Fixed Team</v>
          </cell>
          <cell r="F1061" t="str">
            <v>Transocean</v>
          </cell>
          <cell r="M1061">
            <v>189180</v>
          </cell>
          <cell r="U1061">
            <v>10</v>
          </cell>
          <cell r="Y1061">
            <v>10</v>
          </cell>
          <cell r="AC1061">
            <v>90</v>
          </cell>
          <cell r="AG1061"/>
          <cell r="AK1061"/>
          <cell r="AO1061"/>
          <cell r="AS1061">
            <v>2102</v>
          </cell>
        </row>
        <row r="1062">
          <cell r="A1062">
            <v>45809</v>
          </cell>
          <cell r="E1062" t="str">
            <v>Inspection Spot</v>
          </cell>
          <cell r="F1062" t="str">
            <v>Seadrill</v>
          </cell>
          <cell r="M1062">
            <v>265243.59999999998</v>
          </cell>
          <cell r="U1062">
            <v>3</v>
          </cell>
          <cell r="Y1062">
            <v>3</v>
          </cell>
          <cell r="AC1062">
            <v>94</v>
          </cell>
          <cell r="AG1062"/>
          <cell r="AK1062"/>
          <cell r="AO1062"/>
          <cell r="AS1062">
            <v>2821.7404255319148</v>
          </cell>
        </row>
        <row r="1063">
          <cell r="A1063">
            <v>45931</v>
          </cell>
          <cell r="E1063" t="str">
            <v>Inspection Contract - Variable</v>
          </cell>
          <cell r="F1063" t="str">
            <v>Constellation</v>
          </cell>
          <cell r="M1063">
            <v>176170.95</v>
          </cell>
          <cell r="U1063">
            <v>18</v>
          </cell>
          <cell r="Y1063" t="str">
            <v/>
          </cell>
          <cell r="AC1063">
            <v>93</v>
          </cell>
          <cell r="AG1063"/>
          <cell r="AK1063"/>
          <cell r="AO1063"/>
          <cell r="AS1063">
            <v>1894.3112903225808</v>
          </cell>
        </row>
        <row r="1064">
          <cell r="A1064">
            <v>45809</v>
          </cell>
          <cell r="E1064" t="str">
            <v>Inspection Spot</v>
          </cell>
          <cell r="F1064" t="str">
            <v>Seadrill</v>
          </cell>
          <cell r="M1064">
            <v>218271.35</v>
          </cell>
          <cell r="U1064">
            <v>22</v>
          </cell>
          <cell r="Y1064">
            <v>22</v>
          </cell>
          <cell r="AC1064">
            <v>81</v>
          </cell>
          <cell r="AG1064">
            <v>532.54</v>
          </cell>
          <cell r="AK1064"/>
          <cell r="AO1064"/>
          <cell r="AS1064">
            <v>2694.7080246913579</v>
          </cell>
        </row>
        <row r="1065">
          <cell r="A1065">
            <v>45931</v>
          </cell>
          <cell r="E1065" t="str">
            <v>Engineering</v>
          </cell>
          <cell r="F1065" t="str">
            <v>Seadrill</v>
          </cell>
          <cell r="M1065">
            <v>16250</v>
          </cell>
          <cell r="U1065">
            <v>17</v>
          </cell>
          <cell r="Y1065" t="str">
            <v/>
          </cell>
          <cell r="AC1065">
            <v>0</v>
          </cell>
          <cell r="AG1065"/>
          <cell r="AK1065"/>
          <cell r="AO1065"/>
          <cell r="AS1065" t="str">
            <v/>
          </cell>
        </row>
        <row r="1066">
          <cell r="A1066">
            <v>45931</v>
          </cell>
          <cell r="E1066" t="str">
            <v>Inspection Contract - Variable</v>
          </cell>
          <cell r="F1066" t="str">
            <v>Ventura</v>
          </cell>
          <cell r="M1066">
            <v>39520</v>
          </cell>
          <cell r="U1066">
            <v>21</v>
          </cell>
          <cell r="Y1066" t="str">
            <v/>
          </cell>
          <cell r="AC1066">
            <v>0</v>
          </cell>
          <cell r="AG1066"/>
          <cell r="AK1066"/>
          <cell r="AO1066"/>
          <cell r="AS1066" t="str">
            <v/>
          </cell>
        </row>
        <row r="1067">
          <cell r="A1067">
            <v>45931</v>
          </cell>
          <cell r="E1067" t="str">
            <v>Inspection Contract - Variable</v>
          </cell>
          <cell r="F1067" t="str">
            <v>Ventura</v>
          </cell>
          <cell r="M1067">
            <v>139661.6</v>
          </cell>
          <cell r="U1067">
            <v>21</v>
          </cell>
          <cell r="Y1067">
            <v>21</v>
          </cell>
          <cell r="AC1067">
            <v>63</v>
          </cell>
          <cell r="AG1067"/>
          <cell r="AK1067"/>
          <cell r="AO1067"/>
          <cell r="AS1067">
            <v>2216.8507936507935</v>
          </cell>
        </row>
        <row r="1068">
          <cell r="A1068">
            <v>45931</v>
          </cell>
          <cell r="E1068" t="str">
            <v>Inspection Contract - Variable</v>
          </cell>
          <cell r="F1068" t="str">
            <v>Ventura</v>
          </cell>
          <cell r="M1068">
            <v>208112.6</v>
          </cell>
          <cell r="U1068">
            <v>12</v>
          </cell>
          <cell r="Y1068">
            <v>12</v>
          </cell>
          <cell r="AC1068">
            <v>93</v>
          </cell>
          <cell r="AG1068"/>
          <cell r="AK1068"/>
          <cell r="AO1068"/>
          <cell r="AS1068">
            <v>2237.7698924731185</v>
          </cell>
        </row>
        <row r="1069">
          <cell r="A1069">
            <v>45931</v>
          </cell>
          <cell r="E1069" t="str">
            <v>Inspection Contract - Variable</v>
          </cell>
          <cell r="F1069" t="str">
            <v>Ventura</v>
          </cell>
          <cell r="M1069">
            <v>39520</v>
          </cell>
          <cell r="U1069">
            <v>12</v>
          </cell>
          <cell r="Y1069" t="str">
            <v/>
          </cell>
          <cell r="AC1069">
            <v>0</v>
          </cell>
          <cell r="AG1069"/>
          <cell r="AK1069"/>
          <cell r="AO1069"/>
          <cell r="AS1069" t="str">
            <v/>
          </cell>
        </row>
        <row r="1070">
          <cell r="A1070">
            <v>45931</v>
          </cell>
          <cell r="E1070" t="str">
            <v>Engineering</v>
          </cell>
          <cell r="F1070" t="str">
            <v>Seadrill</v>
          </cell>
          <cell r="M1070">
            <v>16250</v>
          </cell>
          <cell r="U1070">
            <v>13</v>
          </cell>
          <cell r="Y1070" t="str">
            <v/>
          </cell>
          <cell r="AC1070">
            <v>0</v>
          </cell>
          <cell r="AG1070"/>
          <cell r="AK1070"/>
          <cell r="AO1070"/>
          <cell r="AS1070" t="str">
            <v/>
          </cell>
        </row>
        <row r="1071">
          <cell r="A1071">
            <v>45931</v>
          </cell>
          <cell r="E1071" t="str">
            <v>Engineering</v>
          </cell>
          <cell r="F1071" t="str">
            <v>Seadrill</v>
          </cell>
          <cell r="M1071">
            <v>16250</v>
          </cell>
          <cell r="U1071">
            <v>13</v>
          </cell>
          <cell r="Y1071" t="str">
            <v/>
          </cell>
          <cell r="AC1071">
            <v>0</v>
          </cell>
          <cell r="AG1071"/>
          <cell r="AK1071"/>
          <cell r="AO1071"/>
          <cell r="AS1071" t="str">
            <v/>
          </cell>
        </row>
        <row r="1072">
          <cell r="A1072">
            <v>45931</v>
          </cell>
          <cell r="E1072" t="str">
            <v>Inspection Contract - Variable</v>
          </cell>
          <cell r="F1072" t="str">
            <v>Transocean</v>
          </cell>
          <cell r="M1072">
            <v>33000</v>
          </cell>
          <cell r="U1072">
            <v>14</v>
          </cell>
          <cell r="Y1072">
            <v>14</v>
          </cell>
          <cell r="AC1072">
            <v>0</v>
          </cell>
          <cell r="AG1072"/>
          <cell r="AK1072"/>
          <cell r="AO1072"/>
          <cell r="AS1072" t="str">
            <v/>
          </cell>
        </row>
        <row r="1073">
          <cell r="A1073">
            <v>45931</v>
          </cell>
          <cell r="E1073" t="str">
            <v>Inspection Contract - Variable</v>
          </cell>
          <cell r="F1073" t="str">
            <v>Transocean</v>
          </cell>
          <cell r="M1073">
            <v>33000</v>
          </cell>
          <cell r="U1073">
            <v>12</v>
          </cell>
          <cell r="Y1073">
            <v>12</v>
          </cell>
          <cell r="AC1073">
            <v>0</v>
          </cell>
          <cell r="AG1073"/>
          <cell r="AK1073"/>
          <cell r="AO1073"/>
          <cell r="AS1073" t="str">
            <v/>
          </cell>
        </row>
        <row r="1074">
          <cell r="A1074">
            <v>45931</v>
          </cell>
          <cell r="E1074" t="str">
            <v>Inspection Contract - Variable</v>
          </cell>
          <cell r="F1074" t="str">
            <v>Transocean</v>
          </cell>
          <cell r="M1074">
            <v>224000</v>
          </cell>
          <cell r="U1074">
            <v>19</v>
          </cell>
          <cell r="Y1074">
            <v>19</v>
          </cell>
          <cell r="AC1074">
            <v>87</v>
          </cell>
          <cell r="AG1074"/>
          <cell r="AK1074"/>
          <cell r="AO1074"/>
          <cell r="AS1074">
            <v>2574.7126436781609</v>
          </cell>
        </row>
        <row r="1075">
          <cell r="A1075">
            <v>45931</v>
          </cell>
          <cell r="E1075" t="str">
            <v>Engineering</v>
          </cell>
          <cell r="F1075" t="str">
            <v>Transocean</v>
          </cell>
          <cell r="M1075">
            <v>33000</v>
          </cell>
          <cell r="U1075">
            <v>19</v>
          </cell>
          <cell r="Y1075" t="str">
            <v/>
          </cell>
          <cell r="AC1075">
            <v>0</v>
          </cell>
          <cell r="AG1075"/>
          <cell r="AK1075"/>
          <cell r="AO1075"/>
          <cell r="AS1075" t="str">
            <v/>
          </cell>
        </row>
        <row r="1076">
          <cell r="A1076">
            <v>45931</v>
          </cell>
          <cell r="E1076" t="str">
            <v>Engineering</v>
          </cell>
          <cell r="F1076" t="str">
            <v>Transocean</v>
          </cell>
          <cell r="M1076">
            <v>33000</v>
          </cell>
          <cell r="U1076">
            <v>19</v>
          </cell>
          <cell r="Y1076">
            <v>19</v>
          </cell>
          <cell r="AC1076">
            <v>0</v>
          </cell>
          <cell r="AG1076"/>
          <cell r="AK1076"/>
          <cell r="AO1076"/>
          <cell r="AS1076" t="str">
            <v/>
          </cell>
        </row>
        <row r="1077">
          <cell r="A1077">
            <v>45931</v>
          </cell>
          <cell r="E1077" t="str">
            <v>Engineering</v>
          </cell>
          <cell r="F1077" t="str">
            <v>Transocean</v>
          </cell>
          <cell r="M1077">
            <v>33000</v>
          </cell>
          <cell r="U1077">
            <v>18</v>
          </cell>
          <cell r="Y1077" t="str">
            <v/>
          </cell>
          <cell r="AC1077">
            <v>0</v>
          </cell>
          <cell r="AG1077"/>
          <cell r="AK1077"/>
          <cell r="AO1077"/>
          <cell r="AS1077" t="str">
            <v/>
          </cell>
        </row>
        <row r="1078">
          <cell r="A1078">
            <v>45931</v>
          </cell>
          <cell r="E1078" t="str">
            <v>Engineering</v>
          </cell>
          <cell r="F1078" t="str">
            <v>Transocean</v>
          </cell>
          <cell r="M1078">
            <v>33000</v>
          </cell>
          <cell r="U1078">
            <v>12</v>
          </cell>
          <cell r="Y1078" t="str">
            <v/>
          </cell>
          <cell r="AC1078">
            <v>0</v>
          </cell>
          <cell r="AG1078"/>
          <cell r="AK1078"/>
          <cell r="AO1078"/>
          <cell r="AS1078" t="str">
            <v/>
          </cell>
        </row>
        <row r="1079">
          <cell r="A1079">
            <v>45931</v>
          </cell>
          <cell r="E1079" t="str">
            <v>Inspection Contract - Variable</v>
          </cell>
          <cell r="F1079" t="str">
            <v>Helix</v>
          </cell>
          <cell r="M1079">
            <v>22800</v>
          </cell>
          <cell r="U1079">
            <v>33</v>
          </cell>
          <cell r="Y1079" t="str">
            <v/>
          </cell>
          <cell r="AC1079">
            <v>0</v>
          </cell>
          <cell r="AG1079"/>
          <cell r="AK1079"/>
          <cell r="AO1079"/>
          <cell r="AS1079" t="str">
            <v/>
          </cell>
        </row>
        <row r="1080">
          <cell r="A1080">
            <v>45931</v>
          </cell>
          <cell r="E1080" t="str">
            <v>Maintenance Spot</v>
          </cell>
          <cell r="F1080" t="str">
            <v>PRIO</v>
          </cell>
          <cell r="M1080">
            <v>820609.45</v>
          </cell>
          <cell r="U1080">
            <v>17</v>
          </cell>
          <cell r="Y1080">
            <v>54</v>
          </cell>
          <cell r="AC1080">
            <v>159</v>
          </cell>
          <cell r="AG1080"/>
          <cell r="AK1080"/>
          <cell r="AO1080"/>
          <cell r="AS1080">
            <v>5161.0657232704398</v>
          </cell>
        </row>
        <row r="1081">
          <cell r="A1081">
            <v>45931</v>
          </cell>
          <cell r="E1081" t="str">
            <v>Engineering</v>
          </cell>
          <cell r="F1081" t="str">
            <v>Helix</v>
          </cell>
          <cell r="M1081">
            <v>22800</v>
          </cell>
          <cell r="U1081" t="str">
            <v/>
          </cell>
          <cell r="Y1081" t="str">
            <v/>
          </cell>
          <cell r="AC1081">
            <v>0</v>
          </cell>
          <cell r="AG1081"/>
          <cell r="AK1081"/>
          <cell r="AO1081"/>
          <cell r="AS1081" t="str">
            <v/>
          </cell>
        </row>
        <row r="1082">
          <cell r="A1082">
            <v>45931</v>
          </cell>
          <cell r="E1082" t="str">
            <v>Inspection Contract - Variable</v>
          </cell>
          <cell r="F1082" t="str">
            <v>Etesco</v>
          </cell>
          <cell r="M1082">
            <v>54877</v>
          </cell>
          <cell r="U1082">
            <v>14</v>
          </cell>
          <cell r="Y1082">
            <v>14</v>
          </cell>
          <cell r="AC1082">
            <v>0</v>
          </cell>
          <cell r="AG1082"/>
          <cell r="AK1082"/>
          <cell r="AO1082"/>
          <cell r="AS1082" t="str">
            <v/>
          </cell>
        </row>
        <row r="1083">
          <cell r="A1083">
            <v>45931</v>
          </cell>
          <cell r="E1083" t="str">
            <v>Inspection Contract - Variable</v>
          </cell>
          <cell r="F1083" t="str">
            <v>Constellation</v>
          </cell>
          <cell r="M1083">
            <v>56852.55</v>
          </cell>
          <cell r="U1083">
            <v>16</v>
          </cell>
          <cell r="Y1083" t="str">
            <v/>
          </cell>
          <cell r="AC1083">
            <v>29</v>
          </cell>
          <cell r="AG1083"/>
          <cell r="AK1083"/>
          <cell r="AO1083"/>
          <cell r="AS1083">
            <v>1960.4327586206896</v>
          </cell>
        </row>
        <row r="1084">
          <cell r="A1084">
            <v>45931</v>
          </cell>
          <cell r="E1084" t="str">
            <v>Inspection Spot</v>
          </cell>
          <cell r="F1084" t="str">
            <v>Oceaneering</v>
          </cell>
          <cell r="M1084">
            <v>7315</v>
          </cell>
          <cell r="U1084">
            <v>38</v>
          </cell>
          <cell r="Y1084" t="str">
            <v/>
          </cell>
          <cell r="AC1084">
            <v>2</v>
          </cell>
          <cell r="AG1084"/>
          <cell r="AK1084"/>
          <cell r="AO1084"/>
          <cell r="AS1084">
            <v>3657.5</v>
          </cell>
        </row>
        <row r="1085">
          <cell r="A1085">
            <v>45931</v>
          </cell>
          <cell r="E1085" t="str">
            <v>Inspection Contract - Variable</v>
          </cell>
          <cell r="F1085" t="str">
            <v>Transocean</v>
          </cell>
          <cell r="M1085">
            <v>532045.56999999995</v>
          </cell>
          <cell r="U1085">
            <v>8</v>
          </cell>
          <cell r="Y1085">
            <v>8</v>
          </cell>
          <cell r="AC1085">
            <v>65</v>
          </cell>
          <cell r="AG1085"/>
          <cell r="AK1085"/>
          <cell r="AO1085"/>
          <cell r="AS1085">
            <v>8185.3164615384621</v>
          </cell>
        </row>
        <row r="1086">
          <cell r="A1086">
            <v>45931</v>
          </cell>
          <cell r="E1086" t="str">
            <v>Inspection Contract - Variable</v>
          </cell>
          <cell r="F1086" t="str">
            <v>Transocean</v>
          </cell>
          <cell r="M1086">
            <v>201948.9</v>
          </cell>
          <cell r="U1086">
            <v>19</v>
          </cell>
          <cell r="Y1086">
            <v>19</v>
          </cell>
          <cell r="AC1086">
            <v>79</v>
          </cell>
          <cell r="AG1086"/>
          <cell r="AK1086"/>
          <cell r="AO1086"/>
          <cell r="AS1086">
            <v>2556.3151898734177</v>
          </cell>
        </row>
        <row r="1087">
          <cell r="A1087">
            <v>45931</v>
          </cell>
          <cell r="E1087" t="str">
            <v>Maintenance Contract - Variable</v>
          </cell>
          <cell r="F1087" t="str">
            <v>Transocean</v>
          </cell>
          <cell r="M1087">
            <v>131212.81</v>
          </cell>
          <cell r="U1087">
            <v>32</v>
          </cell>
          <cell r="Y1087">
            <v>32</v>
          </cell>
          <cell r="AC1087">
            <v>30</v>
          </cell>
          <cell r="AG1087"/>
          <cell r="AK1087"/>
          <cell r="AO1087"/>
          <cell r="AS1087">
            <v>4373.7603333333336</v>
          </cell>
        </row>
        <row r="1088">
          <cell r="A1088">
            <v>45931</v>
          </cell>
          <cell r="E1088" t="str">
            <v>Inspection Contract - Fixed Team</v>
          </cell>
          <cell r="F1088" t="str">
            <v>Etesco</v>
          </cell>
          <cell r="M1088">
            <v>93975.6</v>
          </cell>
          <cell r="U1088">
            <v>26</v>
          </cell>
          <cell r="Y1088">
            <v>26</v>
          </cell>
          <cell r="AC1088">
            <v>45</v>
          </cell>
          <cell r="AG1088"/>
          <cell r="AK1088"/>
          <cell r="AO1088"/>
          <cell r="AS1088">
            <v>2088.3466666666668</v>
          </cell>
        </row>
        <row r="1089">
          <cell r="A1089">
            <v>45931</v>
          </cell>
          <cell r="E1089" t="str">
            <v>Inspection Contract - Variable</v>
          </cell>
          <cell r="F1089" t="str">
            <v>Constellation</v>
          </cell>
          <cell r="M1089">
            <v>98855</v>
          </cell>
          <cell r="U1089">
            <v>16</v>
          </cell>
          <cell r="Y1089">
            <v>17</v>
          </cell>
          <cell r="AC1089">
            <v>42</v>
          </cell>
          <cell r="AG1089"/>
          <cell r="AK1089"/>
          <cell r="AO1089"/>
          <cell r="AS1089">
            <v>2353.6904761904761</v>
          </cell>
        </row>
        <row r="1090">
          <cell r="A1090">
            <v>45931</v>
          </cell>
          <cell r="E1090" t="str">
            <v>Inspection Spot</v>
          </cell>
          <cell r="F1090" t="str">
            <v>Technip</v>
          </cell>
          <cell r="M1090">
            <v>105158.86</v>
          </cell>
          <cell r="U1090">
            <v>42</v>
          </cell>
          <cell r="Y1090">
            <v>42</v>
          </cell>
          <cell r="AC1090">
            <v>48</v>
          </cell>
          <cell r="AG1090">
            <v>1816.56</v>
          </cell>
          <cell r="AK1090"/>
          <cell r="AO1090"/>
          <cell r="AS1090">
            <v>2190.8095833333332</v>
          </cell>
        </row>
        <row r="1091">
          <cell r="A1091">
            <v>45931</v>
          </cell>
          <cell r="E1091" t="str">
            <v>Inspection Contract - Variable</v>
          </cell>
          <cell r="F1091" t="str">
            <v>Helix</v>
          </cell>
          <cell r="M1091">
            <v>1642635.93</v>
          </cell>
          <cell r="U1091">
            <v>38</v>
          </cell>
          <cell r="Y1091">
            <v>38</v>
          </cell>
          <cell r="AC1091">
            <v>541</v>
          </cell>
          <cell r="AG1091">
            <v>288104.14</v>
          </cell>
          <cell r="AK1091"/>
          <cell r="AO1091"/>
          <cell r="AS1091">
            <v>3036.2956192236597</v>
          </cell>
        </row>
        <row r="1092">
          <cell r="A1092">
            <v>45931</v>
          </cell>
          <cell r="E1092" t="str">
            <v>Inspection Contract - Fixed Team</v>
          </cell>
          <cell r="F1092" t="str">
            <v>Helix</v>
          </cell>
          <cell r="M1092">
            <v>162001.68</v>
          </cell>
          <cell r="U1092">
            <v>13</v>
          </cell>
          <cell r="Y1092">
            <v>13</v>
          </cell>
          <cell r="AC1092">
            <v>87</v>
          </cell>
          <cell r="AG1092"/>
          <cell r="AK1092"/>
          <cell r="AO1092"/>
          <cell r="AS1092">
            <v>1862.0882758620689</v>
          </cell>
        </row>
        <row r="1093">
          <cell r="A1093">
            <v>45931</v>
          </cell>
          <cell r="E1093" t="str">
            <v>Inspection Spot</v>
          </cell>
          <cell r="F1093" t="str">
            <v>Subsea 7</v>
          </cell>
          <cell r="M1093">
            <v>33756.199999999997</v>
          </cell>
          <cell r="U1093">
            <v>37</v>
          </cell>
          <cell r="Y1093" t="str">
            <v/>
          </cell>
          <cell r="AC1093">
            <v>12</v>
          </cell>
          <cell r="AG1093"/>
          <cell r="AK1093"/>
          <cell r="AO1093"/>
          <cell r="AS1093">
            <v>2813.0166666666664</v>
          </cell>
        </row>
        <row r="1094">
          <cell r="A1094">
            <v>45931</v>
          </cell>
          <cell r="E1094" t="str">
            <v>Engineering</v>
          </cell>
          <cell r="F1094" t="str">
            <v>Constellation</v>
          </cell>
          <cell r="M1094">
            <v>40040</v>
          </cell>
          <cell r="U1094">
            <v>13</v>
          </cell>
          <cell r="Y1094" t="str">
            <v/>
          </cell>
          <cell r="AC1094">
            <v>0</v>
          </cell>
          <cell r="AG1094"/>
          <cell r="AK1094"/>
          <cell r="AO1094"/>
          <cell r="AS1094" t="str">
            <v/>
          </cell>
        </row>
        <row r="1095">
          <cell r="A1095">
            <v>45931</v>
          </cell>
          <cell r="E1095" t="str">
            <v>Inspection Spot</v>
          </cell>
          <cell r="F1095" t="str">
            <v>Archer</v>
          </cell>
          <cell r="M1095">
            <v>9149.6200000000008</v>
          </cell>
          <cell r="U1095">
            <v>39</v>
          </cell>
          <cell r="Y1095">
            <v>39</v>
          </cell>
          <cell r="AC1095">
            <v>3</v>
          </cell>
          <cell r="AG1095">
            <v>532.54</v>
          </cell>
          <cell r="AK1095"/>
          <cell r="AO1095"/>
          <cell r="AS1095">
            <v>3049.873333333333</v>
          </cell>
        </row>
        <row r="1096">
          <cell r="A1096">
            <v>45931</v>
          </cell>
          <cell r="E1096" t="str">
            <v>Inspection Contract - Variable</v>
          </cell>
          <cell r="F1096" t="str">
            <v>Transocean</v>
          </cell>
          <cell r="M1096">
            <v>19516</v>
          </cell>
          <cell r="U1096">
            <v>17</v>
          </cell>
          <cell r="Y1096">
            <v>17</v>
          </cell>
          <cell r="AC1096">
            <v>7</v>
          </cell>
          <cell r="AG1096"/>
          <cell r="AK1096"/>
          <cell r="AO1096"/>
          <cell r="AS1096">
            <v>2788</v>
          </cell>
        </row>
        <row r="1097">
          <cell r="A1097">
            <v>45931</v>
          </cell>
          <cell r="E1097" t="str">
            <v>Maintenance Contract - Variable</v>
          </cell>
          <cell r="F1097" t="str">
            <v>SEA1</v>
          </cell>
          <cell r="M1097">
            <v>68296.399999999994</v>
          </cell>
          <cell r="U1097">
            <v>50</v>
          </cell>
          <cell r="Y1097">
            <v>50</v>
          </cell>
          <cell r="AC1097">
            <v>15</v>
          </cell>
          <cell r="AG1097"/>
          <cell r="AK1097"/>
          <cell r="AO1097"/>
          <cell r="AS1097">
            <v>4553.0933333333332</v>
          </cell>
        </row>
        <row r="1098">
          <cell r="A1098">
            <v>45931</v>
          </cell>
          <cell r="E1098" t="str">
            <v>Maintenance Contract - Variable</v>
          </cell>
          <cell r="F1098" t="str">
            <v>SEA1</v>
          </cell>
          <cell r="M1098">
            <v>105813.2</v>
          </cell>
          <cell r="U1098">
            <v>31</v>
          </cell>
          <cell r="Y1098">
            <v>31</v>
          </cell>
          <cell r="AC1098">
            <v>36</v>
          </cell>
          <cell r="AG1098"/>
          <cell r="AK1098"/>
          <cell r="AO1098"/>
          <cell r="AS1098">
            <v>2939.2555555555555</v>
          </cell>
        </row>
        <row r="1099">
          <cell r="A1099">
            <v>45931</v>
          </cell>
          <cell r="E1099" t="str">
            <v>Maintenance Contract - Variable</v>
          </cell>
          <cell r="F1099" t="str">
            <v>SEA1</v>
          </cell>
          <cell r="M1099">
            <v>181326.6</v>
          </cell>
          <cell r="U1099">
            <v>38</v>
          </cell>
          <cell r="Y1099">
            <v>38</v>
          </cell>
          <cell r="AC1099">
            <v>39</v>
          </cell>
          <cell r="AG1099"/>
          <cell r="AK1099"/>
          <cell r="AO1099"/>
          <cell r="AS1099">
            <v>4649.4000000000005</v>
          </cell>
        </row>
        <row r="1100">
          <cell r="A1100">
            <v>45931</v>
          </cell>
          <cell r="E1100" t="str">
            <v>Inspection Contract - Variable</v>
          </cell>
          <cell r="F1100" t="str">
            <v>Helix</v>
          </cell>
          <cell r="M1100">
            <v>48498.91</v>
          </cell>
          <cell r="U1100">
            <v>21</v>
          </cell>
          <cell r="Y1100" t="str">
            <v/>
          </cell>
          <cell r="AC1100">
            <v>28</v>
          </cell>
          <cell r="AG1100"/>
          <cell r="AK1100"/>
          <cell r="AO1100"/>
          <cell r="AS1100">
            <v>1732.1039285714287</v>
          </cell>
        </row>
        <row r="1101">
          <cell r="A1101">
            <v>45931</v>
          </cell>
          <cell r="E1101" t="str">
            <v>Inspection Contract - Fixed Team</v>
          </cell>
          <cell r="F1101" t="str">
            <v>Ventura</v>
          </cell>
          <cell r="M1101">
            <v>73948</v>
          </cell>
          <cell r="U1101">
            <v>11</v>
          </cell>
          <cell r="Y1101" t="str">
            <v/>
          </cell>
          <cell r="AC1101">
            <v>41</v>
          </cell>
          <cell r="AG1101"/>
          <cell r="AK1101"/>
          <cell r="AO1101"/>
          <cell r="AS1101">
            <v>1803.6097560975609</v>
          </cell>
        </row>
        <row r="1102">
          <cell r="A1102">
            <v>45931</v>
          </cell>
          <cell r="E1102" t="str">
            <v>Inspection Contract - Variable</v>
          </cell>
          <cell r="F1102" t="str">
            <v>Helix</v>
          </cell>
          <cell r="M1102">
            <v>97618.26</v>
          </cell>
          <cell r="U1102">
            <v>24</v>
          </cell>
          <cell r="Y1102">
            <v>24</v>
          </cell>
          <cell r="AC1102">
            <v>42</v>
          </cell>
          <cell r="AG1102"/>
          <cell r="AK1102"/>
          <cell r="AO1102"/>
          <cell r="AS1102">
            <v>2324.2442857142855</v>
          </cell>
        </row>
        <row r="1103">
          <cell r="A1103">
            <v>45931</v>
          </cell>
          <cell r="E1103" t="str">
            <v>Inspection Contract - Variable</v>
          </cell>
          <cell r="F1103" t="str">
            <v>Transocean</v>
          </cell>
          <cell r="M1103">
            <v>107040</v>
          </cell>
          <cell r="U1103">
            <v>22</v>
          </cell>
          <cell r="Y1103">
            <v>22</v>
          </cell>
          <cell r="AC1103">
            <v>42</v>
          </cell>
          <cell r="AG1103"/>
          <cell r="AK1103"/>
          <cell r="AO1103"/>
          <cell r="AS1103">
            <v>2548.5714285714284</v>
          </cell>
        </row>
        <row r="1104">
          <cell r="A1104">
            <v>45931</v>
          </cell>
          <cell r="E1104" t="str">
            <v>Maintenance Contract - Variable</v>
          </cell>
          <cell r="F1104" t="str">
            <v>SEA1</v>
          </cell>
          <cell r="M1104">
            <v>183826.4</v>
          </cell>
          <cell r="U1104">
            <v>38</v>
          </cell>
          <cell r="Y1104">
            <v>38</v>
          </cell>
          <cell r="AC1104">
            <v>30</v>
          </cell>
          <cell r="AG1104"/>
          <cell r="AK1104"/>
          <cell r="AO1104"/>
          <cell r="AS1104">
            <v>6127.5466666666662</v>
          </cell>
        </row>
        <row r="1105">
          <cell r="A1105">
            <v>45931</v>
          </cell>
          <cell r="E1105" t="str">
            <v>Inspection Contract - Fixed Team</v>
          </cell>
          <cell r="F1105" t="str">
            <v>Constellation</v>
          </cell>
          <cell r="M1105">
            <v>85772.91</v>
          </cell>
          <cell r="U1105">
            <v>14</v>
          </cell>
          <cell r="Y1105" t="str">
            <v/>
          </cell>
          <cell r="AC1105">
            <v>42</v>
          </cell>
          <cell r="AG1105"/>
          <cell r="AK1105"/>
          <cell r="AO1105"/>
          <cell r="AS1105">
            <v>2042.2121428571429</v>
          </cell>
        </row>
        <row r="1106">
          <cell r="A1106">
            <v>45931</v>
          </cell>
          <cell r="E1106" t="str">
            <v>Inspection Contract - Variable</v>
          </cell>
          <cell r="F1106" t="str">
            <v>Modec</v>
          </cell>
          <cell r="M1106">
            <v>106739.61</v>
          </cell>
          <cell r="U1106">
            <v>23</v>
          </cell>
          <cell r="Y1106" t="str">
            <v/>
          </cell>
          <cell r="AC1106">
            <v>33</v>
          </cell>
          <cell r="AG1106"/>
          <cell r="AK1106"/>
          <cell r="AO1106">
            <v>-27.17</v>
          </cell>
          <cell r="AS1106">
            <v>3234.5336363636366</v>
          </cell>
        </row>
        <row r="1107">
          <cell r="A1107">
            <v>45931</v>
          </cell>
          <cell r="E1107" t="str">
            <v>Inspection Contract - Variable</v>
          </cell>
          <cell r="F1107" t="str">
            <v>Foresea</v>
          </cell>
          <cell r="M1107">
            <v>8056</v>
          </cell>
          <cell r="U1107">
            <v>18</v>
          </cell>
          <cell r="Y1107" t="str">
            <v/>
          </cell>
          <cell r="AC1107">
            <v>2</v>
          </cell>
          <cell r="AG1107"/>
          <cell r="AK1107"/>
          <cell r="AO1107"/>
          <cell r="AS1107">
            <v>4028</v>
          </cell>
        </row>
        <row r="1108">
          <cell r="A1108">
            <v>45931</v>
          </cell>
          <cell r="E1108" t="str">
            <v>Inspection Spot</v>
          </cell>
          <cell r="F1108" t="str">
            <v>Technip</v>
          </cell>
          <cell r="M1108">
            <v>315761.43</v>
          </cell>
          <cell r="U1108">
            <v>43</v>
          </cell>
          <cell r="Y1108">
            <v>43</v>
          </cell>
          <cell r="AC1108">
            <v>104</v>
          </cell>
          <cell r="AG1108">
            <v>31487.040000000001</v>
          </cell>
          <cell r="AK1108"/>
          <cell r="AO1108"/>
          <cell r="AS1108">
            <v>3036.1675961538463</v>
          </cell>
        </row>
        <row r="1109">
          <cell r="A1109">
            <v>45931</v>
          </cell>
          <cell r="E1109" t="str">
            <v>Maintenance Contract - Variable</v>
          </cell>
          <cell r="F1109" t="str">
            <v>Foresea</v>
          </cell>
          <cell r="M1109">
            <v>8871.7800000000007</v>
          </cell>
          <cell r="U1109">
            <v>49</v>
          </cell>
          <cell r="Y1109" t="str">
            <v/>
          </cell>
          <cell r="AC1109">
            <v>0</v>
          </cell>
          <cell r="AG1109"/>
          <cell r="AK1109"/>
          <cell r="AO1109"/>
          <cell r="AS1109" t="str">
            <v/>
          </cell>
        </row>
        <row r="1110">
          <cell r="A1110">
            <v>45931</v>
          </cell>
          <cell r="E1110" t="str">
            <v>Inspection Spot</v>
          </cell>
          <cell r="F1110" t="str">
            <v>Technip</v>
          </cell>
          <cell r="M1110">
            <v>139246.54999999999</v>
          </cell>
          <cell r="U1110">
            <v>37</v>
          </cell>
          <cell r="Y1110">
            <v>37</v>
          </cell>
          <cell r="AC1110">
            <v>20</v>
          </cell>
          <cell r="AG1110">
            <v>6055.2</v>
          </cell>
          <cell r="AK1110"/>
          <cell r="AO1110"/>
          <cell r="AS1110">
            <v>6962.3274999999994</v>
          </cell>
        </row>
        <row r="1111">
          <cell r="A1111">
            <v>45931</v>
          </cell>
          <cell r="E1111" t="str">
            <v>Inspection Contract - Variable</v>
          </cell>
          <cell r="F1111" t="str">
            <v>Constellation</v>
          </cell>
          <cell r="M1111">
            <v>119507.59</v>
          </cell>
          <cell r="U1111">
            <v>24</v>
          </cell>
          <cell r="Y1111">
            <v>24</v>
          </cell>
          <cell r="AC1111">
            <v>42</v>
          </cell>
          <cell r="AG1111">
            <v>1063.81</v>
          </cell>
          <cell r="AK1111"/>
          <cell r="AO1111"/>
          <cell r="AS1111">
            <v>2845.4188095238096</v>
          </cell>
        </row>
        <row r="1112">
          <cell r="A1112">
            <v>45931</v>
          </cell>
          <cell r="E1112" t="str">
            <v>Inspection Contract - Fixed Team</v>
          </cell>
          <cell r="F1112" t="str">
            <v>Etesco</v>
          </cell>
          <cell r="M1112">
            <v>94244.2</v>
          </cell>
          <cell r="U1112">
            <v>7</v>
          </cell>
          <cell r="Y1112">
            <v>7</v>
          </cell>
          <cell r="AC1112">
            <v>39</v>
          </cell>
          <cell r="AG1112"/>
          <cell r="AK1112"/>
          <cell r="AO1112"/>
          <cell r="AS1112">
            <v>2416.5179487179485</v>
          </cell>
        </row>
        <row r="1113">
          <cell r="A1113">
            <v>45931</v>
          </cell>
          <cell r="E1113" t="str">
            <v>Inspection Contract - Variable</v>
          </cell>
          <cell r="F1113" t="str">
            <v>Constellation</v>
          </cell>
          <cell r="M1113">
            <v>88966</v>
          </cell>
          <cell r="U1113">
            <v>3</v>
          </cell>
          <cell r="Y1113">
            <v>3</v>
          </cell>
          <cell r="AC1113">
            <v>39</v>
          </cell>
          <cell r="AG1113"/>
          <cell r="AK1113"/>
          <cell r="AO1113"/>
          <cell r="AS1113">
            <v>2281.1794871794873</v>
          </cell>
        </row>
        <row r="1114">
          <cell r="A1114">
            <v>45931</v>
          </cell>
          <cell r="E1114" t="str">
            <v>Inspection Contract - Variable</v>
          </cell>
          <cell r="F1114" t="str">
            <v>Transocean</v>
          </cell>
          <cell r="M1114">
            <v>90784.89</v>
          </cell>
          <cell r="U1114">
            <v>47</v>
          </cell>
          <cell r="Y1114">
            <v>47</v>
          </cell>
          <cell r="AC1114">
            <v>35</v>
          </cell>
          <cell r="AG1114"/>
          <cell r="AK1114"/>
          <cell r="AO1114"/>
          <cell r="AS1114">
            <v>2593.8539999999998</v>
          </cell>
        </row>
        <row r="1115">
          <cell r="A1115">
            <v>45931</v>
          </cell>
          <cell r="E1115" t="str">
            <v>Maintenance Contract - Variable</v>
          </cell>
          <cell r="F1115" t="str">
            <v>Transocean</v>
          </cell>
          <cell r="M1115">
            <v>264308.43</v>
          </cell>
          <cell r="U1115">
            <v>18</v>
          </cell>
          <cell r="Y1115">
            <v>18</v>
          </cell>
          <cell r="AC1115">
            <v>55</v>
          </cell>
          <cell r="AG1115"/>
          <cell r="AK1115"/>
          <cell r="AO1115"/>
          <cell r="AS1115">
            <v>4805.6078181818184</v>
          </cell>
        </row>
        <row r="1116">
          <cell r="A1116">
            <v>45931</v>
          </cell>
          <cell r="E1116" t="str">
            <v>Inspection Contract - Variable</v>
          </cell>
          <cell r="F1116" t="str">
            <v>Foresea</v>
          </cell>
          <cell r="M1116">
            <v>63909.45</v>
          </cell>
          <cell r="U1116">
            <v>25</v>
          </cell>
          <cell r="Y1116">
            <v>25</v>
          </cell>
          <cell r="AC1116">
            <v>27</v>
          </cell>
          <cell r="AG1116"/>
          <cell r="AK1116"/>
          <cell r="AO1116"/>
          <cell r="AS1116">
            <v>2367.0166666666669</v>
          </cell>
        </row>
        <row r="1117">
          <cell r="A1117">
            <v>45931</v>
          </cell>
          <cell r="E1117" t="str">
            <v>Maintenance Contract - Variable</v>
          </cell>
          <cell r="F1117" t="str">
            <v>Ventura</v>
          </cell>
          <cell r="M1117">
            <v>193926.67</v>
          </cell>
          <cell r="U1117">
            <v>17</v>
          </cell>
          <cell r="Y1117">
            <v>17</v>
          </cell>
          <cell r="AC1117">
            <v>9</v>
          </cell>
          <cell r="AG1117"/>
          <cell r="AK1117"/>
          <cell r="AO1117"/>
          <cell r="AS1117">
            <v>21547.407777777778</v>
          </cell>
        </row>
        <row r="1118">
          <cell r="A1118">
            <v>45931</v>
          </cell>
          <cell r="E1118" t="str">
            <v>Maintenance Contract - Variable</v>
          </cell>
          <cell r="F1118" t="str">
            <v>Ventura</v>
          </cell>
          <cell r="M1118">
            <v>66060</v>
          </cell>
          <cell r="U1118">
            <v>10</v>
          </cell>
          <cell r="Y1118">
            <v>10</v>
          </cell>
          <cell r="AC1118">
            <v>30</v>
          </cell>
          <cell r="AG1118"/>
          <cell r="AK1118"/>
          <cell r="AO1118"/>
          <cell r="AS1118">
            <v>2202</v>
          </cell>
        </row>
        <row r="1119">
          <cell r="A1119">
            <v>45931</v>
          </cell>
          <cell r="E1119" t="str">
            <v>Inspection Contract - Fixed Team</v>
          </cell>
          <cell r="F1119" t="str">
            <v>Constellation</v>
          </cell>
          <cell r="M1119">
            <v>38854.6</v>
          </cell>
          <cell r="U1119">
            <v>17</v>
          </cell>
          <cell r="Y1119" t="str">
            <v/>
          </cell>
          <cell r="AC1119">
            <v>18</v>
          </cell>
          <cell r="AG1119"/>
          <cell r="AK1119"/>
          <cell r="AO1119"/>
          <cell r="AS1119">
            <v>2158.588888888889</v>
          </cell>
        </row>
        <row r="1120">
          <cell r="A1120">
            <v>45931</v>
          </cell>
          <cell r="E1120" t="str">
            <v>Maintenance Contract - Variable</v>
          </cell>
          <cell r="F1120" t="str">
            <v>Foresea</v>
          </cell>
          <cell r="M1120">
            <v>14022.3</v>
          </cell>
          <cell r="U1120">
            <v>15</v>
          </cell>
          <cell r="Y1120" t="str">
            <v/>
          </cell>
          <cell r="AC1120">
            <v>6</v>
          </cell>
          <cell r="AG1120"/>
          <cell r="AK1120"/>
          <cell r="AO1120"/>
          <cell r="AS1120">
            <v>2337.0499999999997</v>
          </cell>
        </row>
        <row r="1121">
          <cell r="A1121">
            <v>45931</v>
          </cell>
          <cell r="E1121" t="str">
            <v>Inspection Contract - Fixed Team</v>
          </cell>
          <cell r="F1121" t="str">
            <v>Helix</v>
          </cell>
          <cell r="M1121">
            <v>38725.5</v>
          </cell>
          <cell r="U1121">
            <v>12</v>
          </cell>
          <cell r="Y1121">
            <v>12</v>
          </cell>
          <cell r="AC1121">
            <v>18</v>
          </cell>
          <cell r="AG1121"/>
          <cell r="AK1121"/>
          <cell r="AO1121"/>
          <cell r="AS1121">
            <v>2151.4166666666665</v>
          </cell>
        </row>
        <row r="1122">
          <cell r="A1122">
            <v>45931</v>
          </cell>
          <cell r="E1122" t="str">
            <v>Maintenance Contract - Variable</v>
          </cell>
          <cell r="F1122" t="str">
            <v>Foresea</v>
          </cell>
          <cell r="M1122">
            <v>31280.58</v>
          </cell>
          <cell r="U1122">
            <v>22</v>
          </cell>
          <cell r="Y1122">
            <v>22</v>
          </cell>
          <cell r="AC1122">
            <v>12</v>
          </cell>
          <cell r="AG1122"/>
          <cell r="AK1122"/>
          <cell r="AO1122"/>
          <cell r="AS1122">
            <v>2606.7149999999997</v>
          </cell>
        </row>
        <row r="1123">
          <cell r="A1123">
            <v>45931</v>
          </cell>
          <cell r="E1123" t="str">
            <v>Inspection Spot</v>
          </cell>
          <cell r="F1123" t="str">
            <v>Seadrill</v>
          </cell>
          <cell r="M1123">
            <v>26502</v>
          </cell>
          <cell r="U1123">
            <v>26</v>
          </cell>
          <cell r="Y1123">
            <v>23</v>
          </cell>
          <cell r="AC1123">
            <v>9</v>
          </cell>
          <cell r="AG1123"/>
          <cell r="AK1123"/>
          <cell r="AO1123"/>
          <cell r="AS1123">
            <v>2944.6666666666665</v>
          </cell>
        </row>
        <row r="1124">
          <cell r="A1124">
            <v>45931</v>
          </cell>
          <cell r="E1124" t="str">
            <v>Inspection Contract - Variable</v>
          </cell>
          <cell r="F1124" t="str">
            <v>Transocean</v>
          </cell>
          <cell r="M1124">
            <v>17944</v>
          </cell>
          <cell r="U1124">
            <v>6</v>
          </cell>
          <cell r="Y1124">
            <v>6</v>
          </cell>
          <cell r="AC1124">
            <v>6</v>
          </cell>
          <cell r="AG1124"/>
          <cell r="AK1124"/>
          <cell r="AO1124"/>
          <cell r="AS1124">
            <v>2990.6666666666665</v>
          </cell>
        </row>
        <row r="1125">
          <cell r="A1125">
            <v>45931</v>
          </cell>
          <cell r="E1125" t="str">
            <v>Inspection Contract - Variable</v>
          </cell>
          <cell r="F1125" t="str">
            <v>Constellation</v>
          </cell>
          <cell r="M1125">
            <v>8620.68</v>
          </cell>
          <cell r="U1125">
            <v>18</v>
          </cell>
          <cell r="Y1125" t="str">
            <v/>
          </cell>
          <cell r="AC1125">
            <v>4</v>
          </cell>
          <cell r="AG1125"/>
          <cell r="AK1125"/>
          <cell r="AO1125"/>
          <cell r="AS1125">
            <v>2155.17</v>
          </cell>
        </row>
        <row r="1126">
          <cell r="A1126">
            <v>45931</v>
          </cell>
          <cell r="E1126" t="str">
            <v>Inspection Contract - Variable</v>
          </cell>
          <cell r="F1126" t="str">
            <v>Etesco</v>
          </cell>
          <cell r="M1126">
            <v>36301.120000000003</v>
          </cell>
          <cell r="U1126">
            <v>9</v>
          </cell>
          <cell r="Y1126">
            <v>9</v>
          </cell>
          <cell r="AC1126">
            <v>4</v>
          </cell>
          <cell r="AG1126"/>
          <cell r="AK1126"/>
          <cell r="AO1126"/>
          <cell r="AS1126">
            <v>9075.2799999999988</v>
          </cell>
        </row>
        <row r="1127">
          <cell r="A1127">
            <v>45931</v>
          </cell>
          <cell r="E1127" t="str">
            <v>Inspection Contract - Variable</v>
          </cell>
          <cell r="F1127" t="str">
            <v>Constellation</v>
          </cell>
          <cell r="M1127">
            <v>104204.43</v>
          </cell>
          <cell r="U1127">
            <v>48</v>
          </cell>
          <cell r="Y1127">
            <v>48</v>
          </cell>
          <cell r="AC1127">
            <v>39</v>
          </cell>
          <cell r="AG1127">
            <v>1377.92</v>
          </cell>
          <cell r="AK1127"/>
          <cell r="AO1127"/>
          <cell r="AS1127">
            <v>2671.9084615384613</v>
          </cell>
        </row>
        <row r="1128">
          <cell r="A1128">
            <v>45962</v>
          </cell>
          <cell r="E1128" t="str">
            <v>Inspection Contract - Variable</v>
          </cell>
          <cell r="F1128" t="str">
            <v>Modec</v>
          </cell>
          <cell r="M1128">
            <v>19305.86</v>
          </cell>
          <cell r="U1128">
            <v>232</v>
          </cell>
          <cell r="Y1128" t="str">
            <v/>
          </cell>
          <cell r="AC1128">
            <v>18</v>
          </cell>
          <cell r="AG1128"/>
          <cell r="AK1128"/>
          <cell r="AO1128"/>
          <cell r="AS1128">
            <v>1072.5477777777778</v>
          </cell>
        </row>
        <row r="1129">
          <cell r="A1129">
            <v>45962</v>
          </cell>
          <cell r="E1129" t="str">
            <v>Inspection Contract - Variable</v>
          </cell>
          <cell r="F1129" t="str">
            <v>Modec</v>
          </cell>
          <cell r="M1129">
            <v>12857</v>
          </cell>
          <cell r="U1129">
            <v>-167</v>
          </cell>
          <cell r="Y1129" t="str">
            <v/>
          </cell>
          <cell r="AC1129">
            <v>12</v>
          </cell>
          <cell r="AG1129"/>
          <cell r="AK1129"/>
          <cell r="AO1129"/>
          <cell r="AS1129">
            <v>1071.4166666666667</v>
          </cell>
        </row>
        <row r="1130">
          <cell r="A1130">
            <v>45962</v>
          </cell>
          <cell r="E1130" t="str">
            <v>Maintenance Contract - Variable</v>
          </cell>
          <cell r="F1130" t="str">
            <v>SEA1</v>
          </cell>
          <cell r="M1130">
            <v>62828.4</v>
          </cell>
          <cell r="U1130">
            <v>38</v>
          </cell>
          <cell r="Y1130">
            <v>38</v>
          </cell>
          <cell r="AC1130">
            <v>30</v>
          </cell>
          <cell r="AG1130"/>
          <cell r="AK1130"/>
          <cell r="AO1130"/>
          <cell r="AS1130">
            <v>2094.2800000000002</v>
          </cell>
        </row>
        <row r="1131">
          <cell r="A1131">
            <v>45992</v>
          </cell>
          <cell r="E1131" t="str">
            <v>Inspection Contract - Variable</v>
          </cell>
          <cell r="F1131" t="str">
            <v>Modec</v>
          </cell>
          <cell r="M1131">
            <v>33010.300000000003</v>
          </cell>
          <cell r="U1131">
            <v>198</v>
          </cell>
          <cell r="Y1131" t="str">
            <v/>
          </cell>
          <cell r="AC1131">
            <v>27</v>
          </cell>
          <cell r="AG1131"/>
          <cell r="AK1131"/>
          <cell r="AO1131"/>
          <cell r="AS1131">
            <v>1222.6037037037038</v>
          </cell>
        </row>
        <row r="1132">
          <cell r="A1132">
            <v>45962</v>
          </cell>
          <cell r="E1132" t="str">
            <v>Inspection Contract - Variable</v>
          </cell>
          <cell r="F1132" t="str">
            <v>Foresea</v>
          </cell>
          <cell r="M1132">
            <v>12134.67</v>
          </cell>
          <cell r="U1132">
            <v>114</v>
          </cell>
          <cell r="Y1132" t="str">
            <v/>
          </cell>
          <cell r="AC1132">
            <v>4</v>
          </cell>
          <cell r="AG1132"/>
          <cell r="AK1132"/>
          <cell r="AO1132"/>
          <cell r="AS1132">
            <v>3033.6675</v>
          </cell>
        </row>
        <row r="1133">
          <cell r="A1133">
            <v>45962</v>
          </cell>
          <cell r="E1133" t="str">
            <v>Inspection Contract - Variable</v>
          </cell>
          <cell r="F1133" t="str">
            <v>Constellation</v>
          </cell>
          <cell r="M1133">
            <v>-3672.41</v>
          </cell>
          <cell r="U1133">
            <v>30</v>
          </cell>
          <cell r="Y1133">
            <v>30</v>
          </cell>
          <cell r="AC1133">
            <v>0</v>
          </cell>
          <cell r="AG1133">
            <v>-622.16999999999985</v>
          </cell>
          <cell r="AK1133"/>
          <cell r="AO1133"/>
          <cell r="AS1133" t="str">
            <v/>
          </cell>
        </row>
        <row r="1134">
          <cell r="A1134">
            <v>45962</v>
          </cell>
          <cell r="E1134" t="str">
            <v>Inspection Contract - Variable</v>
          </cell>
          <cell r="F1134" t="str">
            <v>Foresea</v>
          </cell>
          <cell r="M1134">
            <v>9213.36</v>
          </cell>
          <cell r="U1134">
            <v>158</v>
          </cell>
          <cell r="Y1134" t="str">
            <v/>
          </cell>
          <cell r="AC1134">
            <v>3</v>
          </cell>
          <cell r="AG1134"/>
          <cell r="AK1134"/>
          <cell r="AO1134"/>
          <cell r="AS1134">
            <v>3071.1200000000003</v>
          </cell>
        </row>
        <row r="1135">
          <cell r="A1135">
            <v>45962</v>
          </cell>
          <cell r="E1135" t="str">
            <v>Inspection Contract - Fixed Team</v>
          </cell>
          <cell r="F1135" t="str">
            <v>Transocean</v>
          </cell>
          <cell r="M1135">
            <v>1670.25</v>
          </cell>
          <cell r="U1135">
            <v>31</v>
          </cell>
          <cell r="Y1135" t="str">
            <v/>
          </cell>
          <cell r="AC1135">
            <v>0</v>
          </cell>
          <cell r="AG1135"/>
          <cell r="AK1135"/>
          <cell r="AO1135"/>
          <cell r="AS1135" t="str">
            <v/>
          </cell>
        </row>
        <row r="1136">
          <cell r="A1136">
            <v>45962</v>
          </cell>
          <cell r="E1136" t="str">
            <v>Inspection Contract - Fixed Team</v>
          </cell>
          <cell r="F1136" t="str">
            <v>Transocean</v>
          </cell>
          <cell r="M1136">
            <v>-18918</v>
          </cell>
          <cell r="U1136">
            <v>35</v>
          </cell>
          <cell r="Y1136">
            <v>35</v>
          </cell>
          <cell r="AC1136">
            <v>0</v>
          </cell>
          <cell r="AG1136"/>
          <cell r="AK1136"/>
          <cell r="AO1136"/>
          <cell r="AS1136" t="str">
            <v/>
          </cell>
        </row>
        <row r="1137">
          <cell r="A1137">
            <v>45962</v>
          </cell>
          <cell r="E1137" t="str">
            <v>Inspection Contract - Fixed Team</v>
          </cell>
          <cell r="F1137" t="str">
            <v>Transocean</v>
          </cell>
          <cell r="M1137">
            <v>18918</v>
          </cell>
          <cell r="U1137">
            <v>35</v>
          </cell>
          <cell r="Y1137">
            <v>35</v>
          </cell>
          <cell r="AC1137">
            <v>0</v>
          </cell>
          <cell r="AG1137"/>
          <cell r="AK1137"/>
          <cell r="AO1137"/>
          <cell r="AS1137" t="str">
            <v/>
          </cell>
        </row>
        <row r="1138">
          <cell r="A1138">
            <v>45962</v>
          </cell>
          <cell r="E1138" t="str">
            <v>Inspection Contract - Variable</v>
          </cell>
          <cell r="F1138" t="str">
            <v>Helix</v>
          </cell>
          <cell r="M1138">
            <v>22800</v>
          </cell>
          <cell r="U1138">
            <v>37</v>
          </cell>
          <cell r="Y1138" t="str">
            <v/>
          </cell>
          <cell r="AC1138">
            <v>0</v>
          </cell>
          <cell r="AG1138"/>
          <cell r="AK1138"/>
          <cell r="AO1138"/>
          <cell r="AS1138" t="str">
            <v/>
          </cell>
        </row>
        <row r="1139">
          <cell r="A1139">
            <v>45962</v>
          </cell>
          <cell r="E1139" t="str">
            <v>Inspection Contract - Variable</v>
          </cell>
          <cell r="F1139" t="str">
            <v>Modec</v>
          </cell>
          <cell r="M1139">
            <v>-33.06</v>
          </cell>
          <cell r="U1139">
            <v>158</v>
          </cell>
          <cell r="Y1139">
            <v>156</v>
          </cell>
          <cell r="AC1139">
            <v>0</v>
          </cell>
          <cell r="AG1139"/>
          <cell r="AK1139"/>
          <cell r="AO1139"/>
          <cell r="AS1139" t="str">
            <v/>
          </cell>
        </row>
        <row r="1140">
          <cell r="A1140">
            <v>45962</v>
          </cell>
          <cell r="E1140" t="str">
            <v>Inspection Contract - Variable</v>
          </cell>
          <cell r="F1140" t="str">
            <v>Constellation</v>
          </cell>
          <cell r="M1140">
            <v>13201.82</v>
          </cell>
          <cell r="U1140" t="str">
            <v/>
          </cell>
          <cell r="Y1140">
            <v>108</v>
          </cell>
          <cell r="AC1140">
            <v>0</v>
          </cell>
          <cell r="AG1140"/>
          <cell r="AK1140"/>
          <cell r="AO1140"/>
          <cell r="AS1140" t="str">
            <v/>
          </cell>
        </row>
        <row r="1141">
          <cell r="A1141">
            <v>45962</v>
          </cell>
          <cell r="E1141" t="str">
            <v>Maintenance Spot</v>
          </cell>
          <cell r="F1141" t="str">
            <v>Archer</v>
          </cell>
          <cell r="M1141">
            <v>-15480</v>
          </cell>
          <cell r="U1141">
            <v>93</v>
          </cell>
          <cell r="Y1141">
            <v>153</v>
          </cell>
          <cell r="AC1141">
            <v>0</v>
          </cell>
          <cell r="AG1141"/>
          <cell r="AK1141"/>
          <cell r="AO1141">
            <v>-15480</v>
          </cell>
          <cell r="AS1141" t="str">
            <v/>
          </cell>
        </row>
        <row r="1142">
          <cell r="A1142">
            <v>45962</v>
          </cell>
          <cell r="E1142" t="str">
            <v>Inspection Contract - Fixed Team</v>
          </cell>
          <cell r="F1142" t="str">
            <v>Foresea</v>
          </cell>
          <cell r="M1142">
            <v>-8366.06</v>
          </cell>
          <cell r="U1142">
            <v>65</v>
          </cell>
          <cell r="Y1142" t="str">
            <v/>
          </cell>
          <cell r="AC1142">
            <v>0</v>
          </cell>
          <cell r="AG1142"/>
          <cell r="AK1142"/>
          <cell r="AO1142"/>
          <cell r="AS1142" t="str">
            <v/>
          </cell>
        </row>
        <row r="1143">
          <cell r="A1143">
            <v>45962</v>
          </cell>
          <cell r="E1143" t="str">
            <v>Maintenance Spot</v>
          </cell>
          <cell r="F1143" t="str">
            <v>Subsea 7</v>
          </cell>
          <cell r="M1143">
            <v>-4569.62</v>
          </cell>
          <cell r="U1143">
            <v>94</v>
          </cell>
          <cell r="Y1143">
            <v>94</v>
          </cell>
          <cell r="AC1143">
            <v>-2</v>
          </cell>
          <cell r="AG1143"/>
          <cell r="AK1143"/>
          <cell r="AO1143"/>
          <cell r="AS1143">
            <v>2284.81</v>
          </cell>
        </row>
        <row r="1144">
          <cell r="A1144">
            <v>45962</v>
          </cell>
          <cell r="E1144" t="str">
            <v>Inspection Contract - Variable</v>
          </cell>
          <cell r="F1144" t="str">
            <v>Constellation</v>
          </cell>
          <cell r="M1144">
            <v>30067.13</v>
          </cell>
          <cell r="U1144">
            <v>37</v>
          </cell>
          <cell r="Y1144">
            <v>37</v>
          </cell>
          <cell r="AC1144">
            <v>13</v>
          </cell>
          <cell r="AG1144">
            <v>5857.9400000000023</v>
          </cell>
          <cell r="AK1144"/>
          <cell r="AO1144">
            <v>-74.81</v>
          </cell>
          <cell r="AS1144">
            <v>2312.856153846154</v>
          </cell>
        </row>
        <row r="1145">
          <cell r="A1145">
            <v>45962</v>
          </cell>
          <cell r="E1145" t="str">
            <v>Inspection Spot</v>
          </cell>
          <cell r="F1145" t="str">
            <v>Prosafe</v>
          </cell>
          <cell r="M1145">
            <v>690.38</v>
          </cell>
          <cell r="U1145" t="str">
            <v/>
          </cell>
          <cell r="Y1145">
            <v>14</v>
          </cell>
          <cell r="AC1145">
            <v>0</v>
          </cell>
          <cell r="AG1145"/>
          <cell r="AK1145"/>
          <cell r="AO1145"/>
          <cell r="AS1145" t="str">
            <v/>
          </cell>
        </row>
        <row r="1146">
          <cell r="A1146">
            <v>45962</v>
          </cell>
          <cell r="E1146" t="str">
            <v>Inspection Contract - Variable</v>
          </cell>
          <cell r="F1146" t="str">
            <v>Modec</v>
          </cell>
          <cell r="M1146">
            <v>30.86</v>
          </cell>
          <cell r="U1146">
            <v>53</v>
          </cell>
          <cell r="Y1146" t="str">
            <v/>
          </cell>
          <cell r="AC1146">
            <v>0</v>
          </cell>
          <cell r="AG1146"/>
          <cell r="AK1146"/>
          <cell r="AO1146"/>
          <cell r="AS1146" t="str">
            <v/>
          </cell>
        </row>
        <row r="1147">
          <cell r="A1147">
            <v>45962</v>
          </cell>
          <cell r="E1147" t="str">
            <v>Inspection Contract - Variable</v>
          </cell>
          <cell r="F1147" t="str">
            <v>Foresea</v>
          </cell>
          <cell r="M1147">
            <v>958.81</v>
          </cell>
          <cell r="U1147">
            <v>69</v>
          </cell>
          <cell r="Y1147">
            <v>68</v>
          </cell>
          <cell r="AC1147">
            <v>0</v>
          </cell>
          <cell r="AG1147"/>
          <cell r="AK1147"/>
          <cell r="AO1147"/>
          <cell r="AS1147" t="str">
            <v/>
          </cell>
        </row>
        <row r="1148">
          <cell r="A1148">
            <v>45839</v>
          </cell>
          <cell r="E1148" t="str">
            <v>Inspection Spot</v>
          </cell>
          <cell r="F1148" t="str">
            <v>Seadrill</v>
          </cell>
          <cell r="M1148">
            <v>522010.16</v>
          </cell>
          <cell r="U1148">
            <v>15</v>
          </cell>
          <cell r="Y1148">
            <v>15</v>
          </cell>
          <cell r="AC1148">
            <v>192</v>
          </cell>
          <cell r="AG1148">
            <v>2130.16</v>
          </cell>
          <cell r="AK1148"/>
          <cell r="AO1148"/>
          <cell r="AS1148">
            <v>2718.8029166666665</v>
          </cell>
        </row>
        <row r="1149">
          <cell r="A1149">
            <v>45962</v>
          </cell>
          <cell r="E1149" t="str">
            <v>Maintenance Spot</v>
          </cell>
          <cell r="F1149" t="str">
            <v>Akofs Offshore</v>
          </cell>
          <cell r="M1149">
            <v>-9680</v>
          </cell>
          <cell r="U1149">
            <v>47</v>
          </cell>
          <cell r="Y1149">
            <v>47</v>
          </cell>
          <cell r="AC1149">
            <v>0</v>
          </cell>
          <cell r="AG1149"/>
          <cell r="AK1149"/>
          <cell r="AO1149"/>
          <cell r="AS1149" t="str">
            <v/>
          </cell>
        </row>
        <row r="1150">
          <cell r="A1150">
            <v>45962</v>
          </cell>
          <cell r="E1150" t="str">
            <v>Inspection Contract - Variable</v>
          </cell>
          <cell r="F1150" t="str">
            <v>Constellation</v>
          </cell>
          <cell r="M1150">
            <v>557.75</v>
          </cell>
          <cell r="U1150">
            <v>24</v>
          </cell>
          <cell r="Y1150">
            <v>24</v>
          </cell>
          <cell r="AC1150">
            <v>0</v>
          </cell>
          <cell r="AG1150"/>
          <cell r="AK1150"/>
          <cell r="AO1150"/>
          <cell r="AS1150" t="str">
            <v/>
          </cell>
        </row>
        <row r="1151">
          <cell r="A1151">
            <v>45962</v>
          </cell>
          <cell r="E1151" t="str">
            <v>Inspection Contract - Fixed Team</v>
          </cell>
          <cell r="F1151" t="str">
            <v>Constellation</v>
          </cell>
          <cell r="M1151">
            <v>0.89</v>
          </cell>
          <cell r="U1151">
            <v>5</v>
          </cell>
          <cell r="Y1151" t="str">
            <v/>
          </cell>
          <cell r="AC1151">
            <v>0</v>
          </cell>
          <cell r="AG1151"/>
          <cell r="AK1151"/>
          <cell r="AO1151">
            <v>0.89</v>
          </cell>
          <cell r="AS1151" t="str">
            <v/>
          </cell>
        </row>
        <row r="1152">
          <cell r="A1152">
            <v>45962</v>
          </cell>
          <cell r="E1152" t="str">
            <v>Engineering</v>
          </cell>
          <cell r="F1152" t="str">
            <v>Helix</v>
          </cell>
          <cell r="M1152">
            <v>-68925</v>
          </cell>
          <cell r="U1152">
            <v>76</v>
          </cell>
          <cell r="Y1152" t="str">
            <v/>
          </cell>
          <cell r="AC1152">
            <v>-45</v>
          </cell>
          <cell r="AG1152"/>
          <cell r="AK1152"/>
          <cell r="AO1152"/>
          <cell r="AS1152">
            <v>1531.6666666666667</v>
          </cell>
        </row>
        <row r="1153">
          <cell r="A1153">
            <v>45962</v>
          </cell>
          <cell r="E1153" t="str">
            <v>Inspection Contract - Fixed Team</v>
          </cell>
          <cell r="F1153" t="str">
            <v>Transocean</v>
          </cell>
          <cell r="M1153">
            <v>1182.3800000000001</v>
          </cell>
          <cell r="U1153">
            <v>31</v>
          </cell>
          <cell r="Y1153" t="str">
            <v/>
          </cell>
          <cell r="AC1153">
            <v>0</v>
          </cell>
          <cell r="AG1153"/>
          <cell r="AK1153"/>
          <cell r="AO1153"/>
          <cell r="AS1153" t="str">
            <v/>
          </cell>
        </row>
        <row r="1154">
          <cell r="A1154">
            <v>45962</v>
          </cell>
          <cell r="E1154" t="str">
            <v>Inspection Contract - Fixed Team</v>
          </cell>
          <cell r="F1154" t="str">
            <v>Transocean</v>
          </cell>
          <cell r="M1154">
            <v>19365.86</v>
          </cell>
          <cell r="U1154">
            <v>32</v>
          </cell>
          <cell r="Y1154" t="str">
            <v/>
          </cell>
          <cell r="AC1154">
            <v>9</v>
          </cell>
          <cell r="AG1154">
            <v>6217.43</v>
          </cell>
          <cell r="AK1154"/>
          <cell r="AO1154"/>
          <cell r="AS1154">
            <v>2151.7622222222221</v>
          </cell>
        </row>
        <row r="1155">
          <cell r="A1155">
            <v>45962</v>
          </cell>
          <cell r="E1155" t="str">
            <v>Inspection Contract - Fixed Team</v>
          </cell>
          <cell r="F1155" t="str">
            <v>Transocean</v>
          </cell>
          <cell r="M1155">
            <v>6977.2</v>
          </cell>
          <cell r="U1155">
            <v>13</v>
          </cell>
          <cell r="Y1155" t="str">
            <v/>
          </cell>
          <cell r="AC1155">
            <v>2</v>
          </cell>
          <cell r="AG1155">
            <v>727.49</v>
          </cell>
          <cell r="AK1155"/>
          <cell r="AO1155"/>
          <cell r="AS1155">
            <v>3488.6</v>
          </cell>
        </row>
        <row r="1156">
          <cell r="A1156">
            <v>45870</v>
          </cell>
          <cell r="E1156" t="str">
            <v>Inspection Spot</v>
          </cell>
          <cell r="F1156" t="str">
            <v>Seadrill</v>
          </cell>
          <cell r="M1156">
            <v>515776.07</v>
          </cell>
          <cell r="U1156">
            <v>25</v>
          </cell>
          <cell r="Y1156">
            <v>25</v>
          </cell>
          <cell r="AC1156">
            <v>186</v>
          </cell>
          <cell r="AG1156">
            <v>4260.32</v>
          </cell>
          <cell r="AK1156"/>
          <cell r="AO1156"/>
          <cell r="AS1156">
            <v>2772.9896236559139</v>
          </cell>
        </row>
        <row r="1157">
          <cell r="A1157">
            <v>45901</v>
          </cell>
          <cell r="E1157" t="str">
            <v>Inspection Spot</v>
          </cell>
          <cell r="F1157" t="str">
            <v>Seadrill</v>
          </cell>
          <cell r="M1157">
            <v>-16482.189999999999</v>
          </cell>
          <cell r="U1157">
            <v>25</v>
          </cell>
          <cell r="Y1157">
            <v>25</v>
          </cell>
          <cell r="AC1157">
            <v>-9</v>
          </cell>
          <cell r="AG1157">
            <v>-3195.24</v>
          </cell>
          <cell r="AK1157"/>
          <cell r="AO1157"/>
          <cell r="AS1157">
            <v>1831.3544444444426</v>
          </cell>
        </row>
        <row r="1158">
          <cell r="A1158">
            <v>45962</v>
          </cell>
          <cell r="E1158" t="str">
            <v>Inspection Contract - Variable</v>
          </cell>
          <cell r="F1158" t="str">
            <v>Ventura</v>
          </cell>
          <cell r="M1158">
            <v>78589.17</v>
          </cell>
          <cell r="U1158">
            <v>21</v>
          </cell>
          <cell r="Y1158">
            <v>21</v>
          </cell>
          <cell r="AC1158">
            <v>35</v>
          </cell>
          <cell r="AG1158"/>
          <cell r="AK1158"/>
          <cell r="AO1158"/>
          <cell r="AS1158">
            <v>2245.4048571428566</v>
          </cell>
        </row>
        <row r="1159">
          <cell r="A1159">
            <v>45962</v>
          </cell>
          <cell r="E1159" t="str">
            <v>Inspection Contract - Variable</v>
          </cell>
          <cell r="F1159" t="str">
            <v>Ventura</v>
          </cell>
          <cell r="M1159">
            <v>5065.67</v>
          </cell>
          <cell r="U1159">
            <v>12</v>
          </cell>
          <cell r="Y1159">
            <v>12</v>
          </cell>
          <cell r="AC1159">
            <v>1</v>
          </cell>
          <cell r="AG1159"/>
          <cell r="AK1159"/>
          <cell r="AO1159"/>
          <cell r="AS1159">
            <v>5065.67</v>
          </cell>
        </row>
        <row r="1160">
          <cell r="A1160">
            <v>45962</v>
          </cell>
          <cell r="E1160" t="str">
            <v>Inspection Contract - Fixed Team</v>
          </cell>
          <cell r="F1160" t="str">
            <v>Transocean</v>
          </cell>
          <cell r="M1160">
            <v>1576.5</v>
          </cell>
          <cell r="U1160">
            <v>18</v>
          </cell>
          <cell r="Y1160" t="str">
            <v/>
          </cell>
          <cell r="AC1160">
            <v>0</v>
          </cell>
          <cell r="AG1160"/>
          <cell r="AK1160"/>
          <cell r="AO1160"/>
          <cell r="AS1160" t="str">
            <v/>
          </cell>
        </row>
        <row r="1161">
          <cell r="A1161">
            <v>45962</v>
          </cell>
          <cell r="E1161" t="str">
            <v>Inspection Contract - Variable</v>
          </cell>
          <cell r="F1161" t="str">
            <v>Transocean</v>
          </cell>
          <cell r="M1161">
            <v>218460</v>
          </cell>
          <cell r="U1161">
            <v>14</v>
          </cell>
          <cell r="Y1161">
            <v>14</v>
          </cell>
          <cell r="AC1161">
            <v>93</v>
          </cell>
          <cell r="AG1161"/>
          <cell r="AK1161"/>
          <cell r="AO1161"/>
          <cell r="AS1161">
            <v>2349.0322580645161</v>
          </cell>
        </row>
        <row r="1162">
          <cell r="A1162">
            <v>45962</v>
          </cell>
          <cell r="E1162" t="str">
            <v>Inspection Contract - Variable</v>
          </cell>
          <cell r="F1162" t="str">
            <v>Transocean</v>
          </cell>
          <cell r="M1162">
            <v>220020</v>
          </cell>
          <cell r="U1162">
            <v>12</v>
          </cell>
          <cell r="Y1162">
            <v>12</v>
          </cell>
          <cell r="AC1162">
            <v>93</v>
          </cell>
          <cell r="AG1162"/>
          <cell r="AK1162"/>
          <cell r="AO1162"/>
          <cell r="AS1162">
            <v>2365.8064516129034</v>
          </cell>
        </row>
        <row r="1163">
          <cell r="A1163">
            <v>45962</v>
          </cell>
          <cell r="E1163" t="str">
            <v>Maintenance Spot</v>
          </cell>
          <cell r="F1163" t="str">
            <v>PRIO</v>
          </cell>
          <cell r="M1163">
            <v>239615.85</v>
          </cell>
          <cell r="U1163">
            <v>17</v>
          </cell>
          <cell r="Y1163">
            <v>54</v>
          </cell>
          <cell r="AC1163">
            <v>3</v>
          </cell>
          <cell r="AG1163"/>
          <cell r="AK1163"/>
          <cell r="AO1163"/>
          <cell r="AS1163">
            <v>79871.95</v>
          </cell>
        </row>
        <row r="1164">
          <cell r="A1164">
            <v>45962</v>
          </cell>
          <cell r="E1164" t="str">
            <v>Inspection Spot</v>
          </cell>
          <cell r="F1164" t="str">
            <v>Oceaneering</v>
          </cell>
          <cell r="M1164">
            <v>3140.62</v>
          </cell>
          <cell r="U1164">
            <v>38</v>
          </cell>
          <cell r="Y1164" t="str">
            <v/>
          </cell>
          <cell r="AC1164">
            <v>2</v>
          </cell>
          <cell r="AG1164"/>
          <cell r="AK1164"/>
          <cell r="AO1164"/>
          <cell r="AS1164">
            <v>1570.31</v>
          </cell>
        </row>
        <row r="1165">
          <cell r="A1165">
            <v>45962</v>
          </cell>
          <cell r="E1165" t="str">
            <v>Inspection Contract - Variable</v>
          </cell>
          <cell r="F1165" t="str">
            <v>Transocean</v>
          </cell>
          <cell r="M1165">
            <v>242325.72</v>
          </cell>
          <cell r="U1165">
            <v>8</v>
          </cell>
          <cell r="Y1165">
            <v>8</v>
          </cell>
          <cell r="AC1165">
            <v>11</v>
          </cell>
          <cell r="AG1165">
            <v>751.06</v>
          </cell>
          <cell r="AK1165"/>
          <cell r="AO1165">
            <v>0.12</v>
          </cell>
          <cell r="AS1165">
            <v>22029.610909090909</v>
          </cell>
        </row>
        <row r="1166">
          <cell r="A1166">
            <v>45962</v>
          </cell>
          <cell r="E1166" t="str">
            <v>Inspection Contract - Variable</v>
          </cell>
          <cell r="F1166" t="str">
            <v>Transocean</v>
          </cell>
          <cell r="M1166">
            <v>17544.5</v>
          </cell>
          <cell r="U1166">
            <v>19</v>
          </cell>
          <cell r="Y1166">
            <v>19</v>
          </cell>
          <cell r="AC1166">
            <v>0</v>
          </cell>
          <cell r="AG1166">
            <v>227.96</v>
          </cell>
          <cell r="AK1166"/>
          <cell r="AO1166"/>
          <cell r="AS1166" t="str">
            <v/>
          </cell>
        </row>
        <row r="1167">
          <cell r="A1167">
            <v>45962</v>
          </cell>
          <cell r="E1167" t="str">
            <v>Maintenance Contract - Variable</v>
          </cell>
          <cell r="F1167" t="str">
            <v>Transocean</v>
          </cell>
          <cell r="M1167">
            <v>10827.44</v>
          </cell>
          <cell r="U1167">
            <v>32</v>
          </cell>
          <cell r="Y1167">
            <v>32</v>
          </cell>
          <cell r="AC1167">
            <v>0</v>
          </cell>
          <cell r="AG1167"/>
          <cell r="AK1167"/>
          <cell r="AO1167"/>
          <cell r="AS1167" t="str">
            <v/>
          </cell>
        </row>
        <row r="1168">
          <cell r="A1168">
            <v>45962</v>
          </cell>
          <cell r="E1168" t="str">
            <v>Inspection Contract - Variable</v>
          </cell>
          <cell r="F1168" t="str">
            <v>Helix</v>
          </cell>
          <cell r="M1168">
            <v>21220.66</v>
          </cell>
          <cell r="U1168">
            <v>38</v>
          </cell>
          <cell r="Y1168">
            <v>38</v>
          </cell>
          <cell r="AC1168">
            <v>-35</v>
          </cell>
          <cell r="AG1168">
            <v>-31952.400000000023</v>
          </cell>
          <cell r="AK1168"/>
          <cell r="AO1168"/>
          <cell r="AS1168">
            <v>-606.30457142857233</v>
          </cell>
        </row>
        <row r="1169">
          <cell r="A1169">
            <v>45962</v>
          </cell>
          <cell r="E1169" t="str">
            <v>Inspection Spot</v>
          </cell>
          <cell r="F1169" t="str">
            <v>Subsea 7</v>
          </cell>
          <cell r="M1169">
            <v>-314.43</v>
          </cell>
          <cell r="U1169">
            <v>37</v>
          </cell>
          <cell r="Y1169" t="str">
            <v/>
          </cell>
          <cell r="AC1169">
            <v>0</v>
          </cell>
          <cell r="AG1169"/>
          <cell r="AK1169"/>
          <cell r="AO1169"/>
          <cell r="AS1169" t="str">
            <v/>
          </cell>
        </row>
        <row r="1170">
          <cell r="A1170">
            <v>45962</v>
          </cell>
          <cell r="E1170" t="str">
            <v>Engineering</v>
          </cell>
          <cell r="F1170" t="str">
            <v>Constellation</v>
          </cell>
          <cell r="M1170">
            <v>-9100</v>
          </cell>
          <cell r="U1170">
            <v>13</v>
          </cell>
          <cell r="Y1170" t="str">
            <v/>
          </cell>
          <cell r="AC1170">
            <v>0</v>
          </cell>
          <cell r="AG1170"/>
          <cell r="AK1170"/>
          <cell r="AO1170"/>
          <cell r="AS1170" t="str">
            <v/>
          </cell>
        </row>
        <row r="1171">
          <cell r="A1171">
            <v>45962</v>
          </cell>
          <cell r="E1171" t="str">
            <v>Inspection Spot</v>
          </cell>
          <cell r="F1171" t="str">
            <v>Archer</v>
          </cell>
          <cell r="M1171">
            <v>-1000</v>
          </cell>
          <cell r="U1171">
            <v>39</v>
          </cell>
          <cell r="Y1171">
            <v>39</v>
          </cell>
          <cell r="AC1171">
            <v>0</v>
          </cell>
          <cell r="AG1171"/>
          <cell r="AK1171"/>
          <cell r="AO1171"/>
          <cell r="AS1171" t="str">
            <v/>
          </cell>
        </row>
        <row r="1172">
          <cell r="A1172">
            <v>45962</v>
          </cell>
          <cell r="E1172" t="str">
            <v>Maintenance Contract - Variable</v>
          </cell>
          <cell r="F1172" t="str">
            <v>SEA1</v>
          </cell>
          <cell r="M1172">
            <v>-6240</v>
          </cell>
          <cell r="U1172">
            <v>31</v>
          </cell>
          <cell r="Y1172">
            <v>31</v>
          </cell>
          <cell r="AC1172">
            <v>0</v>
          </cell>
          <cell r="AG1172"/>
          <cell r="AK1172"/>
          <cell r="AO1172"/>
          <cell r="AS1172" t="str">
            <v/>
          </cell>
        </row>
        <row r="1173">
          <cell r="A1173">
            <v>45962</v>
          </cell>
          <cell r="E1173" t="str">
            <v>Maintenance Contract - Variable</v>
          </cell>
          <cell r="F1173" t="str">
            <v>SEA1</v>
          </cell>
          <cell r="M1173">
            <v>-21762</v>
          </cell>
          <cell r="U1173">
            <v>38</v>
          </cell>
          <cell r="Y1173">
            <v>38</v>
          </cell>
          <cell r="AC1173">
            <v>0</v>
          </cell>
          <cell r="AG1173"/>
          <cell r="AK1173"/>
          <cell r="AO1173"/>
          <cell r="AS1173" t="str">
            <v/>
          </cell>
        </row>
        <row r="1174">
          <cell r="A1174">
            <v>45962</v>
          </cell>
          <cell r="E1174" t="str">
            <v>Inspection Contract - Variable</v>
          </cell>
          <cell r="F1174" t="str">
            <v>Transocean</v>
          </cell>
          <cell r="M1174">
            <v>5897.99</v>
          </cell>
          <cell r="U1174">
            <v>17</v>
          </cell>
          <cell r="Y1174">
            <v>17</v>
          </cell>
          <cell r="AC1174">
            <v>2</v>
          </cell>
          <cell r="AG1174"/>
          <cell r="AK1174"/>
          <cell r="AO1174"/>
          <cell r="AS1174">
            <v>2948.9949999999999</v>
          </cell>
        </row>
        <row r="1175">
          <cell r="A1175">
            <v>45931</v>
          </cell>
          <cell r="E1175" t="str">
            <v>Inspection Contract - Variable</v>
          </cell>
          <cell r="F1175" t="str">
            <v>SEA1</v>
          </cell>
          <cell r="M1175">
            <v>78483.600000000006</v>
          </cell>
          <cell r="U1175" t="str">
            <v/>
          </cell>
          <cell r="Y1175" t="str">
            <v/>
          </cell>
          <cell r="AC1175">
            <v>30</v>
          </cell>
          <cell r="AG1175"/>
          <cell r="AK1175"/>
          <cell r="AO1175"/>
          <cell r="AS1175">
            <v>2616.1200000000003</v>
          </cell>
        </row>
        <row r="1176">
          <cell r="A1176">
            <v>45962</v>
          </cell>
          <cell r="E1176" t="str">
            <v>Inspection Spot</v>
          </cell>
          <cell r="F1176" t="str">
            <v>Technip</v>
          </cell>
          <cell r="M1176">
            <v>121363.41</v>
          </cell>
          <cell r="U1176">
            <v>43</v>
          </cell>
          <cell r="Y1176">
            <v>43</v>
          </cell>
          <cell r="AC1176">
            <v>43</v>
          </cell>
          <cell r="AG1176">
            <v>26642.879999999997</v>
          </cell>
          <cell r="AK1176"/>
          <cell r="AO1176"/>
          <cell r="AS1176">
            <v>2822.4048837209307</v>
          </cell>
        </row>
        <row r="1177">
          <cell r="A1177">
            <v>45962</v>
          </cell>
          <cell r="E1177" t="str">
            <v>Inspection Spot</v>
          </cell>
          <cell r="F1177" t="str">
            <v>Technip</v>
          </cell>
          <cell r="M1177">
            <v>-65518.79</v>
          </cell>
          <cell r="U1177">
            <v>37</v>
          </cell>
          <cell r="Y1177">
            <v>37</v>
          </cell>
          <cell r="AC1177">
            <v>-14</v>
          </cell>
          <cell r="AG1177">
            <v>-4238.6399999999994</v>
          </cell>
          <cell r="AK1177"/>
          <cell r="AO1177"/>
          <cell r="AS1177">
            <v>4679.9135714285712</v>
          </cell>
        </row>
        <row r="1178">
          <cell r="A1178">
            <v>45962</v>
          </cell>
          <cell r="E1178" t="str">
            <v>Inspection Contract - Variable</v>
          </cell>
          <cell r="F1178" t="str">
            <v>Constellation</v>
          </cell>
          <cell r="M1178">
            <v>53377.32</v>
          </cell>
          <cell r="U1178">
            <v>48</v>
          </cell>
          <cell r="Y1178">
            <v>48</v>
          </cell>
          <cell r="AC1178">
            <v>9</v>
          </cell>
          <cell r="AG1178">
            <v>1063.81</v>
          </cell>
          <cell r="AK1178"/>
          <cell r="AO1178"/>
          <cell r="AS1178">
            <v>5930.8133333333308</v>
          </cell>
        </row>
        <row r="1179">
          <cell r="A1179">
            <v>45962</v>
          </cell>
          <cell r="E1179" t="str">
            <v>Inspection Contract - Fixed Team</v>
          </cell>
          <cell r="F1179" t="str">
            <v>Etesco</v>
          </cell>
          <cell r="M1179">
            <v>105675.67</v>
          </cell>
          <cell r="U1179">
            <v>7</v>
          </cell>
          <cell r="Y1179">
            <v>7</v>
          </cell>
          <cell r="AC1179">
            <v>48</v>
          </cell>
          <cell r="AG1179"/>
          <cell r="AK1179"/>
          <cell r="AO1179"/>
          <cell r="AS1179">
            <v>2201.5764583333334</v>
          </cell>
        </row>
        <row r="1180">
          <cell r="A1180">
            <v>45962</v>
          </cell>
          <cell r="E1180" t="str">
            <v>Inspection Contract - Variable</v>
          </cell>
          <cell r="F1180" t="str">
            <v>Constellation</v>
          </cell>
          <cell r="M1180">
            <v>-2067.46</v>
          </cell>
          <cell r="U1180">
            <v>3</v>
          </cell>
          <cell r="Y1180">
            <v>3</v>
          </cell>
          <cell r="AC1180">
            <v>-2</v>
          </cell>
          <cell r="AG1180">
            <v>532.54</v>
          </cell>
          <cell r="AK1180"/>
          <cell r="AO1180"/>
          <cell r="AS1180">
            <v>1033.73</v>
          </cell>
        </row>
        <row r="1181">
          <cell r="A1181">
            <v>45962</v>
          </cell>
          <cell r="E1181" t="str">
            <v>Inspection Contract - Variable</v>
          </cell>
          <cell r="F1181" t="str">
            <v>Transocean</v>
          </cell>
          <cell r="M1181">
            <v>79906.600000000006</v>
          </cell>
          <cell r="U1181">
            <v>47</v>
          </cell>
          <cell r="Y1181">
            <v>47</v>
          </cell>
          <cell r="AC1181">
            <v>34</v>
          </cell>
          <cell r="AG1181">
            <v>1339.64</v>
          </cell>
          <cell r="AK1181"/>
          <cell r="AO1181"/>
          <cell r="AS1181">
            <v>2350.1941176470591</v>
          </cell>
        </row>
        <row r="1182">
          <cell r="A1182">
            <v>45962</v>
          </cell>
          <cell r="E1182" t="str">
            <v>Maintenance Contract - Variable</v>
          </cell>
          <cell r="F1182" t="str">
            <v>Transocean</v>
          </cell>
          <cell r="M1182">
            <v>472341.14</v>
          </cell>
          <cell r="U1182">
            <v>18</v>
          </cell>
          <cell r="Y1182">
            <v>18</v>
          </cell>
          <cell r="AC1182">
            <v>87</v>
          </cell>
          <cell r="AG1182">
            <v>5318.41</v>
          </cell>
          <cell r="AK1182"/>
          <cell r="AO1182"/>
          <cell r="AS1182">
            <v>5429.2085057471259</v>
          </cell>
        </row>
        <row r="1183">
          <cell r="A1183">
            <v>45962</v>
          </cell>
          <cell r="E1183" t="str">
            <v>Inspection Contract - Variable</v>
          </cell>
          <cell r="F1183" t="str">
            <v>Foresea</v>
          </cell>
          <cell r="M1183">
            <v>37422.870000000003</v>
          </cell>
          <cell r="U1183">
            <v>25</v>
          </cell>
          <cell r="Y1183">
            <v>25</v>
          </cell>
          <cell r="AC1183">
            <v>15</v>
          </cell>
          <cell r="AG1183"/>
          <cell r="AK1183"/>
          <cell r="AO1183"/>
          <cell r="AS1183">
            <v>2494.8579999999997</v>
          </cell>
        </row>
        <row r="1184">
          <cell r="A1184">
            <v>45992</v>
          </cell>
          <cell r="E1184" t="str">
            <v>Inspection Contract - Variable</v>
          </cell>
          <cell r="F1184" t="str">
            <v>Modec</v>
          </cell>
          <cell r="M1184">
            <v>16500</v>
          </cell>
          <cell r="U1184">
            <v>175</v>
          </cell>
          <cell r="Y1184" t="str">
            <v/>
          </cell>
          <cell r="AC1184">
            <v>18</v>
          </cell>
          <cell r="AG1184"/>
          <cell r="AK1184"/>
          <cell r="AO1184"/>
          <cell r="AS1184">
            <v>916.66666666666663</v>
          </cell>
        </row>
        <row r="1185">
          <cell r="A1185">
            <v>45962</v>
          </cell>
          <cell r="E1185" t="str">
            <v>Maintenance Contract - Variable</v>
          </cell>
          <cell r="F1185" t="str">
            <v>Ventura</v>
          </cell>
          <cell r="M1185">
            <v>-106760.27</v>
          </cell>
          <cell r="U1185">
            <v>17</v>
          </cell>
          <cell r="Y1185">
            <v>17</v>
          </cell>
          <cell r="AC1185">
            <v>0</v>
          </cell>
          <cell r="AG1185"/>
          <cell r="AK1185"/>
          <cell r="AO1185"/>
          <cell r="AS1185" t="str">
            <v/>
          </cell>
        </row>
        <row r="1186">
          <cell r="A1186">
            <v>45962</v>
          </cell>
          <cell r="E1186" t="str">
            <v>Maintenance Contract - Variable</v>
          </cell>
          <cell r="F1186" t="str">
            <v>Ventura</v>
          </cell>
          <cell r="M1186">
            <v>23980</v>
          </cell>
          <cell r="U1186">
            <v>10</v>
          </cell>
          <cell r="Y1186">
            <v>10</v>
          </cell>
          <cell r="AC1186">
            <v>8</v>
          </cell>
          <cell r="AG1186"/>
          <cell r="AK1186"/>
          <cell r="AO1186"/>
          <cell r="AS1186">
            <v>2997.5</v>
          </cell>
        </row>
        <row r="1187">
          <cell r="A1187">
            <v>45962</v>
          </cell>
          <cell r="E1187" t="str">
            <v>Inspection Contract - Fixed Team</v>
          </cell>
          <cell r="F1187" t="str">
            <v>Constellation</v>
          </cell>
          <cell r="M1187">
            <v>46918.31</v>
          </cell>
          <cell r="U1187">
            <v>17</v>
          </cell>
          <cell r="Y1187" t="str">
            <v/>
          </cell>
          <cell r="AC1187">
            <v>24</v>
          </cell>
          <cell r="AG1187"/>
          <cell r="AK1187"/>
          <cell r="AO1187"/>
          <cell r="AS1187">
            <v>1954.9295833333333</v>
          </cell>
        </row>
        <row r="1188">
          <cell r="A1188">
            <v>45962</v>
          </cell>
          <cell r="E1188" t="str">
            <v>Maintenance Contract - Variable</v>
          </cell>
          <cell r="F1188" t="str">
            <v>Foresea</v>
          </cell>
          <cell r="M1188">
            <v>18696.400000000001</v>
          </cell>
          <cell r="U1188">
            <v>15</v>
          </cell>
          <cell r="Y1188" t="str">
            <v/>
          </cell>
          <cell r="AC1188">
            <v>8</v>
          </cell>
          <cell r="AG1188"/>
          <cell r="AK1188"/>
          <cell r="AO1188"/>
          <cell r="AS1188">
            <v>2337.0500000000002</v>
          </cell>
        </row>
        <row r="1189">
          <cell r="A1189">
            <v>45962</v>
          </cell>
          <cell r="E1189" t="str">
            <v>Inspection Contract - Fixed Team</v>
          </cell>
          <cell r="F1189" t="str">
            <v>Helix</v>
          </cell>
          <cell r="M1189">
            <v>51634</v>
          </cell>
          <cell r="U1189">
            <v>12</v>
          </cell>
          <cell r="Y1189">
            <v>12</v>
          </cell>
          <cell r="AC1189">
            <v>24</v>
          </cell>
          <cell r="AG1189"/>
          <cell r="AK1189"/>
          <cell r="AO1189"/>
          <cell r="AS1189">
            <v>2151.4166666666665</v>
          </cell>
        </row>
        <row r="1190">
          <cell r="A1190">
            <v>45962</v>
          </cell>
          <cell r="E1190" t="str">
            <v>Maintenance Contract - Variable</v>
          </cell>
          <cell r="F1190" t="str">
            <v>Foresea</v>
          </cell>
          <cell r="M1190">
            <v>41707.440000000002</v>
          </cell>
          <cell r="U1190">
            <v>22</v>
          </cell>
          <cell r="Y1190">
            <v>22</v>
          </cell>
          <cell r="AC1190">
            <v>16</v>
          </cell>
          <cell r="AG1190"/>
          <cell r="AK1190"/>
          <cell r="AO1190"/>
          <cell r="AS1190">
            <v>2606.7150000000001</v>
          </cell>
        </row>
        <row r="1191">
          <cell r="A1191">
            <v>45962</v>
          </cell>
          <cell r="E1191" t="str">
            <v>Inspection Contract - Variable</v>
          </cell>
          <cell r="F1191" t="str">
            <v>Foresea</v>
          </cell>
          <cell r="M1191">
            <v>3524.5</v>
          </cell>
          <cell r="U1191">
            <v>7</v>
          </cell>
          <cell r="Y1191" t="str">
            <v/>
          </cell>
          <cell r="AC1191">
            <v>0</v>
          </cell>
          <cell r="AG1191"/>
          <cell r="AK1191"/>
          <cell r="AO1191"/>
          <cell r="AS1191" t="str">
            <v/>
          </cell>
        </row>
        <row r="1192">
          <cell r="A1192">
            <v>45962</v>
          </cell>
          <cell r="E1192" t="str">
            <v>Inspection Spot</v>
          </cell>
          <cell r="F1192" t="str">
            <v>Seadrill</v>
          </cell>
          <cell r="M1192">
            <v>93709</v>
          </cell>
          <cell r="U1192">
            <v>26</v>
          </cell>
          <cell r="Y1192">
            <v>23</v>
          </cell>
          <cell r="AC1192">
            <v>33</v>
          </cell>
          <cell r="AG1192"/>
          <cell r="AK1192"/>
          <cell r="AO1192"/>
          <cell r="AS1192">
            <v>2839.6666666666665</v>
          </cell>
        </row>
        <row r="1193">
          <cell r="A1193">
            <v>45962</v>
          </cell>
          <cell r="E1193" t="str">
            <v>Inspection Contract - Variable</v>
          </cell>
          <cell r="F1193" t="str">
            <v>Transocean</v>
          </cell>
          <cell r="M1193">
            <v>94565.75</v>
          </cell>
          <cell r="U1193">
            <v>6</v>
          </cell>
          <cell r="Y1193">
            <v>6</v>
          </cell>
          <cell r="AC1193">
            <v>34</v>
          </cell>
          <cell r="AG1193">
            <v>431.25</v>
          </cell>
          <cell r="AK1193"/>
          <cell r="AO1193"/>
          <cell r="AS1193">
            <v>2781.3455882352941</v>
          </cell>
        </row>
        <row r="1194">
          <cell r="A1194">
            <v>45962</v>
          </cell>
          <cell r="E1194" t="str">
            <v>Inspection Contract - Variable</v>
          </cell>
          <cell r="F1194" t="str">
            <v>Constellation</v>
          </cell>
          <cell r="M1194">
            <v>42996.69</v>
          </cell>
          <cell r="U1194">
            <v>18</v>
          </cell>
          <cell r="Y1194" t="str">
            <v/>
          </cell>
          <cell r="AC1194">
            <v>24</v>
          </cell>
          <cell r="AG1194"/>
          <cell r="AK1194"/>
          <cell r="AO1194">
            <v>-2617.59</v>
          </cell>
          <cell r="AS1194">
            <v>1791.5287500000002</v>
          </cell>
        </row>
        <row r="1195">
          <cell r="A1195">
            <v>45962</v>
          </cell>
          <cell r="E1195" t="str">
            <v>Inspection Contract - Variable</v>
          </cell>
          <cell r="F1195" t="str">
            <v>Etesco</v>
          </cell>
          <cell r="M1195">
            <v>469390.4</v>
          </cell>
          <cell r="U1195">
            <v>9</v>
          </cell>
          <cell r="Y1195">
            <v>9</v>
          </cell>
          <cell r="AC1195">
            <v>116</v>
          </cell>
          <cell r="AG1195"/>
          <cell r="AK1195"/>
          <cell r="AO1195"/>
          <cell r="AS1195">
            <v>4046.4689655172415</v>
          </cell>
        </row>
        <row r="1196">
          <cell r="A1196">
            <v>45962</v>
          </cell>
          <cell r="E1196" t="str">
            <v>Inspection Spot</v>
          </cell>
          <cell r="F1196" t="str">
            <v>Trident</v>
          </cell>
          <cell r="M1196">
            <v>35232.86</v>
          </cell>
          <cell r="U1196">
            <v>103</v>
          </cell>
          <cell r="Y1196" t="str">
            <v/>
          </cell>
          <cell r="AC1196">
            <v>12</v>
          </cell>
          <cell r="AG1196"/>
          <cell r="AK1196"/>
          <cell r="AO1196"/>
          <cell r="AS1196">
            <v>2936.0716666666667</v>
          </cell>
        </row>
        <row r="1197">
          <cell r="A1197">
            <v>45962</v>
          </cell>
          <cell r="E1197" t="str">
            <v>Inspection Contract - Fixed Team</v>
          </cell>
          <cell r="F1197" t="str">
            <v>Helix</v>
          </cell>
          <cell r="M1197">
            <v>45179.75</v>
          </cell>
          <cell r="U1197">
            <v>66</v>
          </cell>
          <cell r="Y1197">
            <v>66</v>
          </cell>
          <cell r="AC1197">
            <v>21</v>
          </cell>
          <cell r="AG1197"/>
          <cell r="AK1197"/>
          <cell r="AO1197"/>
          <cell r="AS1197">
            <v>2151.4166666666665</v>
          </cell>
        </row>
        <row r="1198">
          <cell r="A1198">
            <v>45962</v>
          </cell>
          <cell r="E1198" t="str">
            <v>Inspection Contract - Variable</v>
          </cell>
          <cell r="F1198" t="str">
            <v>Modec</v>
          </cell>
          <cell r="M1198">
            <v>22000</v>
          </cell>
          <cell r="U1198">
            <v>-321</v>
          </cell>
          <cell r="Y1198" t="str">
            <v/>
          </cell>
          <cell r="AC1198">
            <v>10</v>
          </cell>
          <cell r="AG1198"/>
          <cell r="AK1198"/>
          <cell r="AO1198"/>
          <cell r="AS1198">
            <v>2200</v>
          </cell>
        </row>
        <row r="1199">
          <cell r="A1199">
            <v>45962</v>
          </cell>
          <cell r="E1199" t="str">
            <v>Inspection Contract - Fixed Team</v>
          </cell>
          <cell r="F1199" t="str">
            <v>Constellation</v>
          </cell>
          <cell r="M1199">
            <v>163773.04999999999</v>
          </cell>
          <cell r="U1199">
            <v>15</v>
          </cell>
          <cell r="Y1199" t="str">
            <v/>
          </cell>
          <cell r="AC1199">
            <v>90</v>
          </cell>
          <cell r="AG1199"/>
          <cell r="AK1199"/>
          <cell r="AO1199"/>
          <cell r="AS1199">
            <v>1819.7005555555554</v>
          </cell>
        </row>
        <row r="1200">
          <cell r="A1200">
            <v>45962</v>
          </cell>
          <cell r="E1200" t="str">
            <v>Inspection Contract - Fixed Team</v>
          </cell>
          <cell r="F1200" t="str">
            <v>Foresea</v>
          </cell>
          <cell r="M1200">
            <v>173780.72</v>
          </cell>
          <cell r="U1200">
            <v>3</v>
          </cell>
          <cell r="Y1200" t="str">
            <v/>
          </cell>
          <cell r="AC1200">
            <v>95</v>
          </cell>
          <cell r="AG1200"/>
          <cell r="AK1200"/>
          <cell r="AO1200"/>
          <cell r="AS1200">
            <v>1829.2707368421052</v>
          </cell>
        </row>
        <row r="1201">
          <cell r="A1201">
            <v>45962</v>
          </cell>
          <cell r="E1201" t="str">
            <v>Inspection Contract - Fixed Team</v>
          </cell>
          <cell r="F1201" t="str">
            <v>Foresea</v>
          </cell>
          <cell r="M1201">
            <v>173780.72</v>
          </cell>
          <cell r="U1201">
            <v>16</v>
          </cell>
          <cell r="Y1201" t="str">
            <v/>
          </cell>
          <cell r="AC1201">
            <v>90</v>
          </cell>
          <cell r="AG1201"/>
          <cell r="AK1201"/>
          <cell r="AO1201"/>
          <cell r="AS1201">
            <v>1930.896888888889</v>
          </cell>
        </row>
        <row r="1202">
          <cell r="A1202">
            <v>45962</v>
          </cell>
          <cell r="E1202" t="str">
            <v>Inspection Contract - Fixed Team</v>
          </cell>
          <cell r="F1202" t="str">
            <v>Foresea</v>
          </cell>
          <cell r="M1202">
            <v>178125.2</v>
          </cell>
          <cell r="U1202">
            <v>40</v>
          </cell>
          <cell r="Y1202" t="str">
            <v/>
          </cell>
          <cell r="AC1202">
            <v>90</v>
          </cell>
          <cell r="AG1202"/>
          <cell r="AK1202"/>
          <cell r="AO1202"/>
          <cell r="AS1202">
            <v>1979.1688888888891</v>
          </cell>
        </row>
        <row r="1203">
          <cell r="A1203">
            <v>45962</v>
          </cell>
          <cell r="E1203" t="str">
            <v>Inspection Contract - Fixed Team</v>
          </cell>
          <cell r="F1203" t="str">
            <v>Ventura</v>
          </cell>
          <cell r="M1203">
            <v>162420</v>
          </cell>
          <cell r="U1203">
            <v>11</v>
          </cell>
          <cell r="Y1203" t="str">
            <v/>
          </cell>
          <cell r="AC1203">
            <v>90</v>
          </cell>
          <cell r="AG1203"/>
          <cell r="AK1203"/>
          <cell r="AO1203"/>
          <cell r="AS1203">
            <v>1804.6666666666667</v>
          </cell>
        </row>
        <row r="1204">
          <cell r="A1204">
            <v>45962</v>
          </cell>
          <cell r="E1204" t="str">
            <v>Inspection Contract - Fixed Team</v>
          </cell>
          <cell r="F1204" t="str">
            <v>Transocean</v>
          </cell>
          <cell r="M1204">
            <v>189180</v>
          </cell>
          <cell r="U1204">
            <v>2</v>
          </cell>
          <cell r="Y1204">
            <v>2</v>
          </cell>
          <cell r="AC1204">
            <v>90</v>
          </cell>
          <cell r="AG1204"/>
          <cell r="AK1204"/>
          <cell r="AO1204"/>
          <cell r="AS1204">
            <v>2102</v>
          </cell>
        </row>
        <row r="1205">
          <cell r="A1205">
            <v>45962</v>
          </cell>
          <cell r="E1205" t="str">
            <v>Inspection Contract - Fixed Team</v>
          </cell>
          <cell r="F1205" t="str">
            <v>Transocean</v>
          </cell>
          <cell r="M1205">
            <v>189180</v>
          </cell>
          <cell r="U1205">
            <v>1</v>
          </cell>
          <cell r="Y1205">
            <v>1</v>
          </cell>
          <cell r="AC1205">
            <v>90</v>
          </cell>
          <cell r="AG1205"/>
          <cell r="AK1205"/>
          <cell r="AO1205"/>
          <cell r="AS1205">
            <v>2102</v>
          </cell>
        </row>
        <row r="1206">
          <cell r="A1206">
            <v>45962</v>
          </cell>
          <cell r="E1206" t="str">
            <v>Inspection Contract - Fixed Team</v>
          </cell>
          <cell r="F1206" t="str">
            <v>Transocean</v>
          </cell>
          <cell r="M1206">
            <v>189180</v>
          </cell>
          <cell r="U1206">
            <v>1</v>
          </cell>
          <cell r="Y1206">
            <v>2</v>
          </cell>
          <cell r="AC1206">
            <v>90</v>
          </cell>
          <cell r="AG1206"/>
          <cell r="AK1206"/>
          <cell r="AO1206"/>
          <cell r="AS1206">
            <v>2102</v>
          </cell>
        </row>
        <row r="1207">
          <cell r="A1207">
            <v>45962</v>
          </cell>
          <cell r="E1207" t="str">
            <v>Inspection Contract - Fixed Team</v>
          </cell>
          <cell r="F1207" t="str">
            <v>Transocean</v>
          </cell>
          <cell r="M1207">
            <v>189180</v>
          </cell>
          <cell r="U1207">
            <v>2</v>
          </cell>
          <cell r="Y1207">
            <v>2</v>
          </cell>
          <cell r="AC1207">
            <v>90</v>
          </cell>
          <cell r="AG1207"/>
          <cell r="AK1207"/>
          <cell r="AO1207"/>
          <cell r="AS1207">
            <v>2102</v>
          </cell>
        </row>
        <row r="1208">
          <cell r="A1208">
            <v>45962</v>
          </cell>
          <cell r="E1208" t="str">
            <v>Inspection Contract - Fixed Team</v>
          </cell>
          <cell r="F1208" t="str">
            <v>Transocean</v>
          </cell>
          <cell r="M1208">
            <v>189180</v>
          </cell>
          <cell r="U1208">
            <v>2</v>
          </cell>
          <cell r="Y1208">
            <v>2</v>
          </cell>
          <cell r="AC1208">
            <v>90</v>
          </cell>
          <cell r="AG1208"/>
          <cell r="AK1208"/>
          <cell r="AO1208"/>
          <cell r="AS1208">
            <v>2102</v>
          </cell>
        </row>
        <row r="1209">
          <cell r="A1209">
            <v>45962</v>
          </cell>
          <cell r="E1209" t="str">
            <v>Inspection Contract - Fixed Team</v>
          </cell>
          <cell r="F1209" t="str">
            <v>Transocean</v>
          </cell>
          <cell r="M1209">
            <v>189180</v>
          </cell>
          <cell r="U1209">
            <v>10</v>
          </cell>
          <cell r="Y1209">
            <v>10</v>
          </cell>
          <cell r="AC1209">
            <v>90</v>
          </cell>
          <cell r="AG1209"/>
          <cell r="AK1209"/>
          <cell r="AO1209"/>
          <cell r="AS1209">
            <v>2102</v>
          </cell>
        </row>
        <row r="1210">
          <cell r="A1210">
            <v>45901</v>
          </cell>
          <cell r="E1210" t="str">
            <v>Inspection Spot</v>
          </cell>
          <cell r="F1210" t="str">
            <v>Seadrill</v>
          </cell>
          <cell r="M1210">
            <v>539710.93999999994</v>
          </cell>
          <cell r="U1210">
            <v>22</v>
          </cell>
          <cell r="Y1210">
            <v>22</v>
          </cell>
          <cell r="AC1210">
            <v>193</v>
          </cell>
          <cell r="AG1210">
            <v>2130.16</v>
          </cell>
          <cell r="AK1210"/>
          <cell r="AO1210"/>
          <cell r="AS1210">
            <v>2796.4297409326423</v>
          </cell>
        </row>
        <row r="1211">
          <cell r="A1211">
            <v>45931</v>
          </cell>
          <cell r="E1211" t="str">
            <v>Inspection Spot</v>
          </cell>
          <cell r="F1211" t="str">
            <v>Seadrill</v>
          </cell>
          <cell r="M1211">
            <v>528887.62</v>
          </cell>
          <cell r="U1211">
            <v>17</v>
          </cell>
          <cell r="Y1211">
            <v>17</v>
          </cell>
          <cell r="AC1211">
            <v>179</v>
          </cell>
          <cell r="AG1211">
            <v>1597.62</v>
          </cell>
          <cell r="AK1211"/>
          <cell r="AO1211"/>
          <cell r="AS1211">
            <v>2954.679441340782</v>
          </cell>
        </row>
        <row r="1212">
          <cell r="A1212">
            <v>45962</v>
          </cell>
          <cell r="E1212" t="str">
            <v>Inspection Contract - Variable</v>
          </cell>
          <cell r="F1212" t="str">
            <v>Ventura</v>
          </cell>
          <cell r="M1212">
            <v>39520</v>
          </cell>
          <cell r="U1212">
            <v>10</v>
          </cell>
          <cell r="Y1212" t="str">
            <v/>
          </cell>
          <cell r="AC1212">
            <v>0</v>
          </cell>
          <cell r="AG1212"/>
          <cell r="AK1212"/>
          <cell r="AO1212"/>
          <cell r="AS1212" t="str">
            <v/>
          </cell>
        </row>
        <row r="1213">
          <cell r="A1213">
            <v>45962</v>
          </cell>
          <cell r="E1213" t="str">
            <v>Inspection Contract - Variable</v>
          </cell>
          <cell r="F1213" t="str">
            <v>Ventura</v>
          </cell>
          <cell r="M1213">
            <v>169295.6</v>
          </cell>
          <cell r="U1213">
            <v>4</v>
          </cell>
          <cell r="Y1213">
            <v>4</v>
          </cell>
          <cell r="AC1213">
            <v>74</v>
          </cell>
          <cell r="AG1213"/>
          <cell r="AK1213"/>
          <cell r="AO1213"/>
          <cell r="AS1213">
            <v>2287.7783783783784</v>
          </cell>
        </row>
        <row r="1214">
          <cell r="A1214">
            <v>45962</v>
          </cell>
          <cell r="E1214" t="str">
            <v>Inspection Contract - Variable</v>
          </cell>
          <cell r="F1214" t="str">
            <v>Ventura</v>
          </cell>
          <cell r="M1214">
            <v>39520</v>
          </cell>
          <cell r="U1214">
            <v>11</v>
          </cell>
          <cell r="Y1214" t="str">
            <v/>
          </cell>
          <cell r="AC1214">
            <v>0</v>
          </cell>
          <cell r="AG1214"/>
          <cell r="AK1214"/>
          <cell r="AO1214"/>
          <cell r="AS1214" t="str">
            <v/>
          </cell>
        </row>
        <row r="1215">
          <cell r="A1215">
            <v>45962</v>
          </cell>
          <cell r="E1215" t="str">
            <v>Inspection Contract - Variable</v>
          </cell>
          <cell r="F1215" t="str">
            <v>Ventura</v>
          </cell>
          <cell r="M1215">
            <v>203328</v>
          </cell>
          <cell r="U1215">
            <v>11</v>
          </cell>
          <cell r="Y1215">
            <v>11</v>
          </cell>
          <cell r="AC1215">
            <v>90</v>
          </cell>
          <cell r="AG1215"/>
          <cell r="AK1215"/>
          <cell r="AO1215"/>
          <cell r="AS1215">
            <v>2259.1999999999998</v>
          </cell>
        </row>
        <row r="1216">
          <cell r="A1216">
            <v>45962</v>
          </cell>
          <cell r="E1216" t="str">
            <v>Engineering</v>
          </cell>
          <cell r="F1216" t="str">
            <v>Helix</v>
          </cell>
          <cell r="M1216">
            <v>22800</v>
          </cell>
          <cell r="U1216">
            <v>12</v>
          </cell>
          <cell r="Y1216" t="str">
            <v/>
          </cell>
          <cell r="AC1216">
            <v>0</v>
          </cell>
          <cell r="AG1216"/>
          <cell r="AK1216"/>
          <cell r="AO1216"/>
          <cell r="AS1216" t="str">
            <v/>
          </cell>
        </row>
        <row r="1217">
          <cell r="A1217">
            <v>45962</v>
          </cell>
          <cell r="E1217" t="str">
            <v>Inspection Contract - Variable</v>
          </cell>
          <cell r="F1217" t="str">
            <v>Transocean</v>
          </cell>
          <cell r="M1217">
            <v>173366</v>
          </cell>
          <cell r="U1217">
            <v>10</v>
          </cell>
          <cell r="Y1217">
            <v>10</v>
          </cell>
          <cell r="AC1217">
            <v>51</v>
          </cell>
          <cell r="AG1217"/>
          <cell r="AK1217"/>
          <cell r="AO1217"/>
          <cell r="AS1217">
            <v>3399.3333333333335</v>
          </cell>
        </row>
        <row r="1218">
          <cell r="A1218">
            <v>45962</v>
          </cell>
          <cell r="E1218" t="str">
            <v>Inspection Contract - Variable</v>
          </cell>
          <cell r="F1218" t="str">
            <v>Transocean</v>
          </cell>
          <cell r="M1218">
            <v>258781.95</v>
          </cell>
          <cell r="U1218">
            <v>9</v>
          </cell>
          <cell r="Y1218">
            <v>9</v>
          </cell>
          <cell r="AC1218">
            <v>92</v>
          </cell>
          <cell r="AG1218">
            <v>1023.5</v>
          </cell>
          <cell r="AK1218"/>
          <cell r="AO1218"/>
          <cell r="AS1218">
            <v>2812.8472826086959</v>
          </cell>
        </row>
        <row r="1219">
          <cell r="A1219">
            <v>45962</v>
          </cell>
          <cell r="E1219" t="str">
            <v>Inspection Contract - Variable</v>
          </cell>
          <cell r="F1219" t="str">
            <v>Transocean</v>
          </cell>
          <cell r="M1219">
            <v>210096</v>
          </cell>
          <cell r="U1219">
            <v>15</v>
          </cell>
          <cell r="Y1219">
            <v>15</v>
          </cell>
          <cell r="AC1219">
            <v>66</v>
          </cell>
          <cell r="AG1219"/>
          <cell r="AK1219"/>
          <cell r="AO1219"/>
          <cell r="AS1219">
            <v>3183.2727272727275</v>
          </cell>
        </row>
        <row r="1220">
          <cell r="A1220">
            <v>45962</v>
          </cell>
          <cell r="E1220" t="str">
            <v>Engineering</v>
          </cell>
          <cell r="F1220" t="str">
            <v>Transocean</v>
          </cell>
          <cell r="M1220">
            <v>33000</v>
          </cell>
          <cell r="U1220">
            <v>19</v>
          </cell>
          <cell r="Y1220" t="str">
            <v/>
          </cell>
          <cell r="AC1220">
            <v>0</v>
          </cell>
          <cell r="AG1220"/>
          <cell r="AK1220"/>
          <cell r="AO1220"/>
          <cell r="AS1220" t="str">
            <v/>
          </cell>
        </row>
        <row r="1221">
          <cell r="A1221">
            <v>45962</v>
          </cell>
          <cell r="E1221" t="str">
            <v>Engineering</v>
          </cell>
          <cell r="F1221" t="str">
            <v>Transocean</v>
          </cell>
          <cell r="M1221">
            <v>33000</v>
          </cell>
          <cell r="U1221">
            <v>18</v>
          </cell>
          <cell r="Y1221" t="str">
            <v/>
          </cell>
          <cell r="AC1221">
            <v>0</v>
          </cell>
          <cell r="AG1221"/>
          <cell r="AK1221"/>
          <cell r="AO1221"/>
          <cell r="AS1221" t="str">
            <v/>
          </cell>
        </row>
        <row r="1222">
          <cell r="A1222">
            <v>45962</v>
          </cell>
          <cell r="E1222" t="str">
            <v>Inspection Spot</v>
          </cell>
          <cell r="F1222" t="str">
            <v>Modec</v>
          </cell>
          <cell r="M1222">
            <v>138908.48000000001</v>
          </cell>
          <cell r="U1222">
            <v>36</v>
          </cell>
          <cell r="Y1222" t="str">
            <v/>
          </cell>
          <cell r="AC1222">
            <v>45</v>
          </cell>
          <cell r="AG1222"/>
          <cell r="AK1222"/>
          <cell r="AO1222"/>
          <cell r="AS1222">
            <v>3086.8551111111115</v>
          </cell>
        </row>
        <row r="1223">
          <cell r="A1223">
            <v>45962</v>
          </cell>
          <cell r="E1223" t="str">
            <v>Engineering</v>
          </cell>
          <cell r="F1223" t="str">
            <v>Constellation</v>
          </cell>
          <cell r="M1223">
            <v>34580</v>
          </cell>
          <cell r="U1223">
            <v>5</v>
          </cell>
          <cell r="Y1223" t="str">
            <v/>
          </cell>
          <cell r="AC1223">
            <v>0</v>
          </cell>
          <cell r="AG1223"/>
          <cell r="AK1223"/>
          <cell r="AO1223"/>
          <cell r="AS1223" t="str">
            <v/>
          </cell>
        </row>
        <row r="1224">
          <cell r="A1224">
            <v>45962</v>
          </cell>
          <cell r="E1224" t="str">
            <v>Inspection Contract - Variable</v>
          </cell>
          <cell r="F1224" t="str">
            <v>Constellation</v>
          </cell>
          <cell r="M1224">
            <v>13509.69</v>
          </cell>
          <cell r="U1224">
            <v>16</v>
          </cell>
          <cell r="Y1224" t="str">
            <v/>
          </cell>
          <cell r="AC1224">
            <v>6</v>
          </cell>
          <cell r="AG1224"/>
          <cell r="AK1224"/>
          <cell r="AO1224"/>
          <cell r="AS1224">
            <v>2251.6149999999998</v>
          </cell>
        </row>
        <row r="1225">
          <cell r="A1225">
            <v>45962</v>
          </cell>
          <cell r="E1225" t="str">
            <v>Inspection Spot</v>
          </cell>
          <cell r="F1225" t="str">
            <v>Technip</v>
          </cell>
          <cell r="M1225">
            <v>30380.55</v>
          </cell>
          <cell r="U1225">
            <v>43</v>
          </cell>
          <cell r="Y1225">
            <v>43</v>
          </cell>
          <cell r="AC1225">
            <v>11</v>
          </cell>
          <cell r="AG1225"/>
          <cell r="AK1225"/>
          <cell r="AO1225"/>
          <cell r="AS1225">
            <v>2761.8681818181817</v>
          </cell>
        </row>
        <row r="1226">
          <cell r="A1226">
            <v>45962</v>
          </cell>
          <cell r="E1226" t="str">
            <v>Inspection Contract - Variable</v>
          </cell>
          <cell r="F1226" t="str">
            <v>Modec</v>
          </cell>
          <cell r="M1226">
            <v>85676.26</v>
          </cell>
          <cell r="U1226">
            <v>27</v>
          </cell>
          <cell r="Y1226" t="str">
            <v/>
          </cell>
          <cell r="AC1226">
            <v>42</v>
          </cell>
          <cell r="AG1226"/>
          <cell r="AK1226"/>
          <cell r="AO1226"/>
          <cell r="AS1226">
            <v>2039.9109523809523</v>
          </cell>
        </row>
        <row r="1227">
          <cell r="A1227">
            <v>45962</v>
          </cell>
          <cell r="E1227" t="str">
            <v>Inspection Contract - Variable</v>
          </cell>
          <cell r="F1227" t="str">
            <v>Transocean</v>
          </cell>
          <cell r="M1227">
            <v>119084.66</v>
          </cell>
          <cell r="U1227">
            <v>10</v>
          </cell>
          <cell r="Y1227">
            <v>10</v>
          </cell>
          <cell r="AC1227">
            <v>31</v>
          </cell>
          <cell r="AG1227"/>
          <cell r="AK1227"/>
          <cell r="AO1227">
            <v>-13463.34</v>
          </cell>
          <cell r="AS1227">
            <v>3841.4406451612904</v>
          </cell>
        </row>
        <row r="1228">
          <cell r="A1228">
            <v>45962</v>
          </cell>
          <cell r="E1228" t="str">
            <v>Inspection Contract - Variable</v>
          </cell>
          <cell r="F1228" t="str">
            <v>Transocean</v>
          </cell>
          <cell r="M1228">
            <v>26239.5</v>
          </cell>
          <cell r="U1228">
            <v>14</v>
          </cell>
          <cell r="Y1228" t="str">
            <v/>
          </cell>
          <cell r="AC1228">
            <v>13</v>
          </cell>
          <cell r="AG1228"/>
          <cell r="AK1228"/>
          <cell r="AO1228"/>
          <cell r="AS1228">
            <v>2018.4230769230769</v>
          </cell>
        </row>
        <row r="1229">
          <cell r="A1229">
            <v>45962</v>
          </cell>
          <cell r="E1229" t="str">
            <v>Engineering</v>
          </cell>
          <cell r="F1229" t="str">
            <v>Seadrill</v>
          </cell>
          <cell r="M1229">
            <v>16250</v>
          </cell>
          <cell r="U1229">
            <v>57</v>
          </cell>
          <cell r="Y1229" t="str">
            <v/>
          </cell>
          <cell r="AC1229">
            <v>0</v>
          </cell>
          <cell r="AG1229"/>
          <cell r="AK1229"/>
          <cell r="AO1229"/>
          <cell r="AS1229" t="str">
            <v/>
          </cell>
        </row>
        <row r="1230">
          <cell r="A1230">
            <v>45962</v>
          </cell>
          <cell r="E1230" t="str">
            <v>Inspection Spot</v>
          </cell>
          <cell r="F1230" t="str">
            <v>Technip</v>
          </cell>
          <cell r="M1230">
            <v>70673.77</v>
          </cell>
          <cell r="U1230">
            <v>36</v>
          </cell>
          <cell r="Y1230">
            <v>36</v>
          </cell>
          <cell r="AC1230">
            <v>19</v>
          </cell>
          <cell r="AG1230">
            <v>784.44</v>
          </cell>
          <cell r="AK1230"/>
          <cell r="AO1230"/>
          <cell r="AS1230">
            <v>3719.6721052631574</v>
          </cell>
        </row>
        <row r="1231">
          <cell r="A1231">
            <v>45962</v>
          </cell>
          <cell r="E1231" t="str">
            <v>Inspection Contract - Fixed Team</v>
          </cell>
          <cell r="F1231" t="str">
            <v>Ventura</v>
          </cell>
          <cell r="M1231">
            <v>83762</v>
          </cell>
          <cell r="U1231">
            <v>15</v>
          </cell>
          <cell r="Y1231" t="str">
            <v/>
          </cell>
          <cell r="AC1231">
            <v>45</v>
          </cell>
          <cell r="AG1231"/>
          <cell r="AK1231"/>
          <cell r="AO1231"/>
          <cell r="AS1231">
            <v>1861.3777777777777</v>
          </cell>
        </row>
        <row r="1232">
          <cell r="A1232">
            <v>45962</v>
          </cell>
          <cell r="E1232" t="str">
            <v>Inspection Contract - Variable</v>
          </cell>
          <cell r="F1232" t="str">
            <v>Ventura</v>
          </cell>
          <cell r="M1232">
            <v>110216</v>
          </cell>
          <cell r="U1232">
            <v>10</v>
          </cell>
          <cell r="Y1232">
            <v>10</v>
          </cell>
          <cell r="AC1232">
            <v>44</v>
          </cell>
          <cell r="AG1232"/>
          <cell r="AK1232"/>
          <cell r="AO1232"/>
          <cell r="AS1232">
            <v>2504.909090909091</v>
          </cell>
        </row>
        <row r="1233">
          <cell r="A1233">
            <v>45962</v>
          </cell>
          <cell r="E1233" t="str">
            <v>Maintenance Contract - Variable</v>
          </cell>
          <cell r="F1233" t="str">
            <v>Etesco</v>
          </cell>
          <cell r="M1233">
            <v>261528</v>
          </cell>
          <cell r="U1233">
            <v>13</v>
          </cell>
          <cell r="Y1233">
            <v>13</v>
          </cell>
          <cell r="AC1233">
            <v>24</v>
          </cell>
          <cell r="AG1233"/>
          <cell r="AK1233"/>
          <cell r="AO1233"/>
          <cell r="AS1233">
            <v>10897</v>
          </cell>
        </row>
        <row r="1234">
          <cell r="A1234">
            <v>45962</v>
          </cell>
          <cell r="E1234" t="str">
            <v>Inspection Contract - Fixed Team</v>
          </cell>
          <cell r="F1234" t="str">
            <v>Etesco</v>
          </cell>
          <cell r="M1234">
            <v>42953.4</v>
          </cell>
          <cell r="U1234">
            <v>2</v>
          </cell>
          <cell r="Y1234">
            <v>2</v>
          </cell>
          <cell r="AC1234">
            <v>21</v>
          </cell>
          <cell r="AG1234"/>
          <cell r="AK1234"/>
          <cell r="AO1234"/>
          <cell r="AS1234">
            <v>2045.3999999999996</v>
          </cell>
        </row>
        <row r="1235">
          <cell r="A1235">
            <v>45962</v>
          </cell>
          <cell r="E1235" t="str">
            <v>Inspection Contract - Variable</v>
          </cell>
          <cell r="F1235" t="str">
            <v>Transocean</v>
          </cell>
          <cell r="M1235">
            <v>121061.2</v>
          </cell>
          <cell r="U1235">
            <v>15</v>
          </cell>
          <cell r="Y1235">
            <v>15</v>
          </cell>
          <cell r="AC1235">
            <v>45</v>
          </cell>
          <cell r="AG1235">
            <v>1155.76</v>
          </cell>
          <cell r="AK1235"/>
          <cell r="AO1235"/>
          <cell r="AS1235">
            <v>2690.2488888888888</v>
          </cell>
        </row>
        <row r="1236">
          <cell r="A1236">
            <v>45962</v>
          </cell>
          <cell r="E1236" t="str">
            <v>Inspection Contract - Variable</v>
          </cell>
          <cell r="F1236" t="str">
            <v>Transocean</v>
          </cell>
          <cell r="M1236">
            <v>70960.02</v>
          </cell>
          <cell r="U1236" t="str">
            <v/>
          </cell>
          <cell r="Y1236">
            <v>12</v>
          </cell>
          <cell r="AC1236">
            <v>0</v>
          </cell>
          <cell r="AG1236"/>
          <cell r="AK1236"/>
          <cell r="AO1236"/>
          <cell r="AS1236" t="str">
            <v/>
          </cell>
        </row>
        <row r="1237">
          <cell r="A1237">
            <v>45962</v>
          </cell>
          <cell r="E1237" t="str">
            <v>Engineering</v>
          </cell>
          <cell r="F1237" t="str">
            <v>Seadrill</v>
          </cell>
          <cell r="M1237">
            <v>16250</v>
          </cell>
          <cell r="U1237">
            <v>54</v>
          </cell>
          <cell r="Y1237" t="str">
            <v/>
          </cell>
          <cell r="AC1237">
            <v>0</v>
          </cell>
          <cell r="AG1237"/>
          <cell r="AK1237"/>
          <cell r="AO1237"/>
          <cell r="AS1237" t="str">
            <v/>
          </cell>
        </row>
        <row r="1238">
          <cell r="A1238">
            <v>45962</v>
          </cell>
          <cell r="E1238" t="str">
            <v>Inspection Spot</v>
          </cell>
          <cell r="F1238" t="str">
            <v>Oceaneering</v>
          </cell>
          <cell r="M1238">
            <v>6060</v>
          </cell>
          <cell r="U1238">
            <v>21</v>
          </cell>
          <cell r="Y1238" t="str">
            <v/>
          </cell>
          <cell r="AC1238">
            <v>2</v>
          </cell>
          <cell r="AG1238"/>
          <cell r="AK1238"/>
          <cell r="AO1238"/>
          <cell r="AS1238">
            <v>3030</v>
          </cell>
        </row>
        <row r="1239">
          <cell r="A1239">
            <v>45962</v>
          </cell>
          <cell r="E1239" t="str">
            <v>Inspection Contract - Variable</v>
          </cell>
          <cell r="F1239" t="str">
            <v>Etesco</v>
          </cell>
          <cell r="M1239">
            <v>524795.07999999996</v>
          </cell>
          <cell r="U1239">
            <v>20</v>
          </cell>
          <cell r="Y1239">
            <v>20</v>
          </cell>
          <cell r="AC1239">
            <v>112</v>
          </cell>
          <cell r="AG1239"/>
          <cell r="AK1239"/>
          <cell r="AO1239"/>
          <cell r="AS1239">
            <v>4685.670357142857</v>
          </cell>
        </row>
        <row r="1240">
          <cell r="A1240">
            <v>45962</v>
          </cell>
          <cell r="E1240" t="str">
            <v>Inspection Contract - Fixed Team</v>
          </cell>
          <cell r="F1240" t="str">
            <v>Etesco</v>
          </cell>
          <cell r="M1240">
            <v>93975.6</v>
          </cell>
          <cell r="U1240">
            <v>4</v>
          </cell>
          <cell r="Y1240">
            <v>4</v>
          </cell>
          <cell r="AC1240">
            <v>42</v>
          </cell>
          <cell r="AG1240"/>
          <cell r="AK1240"/>
          <cell r="AO1240"/>
          <cell r="AS1240">
            <v>2237.514285714286</v>
          </cell>
        </row>
        <row r="1241">
          <cell r="A1241">
            <v>45962</v>
          </cell>
          <cell r="E1241" t="str">
            <v>Inspection Contract - Variable</v>
          </cell>
          <cell r="F1241" t="str">
            <v>Helix</v>
          </cell>
          <cell r="M1241">
            <v>67971.8</v>
          </cell>
          <cell r="U1241">
            <v>12</v>
          </cell>
          <cell r="Y1241">
            <v>12</v>
          </cell>
          <cell r="AC1241">
            <v>28</v>
          </cell>
          <cell r="AG1241"/>
          <cell r="AK1241"/>
          <cell r="AO1241"/>
          <cell r="AS1241">
            <v>2427.5642857142857</v>
          </cell>
        </row>
        <row r="1242">
          <cell r="A1242">
            <v>45962</v>
          </cell>
          <cell r="E1242" t="str">
            <v>Inspection Contract - Variable</v>
          </cell>
          <cell r="F1242" t="str">
            <v>Constellation</v>
          </cell>
          <cell r="M1242">
            <v>91687.16</v>
          </cell>
          <cell r="U1242">
            <v>15</v>
          </cell>
          <cell r="Y1242">
            <v>15</v>
          </cell>
          <cell r="AC1242">
            <v>47</v>
          </cell>
          <cell r="AG1242"/>
          <cell r="AK1242"/>
          <cell r="AO1242"/>
          <cell r="AS1242">
            <v>1950.7906382978724</v>
          </cell>
        </row>
        <row r="1243">
          <cell r="A1243">
            <v>45962</v>
          </cell>
          <cell r="E1243" t="str">
            <v>Inspection Contract - Variable</v>
          </cell>
          <cell r="F1243" t="str">
            <v>Constellation</v>
          </cell>
          <cell r="M1243">
            <v>49313.64</v>
          </cell>
          <cell r="U1243">
            <v>51</v>
          </cell>
          <cell r="Y1243" t="str">
            <v/>
          </cell>
          <cell r="AC1243">
            <v>26</v>
          </cell>
          <cell r="AG1243"/>
          <cell r="AK1243"/>
          <cell r="AO1243"/>
          <cell r="AS1243">
            <v>1896.6784615384615</v>
          </cell>
        </row>
        <row r="1244">
          <cell r="A1244">
            <v>45962</v>
          </cell>
          <cell r="E1244" t="str">
            <v>Inspection Spot</v>
          </cell>
          <cell r="F1244" t="str">
            <v>Technip</v>
          </cell>
          <cell r="M1244">
            <v>49274.32</v>
          </cell>
          <cell r="U1244">
            <v>29</v>
          </cell>
          <cell r="Y1244">
            <v>29</v>
          </cell>
          <cell r="AC1244">
            <v>16</v>
          </cell>
          <cell r="AG1244">
            <v>4183.68</v>
          </cell>
          <cell r="AK1244"/>
          <cell r="AO1244"/>
          <cell r="AS1244">
            <v>3079.645</v>
          </cell>
        </row>
        <row r="1245">
          <cell r="A1245">
            <v>45962</v>
          </cell>
          <cell r="E1245" t="str">
            <v>Inspection Contract - Fixed Team</v>
          </cell>
          <cell r="F1245" t="str">
            <v>Constellation</v>
          </cell>
          <cell r="M1245">
            <v>85772.91</v>
          </cell>
          <cell r="U1245">
            <v>21</v>
          </cell>
          <cell r="Y1245" t="str">
            <v/>
          </cell>
          <cell r="AC1245">
            <v>42</v>
          </cell>
          <cell r="AG1245"/>
          <cell r="AK1245"/>
          <cell r="AO1245"/>
          <cell r="AS1245">
            <v>2042.2121428571429</v>
          </cell>
        </row>
        <row r="1246">
          <cell r="A1246">
            <v>45992</v>
          </cell>
          <cell r="E1246" t="str">
            <v>Inspection Contract - Variable</v>
          </cell>
          <cell r="F1246" t="str">
            <v>Constellation</v>
          </cell>
          <cell r="M1246">
            <v>-1829.71</v>
          </cell>
          <cell r="U1246">
            <v>15</v>
          </cell>
          <cell r="Y1246">
            <v>15</v>
          </cell>
          <cell r="AC1246">
            <v>0</v>
          </cell>
          <cell r="AG1246"/>
          <cell r="AK1246"/>
          <cell r="AO1246"/>
          <cell r="AS1246" t="str">
            <v/>
          </cell>
        </row>
        <row r="1247">
          <cell r="A1247">
            <v>45962</v>
          </cell>
          <cell r="E1247" t="str">
            <v>Inspection Spot</v>
          </cell>
          <cell r="F1247" t="str">
            <v>Modec</v>
          </cell>
          <cell r="M1247">
            <v>92696.09</v>
          </cell>
          <cell r="U1247">
            <v>-321</v>
          </cell>
          <cell r="Y1247">
            <v>-321</v>
          </cell>
          <cell r="AC1247">
            <v>27</v>
          </cell>
          <cell r="AG1247">
            <v>532</v>
          </cell>
          <cell r="AK1247"/>
          <cell r="AO1247"/>
          <cell r="AS1247">
            <v>3433.1885185185183</v>
          </cell>
        </row>
        <row r="1248">
          <cell r="A1248">
            <v>45962</v>
          </cell>
          <cell r="E1248" t="str">
            <v>Inspection Contract - Variable</v>
          </cell>
          <cell r="F1248" t="str">
            <v>Etesco</v>
          </cell>
          <cell r="M1248">
            <v>132914</v>
          </cell>
          <cell r="U1248">
            <v>10</v>
          </cell>
          <cell r="Y1248">
            <v>10</v>
          </cell>
          <cell r="AC1248">
            <v>33</v>
          </cell>
          <cell r="AG1248"/>
          <cell r="AK1248"/>
          <cell r="AO1248"/>
          <cell r="AS1248">
            <v>4027.6969696969695</v>
          </cell>
        </row>
        <row r="1249">
          <cell r="A1249">
            <v>45962</v>
          </cell>
          <cell r="E1249" t="str">
            <v>Inspection Contract - Fixed Team</v>
          </cell>
          <cell r="F1249" t="str">
            <v>Etesco</v>
          </cell>
          <cell r="M1249">
            <v>6136.2</v>
          </cell>
          <cell r="U1249">
            <v>2</v>
          </cell>
          <cell r="Y1249">
            <v>2</v>
          </cell>
          <cell r="AC1249">
            <v>3</v>
          </cell>
          <cell r="AG1249"/>
          <cell r="AK1249"/>
          <cell r="AO1249"/>
          <cell r="AS1249">
            <v>2045.4000000000003</v>
          </cell>
        </row>
        <row r="1250">
          <cell r="A1250">
            <v>45962</v>
          </cell>
          <cell r="E1250" t="str">
            <v>Maintenance Contract - Variable</v>
          </cell>
          <cell r="F1250" t="str">
            <v>Ventura</v>
          </cell>
          <cell r="M1250">
            <v>60060</v>
          </cell>
          <cell r="U1250">
            <v>5</v>
          </cell>
          <cell r="Y1250">
            <v>5</v>
          </cell>
          <cell r="AC1250">
            <v>27</v>
          </cell>
          <cell r="AG1250"/>
          <cell r="AK1250"/>
          <cell r="AO1250"/>
          <cell r="AS1250">
            <v>2224.4444444444443</v>
          </cell>
        </row>
        <row r="1251">
          <cell r="A1251">
            <v>45992</v>
          </cell>
          <cell r="E1251" t="str">
            <v>Inspection Spot</v>
          </cell>
          <cell r="F1251" t="str">
            <v>Trident</v>
          </cell>
          <cell r="M1251">
            <v>98930.02</v>
          </cell>
          <cell r="U1251">
            <v>103</v>
          </cell>
          <cell r="Y1251" t="str">
            <v/>
          </cell>
          <cell r="AC1251">
            <v>30</v>
          </cell>
          <cell r="AG1251"/>
          <cell r="AK1251"/>
          <cell r="AO1251"/>
          <cell r="AS1251">
            <v>3297.6673333333333</v>
          </cell>
        </row>
        <row r="1252">
          <cell r="A1252">
            <v>45962</v>
          </cell>
          <cell r="E1252" t="str">
            <v>Inspection Contract - Variable</v>
          </cell>
          <cell r="F1252" t="str">
            <v>Transocean</v>
          </cell>
          <cell r="M1252">
            <v>8966.66</v>
          </cell>
          <cell r="U1252">
            <v>14</v>
          </cell>
          <cell r="Y1252">
            <v>14</v>
          </cell>
          <cell r="AC1252">
            <v>3</v>
          </cell>
          <cell r="AG1252"/>
          <cell r="AK1252"/>
          <cell r="AO1252"/>
          <cell r="AS1252">
            <v>2988.8866666666668</v>
          </cell>
        </row>
        <row r="1253">
          <cell r="A1253">
            <v>45962</v>
          </cell>
          <cell r="E1253" t="str">
            <v>Maintenance Contract - Variable</v>
          </cell>
          <cell r="F1253" t="str">
            <v>Foresea</v>
          </cell>
          <cell r="M1253">
            <v>18696.400000000001</v>
          </cell>
          <cell r="U1253">
            <v>26</v>
          </cell>
          <cell r="Y1253">
            <v>26</v>
          </cell>
          <cell r="AC1253">
            <v>8</v>
          </cell>
          <cell r="AG1253"/>
          <cell r="AK1253"/>
          <cell r="AO1253"/>
          <cell r="AS1253">
            <v>2337.0499999999997</v>
          </cell>
        </row>
        <row r="1254">
          <cell r="A1254">
            <v>45962</v>
          </cell>
          <cell r="E1254" t="str">
            <v>Inspection Contract - Fixed Team</v>
          </cell>
          <cell r="F1254" t="str">
            <v>Constellation</v>
          </cell>
          <cell r="M1254">
            <v>50583.88</v>
          </cell>
          <cell r="U1254">
            <v>15</v>
          </cell>
          <cell r="Y1254" t="str">
            <v/>
          </cell>
          <cell r="AC1254">
            <v>24</v>
          </cell>
          <cell r="AG1254"/>
          <cell r="AK1254"/>
          <cell r="AO1254"/>
          <cell r="AS1254">
            <v>2107.6616666666664</v>
          </cell>
        </row>
        <row r="1255">
          <cell r="A1255">
            <v>45962</v>
          </cell>
          <cell r="E1255" t="str">
            <v>Maintenance Contract - Variable</v>
          </cell>
          <cell r="F1255" t="str">
            <v>Foresea</v>
          </cell>
          <cell r="M1255">
            <v>10923.08</v>
          </cell>
          <cell r="U1255">
            <v>8</v>
          </cell>
          <cell r="Y1255">
            <v>8</v>
          </cell>
          <cell r="AC1255">
            <v>4</v>
          </cell>
          <cell r="AG1255"/>
          <cell r="AK1255"/>
          <cell r="AO1255"/>
          <cell r="AS1255">
            <v>2730.77</v>
          </cell>
        </row>
        <row r="1256">
          <cell r="A1256">
            <v>45962</v>
          </cell>
          <cell r="E1256" t="str">
            <v>Maintenance Contract - Variable</v>
          </cell>
          <cell r="F1256" t="str">
            <v>Foresea</v>
          </cell>
          <cell r="M1256">
            <v>41707.440000000002</v>
          </cell>
          <cell r="U1256">
            <v>26</v>
          </cell>
          <cell r="Y1256">
            <v>26</v>
          </cell>
          <cell r="AC1256">
            <v>16</v>
          </cell>
          <cell r="AG1256"/>
          <cell r="AK1256"/>
          <cell r="AO1256"/>
          <cell r="AS1256">
            <v>2606.7149999999997</v>
          </cell>
        </row>
        <row r="1257">
          <cell r="A1257">
            <v>45962</v>
          </cell>
          <cell r="E1257" t="str">
            <v>Inspection Contract - Variable</v>
          </cell>
          <cell r="F1257" t="str">
            <v>Modec</v>
          </cell>
          <cell r="M1257">
            <v>42000</v>
          </cell>
          <cell r="U1257">
            <v>12</v>
          </cell>
          <cell r="Y1257" t="str">
            <v/>
          </cell>
          <cell r="AC1257">
            <v>24</v>
          </cell>
          <cell r="AG1257"/>
          <cell r="AK1257"/>
          <cell r="AO1257"/>
          <cell r="AS1257">
            <v>1750</v>
          </cell>
        </row>
        <row r="1258">
          <cell r="A1258">
            <v>45962</v>
          </cell>
          <cell r="E1258" t="str">
            <v>Inspection Contract - Variable</v>
          </cell>
          <cell r="F1258" t="str">
            <v>Transocean</v>
          </cell>
          <cell r="M1258">
            <v>53520</v>
          </cell>
          <cell r="U1258">
            <v>4</v>
          </cell>
          <cell r="Y1258">
            <v>4</v>
          </cell>
          <cell r="AC1258">
            <v>21</v>
          </cell>
          <cell r="AG1258"/>
          <cell r="AK1258"/>
          <cell r="AO1258"/>
          <cell r="AS1258">
            <v>2548.5714285714284</v>
          </cell>
        </row>
        <row r="1259">
          <cell r="A1259">
            <v>45962</v>
          </cell>
          <cell r="E1259" t="str">
            <v>Inspection Contract - Variable</v>
          </cell>
          <cell r="F1259" t="str">
            <v>Ventura</v>
          </cell>
          <cell r="M1259">
            <v>49116</v>
          </cell>
          <cell r="U1259">
            <v>3</v>
          </cell>
          <cell r="Y1259">
            <v>3</v>
          </cell>
          <cell r="AC1259">
            <v>21</v>
          </cell>
          <cell r="AG1259"/>
          <cell r="AK1259"/>
          <cell r="AO1259"/>
          <cell r="AS1259">
            <v>2338.8571428571427</v>
          </cell>
        </row>
        <row r="1260">
          <cell r="A1260">
            <v>45962</v>
          </cell>
          <cell r="E1260" t="str">
            <v>Maintenance Spot</v>
          </cell>
          <cell r="F1260" t="str">
            <v>Akofs Offshore</v>
          </cell>
          <cell r="M1260">
            <v>139046.68</v>
          </cell>
          <cell r="U1260">
            <v>13</v>
          </cell>
          <cell r="Y1260">
            <v>13</v>
          </cell>
          <cell r="AC1260">
            <v>21</v>
          </cell>
          <cell r="AG1260"/>
          <cell r="AK1260"/>
          <cell r="AO1260"/>
          <cell r="AS1260">
            <v>6621.2704761904761</v>
          </cell>
        </row>
        <row r="1261">
          <cell r="A1261">
            <v>45962</v>
          </cell>
          <cell r="E1261" t="str">
            <v>Inspection Spot</v>
          </cell>
          <cell r="F1261" t="str">
            <v>Seagems</v>
          </cell>
          <cell r="M1261">
            <v>47240.4</v>
          </cell>
          <cell r="U1261">
            <v>54</v>
          </cell>
          <cell r="Y1261">
            <v>54</v>
          </cell>
          <cell r="AC1261">
            <v>16</v>
          </cell>
          <cell r="AG1261"/>
          <cell r="AK1261"/>
          <cell r="AO1261"/>
          <cell r="AS1261">
            <v>2952.5250000000001</v>
          </cell>
        </row>
        <row r="1262">
          <cell r="A1262">
            <v>45962</v>
          </cell>
          <cell r="E1262" t="str">
            <v>Inspection Contract - Fixed Team</v>
          </cell>
          <cell r="F1262" t="str">
            <v>Helix</v>
          </cell>
          <cell r="M1262">
            <v>58087.62</v>
          </cell>
          <cell r="U1262">
            <v>36</v>
          </cell>
          <cell r="Y1262">
            <v>36</v>
          </cell>
          <cell r="AC1262">
            <v>27</v>
          </cell>
          <cell r="AG1262"/>
          <cell r="AK1262"/>
          <cell r="AO1262"/>
          <cell r="AS1262">
            <v>2151.393333333333</v>
          </cell>
        </row>
        <row r="1263">
          <cell r="A1263">
            <v>45962</v>
          </cell>
          <cell r="E1263" t="str">
            <v>Inspection Spot</v>
          </cell>
          <cell r="F1263" t="str">
            <v>Oceaneering</v>
          </cell>
          <cell r="M1263">
            <v>6650</v>
          </cell>
          <cell r="U1263">
            <v>6</v>
          </cell>
          <cell r="Y1263" t="str">
            <v/>
          </cell>
          <cell r="AC1263">
            <v>3</v>
          </cell>
          <cell r="AG1263"/>
          <cell r="AK1263"/>
          <cell r="AO1263"/>
          <cell r="AS1263">
            <v>2216.6666666666665</v>
          </cell>
        </row>
        <row r="1264">
          <cell r="A1264">
            <v>45962</v>
          </cell>
          <cell r="E1264" t="str">
            <v>Inspection Contract - Variable</v>
          </cell>
          <cell r="F1264" t="str">
            <v>Etesco</v>
          </cell>
          <cell r="M1264">
            <v>28476</v>
          </cell>
          <cell r="U1264">
            <v>11</v>
          </cell>
          <cell r="Y1264">
            <v>11</v>
          </cell>
          <cell r="AC1264">
            <v>9</v>
          </cell>
          <cell r="AG1264"/>
          <cell r="AK1264"/>
          <cell r="AO1264"/>
          <cell r="AS1264">
            <v>3164</v>
          </cell>
        </row>
        <row r="1265">
          <cell r="A1265">
            <v>45962</v>
          </cell>
          <cell r="E1265" t="str">
            <v>Inspection Contract - Variable</v>
          </cell>
          <cell r="F1265" t="str">
            <v>Foresea</v>
          </cell>
          <cell r="M1265">
            <v>14202.1</v>
          </cell>
          <cell r="U1265">
            <v>24</v>
          </cell>
          <cell r="Y1265">
            <v>4</v>
          </cell>
          <cell r="AC1265">
            <v>6</v>
          </cell>
          <cell r="AG1265"/>
          <cell r="AK1265"/>
          <cell r="AO1265"/>
          <cell r="AS1265">
            <v>2367.0166666666664</v>
          </cell>
        </row>
        <row r="1266">
          <cell r="A1266">
            <v>45992</v>
          </cell>
          <cell r="E1266" t="str">
            <v>Inspection Spot</v>
          </cell>
          <cell r="F1266" t="str">
            <v>Trident</v>
          </cell>
          <cell r="M1266">
            <v>79803.759999999995</v>
          </cell>
          <cell r="U1266">
            <v>49</v>
          </cell>
          <cell r="Y1266">
            <v>74</v>
          </cell>
          <cell r="AC1266">
            <v>29</v>
          </cell>
          <cell r="AG1266"/>
          <cell r="AK1266"/>
          <cell r="AO1266"/>
          <cell r="AS1266">
            <v>2751.8537931034484</v>
          </cell>
        </row>
        <row r="1267">
          <cell r="A1267">
            <v>45962</v>
          </cell>
          <cell r="E1267" t="str">
            <v>Inspection Spot</v>
          </cell>
          <cell r="F1267" t="str">
            <v>Technip</v>
          </cell>
          <cell r="M1267">
            <v>23550.93</v>
          </cell>
          <cell r="U1267">
            <v>86</v>
          </cell>
          <cell r="Y1267">
            <v>86</v>
          </cell>
          <cell r="AC1267">
            <v>9</v>
          </cell>
          <cell r="AG1267">
            <v>1717.5</v>
          </cell>
          <cell r="AK1267"/>
          <cell r="AO1267"/>
          <cell r="AS1267">
            <v>2616.77</v>
          </cell>
        </row>
        <row r="1268">
          <cell r="A1268">
            <v>45962</v>
          </cell>
          <cell r="E1268" t="str">
            <v>Maintenance Spot</v>
          </cell>
          <cell r="F1268" t="str">
            <v>PRIO</v>
          </cell>
          <cell r="M1268">
            <v>208764.05</v>
          </cell>
          <cell r="U1268">
            <v>103</v>
          </cell>
          <cell r="Y1268" t="str">
            <v/>
          </cell>
          <cell r="AC1268">
            <v>0</v>
          </cell>
          <cell r="AG1268"/>
          <cell r="AK1268"/>
          <cell r="AO1268"/>
          <cell r="AS1268" t="str">
            <v/>
          </cell>
        </row>
        <row r="1269">
          <cell r="A1269">
            <v>45962</v>
          </cell>
          <cell r="E1269" t="str">
            <v>Engineering</v>
          </cell>
          <cell r="F1269" t="str">
            <v>Seadrill</v>
          </cell>
          <cell r="M1269">
            <v>16250</v>
          </cell>
          <cell r="U1269">
            <v>87</v>
          </cell>
          <cell r="Y1269" t="str">
            <v/>
          </cell>
          <cell r="AC1269">
            <v>0</v>
          </cell>
          <cell r="AG1269"/>
          <cell r="AK1269"/>
          <cell r="AO1269"/>
          <cell r="AS1269" t="str">
            <v/>
          </cell>
        </row>
        <row r="1270">
          <cell r="A1270">
            <v>45992</v>
          </cell>
          <cell r="E1270" t="str">
            <v>Inspection Spot</v>
          </cell>
          <cell r="F1270" t="str">
            <v>Technip</v>
          </cell>
          <cell r="M1270">
            <v>139548.62</v>
          </cell>
          <cell r="U1270">
            <v>86</v>
          </cell>
          <cell r="Y1270">
            <v>86</v>
          </cell>
          <cell r="AC1270">
            <v>48</v>
          </cell>
          <cell r="AG1270">
            <v>-1717.5</v>
          </cell>
          <cell r="AK1270"/>
          <cell r="AO1270"/>
          <cell r="AS1270">
            <v>2907.2629166666666</v>
          </cell>
        </row>
        <row r="1271">
          <cell r="A1271">
            <v>45931</v>
          </cell>
          <cell r="E1271" t="str">
            <v>Maintenance Spot</v>
          </cell>
          <cell r="F1271" t="str">
            <v>Archer</v>
          </cell>
          <cell r="M1271">
            <v>311605.96000000002</v>
          </cell>
          <cell r="U1271">
            <v>116</v>
          </cell>
          <cell r="Y1271">
            <v>116</v>
          </cell>
          <cell r="AC1271">
            <v>78</v>
          </cell>
          <cell r="AG1271"/>
          <cell r="AK1271"/>
          <cell r="AO1271"/>
          <cell r="AS1271">
            <v>3994.9482051282052</v>
          </cell>
        </row>
        <row r="1272">
          <cell r="A1272">
            <v>45962</v>
          </cell>
          <cell r="E1272" t="str">
            <v>Maintenance Spot</v>
          </cell>
          <cell r="F1272" t="str">
            <v>Archer</v>
          </cell>
          <cell r="M1272">
            <v>170257.18</v>
          </cell>
          <cell r="U1272">
            <v>116</v>
          </cell>
          <cell r="Y1272">
            <v>116</v>
          </cell>
          <cell r="AC1272">
            <v>51</v>
          </cell>
          <cell r="AG1272"/>
          <cell r="AK1272"/>
          <cell r="AO1272"/>
          <cell r="AS1272">
            <v>3338.3760784313722</v>
          </cell>
        </row>
        <row r="1273">
          <cell r="A1273">
            <v>45992</v>
          </cell>
          <cell r="E1273" t="str">
            <v>Maintenance Spot</v>
          </cell>
          <cell r="F1273" t="str">
            <v>Archer</v>
          </cell>
          <cell r="M1273">
            <v>538061.54</v>
          </cell>
          <cell r="U1273">
            <v>69</v>
          </cell>
          <cell r="Y1273" t="str">
            <v/>
          </cell>
          <cell r="AC1273">
            <v>168</v>
          </cell>
          <cell r="AG1273"/>
          <cell r="AK1273"/>
          <cell r="AO1273"/>
          <cell r="AS1273">
            <v>3202.7472619047621</v>
          </cell>
        </row>
        <row r="1274">
          <cell r="A1274">
            <v>45962</v>
          </cell>
          <cell r="E1274" t="str">
            <v>Maintenance Spot</v>
          </cell>
          <cell r="F1274" t="str">
            <v>Archer</v>
          </cell>
          <cell r="M1274">
            <v>352988.41</v>
          </cell>
          <cell r="U1274">
            <v>100</v>
          </cell>
          <cell r="Y1274" t="str">
            <v/>
          </cell>
          <cell r="AC1274">
            <v>126</v>
          </cell>
          <cell r="AG1274"/>
          <cell r="AK1274"/>
          <cell r="AO1274"/>
          <cell r="AS1274">
            <v>2801.4953174603174</v>
          </cell>
        </row>
        <row r="1275">
          <cell r="A1275">
            <v>45992</v>
          </cell>
          <cell r="E1275" t="str">
            <v>Inspection Spot</v>
          </cell>
          <cell r="F1275" t="str">
            <v>Modec</v>
          </cell>
          <cell r="M1275">
            <v>67266</v>
          </cell>
          <cell r="U1275" t="str">
            <v/>
          </cell>
          <cell r="Y1275">
            <v>142</v>
          </cell>
          <cell r="AC1275">
            <v>0</v>
          </cell>
          <cell r="AG1275"/>
          <cell r="AK1275"/>
          <cell r="AO1275"/>
          <cell r="AS1275" t="str">
            <v/>
          </cell>
        </row>
        <row r="1276">
          <cell r="A1276">
            <v>45992</v>
          </cell>
          <cell r="E1276" t="str">
            <v>Inspection Contract - Fixed Team</v>
          </cell>
          <cell r="F1276" t="str">
            <v>Foresea</v>
          </cell>
          <cell r="M1276">
            <v>173780.72</v>
          </cell>
          <cell r="U1276">
            <v>34</v>
          </cell>
          <cell r="Y1276" t="str">
            <v/>
          </cell>
          <cell r="AC1276">
            <v>99</v>
          </cell>
          <cell r="AG1276"/>
          <cell r="AK1276"/>
          <cell r="AO1276"/>
          <cell r="AS1276">
            <v>1755.3608080808081</v>
          </cell>
        </row>
        <row r="1277">
          <cell r="A1277">
            <v>45992</v>
          </cell>
          <cell r="E1277" t="str">
            <v>Inspection Contract - Variable</v>
          </cell>
          <cell r="F1277" t="str">
            <v>Modec</v>
          </cell>
          <cell r="M1277">
            <v>31900.02</v>
          </cell>
          <cell r="U1277">
            <v>44</v>
          </cell>
          <cell r="Y1277" t="str">
            <v/>
          </cell>
          <cell r="AC1277">
            <v>25</v>
          </cell>
          <cell r="AG1277"/>
          <cell r="AK1277"/>
          <cell r="AO1277"/>
          <cell r="AS1277">
            <v>1276.0008</v>
          </cell>
        </row>
        <row r="1278">
          <cell r="A1278">
            <v>45992</v>
          </cell>
          <cell r="E1278" t="str">
            <v>Inspection Contract - Variable</v>
          </cell>
          <cell r="F1278" t="str">
            <v>Modec</v>
          </cell>
          <cell r="M1278">
            <v>101222.7</v>
          </cell>
          <cell r="U1278">
            <v>34</v>
          </cell>
          <cell r="Y1278" t="str">
            <v/>
          </cell>
          <cell r="AC1278">
            <v>45</v>
          </cell>
          <cell r="AG1278"/>
          <cell r="AK1278"/>
          <cell r="AO1278"/>
          <cell r="AS1278">
            <v>2249.3933333333334</v>
          </cell>
        </row>
        <row r="1279">
          <cell r="A1279">
            <v>45992</v>
          </cell>
          <cell r="E1279" t="str">
            <v>Inspection Contract - Variable</v>
          </cell>
          <cell r="F1279" t="str">
            <v>Modec</v>
          </cell>
          <cell r="M1279">
            <v>47835.199999999997</v>
          </cell>
          <cell r="U1279">
            <v>29</v>
          </cell>
          <cell r="Y1279" t="str">
            <v/>
          </cell>
          <cell r="AC1279">
            <v>39</v>
          </cell>
          <cell r="AG1279"/>
          <cell r="AK1279"/>
          <cell r="AO1279"/>
          <cell r="AS1279">
            <v>1226.5435897435896</v>
          </cell>
        </row>
        <row r="1280">
          <cell r="A1280">
            <v>45992</v>
          </cell>
          <cell r="E1280" t="str">
            <v>Inspection Contract - Variable</v>
          </cell>
          <cell r="F1280" t="str">
            <v>Modec</v>
          </cell>
          <cell r="M1280">
            <v>46932.18</v>
          </cell>
          <cell r="U1280">
            <v>21</v>
          </cell>
          <cell r="Y1280" t="str">
            <v/>
          </cell>
          <cell r="AC1280">
            <v>36</v>
          </cell>
          <cell r="AG1280"/>
          <cell r="AK1280"/>
          <cell r="AO1280"/>
          <cell r="AS1280">
            <v>1303.6716666666666</v>
          </cell>
        </row>
        <row r="1281">
          <cell r="A1281">
            <v>45931</v>
          </cell>
          <cell r="E1281" t="str">
            <v>Equipment Rental</v>
          </cell>
          <cell r="F1281" t="str">
            <v>Helix</v>
          </cell>
          <cell r="M1281">
            <v>4067.28</v>
          </cell>
          <cell r="U1281" t="str">
            <v/>
          </cell>
          <cell r="Y1281">
            <v>130</v>
          </cell>
          <cell r="AC1281">
            <v>0</v>
          </cell>
          <cell r="AG1281"/>
          <cell r="AK1281"/>
          <cell r="AO1281"/>
          <cell r="AS1281" t="str">
            <v/>
          </cell>
        </row>
        <row r="1282">
          <cell r="A1282">
            <v>45962</v>
          </cell>
          <cell r="E1282" t="str">
            <v>Equipment Rental</v>
          </cell>
          <cell r="F1282" t="str">
            <v>Helix</v>
          </cell>
          <cell r="M1282">
            <v>13219.2</v>
          </cell>
          <cell r="U1282" t="str">
            <v/>
          </cell>
          <cell r="Y1282">
            <v>130</v>
          </cell>
          <cell r="AC1282">
            <v>0</v>
          </cell>
          <cell r="AG1282"/>
          <cell r="AK1282"/>
          <cell r="AO1282"/>
          <cell r="AS1282" t="str">
            <v/>
          </cell>
        </row>
        <row r="1283">
          <cell r="A1283">
            <v>45992</v>
          </cell>
          <cell r="E1283" t="str">
            <v>Inspection Contract - Variable</v>
          </cell>
          <cell r="F1283" t="str">
            <v>Transocean</v>
          </cell>
          <cell r="M1283">
            <v>160090.70000000001</v>
          </cell>
          <cell r="U1283">
            <v>32</v>
          </cell>
          <cell r="Y1283" t="str">
            <v/>
          </cell>
          <cell r="AC1283">
            <v>0</v>
          </cell>
          <cell r="AG1283"/>
          <cell r="AK1283"/>
          <cell r="AO1283"/>
          <cell r="AS1283" t="str">
            <v/>
          </cell>
        </row>
        <row r="1284">
          <cell r="A1284">
            <v>45992</v>
          </cell>
          <cell r="E1284" t="str">
            <v>Equipment Rental</v>
          </cell>
          <cell r="F1284" t="str">
            <v>Technip</v>
          </cell>
          <cell r="M1284">
            <v>-3731.98</v>
          </cell>
          <cell r="U1284" t="str">
            <v/>
          </cell>
          <cell r="Y1284">
            <v>8</v>
          </cell>
          <cell r="AC1284">
            <v>0</v>
          </cell>
          <cell r="AG1284"/>
          <cell r="AK1284"/>
          <cell r="AO1284"/>
          <cell r="AS1284" t="str">
            <v/>
          </cell>
        </row>
        <row r="1285">
          <cell r="A1285">
            <v>45689</v>
          </cell>
          <cell r="E1285" t="str">
            <v>Maintenance Spot</v>
          </cell>
          <cell r="F1285" t="str">
            <v>SLB</v>
          </cell>
          <cell r="M1285">
            <v>11781.85</v>
          </cell>
          <cell r="U1285">
            <v>55</v>
          </cell>
          <cell r="Y1285">
            <v>55</v>
          </cell>
          <cell r="AC1285">
            <v>2</v>
          </cell>
          <cell r="AG1285"/>
          <cell r="AK1285"/>
          <cell r="AO1285"/>
          <cell r="AS1285">
            <v>5890.9250000000002</v>
          </cell>
        </row>
        <row r="1286">
          <cell r="A1286">
            <v>45992</v>
          </cell>
          <cell r="E1286" t="str">
            <v>Inspection Contract - Fixed Team</v>
          </cell>
          <cell r="F1286" t="str">
            <v>Ventura</v>
          </cell>
          <cell r="M1286">
            <v>-59664</v>
          </cell>
          <cell r="U1286">
            <v>26</v>
          </cell>
          <cell r="Y1286" t="str">
            <v/>
          </cell>
          <cell r="AC1286">
            <v>0</v>
          </cell>
          <cell r="AG1286"/>
          <cell r="AK1286"/>
          <cell r="AO1286"/>
          <cell r="AS1286" t="str">
            <v/>
          </cell>
        </row>
        <row r="1287">
          <cell r="A1287">
            <v>45992</v>
          </cell>
          <cell r="E1287" t="str">
            <v>Inspection Contract - Fixed Team</v>
          </cell>
          <cell r="F1287" t="str">
            <v>Ventura</v>
          </cell>
          <cell r="M1287">
            <v>-13907.09</v>
          </cell>
          <cell r="U1287" t="str">
            <v/>
          </cell>
          <cell r="Y1287" t="str">
            <v/>
          </cell>
          <cell r="AC1287">
            <v>0</v>
          </cell>
          <cell r="AG1287"/>
          <cell r="AK1287"/>
          <cell r="AO1287"/>
          <cell r="AS1287" t="str">
            <v/>
          </cell>
        </row>
        <row r="1288">
          <cell r="A1288">
            <v>45992</v>
          </cell>
          <cell r="E1288" t="str">
            <v>Inspection Contract - Fixed Team</v>
          </cell>
          <cell r="F1288" t="str">
            <v>Ventura</v>
          </cell>
          <cell r="M1288">
            <v>59664</v>
          </cell>
          <cell r="U1288">
            <v>26</v>
          </cell>
          <cell r="Y1288" t="str">
            <v/>
          </cell>
          <cell r="AC1288">
            <v>0</v>
          </cell>
          <cell r="AG1288"/>
          <cell r="AK1288"/>
          <cell r="AO1288"/>
          <cell r="AS1288" t="str">
            <v/>
          </cell>
        </row>
        <row r="1289">
          <cell r="A1289">
            <v>45992</v>
          </cell>
          <cell r="E1289" t="str">
            <v>Inspection Contract - Fixed Team</v>
          </cell>
          <cell r="F1289" t="str">
            <v>Transocean</v>
          </cell>
          <cell r="M1289">
            <v>-5899.95</v>
          </cell>
          <cell r="U1289">
            <v>33</v>
          </cell>
          <cell r="Y1289" t="str">
            <v/>
          </cell>
          <cell r="AC1289">
            <v>0</v>
          </cell>
          <cell r="AG1289"/>
          <cell r="AK1289"/>
          <cell r="AO1289"/>
          <cell r="AS1289" t="str">
            <v/>
          </cell>
        </row>
        <row r="1290">
          <cell r="A1290">
            <v>45992</v>
          </cell>
          <cell r="E1290" t="str">
            <v>Inspection Contract - Fixed Team</v>
          </cell>
          <cell r="F1290" t="str">
            <v>Transocean</v>
          </cell>
          <cell r="M1290">
            <v>-160090.70000000001</v>
          </cell>
          <cell r="U1290">
            <v>32</v>
          </cell>
          <cell r="Y1290" t="str">
            <v/>
          </cell>
          <cell r="AC1290">
            <v>0</v>
          </cell>
          <cell r="AG1290"/>
          <cell r="AK1290"/>
          <cell r="AO1290"/>
          <cell r="AS1290" t="str">
            <v/>
          </cell>
        </row>
        <row r="1291">
          <cell r="A1291">
            <v>45992</v>
          </cell>
          <cell r="E1291" t="str">
            <v>Inspection Contract - Fixed Team</v>
          </cell>
          <cell r="F1291" t="str">
            <v>Foresea</v>
          </cell>
          <cell r="M1291">
            <v>-60652</v>
          </cell>
          <cell r="U1291">
            <v>26</v>
          </cell>
          <cell r="Y1291" t="str">
            <v/>
          </cell>
          <cell r="AC1291">
            <v>0</v>
          </cell>
          <cell r="AG1291"/>
          <cell r="AK1291"/>
          <cell r="AO1291"/>
          <cell r="AS1291" t="str">
            <v/>
          </cell>
        </row>
        <row r="1292">
          <cell r="A1292">
            <v>45992</v>
          </cell>
          <cell r="E1292" t="str">
            <v>Inspection Contract - Fixed Team</v>
          </cell>
          <cell r="F1292" t="str">
            <v>Foresea</v>
          </cell>
          <cell r="M1292">
            <v>-3369.41</v>
          </cell>
          <cell r="U1292">
            <v>26</v>
          </cell>
          <cell r="Y1292" t="str">
            <v/>
          </cell>
          <cell r="AC1292">
            <v>0</v>
          </cell>
          <cell r="AG1292"/>
          <cell r="AK1292"/>
          <cell r="AO1292"/>
          <cell r="AS1292" t="str">
            <v/>
          </cell>
        </row>
        <row r="1293">
          <cell r="A1293">
            <v>45992</v>
          </cell>
          <cell r="E1293" t="str">
            <v>Inspection Contract - Fixed Team</v>
          </cell>
          <cell r="F1293" t="str">
            <v>Foresea</v>
          </cell>
          <cell r="M1293">
            <v>60652</v>
          </cell>
          <cell r="U1293">
            <v>26</v>
          </cell>
          <cell r="Y1293" t="str">
            <v/>
          </cell>
          <cell r="AC1293">
            <v>0</v>
          </cell>
          <cell r="AG1293"/>
          <cell r="AK1293"/>
          <cell r="AO1293"/>
          <cell r="AS1293" t="str">
            <v/>
          </cell>
        </row>
        <row r="1294">
          <cell r="A1294">
            <v>45992</v>
          </cell>
          <cell r="E1294" t="str">
            <v>Inspection Contract - Variable</v>
          </cell>
          <cell r="F1294" t="str">
            <v>Constellation</v>
          </cell>
          <cell r="M1294">
            <v>-1681.2</v>
          </cell>
          <cell r="U1294" t="str">
            <v/>
          </cell>
          <cell r="Y1294" t="str">
            <v/>
          </cell>
          <cell r="AC1294">
            <v>0</v>
          </cell>
          <cell r="AG1294"/>
          <cell r="AK1294"/>
          <cell r="AO1294"/>
          <cell r="AS1294" t="str">
            <v/>
          </cell>
        </row>
        <row r="1295">
          <cell r="A1295">
            <v>45992</v>
          </cell>
          <cell r="E1295" t="str">
            <v>Inspection Contract - Variable</v>
          </cell>
          <cell r="F1295" t="str">
            <v>Constellation</v>
          </cell>
          <cell r="M1295">
            <v>-31603.02</v>
          </cell>
          <cell r="U1295">
            <v>128</v>
          </cell>
          <cell r="Y1295" t="str">
            <v/>
          </cell>
          <cell r="AC1295">
            <v>-13</v>
          </cell>
          <cell r="AG1295"/>
          <cell r="AK1295"/>
          <cell r="AO1295">
            <v>-31603.02</v>
          </cell>
          <cell r="AS1295">
            <v>2431.0015384615385</v>
          </cell>
        </row>
        <row r="1296">
          <cell r="A1296">
            <v>45992</v>
          </cell>
          <cell r="E1296" t="str">
            <v>Inspection Contract - Variable</v>
          </cell>
          <cell r="F1296" t="str">
            <v>Constellation</v>
          </cell>
          <cell r="M1296">
            <v>-0.01</v>
          </cell>
          <cell r="U1296">
            <v>26</v>
          </cell>
          <cell r="Y1296">
            <v>26</v>
          </cell>
          <cell r="AC1296">
            <v>0</v>
          </cell>
          <cell r="AG1296"/>
          <cell r="AK1296"/>
          <cell r="AO1296"/>
          <cell r="AS1296" t="str">
            <v/>
          </cell>
        </row>
        <row r="1297">
          <cell r="A1297">
            <v>45992</v>
          </cell>
          <cell r="E1297" t="str">
            <v>Inspection Spot</v>
          </cell>
          <cell r="F1297" t="str">
            <v>Oceaneering</v>
          </cell>
          <cell r="M1297">
            <v>2725</v>
          </cell>
          <cell r="U1297">
            <v>27</v>
          </cell>
          <cell r="Y1297" t="str">
            <v/>
          </cell>
          <cell r="AC1297">
            <v>1</v>
          </cell>
          <cell r="AG1297"/>
          <cell r="AK1297"/>
          <cell r="AO1297"/>
          <cell r="AS1297">
            <v>2725</v>
          </cell>
        </row>
        <row r="1298">
          <cell r="A1298">
            <v>45992</v>
          </cell>
          <cell r="E1298" t="str">
            <v>Inspection Contract - Variable</v>
          </cell>
          <cell r="F1298" t="str">
            <v>Constellation</v>
          </cell>
          <cell r="M1298">
            <v>-1104.0999999999999</v>
          </cell>
          <cell r="U1298">
            <v>48</v>
          </cell>
          <cell r="Y1298">
            <v>48</v>
          </cell>
          <cell r="AC1298">
            <v>0</v>
          </cell>
          <cell r="AG1298"/>
          <cell r="AK1298"/>
          <cell r="AO1298"/>
          <cell r="AS1298" t="str">
            <v/>
          </cell>
        </row>
        <row r="1299">
          <cell r="A1299">
            <v>45992</v>
          </cell>
          <cell r="E1299" t="str">
            <v>Inspection Contract - Variable</v>
          </cell>
          <cell r="F1299" t="str">
            <v>Helix</v>
          </cell>
          <cell r="M1299">
            <v>11670.96</v>
          </cell>
          <cell r="U1299">
            <v>6</v>
          </cell>
          <cell r="Y1299">
            <v>6</v>
          </cell>
          <cell r="AC1299">
            <v>3</v>
          </cell>
          <cell r="AG1299"/>
          <cell r="AK1299"/>
          <cell r="AO1299"/>
          <cell r="AS1299">
            <v>3890.3199999999997</v>
          </cell>
        </row>
        <row r="1300">
          <cell r="A1300">
            <v>45992</v>
          </cell>
          <cell r="E1300" t="str">
            <v>Inspection Contract - Fixed Team</v>
          </cell>
          <cell r="F1300" t="str">
            <v>Foresea</v>
          </cell>
          <cell r="M1300">
            <v>6999.44</v>
          </cell>
          <cell r="U1300">
            <v>40</v>
          </cell>
          <cell r="Y1300" t="str">
            <v/>
          </cell>
          <cell r="AC1300">
            <v>0</v>
          </cell>
          <cell r="AG1300"/>
          <cell r="AK1300"/>
          <cell r="AO1300"/>
          <cell r="AS1300" t="str">
            <v/>
          </cell>
        </row>
        <row r="1301">
          <cell r="A1301">
            <v>45962</v>
          </cell>
          <cell r="E1301" t="str">
            <v>Inspection Spot</v>
          </cell>
          <cell r="F1301" t="str">
            <v>Modec</v>
          </cell>
          <cell r="M1301">
            <v>40670.089999999997</v>
          </cell>
          <cell r="U1301">
            <v>45</v>
          </cell>
          <cell r="Y1301" t="str">
            <v/>
          </cell>
          <cell r="AC1301">
            <v>10</v>
          </cell>
          <cell r="AG1301"/>
          <cell r="AK1301"/>
          <cell r="AO1301"/>
          <cell r="AS1301">
            <v>4067.0090000000005</v>
          </cell>
        </row>
        <row r="1302">
          <cell r="A1302">
            <v>45992</v>
          </cell>
          <cell r="E1302" t="str">
            <v>Inspection Contract - Variable</v>
          </cell>
          <cell r="F1302" t="str">
            <v>Transocean</v>
          </cell>
          <cell r="M1302">
            <v>21286.59</v>
          </cell>
          <cell r="U1302">
            <v>29</v>
          </cell>
          <cell r="Y1302">
            <v>29</v>
          </cell>
          <cell r="AC1302">
            <v>7</v>
          </cell>
          <cell r="AG1302"/>
          <cell r="AK1302"/>
          <cell r="AO1302"/>
          <cell r="AS1302">
            <v>3040.9414285714279</v>
          </cell>
        </row>
        <row r="1303">
          <cell r="A1303">
            <v>45962</v>
          </cell>
          <cell r="E1303" t="str">
            <v>Inspection Contract - Variable</v>
          </cell>
          <cell r="F1303" t="str">
            <v>Constellation</v>
          </cell>
          <cell r="M1303">
            <v>53159.34</v>
          </cell>
          <cell r="U1303">
            <v>15</v>
          </cell>
          <cell r="Y1303">
            <v>16</v>
          </cell>
          <cell r="AC1303">
            <v>13</v>
          </cell>
          <cell r="AG1303"/>
          <cell r="AK1303"/>
          <cell r="AO1303"/>
          <cell r="AS1303">
            <v>4089.18</v>
          </cell>
        </row>
        <row r="1304">
          <cell r="A1304">
            <v>45992</v>
          </cell>
          <cell r="E1304" t="str">
            <v>Inspection Spot</v>
          </cell>
          <cell r="F1304" t="str">
            <v>Technip</v>
          </cell>
          <cell r="M1304">
            <v>-8111.56</v>
          </cell>
          <cell r="U1304">
            <v>36</v>
          </cell>
          <cell r="Y1304">
            <v>36</v>
          </cell>
          <cell r="AC1304">
            <v>0</v>
          </cell>
          <cell r="AG1304">
            <v>1307.4000000000001</v>
          </cell>
          <cell r="AK1304"/>
          <cell r="AO1304">
            <v>-0.27</v>
          </cell>
          <cell r="AS1304" t="str">
            <v/>
          </cell>
        </row>
        <row r="1305">
          <cell r="A1305">
            <v>45992</v>
          </cell>
          <cell r="E1305" t="str">
            <v>Inspection Contract - Variable</v>
          </cell>
          <cell r="F1305" t="str">
            <v>Transocean</v>
          </cell>
          <cell r="M1305">
            <v>-0.01</v>
          </cell>
          <cell r="U1305">
            <v>15</v>
          </cell>
          <cell r="Y1305">
            <v>15</v>
          </cell>
          <cell r="AC1305">
            <v>0</v>
          </cell>
          <cell r="AG1305">
            <v>-0.01</v>
          </cell>
          <cell r="AK1305"/>
          <cell r="AO1305"/>
          <cell r="AS1305" t="str">
            <v/>
          </cell>
        </row>
        <row r="1306">
          <cell r="A1306">
            <v>45992</v>
          </cell>
          <cell r="E1306" t="str">
            <v>Inspection Contract - Variable</v>
          </cell>
          <cell r="F1306" t="str">
            <v>Helix</v>
          </cell>
          <cell r="M1306">
            <v>31113.1</v>
          </cell>
          <cell r="U1306">
            <v>12</v>
          </cell>
          <cell r="Y1306">
            <v>12</v>
          </cell>
          <cell r="AC1306">
            <v>14</v>
          </cell>
          <cell r="AG1306"/>
          <cell r="AK1306"/>
          <cell r="AO1306"/>
          <cell r="AS1306">
            <v>2222.3642857142854</v>
          </cell>
        </row>
        <row r="1307">
          <cell r="A1307">
            <v>45992</v>
          </cell>
          <cell r="E1307" t="str">
            <v>Inspection Spot</v>
          </cell>
          <cell r="F1307" t="str">
            <v>Modec</v>
          </cell>
          <cell r="M1307">
            <v>10178.57</v>
          </cell>
          <cell r="U1307">
            <v>36</v>
          </cell>
          <cell r="Y1307" t="str">
            <v/>
          </cell>
          <cell r="AC1307">
            <v>0</v>
          </cell>
          <cell r="AG1307"/>
          <cell r="AK1307"/>
          <cell r="AO1307">
            <v>256.52999999999997</v>
          </cell>
          <cell r="AS1307" t="str">
            <v/>
          </cell>
        </row>
        <row r="1308">
          <cell r="A1308">
            <v>45992</v>
          </cell>
          <cell r="E1308" t="str">
            <v>Inspection Spot</v>
          </cell>
          <cell r="F1308" t="str">
            <v>Modec</v>
          </cell>
          <cell r="M1308">
            <v>37271.760000000002</v>
          </cell>
          <cell r="U1308">
            <v>22</v>
          </cell>
          <cell r="Y1308" t="str">
            <v/>
          </cell>
          <cell r="AC1308">
            <v>42</v>
          </cell>
          <cell r="AG1308"/>
          <cell r="AK1308"/>
          <cell r="AO1308">
            <v>260.58</v>
          </cell>
          <cell r="AS1308">
            <v>887.4228571428572</v>
          </cell>
        </row>
        <row r="1309">
          <cell r="A1309">
            <v>45992</v>
          </cell>
          <cell r="E1309" t="str">
            <v>Inspection Contract - Variable</v>
          </cell>
          <cell r="F1309" t="str">
            <v>Constellation</v>
          </cell>
          <cell r="M1309">
            <v>1829.71</v>
          </cell>
          <cell r="U1309">
            <v>15</v>
          </cell>
          <cell r="Y1309">
            <v>16</v>
          </cell>
          <cell r="AC1309">
            <v>0</v>
          </cell>
          <cell r="AG1309"/>
          <cell r="AK1309"/>
          <cell r="AO1309"/>
          <cell r="AS1309" t="str">
            <v/>
          </cell>
        </row>
        <row r="1310">
          <cell r="A1310">
            <v>45992</v>
          </cell>
          <cell r="E1310" t="str">
            <v>Inspection Contract - Variable</v>
          </cell>
          <cell r="F1310" t="str">
            <v>Constellation</v>
          </cell>
          <cell r="M1310">
            <v>4921.32</v>
          </cell>
          <cell r="U1310">
            <v>51</v>
          </cell>
          <cell r="Y1310" t="str">
            <v/>
          </cell>
          <cell r="AC1310">
            <v>2</v>
          </cell>
          <cell r="AG1310"/>
          <cell r="AK1310"/>
          <cell r="AO1310"/>
          <cell r="AS1310">
            <v>2460.66</v>
          </cell>
        </row>
        <row r="1311">
          <cell r="A1311">
            <v>45992</v>
          </cell>
          <cell r="E1311" t="str">
            <v>Inspection Contract - Fixed Team</v>
          </cell>
          <cell r="F1311" t="str">
            <v>Transocean</v>
          </cell>
          <cell r="M1311">
            <v>4441.7299999999996</v>
          </cell>
          <cell r="U1311">
            <v>41</v>
          </cell>
          <cell r="Y1311" t="str">
            <v/>
          </cell>
          <cell r="AC1311">
            <v>3</v>
          </cell>
          <cell r="AG1311">
            <v>1090.32</v>
          </cell>
          <cell r="AK1311"/>
          <cell r="AO1311"/>
          <cell r="AS1311">
            <v>1480.5766666666666</v>
          </cell>
        </row>
        <row r="1312">
          <cell r="A1312">
            <v>45962</v>
          </cell>
          <cell r="E1312" t="str">
            <v>Inspection Contract - Variable</v>
          </cell>
          <cell r="F1312" t="str">
            <v>Helix</v>
          </cell>
          <cell r="M1312">
            <v>4581</v>
          </cell>
          <cell r="U1312">
            <v>80</v>
          </cell>
          <cell r="Y1312" t="str">
            <v/>
          </cell>
          <cell r="AC1312">
            <v>0</v>
          </cell>
          <cell r="AG1312"/>
          <cell r="AK1312"/>
          <cell r="AO1312"/>
          <cell r="AS1312" t="str">
            <v/>
          </cell>
        </row>
        <row r="1313">
          <cell r="A1313">
            <v>45992</v>
          </cell>
          <cell r="E1313" t="str">
            <v>Inspection Contract - Variable</v>
          </cell>
          <cell r="F1313" t="str">
            <v>Etesco</v>
          </cell>
          <cell r="M1313">
            <v>312001.62</v>
          </cell>
          <cell r="U1313">
            <v>10</v>
          </cell>
          <cell r="Y1313">
            <v>10</v>
          </cell>
          <cell r="AC1313">
            <v>71</v>
          </cell>
          <cell r="AG1313"/>
          <cell r="AK1313"/>
          <cell r="AO1313"/>
          <cell r="AS1313">
            <v>4394.3890140845069</v>
          </cell>
        </row>
        <row r="1314">
          <cell r="A1314">
            <v>45992</v>
          </cell>
          <cell r="E1314" t="str">
            <v>Maintenance Contract - Variable</v>
          </cell>
          <cell r="F1314" t="str">
            <v>Ventura</v>
          </cell>
          <cell r="M1314">
            <v>35300</v>
          </cell>
          <cell r="U1314">
            <v>5</v>
          </cell>
          <cell r="Y1314">
            <v>5</v>
          </cell>
          <cell r="AC1314">
            <v>15</v>
          </cell>
          <cell r="AG1314"/>
          <cell r="AK1314"/>
          <cell r="AO1314"/>
          <cell r="AS1314">
            <v>2353.3333333333335</v>
          </cell>
        </row>
        <row r="1315">
          <cell r="A1315">
            <v>45992</v>
          </cell>
          <cell r="E1315" t="str">
            <v>Maintenance Contract - Variable</v>
          </cell>
          <cell r="F1315" t="str">
            <v>Foresea</v>
          </cell>
          <cell r="M1315">
            <v>30381.65</v>
          </cell>
          <cell r="U1315">
            <v>26</v>
          </cell>
          <cell r="Y1315">
            <v>26</v>
          </cell>
          <cell r="AC1315">
            <v>13</v>
          </cell>
          <cell r="AG1315"/>
          <cell r="AK1315"/>
          <cell r="AO1315"/>
          <cell r="AS1315">
            <v>2337.0500000000002</v>
          </cell>
        </row>
        <row r="1316">
          <cell r="A1316">
            <v>45992</v>
          </cell>
          <cell r="E1316" t="str">
            <v>Inspection Contract - Fixed Team</v>
          </cell>
          <cell r="F1316" t="str">
            <v>Constellation</v>
          </cell>
          <cell r="M1316">
            <v>35189.03</v>
          </cell>
          <cell r="U1316">
            <v>15</v>
          </cell>
          <cell r="Y1316" t="str">
            <v/>
          </cell>
          <cell r="AC1316">
            <v>18</v>
          </cell>
          <cell r="AG1316"/>
          <cell r="AK1316"/>
          <cell r="AO1316"/>
          <cell r="AS1316">
            <v>1954.9461111111111</v>
          </cell>
        </row>
        <row r="1317">
          <cell r="A1317">
            <v>45992</v>
          </cell>
          <cell r="E1317" t="str">
            <v>Maintenance Contract - Variable</v>
          </cell>
          <cell r="F1317" t="str">
            <v>Foresea</v>
          </cell>
          <cell r="M1317">
            <v>71549.97</v>
          </cell>
          <cell r="U1317">
            <v>26</v>
          </cell>
          <cell r="Y1317">
            <v>26</v>
          </cell>
          <cell r="AC1317">
            <v>26</v>
          </cell>
          <cell r="AG1317"/>
          <cell r="AK1317"/>
          <cell r="AO1317"/>
          <cell r="AS1317">
            <v>2751.9219230769231</v>
          </cell>
        </row>
        <row r="1318">
          <cell r="A1318">
            <v>45992</v>
          </cell>
          <cell r="E1318" t="str">
            <v>Inspection Contract - Variable</v>
          </cell>
          <cell r="F1318" t="str">
            <v>Modec</v>
          </cell>
          <cell r="M1318">
            <v>50947.41</v>
          </cell>
          <cell r="U1318">
            <v>12</v>
          </cell>
          <cell r="Y1318" t="str">
            <v/>
          </cell>
          <cell r="AC1318">
            <v>18</v>
          </cell>
          <cell r="AG1318"/>
          <cell r="AK1318"/>
          <cell r="AO1318">
            <v>189.79</v>
          </cell>
          <cell r="AS1318">
            <v>2830.4116666666664</v>
          </cell>
        </row>
        <row r="1319">
          <cell r="A1319">
            <v>45992</v>
          </cell>
          <cell r="E1319" t="str">
            <v>Inspection Contract - Variable</v>
          </cell>
          <cell r="F1319" t="str">
            <v>Transocean</v>
          </cell>
          <cell r="M1319">
            <v>105600</v>
          </cell>
          <cell r="U1319">
            <v>4</v>
          </cell>
          <cell r="Y1319">
            <v>4</v>
          </cell>
          <cell r="AC1319">
            <v>42</v>
          </cell>
          <cell r="AG1319"/>
          <cell r="AK1319"/>
          <cell r="AO1319"/>
          <cell r="AS1319">
            <v>2514.2857142857142</v>
          </cell>
        </row>
        <row r="1320">
          <cell r="A1320">
            <v>45992</v>
          </cell>
          <cell r="E1320" t="str">
            <v>Inspection Contract - Variable</v>
          </cell>
          <cell r="F1320" t="str">
            <v>Ventura</v>
          </cell>
          <cell r="M1320">
            <v>49116</v>
          </cell>
          <cell r="U1320">
            <v>3</v>
          </cell>
          <cell r="Y1320">
            <v>3</v>
          </cell>
          <cell r="AC1320">
            <v>21</v>
          </cell>
          <cell r="AG1320"/>
          <cell r="AK1320"/>
          <cell r="AO1320"/>
          <cell r="AS1320">
            <v>2338.8571428571427</v>
          </cell>
        </row>
        <row r="1321">
          <cell r="A1321">
            <v>45992</v>
          </cell>
          <cell r="E1321" t="str">
            <v>Maintenance Spot</v>
          </cell>
          <cell r="F1321" t="str">
            <v>Akofs Offshore</v>
          </cell>
          <cell r="M1321">
            <v>13959.76</v>
          </cell>
          <cell r="U1321">
            <v>13</v>
          </cell>
          <cell r="Y1321">
            <v>13</v>
          </cell>
          <cell r="AC1321">
            <v>-9</v>
          </cell>
          <cell r="AG1321"/>
          <cell r="AK1321"/>
          <cell r="AO1321"/>
          <cell r="AS1321">
            <v>-1551.0844444444435</v>
          </cell>
        </row>
        <row r="1322">
          <cell r="A1322">
            <v>45870</v>
          </cell>
          <cell r="E1322" t="str">
            <v>Inspection Contract - Variable</v>
          </cell>
          <cell r="F1322" t="str">
            <v>Modec</v>
          </cell>
          <cell r="M1322">
            <v>29701.62</v>
          </cell>
          <cell r="U1322">
            <v>169</v>
          </cell>
          <cell r="Y1322" t="str">
            <v/>
          </cell>
          <cell r="AC1322">
            <v>15</v>
          </cell>
          <cell r="AG1322"/>
          <cell r="AK1322"/>
          <cell r="AO1322"/>
          <cell r="AS1322">
            <v>1980.1080000000002</v>
          </cell>
        </row>
        <row r="1323">
          <cell r="A1323">
            <v>45992</v>
          </cell>
          <cell r="E1323" t="str">
            <v>Inspection Spot</v>
          </cell>
          <cell r="F1323" t="str">
            <v>Seagems</v>
          </cell>
          <cell r="M1323">
            <v>105288.6</v>
          </cell>
          <cell r="U1323">
            <v>54</v>
          </cell>
          <cell r="Y1323">
            <v>54</v>
          </cell>
          <cell r="AC1323">
            <v>48</v>
          </cell>
          <cell r="AG1323"/>
          <cell r="AK1323"/>
          <cell r="AO1323"/>
          <cell r="AS1323">
            <v>2193.5125000000003</v>
          </cell>
        </row>
        <row r="1324">
          <cell r="A1324">
            <v>45992</v>
          </cell>
          <cell r="E1324" t="str">
            <v>Maintenance Contract - Variable</v>
          </cell>
          <cell r="F1324" t="str">
            <v>Foresea</v>
          </cell>
          <cell r="M1324">
            <v>23370.5</v>
          </cell>
          <cell r="U1324">
            <v>5</v>
          </cell>
          <cell r="Y1324">
            <v>5</v>
          </cell>
          <cell r="AC1324">
            <v>10</v>
          </cell>
          <cell r="AG1324"/>
          <cell r="AK1324"/>
          <cell r="AO1324"/>
          <cell r="AS1324">
            <v>2337.0500000000002</v>
          </cell>
        </row>
        <row r="1325">
          <cell r="A1325">
            <v>45992</v>
          </cell>
          <cell r="E1325" t="str">
            <v>Inspection Contract - Variable</v>
          </cell>
          <cell r="F1325" t="str">
            <v>Etesco</v>
          </cell>
          <cell r="M1325">
            <v>407259.26</v>
          </cell>
          <cell r="U1325">
            <v>11</v>
          </cell>
          <cell r="Y1325">
            <v>11</v>
          </cell>
          <cell r="AC1325">
            <v>94</v>
          </cell>
          <cell r="AG1325"/>
          <cell r="AK1325"/>
          <cell r="AO1325"/>
          <cell r="AS1325">
            <v>4332.545319148936</v>
          </cell>
        </row>
        <row r="1326">
          <cell r="A1326">
            <v>45992</v>
          </cell>
          <cell r="E1326" t="str">
            <v>Inspection Contract - Fixed Team</v>
          </cell>
          <cell r="F1326" t="str">
            <v>Helix</v>
          </cell>
          <cell r="M1326">
            <v>107457.18</v>
          </cell>
          <cell r="U1326">
            <v>36</v>
          </cell>
          <cell r="Y1326">
            <v>36</v>
          </cell>
          <cell r="AC1326">
            <v>40</v>
          </cell>
          <cell r="AG1326"/>
          <cell r="AK1326"/>
          <cell r="AO1326"/>
          <cell r="AS1326">
            <v>2686.4294999999997</v>
          </cell>
        </row>
        <row r="1327">
          <cell r="A1327">
            <v>45992</v>
          </cell>
          <cell r="E1327" t="str">
            <v>Inspection Contract - Fixed Team</v>
          </cell>
          <cell r="F1327" t="str">
            <v>Helix</v>
          </cell>
          <cell r="M1327">
            <v>14169.6</v>
          </cell>
          <cell r="U1327">
            <v>30</v>
          </cell>
          <cell r="Y1327">
            <v>30</v>
          </cell>
          <cell r="AC1327">
            <v>6</v>
          </cell>
          <cell r="AG1327"/>
          <cell r="AK1327"/>
          <cell r="AO1327"/>
          <cell r="AS1327">
            <v>2361.6</v>
          </cell>
        </row>
        <row r="1328">
          <cell r="A1328">
            <v>45992</v>
          </cell>
          <cell r="E1328" t="str">
            <v>Inspection Contract - Variable</v>
          </cell>
          <cell r="F1328" t="str">
            <v>Foresea</v>
          </cell>
          <cell r="M1328">
            <v>83864.25</v>
          </cell>
          <cell r="U1328">
            <v>24</v>
          </cell>
          <cell r="Y1328">
            <v>4</v>
          </cell>
          <cell r="AC1328">
            <v>36</v>
          </cell>
          <cell r="AG1328"/>
          <cell r="AK1328"/>
          <cell r="AO1328"/>
          <cell r="AS1328">
            <v>2329.5625</v>
          </cell>
        </row>
        <row r="1329">
          <cell r="A1329">
            <v>45992</v>
          </cell>
          <cell r="E1329" t="str">
            <v>Maintenance Contract - Variable</v>
          </cell>
          <cell r="F1329" t="str">
            <v>Transocean</v>
          </cell>
          <cell r="M1329">
            <v>98611.35</v>
          </cell>
          <cell r="U1329">
            <v>33</v>
          </cell>
          <cell r="Y1329">
            <v>33</v>
          </cell>
          <cell r="AC1329">
            <v>39</v>
          </cell>
          <cell r="AG1329">
            <v>405.72</v>
          </cell>
          <cell r="AK1329"/>
          <cell r="AO1329"/>
          <cell r="AS1329">
            <v>2528.4961538461534</v>
          </cell>
        </row>
        <row r="1330">
          <cell r="A1330">
            <v>45992</v>
          </cell>
          <cell r="E1330" t="str">
            <v>Inspection Contract - Fixed Team</v>
          </cell>
          <cell r="F1330" t="str">
            <v>Etesco</v>
          </cell>
          <cell r="M1330">
            <v>87839.4</v>
          </cell>
          <cell r="U1330">
            <v>2</v>
          </cell>
          <cell r="Y1330">
            <v>2</v>
          </cell>
          <cell r="AC1330">
            <v>40</v>
          </cell>
          <cell r="AG1330"/>
          <cell r="AK1330"/>
          <cell r="AO1330"/>
          <cell r="AS1330">
            <v>2195.9849999999997</v>
          </cell>
        </row>
        <row r="1331">
          <cell r="A1331">
            <v>45992</v>
          </cell>
          <cell r="E1331" t="str">
            <v>Inspection Spot</v>
          </cell>
          <cell r="F1331" t="str">
            <v>SEA1</v>
          </cell>
          <cell r="M1331">
            <v>3740</v>
          </cell>
          <cell r="U1331">
            <v>36</v>
          </cell>
          <cell r="Y1331" t="str">
            <v/>
          </cell>
          <cell r="AC1331">
            <v>1</v>
          </cell>
          <cell r="AG1331"/>
          <cell r="AK1331"/>
          <cell r="AO1331"/>
          <cell r="AS1331">
            <v>3740</v>
          </cell>
        </row>
        <row r="1332">
          <cell r="A1332">
            <v>45992</v>
          </cell>
          <cell r="E1332" t="str">
            <v>Inspection Contract - Variable</v>
          </cell>
          <cell r="F1332" t="str">
            <v>Transocean</v>
          </cell>
          <cell r="M1332">
            <v>31636.43</v>
          </cell>
          <cell r="U1332">
            <v>30</v>
          </cell>
          <cell r="Y1332">
            <v>30</v>
          </cell>
          <cell r="AC1332">
            <v>15</v>
          </cell>
          <cell r="AG1332"/>
          <cell r="AK1332"/>
          <cell r="AO1332"/>
          <cell r="AS1332">
            <v>2109.0953333333332</v>
          </cell>
        </row>
        <row r="1333">
          <cell r="A1333">
            <v>45992</v>
          </cell>
          <cell r="E1333" t="str">
            <v>Inspection Spot</v>
          </cell>
          <cell r="F1333" t="str">
            <v>Wheatherford</v>
          </cell>
          <cell r="M1333">
            <v>29157.08</v>
          </cell>
          <cell r="U1333">
            <v>36</v>
          </cell>
          <cell r="Y1333">
            <v>36</v>
          </cell>
          <cell r="AC1333">
            <v>8</v>
          </cell>
          <cell r="AG1333"/>
          <cell r="AK1333"/>
          <cell r="AO1333"/>
          <cell r="AS1333">
            <v>3644.6350000000002</v>
          </cell>
        </row>
        <row r="1334">
          <cell r="A1334">
            <v>45992</v>
          </cell>
          <cell r="E1334" t="str">
            <v>Inspection Contract - Variable</v>
          </cell>
          <cell r="F1334" t="str">
            <v>Ventura</v>
          </cell>
          <cell r="M1334">
            <v>87384</v>
          </cell>
          <cell r="U1334">
            <v>24</v>
          </cell>
          <cell r="Y1334">
            <v>21</v>
          </cell>
          <cell r="AC1334">
            <v>36</v>
          </cell>
          <cell r="AG1334"/>
          <cell r="AK1334"/>
          <cell r="AO1334"/>
          <cell r="AS1334">
            <v>2427.3333333333335</v>
          </cell>
        </row>
        <row r="1335">
          <cell r="A1335">
            <v>45992</v>
          </cell>
          <cell r="E1335" t="str">
            <v>Inspection Contract - Fixed Team</v>
          </cell>
          <cell r="F1335" t="str">
            <v>Constellation</v>
          </cell>
          <cell r="M1335">
            <v>29760.5</v>
          </cell>
          <cell r="U1335">
            <v>9</v>
          </cell>
          <cell r="Y1335" t="str">
            <v/>
          </cell>
          <cell r="AC1335">
            <v>15</v>
          </cell>
          <cell r="AG1335"/>
          <cell r="AK1335"/>
          <cell r="AO1335"/>
          <cell r="AS1335">
            <v>1984.0333333333333</v>
          </cell>
        </row>
        <row r="1336">
          <cell r="A1336">
            <v>45962</v>
          </cell>
          <cell r="E1336" t="str">
            <v>Inspection Spot</v>
          </cell>
          <cell r="F1336" t="str">
            <v>Seadrill</v>
          </cell>
          <cell r="M1336">
            <v>523251.3</v>
          </cell>
          <cell r="U1336">
            <v>87</v>
          </cell>
          <cell r="Y1336">
            <v>87</v>
          </cell>
          <cell r="AC1336">
            <v>177</v>
          </cell>
          <cell r="AG1336"/>
          <cell r="AK1336"/>
          <cell r="AO1336"/>
          <cell r="AS1336">
            <v>2956.2220338983052</v>
          </cell>
        </row>
        <row r="1337">
          <cell r="A1337">
            <v>45992</v>
          </cell>
          <cell r="E1337" t="str">
            <v>Maintenance Spot</v>
          </cell>
          <cell r="F1337" t="str">
            <v>AKofs Offshore</v>
          </cell>
          <cell r="M1337">
            <v>164223.92000000001</v>
          </cell>
          <cell r="U1337">
            <v>29</v>
          </cell>
          <cell r="Y1337">
            <v>29</v>
          </cell>
          <cell r="AC1337">
            <v>12</v>
          </cell>
          <cell r="AG1337"/>
          <cell r="AK1337"/>
          <cell r="AO1337"/>
          <cell r="AS1337">
            <v>13685.326666666666</v>
          </cell>
        </row>
        <row r="1338">
          <cell r="A1338">
            <v>45992</v>
          </cell>
          <cell r="E1338" t="str">
            <v>Engineering</v>
          </cell>
          <cell r="F1338" t="str">
            <v>Seadrill</v>
          </cell>
          <cell r="M1338">
            <v>16250</v>
          </cell>
          <cell r="U1338">
            <v>50</v>
          </cell>
          <cell r="Y1338" t="str">
            <v/>
          </cell>
          <cell r="AC1338">
            <v>0</v>
          </cell>
          <cell r="AG1338"/>
          <cell r="AK1338"/>
          <cell r="AO1338"/>
          <cell r="AS1338" t="str">
            <v/>
          </cell>
        </row>
        <row r="1339">
          <cell r="A1339">
            <v>45992</v>
          </cell>
          <cell r="E1339" t="str">
            <v>Maintenance Contract - Variable</v>
          </cell>
          <cell r="F1339" t="str">
            <v>Transocean</v>
          </cell>
          <cell r="M1339">
            <v>213887.38</v>
          </cell>
          <cell r="U1339">
            <v>26</v>
          </cell>
          <cell r="Y1339">
            <v>26</v>
          </cell>
          <cell r="AC1339">
            <v>42</v>
          </cell>
          <cell r="AG1339">
            <v>2906.4</v>
          </cell>
          <cell r="AK1339"/>
          <cell r="AO1339"/>
          <cell r="AS1339">
            <v>5092.5566666666664</v>
          </cell>
        </row>
        <row r="1340">
          <cell r="A1340">
            <v>45992</v>
          </cell>
          <cell r="E1340" t="str">
            <v>Inspection Spot</v>
          </cell>
          <cell r="F1340" t="str">
            <v>Modec</v>
          </cell>
          <cell r="M1340">
            <v>81339.600000000006</v>
          </cell>
          <cell r="U1340">
            <v>134</v>
          </cell>
          <cell r="Y1340">
            <v>134</v>
          </cell>
          <cell r="AC1340">
            <v>23</v>
          </cell>
          <cell r="AG1340"/>
          <cell r="AK1340"/>
          <cell r="AO1340"/>
          <cell r="AS1340">
            <v>3536.5043478260873</v>
          </cell>
        </row>
        <row r="1341">
          <cell r="A1341">
            <v>45992</v>
          </cell>
          <cell r="E1341" t="str">
            <v>Inspection Contract - Fixed Team</v>
          </cell>
          <cell r="F1341" t="str">
            <v>Constellation</v>
          </cell>
          <cell r="M1341">
            <v>85599.9</v>
          </cell>
          <cell r="U1341">
            <v>21</v>
          </cell>
          <cell r="Y1341" t="str">
            <v/>
          </cell>
          <cell r="AC1341">
            <v>48</v>
          </cell>
          <cell r="AG1341"/>
          <cell r="AK1341"/>
          <cell r="AO1341"/>
          <cell r="AS1341">
            <v>1783.3312500000002</v>
          </cell>
        </row>
        <row r="1342">
          <cell r="A1342">
            <v>45992</v>
          </cell>
          <cell r="E1342" t="str">
            <v>Inspection Contract - Variable</v>
          </cell>
          <cell r="F1342" t="str">
            <v>Transocean</v>
          </cell>
          <cell r="M1342">
            <v>109312.07</v>
          </cell>
          <cell r="U1342">
            <v>20</v>
          </cell>
          <cell r="Y1342">
            <v>20</v>
          </cell>
          <cell r="AC1342">
            <v>15</v>
          </cell>
          <cell r="AG1342">
            <v>1773.3</v>
          </cell>
          <cell r="AK1342"/>
          <cell r="AO1342"/>
          <cell r="AS1342">
            <v>7287.4713333333339</v>
          </cell>
        </row>
        <row r="1343">
          <cell r="A1343">
            <v>45992</v>
          </cell>
          <cell r="E1343" t="str">
            <v>Inspection Contract - Fixed Team</v>
          </cell>
          <cell r="F1343" t="str">
            <v>Helix</v>
          </cell>
          <cell r="M1343">
            <v>32271.25</v>
          </cell>
          <cell r="U1343">
            <v>5</v>
          </cell>
          <cell r="Y1343">
            <v>5</v>
          </cell>
          <cell r="AC1343">
            <v>15</v>
          </cell>
          <cell r="AG1343"/>
          <cell r="AK1343"/>
          <cell r="AO1343"/>
          <cell r="AS1343">
            <v>2151.4166666666665</v>
          </cell>
        </row>
        <row r="1344">
          <cell r="A1344">
            <v>45992</v>
          </cell>
          <cell r="E1344" t="str">
            <v>Inspection Contract - Variable</v>
          </cell>
          <cell r="F1344" t="str">
            <v>Etesco</v>
          </cell>
          <cell r="M1344">
            <v>118378.44</v>
          </cell>
          <cell r="U1344">
            <v>12</v>
          </cell>
          <cell r="Y1344">
            <v>12</v>
          </cell>
          <cell r="AC1344">
            <v>41</v>
          </cell>
          <cell r="AG1344"/>
          <cell r="AK1344"/>
          <cell r="AO1344"/>
          <cell r="AS1344">
            <v>2887.2790243902441</v>
          </cell>
        </row>
        <row r="1345">
          <cell r="A1345">
            <v>45992</v>
          </cell>
          <cell r="E1345" t="str">
            <v>Maintenance Contract - Variable</v>
          </cell>
          <cell r="F1345" t="str">
            <v>Etesco</v>
          </cell>
          <cell r="M1345">
            <v>279709.96000000002</v>
          </cell>
          <cell r="U1345">
            <v>12</v>
          </cell>
          <cell r="Y1345">
            <v>12</v>
          </cell>
          <cell r="AC1345">
            <v>68</v>
          </cell>
          <cell r="AG1345"/>
          <cell r="AK1345"/>
          <cell r="AO1345"/>
          <cell r="AS1345">
            <v>4113.3817647058822</v>
          </cell>
        </row>
        <row r="1346">
          <cell r="A1346">
            <v>45992</v>
          </cell>
          <cell r="E1346" t="str">
            <v>Inspection Spot</v>
          </cell>
          <cell r="F1346" t="str">
            <v>Modec</v>
          </cell>
          <cell r="M1346">
            <v>76735.98</v>
          </cell>
          <cell r="U1346">
            <v>8</v>
          </cell>
          <cell r="Y1346" t="str">
            <v/>
          </cell>
          <cell r="AC1346">
            <v>38</v>
          </cell>
          <cell r="AG1346"/>
          <cell r="AK1346"/>
          <cell r="AO1346">
            <v>-36.68</v>
          </cell>
          <cell r="AS1346">
            <v>2019.3678947368423</v>
          </cell>
        </row>
        <row r="1347">
          <cell r="A1347">
            <v>45992</v>
          </cell>
          <cell r="E1347" t="str">
            <v>Inspection Contract - Variable</v>
          </cell>
          <cell r="F1347" t="str">
            <v>Helix</v>
          </cell>
          <cell r="M1347">
            <v>95624.35</v>
          </cell>
          <cell r="U1347">
            <v>15</v>
          </cell>
          <cell r="Y1347">
            <v>15</v>
          </cell>
          <cell r="AC1347">
            <v>42</v>
          </cell>
          <cell r="AG1347">
            <v>1065.08</v>
          </cell>
          <cell r="AK1347"/>
          <cell r="AO1347"/>
          <cell r="AS1347">
            <v>2276.7702380952378</v>
          </cell>
        </row>
        <row r="1348">
          <cell r="A1348">
            <v>45992</v>
          </cell>
          <cell r="E1348" t="str">
            <v>Inspection Contract - Variable</v>
          </cell>
          <cell r="F1348" t="str">
            <v>Transocean</v>
          </cell>
          <cell r="M1348">
            <v>108515.28</v>
          </cell>
          <cell r="U1348">
            <v>16</v>
          </cell>
          <cell r="Y1348">
            <v>16</v>
          </cell>
          <cell r="AC1348">
            <v>43</v>
          </cell>
          <cell r="AG1348">
            <v>205.28</v>
          </cell>
          <cell r="AK1348"/>
          <cell r="AO1348"/>
          <cell r="AS1348">
            <v>2523.6111627906976</v>
          </cell>
        </row>
        <row r="1349">
          <cell r="A1349">
            <v>45992</v>
          </cell>
          <cell r="E1349" t="str">
            <v>Inspection Spot</v>
          </cell>
          <cell r="F1349" t="str">
            <v>Etesco</v>
          </cell>
          <cell r="M1349">
            <v>116590.62</v>
          </cell>
          <cell r="U1349">
            <v>21</v>
          </cell>
          <cell r="Y1349">
            <v>21</v>
          </cell>
          <cell r="AC1349">
            <v>22</v>
          </cell>
          <cell r="AG1349">
            <v>1597.62</v>
          </cell>
          <cell r="AK1349"/>
          <cell r="AO1349"/>
          <cell r="AS1349">
            <v>5299.5736363636361</v>
          </cell>
        </row>
        <row r="1350">
          <cell r="A1350">
            <v>45992</v>
          </cell>
          <cell r="E1350" t="str">
            <v>Inspection Contract - Fixed Team</v>
          </cell>
          <cell r="F1350" t="str">
            <v>Etesco</v>
          </cell>
          <cell r="M1350">
            <v>93975.6</v>
          </cell>
          <cell r="U1350">
            <v>9</v>
          </cell>
          <cell r="Y1350">
            <v>9</v>
          </cell>
          <cell r="AC1350">
            <v>45</v>
          </cell>
          <cell r="AG1350"/>
          <cell r="AK1350"/>
          <cell r="AO1350"/>
          <cell r="AS1350">
            <v>2088.3466666666668</v>
          </cell>
        </row>
        <row r="1351">
          <cell r="A1351">
            <v>45992</v>
          </cell>
          <cell r="E1351" t="str">
            <v>Inspection Contract - Variable</v>
          </cell>
          <cell r="F1351" t="str">
            <v>Etesco</v>
          </cell>
          <cell r="M1351">
            <v>61670</v>
          </cell>
          <cell r="U1351" t="str">
            <v/>
          </cell>
          <cell r="Y1351">
            <v>10</v>
          </cell>
          <cell r="AC1351">
            <v>0</v>
          </cell>
          <cell r="AG1351"/>
          <cell r="AK1351"/>
          <cell r="AO1351"/>
          <cell r="AS1351" t="str">
            <v/>
          </cell>
        </row>
        <row r="1352">
          <cell r="A1352">
            <v>45992</v>
          </cell>
          <cell r="E1352" t="str">
            <v>Inspection Contract - Variable</v>
          </cell>
          <cell r="F1352" t="str">
            <v>Modec</v>
          </cell>
          <cell r="M1352">
            <v>5565</v>
          </cell>
          <cell r="U1352">
            <v>19</v>
          </cell>
          <cell r="Y1352" t="str">
            <v/>
          </cell>
          <cell r="AC1352">
            <v>0</v>
          </cell>
          <cell r="AG1352"/>
          <cell r="AK1352"/>
          <cell r="AO1352"/>
          <cell r="AS1352" t="str">
            <v/>
          </cell>
        </row>
        <row r="1353">
          <cell r="A1353">
            <v>45992</v>
          </cell>
          <cell r="E1353" t="str">
            <v>Inspection Contract - Fixed Team</v>
          </cell>
          <cell r="F1353" t="str">
            <v>Constellation</v>
          </cell>
          <cell r="M1353">
            <v>167557.87</v>
          </cell>
          <cell r="U1353">
            <v>15</v>
          </cell>
          <cell r="Y1353" t="str">
            <v/>
          </cell>
          <cell r="AC1353">
            <v>93</v>
          </cell>
          <cell r="AG1353"/>
          <cell r="AK1353"/>
          <cell r="AO1353"/>
          <cell r="AS1353">
            <v>1801.6975268817205</v>
          </cell>
        </row>
        <row r="1354">
          <cell r="A1354">
            <v>45992</v>
          </cell>
          <cell r="E1354" t="str">
            <v>Inspection Contract - Fixed Team</v>
          </cell>
          <cell r="F1354" t="str">
            <v>Foresea</v>
          </cell>
          <cell r="M1354">
            <v>173780.72</v>
          </cell>
          <cell r="U1354">
            <v>19</v>
          </cell>
          <cell r="Y1354" t="str">
            <v/>
          </cell>
          <cell r="AC1354">
            <v>93</v>
          </cell>
          <cell r="AG1354"/>
          <cell r="AK1354"/>
          <cell r="AO1354"/>
          <cell r="AS1354">
            <v>1868.6098924731182</v>
          </cell>
        </row>
        <row r="1355">
          <cell r="A1355">
            <v>45992</v>
          </cell>
          <cell r="E1355" t="str">
            <v>Inspection Contract - Fixed Team</v>
          </cell>
          <cell r="F1355" t="str">
            <v>Ventura</v>
          </cell>
          <cell r="M1355">
            <v>140504</v>
          </cell>
          <cell r="U1355">
            <v>15</v>
          </cell>
          <cell r="Y1355" t="str">
            <v/>
          </cell>
          <cell r="AC1355">
            <v>78</v>
          </cell>
          <cell r="AG1355"/>
          <cell r="AK1355"/>
          <cell r="AO1355"/>
          <cell r="AS1355">
            <v>1801.3333333333333</v>
          </cell>
        </row>
        <row r="1356">
          <cell r="A1356">
            <v>45992</v>
          </cell>
          <cell r="E1356" t="str">
            <v>Inspection Contract - Fixed Team</v>
          </cell>
          <cell r="F1356" t="str">
            <v>Transocean</v>
          </cell>
          <cell r="M1356">
            <v>189180</v>
          </cell>
          <cell r="U1356">
            <v>19</v>
          </cell>
          <cell r="Y1356">
            <v>19</v>
          </cell>
          <cell r="AC1356">
            <v>90</v>
          </cell>
          <cell r="AG1356"/>
          <cell r="AK1356"/>
          <cell r="AO1356"/>
          <cell r="AS1356">
            <v>2102</v>
          </cell>
        </row>
        <row r="1357">
          <cell r="A1357">
            <v>45992</v>
          </cell>
          <cell r="E1357" t="str">
            <v>Inspection Contract - Fixed Team</v>
          </cell>
          <cell r="F1357" t="str">
            <v>Foresea</v>
          </cell>
          <cell r="M1357">
            <v>173780.72</v>
          </cell>
          <cell r="U1357">
            <v>9</v>
          </cell>
          <cell r="Y1357" t="str">
            <v/>
          </cell>
          <cell r="AC1357">
            <v>90</v>
          </cell>
          <cell r="AG1357"/>
          <cell r="AK1357"/>
          <cell r="AO1357"/>
          <cell r="AS1357">
            <v>1930.896888888889</v>
          </cell>
        </row>
        <row r="1358">
          <cell r="A1358">
            <v>45992</v>
          </cell>
          <cell r="E1358" t="str">
            <v>Inspection Contract - Fixed Team</v>
          </cell>
          <cell r="F1358" t="str">
            <v>Transocean</v>
          </cell>
          <cell r="M1358">
            <v>2448.83</v>
          </cell>
          <cell r="U1358">
            <v>16</v>
          </cell>
          <cell r="Y1358" t="str">
            <v/>
          </cell>
          <cell r="AC1358">
            <v>0</v>
          </cell>
          <cell r="AG1358"/>
          <cell r="AK1358"/>
          <cell r="AO1358"/>
          <cell r="AS1358" t="str">
            <v/>
          </cell>
        </row>
        <row r="1359">
          <cell r="A1359">
            <v>45992</v>
          </cell>
          <cell r="E1359" t="str">
            <v>Inspection Contract - Fixed Team</v>
          </cell>
          <cell r="F1359" t="str">
            <v>Ventura</v>
          </cell>
          <cell r="M1359">
            <v>162420</v>
          </cell>
          <cell r="U1359">
            <v>12</v>
          </cell>
          <cell r="Y1359" t="str">
            <v/>
          </cell>
          <cell r="AC1359">
            <v>93</v>
          </cell>
          <cell r="AG1359"/>
          <cell r="AK1359"/>
          <cell r="AO1359"/>
          <cell r="AS1359">
            <v>1746.4516129032259</v>
          </cell>
        </row>
        <row r="1360">
          <cell r="A1360">
            <v>45992</v>
          </cell>
          <cell r="E1360" t="str">
            <v>Inspection Contract - Fixed Team</v>
          </cell>
          <cell r="F1360" t="str">
            <v>Transocean</v>
          </cell>
          <cell r="M1360">
            <v>189180</v>
          </cell>
          <cell r="U1360">
            <v>7</v>
          </cell>
          <cell r="Y1360">
            <v>7</v>
          </cell>
          <cell r="AC1360">
            <v>93</v>
          </cell>
          <cell r="AG1360"/>
          <cell r="AK1360"/>
          <cell r="AO1360"/>
          <cell r="AS1360">
            <v>2034.1935483870968</v>
          </cell>
        </row>
        <row r="1361">
          <cell r="A1361">
            <v>45992</v>
          </cell>
          <cell r="E1361" t="str">
            <v>Inspection Contract - Fixed Team</v>
          </cell>
          <cell r="F1361" t="str">
            <v>Transocean</v>
          </cell>
          <cell r="M1361">
            <v>189180</v>
          </cell>
          <cell r="U1361">
            <v>7</v>
          </cell>
          <cell r="Y1361">
            <v>7</v>
          </cell>
          <cell r="AC1361">
            <v>93</v>
          </cell>
          <cell r="AG1361"/>
          <cell r="AK1361"/>
          <cell r="AO1361"/>
          <cell r="AS1361">
            <v>2034.1935483870968</v>
          </cell>
        </row>
        <row r="1362">
          <cell r="A1362">
            <v>45962</v>
          </cell>
          <cell r="E1362" t="str">
            <v>Inspection Spot</v>
          </cell>
          <cell r="F1362" t="str">
            <v>Seadrill</v>
          </cell>
          <cell r="M1362">
            <v>968.3</v>
          </cell>
          <cell r="U1362">
            <v>17</v>
          </cell>
          <cell r="Y1362">
            <v>17</v>
          </cell>
          <cell r="AC1362">
            <v>0</v>
          </cell>
          <cell r="AG1362"/>
          <cell r="AK1362"/>
          <cell r="AO1362"/>
          <cell r="AS1362" t="str">
            <v/>
          </cell>
        </row>
        <row r="1363">
          <cell r="A1363">
            <v>45992</v>
          </cell>
          <cell r="E1363" t="str">
            <v>Inspection Contract - Fixed Team</v>
          </cell>
          <cell r="F1363" t="str">
            <v>Transocean</v>
          </cell>
          <cell r="M1363">
            <v>192900.3</v>
          </cell>
          <cell r="U1363">
            <v>55</v>
          </cell>
          <cell r="Y1363">
            <v>8</v>
          </cell>
          <cell r="AC1363">
            <v>95</v>
          </cell>
          <cell r="AG1363">
            <v>312.51</v>
          </cell>
          <cell r="AK1363"/>
          <cell r="AO1363"/>
          <cell r="AS1363">
            <v>2030.5294736842104</v>
          </cell>
        </row>
        <row r="1364">
          <cell r="A1364">
            <v>45992</v>
          </cell>
          <cell r="E1364" t="str">
            <v>Inspection Contract - Fixed Team</v>
          </cell>
          <cell r="F1364" t="str">
            <v>Transocean</v>
          </cell>
          <cell r="M1364">
            <v>189180</v>
          </cell>
          <cell r="U1364">
            <v>7</v>
          </cell>
          <cell r="Y1364">
            <v>7</v>
          </cell>
          <cell r="AC1364">
            <v>84</v>
          </cell>
          <cell r="AG1364"/>
          <cell r="AK1364"/>
          <cell r="AO1364"/>
          <cell r="AS1364">
            <v>2252.1428571428573</v>
          </cell>
        </row>
        <row r="1365">
          <cell r="A1365">
            <v>45992</v>
          </cell>
          <cell r="E1365" t="str">
            <v>Inspection Spot</v>
          </cell>
          <cell r="F1365" t="str">
            <v>Seadrill</v>
          </cell>
          <cell r="M1365">
            <v>152062</v>
          </cell>
          <cell r="U1365">
            <v>64</v>
          </cell>
          <cell r="Y1365">
            <v>64</v>
          </cell>
          <cell r="AC1365">
            <v>39</v>
          </cell>
          <cell r="AG1365"/>
          <cell r="AK1365"/>
          <cell r="AO1365"/>
          <cell r="AS1365">
            <v>3899.0256410256411</v>
          </cell>
        </row>
        <row r="1366">
          <cell r="A1366">
            <v>45992</v>
          </cell>
          <cell r="E1366" t="str">
            <v>Engineering</v>
          </cell>
          <cell r="F1366" t="str">
            <v>Seadrill</v>
          </cell>
          <cell r="M1366">
            <v>16250</v>
          </cell>
          <cell r="U1366">
            <v>26</v>
          </cell>
          <cell r="Y1366" t="str">
            <v/>
          </cell>
          <cell r="AC1366">
            <v>0</v>
          </cell>
          <cell r="AG1366"/>
          <cell r="AK1366"/>
          <cell r="AO1366"/>
          <cell r="AS1366" t="str">
            <v/>
          </cell>
        </row>
        <row r="1367">
          <cell r="A1367">
            <v>45992</v>
          </cell>
          <cell r="E1367" t="str">
            <v>Inspection Contract - Fixed Team</v>
          </cell>
          <cell r="F1367" t="str">
            <v>Transocean</v>
          </cell>
          <cell r="M1367">
            <v>189180</v>
          </cell>
          <cell r="U1367">
            <v>12</v>
          </cell>
          <cell r="Y1367">
            <v>12</v>
          </cell>
          <cell r="AC1367">
            <v>93</v>
          </cell>
          <cell r="AG1367"/>
          <cell r="AK1367"/>
          <cell r="AO1367"/>
          <cell r="AS1367">
            <v>2034.1935483870968</v>
          </cell>
        </row>
        <row r="1368">
          <cell r="A1368">
            <v>45992</v>
          </cell>
          <cell r="E1368" t="str">
            <v>Inspection Contract - Variable</v>
          </cell>
          <cell r="F1368" t="str">
            <v>Ventura</v>
          </cell>
          <cell r="M1368">
            <v>198954.6</v>
          </cell>
          <cell r="U1368">
            <v>14</v>
          </cell>
          <cell r="Y1368">
            <v>14</v>
          </cell>
          <cell r="AC1368">
            <v>88</v>
          </cell>
          <cell r="AG1368"/>
          <cell r="AK1368"/>
          <cell r="AO1368"/>
          <cell r="AS1368">
            <v>2260.8477272727273</v>
          </cell>
        </row>
        <row r="1369">
          <cell r="A1369">
            <v>45992</v>
          </cell>
          <cell r="E1369" t="str">
            <v>Engineering</v>
          </cell>
          <cell r="F1369" t="str">
            <v>Helix</v>
          </cell>
          <cell r="M1369">
            <v>22800</v>
          </cell>
          <cell r="U1369">
            <v>21</v>
          </cell>
          <cell r="Y1369" t="str">
            <v/>
          </cell>
          <cell r="AC1369">
            <v>0</v>
          </cell>
          <cell r="AG1369"/>
          <cell r="AK1369"/>
          <cell r="AO1369"/>
          <cell r="AS1369" t="str">
            <v/>
          </cell>
        </row>
        <row r="1370">
          <cell r="A1370">
            <v>45992</v>
          </cell>
          <cell r="E1370" t="str">
            <v>Inspection Spot</v>
          </cell>
          <cell r="F1370" t="str">
            <v>Technip</v>
          </cell>
          <cell r="M1370">
            <v>65508.22</v>
          </cell>
          <cell r="U1370">
            <v>63</v>
          </cell>
          <cell r="Y1370">
            <v>63</v>
          </cell>
          <cell r="AC1370">
            <v>22</v>
          </cell>
          <cell r="AG1370">
            <v>5752.56</v>
          </cell>
          <cell r="AK1370"/>
          <cell r="AO1370"/>
          <cell r="AS1370">
            <v>2977.6463636363637</v>
          </cell>
        </row>
        <row r="1371">
          <cell r="A1371">
            <v>45992</v>
          </cell>
          <cell r="E1371" t="str">
            <v>Engineering</v>
          </cell>
          <cell r="F1371" t="str">
            <v>Seadrill</v>
          </cell>
          <cell r="M1371">
            <v>16250</v>
          </cell>
          <cell r="U1371">
            <v>23</v>
          </cell>
          <cell r="Y1371" t="str">
            <v/>
          </cell>
          <cell r="AC1371">
            <v>0</v>
          </cell>
          <cell r="AG1371"/>
          <cell r="AK1371"/>
          <cell r="AO1371"/>
          <cell r="AS1371" t="str">
            <v/>
          </cell>
        </row>
        <row r="1372">
          <cell r="A1372">
            <v>45992</v>
          </cell>
          <cell r="E1372" t="str">
            <v>Inspection Contract - Variable</v>
          </cell>
          <cell r="F1372" t="str">
            <v>Transocean</v>
          </cell>
          <cell r="M1372">
            <v>249160</v>
          </cell>
          <cell r="U1372">
            <v>15</v>
          </cell>
          <cell r="Y1372">
            <v>15</v>
          </cell>
          <cell r="AC1372">
            <v>86</v>
          </cell>
          <cell r="AG1372"/>
          <cell r="AK1372"/>
          <cell r="AO1372"/>
          <cell r="AS1372">
            <v>2897.2093023255816</v>
          </cell>
        </row>
        <row r="1373">
          <cell r="A1373">
            <v>45992</v>
          </cell>
          <cell r="E1373" t="str">
            <v>Inspection Contract - Variable</v>
          </cell>
          <cell r="F1373" t="str">
            <v>Ventura</v>
          </cell>
          <cell r="M1373">
            <v>200798.6</v>
          </cell>
          <cell r="U1373">
            <v>12</v>
          </cell>
          <cell r="Y1373">
            <v>12</v>
          </cell>
          <cell r="AC1373">
            <v>89</v>
          </cell>
          <cell r="AG1373"/>
          <cell r="AK1373"/>
          <cell r="AO1373"/>
          <cell r="AS1373">
            <v>2256.1640449438205</v>
          </cell>
        </row>
        <row r="1374">
          <cell r="A1374">
            <v>45992</v>
          </cell>
          <cell r="E1374" t="str">
            <v>Inspection Contract - Variable</v>
          </cell>
          <cell r="F1374" t="str">
            <v>Ventura</v>
          </cell>
          <cell r="M1374">
            <v>39520</v>
          </cell>
          <cell r="U1374">
            <v>12</v>
          </cell>
          <cell r="Y1374" t="str">
            <v/>
          </cell>
          <cell r="AC1374">
            <v>0</v>
          </cell>
          <cell r="AG1374"/>
          <cell r="AK1374"/>
          <cell r="AO1374"/>
          <cell r="AS1374" t="str">
            <v/>
          </cell>
        </row>
        <row r="1375">
          <cell r="A1375">
            <v>45992</v>
          </cell>
          <cell r="E1375" t="str">
            <v>Inspection Contract - Variable</v>
          </cell>
          <cell r="F1375" t="str">
            <v>Transocean</v>
          </cell>
          <cell r="M1375">
            <v>256337.68</v>
          </cell>
          <cell r="U1375">
            <v>15</v>
          </cell>
          <cell r="Y1375">
            <v>15</v>
          </cell>
          <cell r="AC1375">
            <v>90</v>
          </cell>
          <cell r="AG1375">
            <v>262.49</v>
          </cell>
          <cell r="AK1375"/>
          <cell r="AO1375"/>
          <cell r="AS1375">
            <v>2848.1964444444443</v>
          </cell>
        </row>
        <row r="1376">
          <cell r="A1376">
            <v>45992</v>
          </cell>
          <cell r="E1376" t="str">
            <v>Inspection Contract - Variable</v>
          </cell>
          <cell r="F1376" t="str">
            <v>Ventura</v>
          </cell>
          <cell r="M1376">
            <v>39520</v>
          </cell>
          <cell r="U1376">
            <v>12</v>
          </cell>
          <cell r="Y1376" t="str">
            <v/>
          </cell>
          <cell r="AC1376">
            <v>0</v>
          </cell>
          <cell r="AG1376"/>
          <cell r="AK1376"/>
          <cell r="AO1376"/>
          <cell r="AS1376" t="str">
            <v/>
          </cell>
        </row>
        <row r="1377">
          <cell r="A1377">
            <v>45992</v>
          </cell>
          <cell r="E1377" t="str">
            <v>Engineering</v>
          </cell>
          <cell r="F1377" t="str">
            <v>Transocean</v>
          </cell>
          <cell r="M1377">
            <v>33000</v>
          </cell>
          <cell r="U1377">
            <v>16</v>
          </cell>
          <cell r="Y1377" t="str">
            <v/>
          </cell>
          <cell r="AC1377">
            <v>0</v>
          </cell>
          <cell r="AG1377"/>
          <cell r="AK1377"/>
          <cell r="AO1377"/>
          <cell r="AS1377" t="str">
            <v/>
          </cell>
        </row>
        <row r="1378">
          <cell r="A1378">
            <v>45992</v>
          </cell>
          <cell r="E1378" t="str">
            <v>Engineering</v>
          </cell>
          <cell r="F1378" t="str">
            <v>Transocean</v>
          </cell>
          <cell r="M1378">
            <v>33000</v>
          </cell>
          <cell r="U1378">
            <v>19</v>
          </cell>
          <cell r="Y1378" t="str">
            <v/>
          </cell>
          <cell r="AC1378">
            <v>0</v>
          </cell>
          <cell r="AG1378"/>
          <cell r="AK1378"/>
          <cell r="AO1378"/>
          <cell r="AS1378" t="str">
            <v/>
          </cell>
        </row>
        <row r="1379">
          <cell r="A1379">
            <v>45992</v>
          </cell>
          <cell r="E1379" t="str">
            <v>Inspection Contract - Variable</v>
          </cell>
          <cell r="F1379" t="str">
            <v>Helix</v>
          </cell>
          <cell r="M1379">
            <v>22800</v>
          </cell>
          <cell r="U1379">
            <v>19</v>
          </cell>
          <cell r="Y1379" t="str">
            <v/>
          </cell>
          <cell r="AC1379">
            <v>0</v>
          </cell>
          <cell r="AG1379"/>
          <cell r="AK1379"/>
          <cell r="AO1379"/>
          <cell r="AS1379" t="str">
            <v/>
          </cell>
        </row>
        <row r="1380">
          <cell r="A1380">
            <v>45992</v>
          </cell>
          <cell r="E1380" t="str">
            <v>Inspection Contract - Fixed Team</v>
          </cell>
          <cell r="F1380" t="str">
            <v>Transocean</v>
          </cell>
          <cell r="M1380">
            <v>3321.16</v>
          </cell>
          <cell r="U1380">
            <v>55</v>
          </cell>
          <cell r="Y1380" t="str">
            <v/>
          </cell>
          <cell r="AC1380">
            <v>0</v>
          </cell>
          <cell r="AG1380"/>
          <cell r="AK1380"/>
          <cell r="AO1380"/>
          <cell r="AS1380" t="str">
            <v/>
          </cell>
        </row>
        <row r="1381">
          <cell r="A1381">
            <v>45992</v>
          </cell>
          <cell r="E1381" t="str">
            <v>Inspection Contract - Variable</v>
          </cell>
          <cell r="F1381" t="str">
            <v>Transocean</v>
          </cell>
          <cell r="M1381">
            <v>253988.81</v>
          </cell>
          <cell r="U1381">
            <v>13</v>
          </cell>
          <cell r="Y1381">
            <v>13</v>
          </cell>
          <cell r="AC1381">
            <v>94</v>
          </cell>
          <cell r="AG1381">
            <v>450</v>
          </cell>
          <cell r="AK1381"/>
          <cell r="AO1381"/>
          <cell r="AS1381">
            <v>2702.0086170212767</v>
          </cell>
        </row>
        <row r="1382">
          <cell r="A1382">
            <v>45992</v>
          </cell>
          <cell r="E1382" t="str">
            <v>Inspection Contract - Fixed Team</v>
          </cell>
          <cell r="F1382" t="str">
            <v>Constellation</v>
          </cell>
          <cell r="M1382">
            <v>74290.539999999994</v>
          </cell>
          <cell r="U1382">
            <v>16</v>
          </cell>
          <cell r="Y1382" t="str">
            <v/>
          </cell>
          <cell r="AC1382">
            <v>33</v>
          </cell>
          <cell r="AG1382"/>
          <cell r="AK1382"/>
          <cell r="AO1382"/>
          <cell r="AS1382">
            <v>2251.2284848484846</v>
          </cell>
        </row>
        <row r="1383">
          <cell r="A1383">
            <v>45992</v>
          </cell>
          <cell r="E1383" t="str">
            <v>Maintenance Spot</v>
          </cell>
          <cell r="F1383" t="str">
            <v>Archer</v>
          </cell>
          <cell r="M1383">
            <v>219668.66</v>
          </cell>
          <cell r="U1383">
            <v>69</v>
          </cell>
          <cell r="Y1383" t="str">
            <v/>
          </cell>
          <cell r="AC1383">
            <v>28</v>
          </cell>
          <cell r="AG1383"/>
          <cell r="AK1383"/>
          <cell r="AO1383"/>
          <cell r="AS1383">
            <v>7845.3092857142847</v>
          </cell>
        </row>
        <row r="1384">
          <cell r="A1384">
            <v>45992</v>
          </cell>
          <cell r="E1384" t="str">
            <v>Inspection Spot</v>
          </cell>
          <cell r="F1384" t="str">
            <v>Trident</v>
          </cell>
          <cell r="M1384">
            <v>83424.320000000007</v>
          </cell>
          <cell r="U1384">
            <v>78</v>
          </cell>
          <cell r="Y1384">
            <v>78</v>
          </cell>
          <cell r="AC1384">
            <v>3</v>
          </cell>
          <cell r="AG1384"/>
          <cell r="AK1384"/>
          <cell r="AO1384"/>
          <cell r="AS1384">
            <v>27808.10666666667</v>
          </cell>
        </row>
        <row r="1385">
          <cell r="A1385">
            <v>45992</v>
          </cell>
          <cell r="E1385" t="str">
            <v>Inspection Contract - Variable</v>
          </cell>
          <cell r="F1385" t="str">
            <v>Transocean</v>
          </cell>
          <cell r="M1385">
            <v>253080</v>
          </cell>
          <cell r="U1385">
            <v>8</v>
          </cell>
          <cell r="Y1385">
            <v>8</v>
          </cell>
          <cell r="AC1385">
            <v>93</v>
          </cell>
          <cell r="AG1385"/>
          <cell r="AK1385"/>
          <cell r="AO1385"/>
          <cell r="AS1385">
            <v>2721.2903225806454</v>
          </cell>
        </row>
        <row r="1386">
          <cell r="A1386">
            <v>45992</v>
          </cell>
          <cell r="E1386" t="str">
            <v>Maintenance Contract - Variable</v>
          </cell>
          <cell r="F1386" t="str">
            <v>Foresea</v>
          </cell>
          <cell r="M1386">
            <v>27774.99</v>
          </cell>
          <cell r="U1386">
            <v>8</v>
          </cell>
          <cell r="Y1386">
            <v>5</v>
          </cell>
          <cell r="AC1386">
            <v>9</v>
          </cell>
          <cell r="AG1386"/>
          <cell r="AK1386"/>
          <cell r="AO1386"/>
          <cell r="AS1386">
            <v>3086.1099999999997</v>
          </cell>
        </row>
        <row r="1387">
          <cell r="A1387">
            <v>45992</v>
          </cell>
          <cell r="E1387" t="str">
            <v>Inspection Contract - Variable</v>
          </cell>
          <cell r="F1387" t="str">
            <v>Modec</v>
          </cell>
          <cell r="M1387">
            <v>23774</v>
          </cell>
          <cell r="U1387">
            <v>14</v>
          </cell>
          <cell r="Y1387" t="str">
            <v/>
          </cell>
          <cell r="AC1387">
            <v>17</v>
          </cell>
          <cell r="AG1387"/>
          <cell r="AK1387"/>
          <cell r="AO1387"/>
          <cell r="AS1387">
            <v>1398.4705882352941</v>
          </cell>
        </row>
        <row r="1388">
          <cell r="A1388">
            <v>45992</v>
          </cell>
          <cell r="E1388" t="str">
            <v>Inspection Contract - Variable</v>
          </cell>
          <cell r="F1388" t="str">
            <v>Modec</v>
          </cell>
          <cell r="M1388">
            <v>55202.76</v>
          </cell>
          <cell r="U1388">
            <v>8</v>
          </cell>
          <cell r="Y1388" t="str">
            <v/>
          </cell>
          <cell r="AC1388">
            <v>33</v>
          </cell>
          <cell r="AG1388"/>
          <cell r="AK1388"/>
          <cell r="AO1388"/>
          <cell r="AS1388">
            <v>1672.8109090909093</v>
          </cell>
        </row>
        <row r="1389">
          <cell r="A1389">
            <v>45992</v>
          </cell>
          <cell r="E1389" t="str">
            <v>Inspection Contract - Fixed Team</v>
          </cell>
          <cell r="F1389" t="str">
            <v>Etesco</v>
          </cell>
          <cell r="M1389">
            <v>25060.16</v>
          </cell>
          <cell r="U1389">
            <v>4</v>
          </cell>
          <cell r="Y1389">
            <v>4</v>
          </cell>
          <cell r="AC1389">
            <v>12</v>
          </cell>
          <cell r="AG1389"/>
          <cell r="AK1389"/>
          <cell r="AO1389"/>
          <cell r="AS1389">
            <v>2088.3466666666668</v>
          </cell>
        </row>
        <row r="1390">
          <cell r="A1390">
            <v>45992</v>
          </cell>
          <cell r="E1390" t="str">
            <v>Inspection Contract - Fixed Team</v>
          </cell>
          <cell r="F1390" t="str">
            <v>Helix</v>
          </cell>
          <cell r="M1390">
            <v>25817</v>
          </cell>
          <cell r="U1390">
            <v>10</v>
          </cell>
          <cell r="Y1390">
            <v>10</v>
          </cell>
          <cell r="AC1390">
            <v>12</v>
          </cell>
          <cell r="AG1390"/>
          <cell r="AK1390"/>
          <cell r="AO1390"/>
          <cell r="AS1390">
            <v>2151.4166666666665</v>
          </cell>
        </row>
        <row r="1391">
          <cell r="A1391">
            <v>45992</v>
          </cell>
          <cell r="E1391" t="str">
            <v>Engineering</v>
          </cell>
          <cell r="F1391" t="str">
            <v>Constellation</v>
          </cell>
          <cell r="M1391">
            <v>38220</v>
          </cell>
          <cell r="U1391">
            <v>12</v>
          </cell>
          <cell r="Y1391" t="str">
            <v/>
          </cell>
          <cell r="AC1391">
            <v>0</v>
          </cell>
          <cell r="AG1391"/>
          <cell r="AK1391"/>
          <cell r="AO1391"/>
          <cell r="AS1391" t="str">
            <v/>
          </cell>
        </row>
        <row r="1392">
          <cell r="A1392">
            <v>45992</v>
          </cell>
          <cell r="E1392" t="str">
            <v>Inspection Spot</v>
          </cell>
          <cell r="F1392" t="str">
            <v>Modec</v>
          </cell>
          <cell r="M1392">
            <v>8500</v>
          </cell>
          <cell r="U1392">
            <v>7</v>
          </cell>
          <cell r="Y1392" t="str">
            <v/>
          </cell>
          <cell r="AC1392">
            <v>3</v>
          </cell>
          <cell r="AG1392"/>
          <cell r="AK1392"/>
          <cell r="AO1392"/>
          <cell r="AS1392">
            <v>2833.3333333333335</v>
          </cell>
        </row>
        <row r="1393">
          <cell r="A1393">
            <v>45992</v>
          </cell>
          <cell r="E1393" t="str">
            <v>Inspection Contract - Variable</v>
          </cell>
          <cell r="F1393" t="str">
            <v>Transocean</v>
          </cell>
          <cell r="M1393">
            <v>111260.71</v>
          </cell>
          <cell r="U1393">
            <v>26</v>
          </cell>
          <cell r="Y1393">
            <v>26</v>
          </cell>
          <cell r="AC1393">
            <v>28</v>
          </cell>
          <cell r="AG1393">
            <v>1509.83</v>
          </cell>
          <cell r="AK1393"/>
          <cell r="AO1393"/>
          <cell r="AS1393">
            <v>3973.5967857142855</v>
          </cell>
        </row>
        <row r="1394">
          <cell r="A1394">
            <v>45992</v>
          </cell>
          <cell r="E1394" t="str">
            <v>Inspection Contract - Fixed Team</v>
          </cell>
          <cell r="F1394" t="str">
            <v>Constellation</v>
          </cell>
          <cell r="M1394">
            <v>-15968.54</v>
          </cell>
          <cell r="U1394" t="str">
            <v/>
          </cell>
          <cell r="Y1394" t="str">
            <v/>
          </cell>
          <cell r="AC1394">
            <v>0</v>
          </cell>
          <cell r="AG1394"/>
          <cell r="AK1394"/>
          <cell r="AO1394"/>
          <cell r="AS1394" t="str">
            <v/>
          </cell>
        </row>
        <row r="1395">
          <cell r="A1395">
            <v>45992</v>
          </cell>
          <cell r="E1395" t="str">
            <v>Inspection Spot</v>
          </cell>
          <cell r="F1395" t="str">
            <v>Ocyan</v>
          </cell>
          <cell r="M1395">
            <v>81646.98</v>
          </cell>
          <cell r="U1395">
            <v>1188</v>
          </cell>
          <cell r="Y1395" t="str">
            <v/>
          </cell>
          <cell r="AC1395">
            <v>0</v>
          </cell>
          <cell r="AG1395"/>
          <cell r="AK1395"/>
          <cell r="AO1395"/>
          <cell r="AS1395" t="str">
            <v/>
          </cell>
        </row>
        <row r="1396">
          <cell r="A1396">
            <v>45992</v>
          </cell>
          <cell r="E1396" t="str">
            <v>Inspection Spot</v>
          </cell>
          <cell r="F1396" t="str">
            <v>Ocyan</v>
          </cell>
          <cell r="M1396">
            <v>-54500</v>
          </cell>
          <cell r="U1396">
            <v>10</v>
          </cell>
          <cell r="Y1396" t="str">
            <v/>
          </cell>
          <cell r="AC1396">
            <v>0</v>
          </cell>
          <cell r="AG1396"/>
          <cell r="AK1396"/>
          <cell r="AO1396"/>
          <cell r="AS1396" t="str">
            <v/>
          </cell>
        </row>
        <row r="1397">
          <cell r="A1397">
            <v>45992</v>
          </cell>
          <cell r="E1397" t="str">
            <v>Maintenance Spot</v>
          </cell>
          <cell r="F1397" t="str">
            <v>Archer</v>
          </cell>
          <cell r="M1397">
            <v>382263.42</v>
          </cell>
          <cell r="U1397">
            <v>80</v>
          </cell>
          <cell r="Y1397" t="str">
            <v/>
          </cell>
          <cell r="AC1397">
            <v>81</v>
          </cell>
          <cell r="AG1397"/>
          <cell r="AK1397"/>
          <cell r="AO1397"/>
          <cell r="AS1397">
            <v>4719.3014814814815</v>
          </cell>
        </row>
        <row r="1398">
          <cell r="A1398"/>
          <cell r="E1398"/>
          <cell r="F1398"/>
          <cell r="M1398"/>
          <cell r="U1398" t="str">
            <v/>
          </cell>
          <cell r="Y1398" t="str">
            <v/>
          </cell>
          <cell r="AC1398">
            <v>0</v>
          </cell>
          <cell r="AG1398"/>
          <cell r="AK1398"/>
          <cell r="AO1398"/>
          <cell r="AS1398" t="str">
            <v/>
          </cell>
        </row>
      </sheetData>
      <sheetData sheetId="3"/>
      <sheetData sheetId="4"/>
      <sheetData sheetId="5">
        <row r="1">
          <cell r="B1">
            <v>45658</v>
          </cell>
          <cell r="V1">
            <v>45809</v>
          </cell>
          <cell r="Z1">
            <v>45839</v>
          </cell>
          <cell r="AD1">
            <v>45870</v>
          </cell>
          <cell r="AH1">
            <v>45901</v>
          </cell>
          <cell r="AL1">
            <v>45931</v>
          </cell>
          <cell r="AP1">
            <v>45962</v>
          </cell>
          <cell r="AT1">
            <v>45992</v>
          </cell>
        </row>
        <row r="2">
          <cell r="V2" t="str">
            <v>Inspection Contract - Fixed Team</v>
          </cell>
          <cell r="Z2" t="str">
            <v>Inspection Contract - Fixed Team</v>
          </cell>
          <cell r="AD2" t="str">
            <v>Inspection Contract - Fixed Team</v>
          </cell>
          <cell r="AH2" t="str">
            <v>Inspection Contract - Fixed Team</v>
          </cell>
          <cell r="AL2" t="str">
            <v>Inspection Contract - Fixed Team</v>
          </cell>
          <cell r="AP2" t="str">
            <v>Inspection Contract - Fixed Team</v>
          </cell>
          <cell r="AT2" t="str">
            <v>Inspection Contract - Fixed Team</v>
          </cell>
        </row>
        <row r="4">
          <cell r="V4" t="str">
            <v>Modec</v>
          </cell>
          <cell r="Z4" t="str">
            <v>Modec</v>
          </cell>
          <cell r="AD4" t="str">
            <v>Modec</v>
          </cell>
          <cell r="AH4" t="str">
            <v>Modec</v>
          </cell>
          <cell r="AL4" t="str">
            <v>Modec</v>
          </cell>
          <cell r="AP4" t="str">
            <v>Modec</v>
          </cell>
          <cell r="AT4" t="str">
            <v>Modec</v>
          </cell>
        </row>
        <row r="5">
          <cell r="V5" t="str">
            <v>Transocean</v>
          </cell>
          <cell r="Z5" t="str">
            <v>Transocean</v>
          </cell>
          <cell r="AD5" t="str">
            <v>Transocean</v>
          </cell>
          <cell r="AH5" t="str">
            <v>Transocean</v>
          </cell>
          <cell r="AL5" t="str">
            <v>Transocean</v>
          </cell>
          <cell r="AP5" t="str">
            <v>Transocean</v>
          </cell>
          <cell r="AT5" t="str">
            <v>Transocean</v>
          </cell>
        </row>
        <row r="6">
          <cell r="V6" t="str">
            <v>SBM</v>
          </cell>
          <cell r="Z6" t="str">
            <v>SBM</v>
          </cell>
          <cell r="AD6" t="str">
            <v>SBM</v>
          </cell>
          <cell r="AH6" t="str">
            <v>SBM</v>
          </cell>
          <cell r="AL6" t="str">
            <v>SBM</v>
          </cell>
          <cell r="AP6" t="str">
            <v>SBM</v>
          </cell>
          <cell r="AT6" t="str">
            <v>SBM</v>
          </cell>
        </row>
        <row r="7">
          <cell r="V7" t="str">
            <v>Technip</v>
          </cell>
          <cell r="Z7" t="str">
            <v>Technip</v>
          </cell>
          <cell r="AD7" t="str">
            <v>Technip</v>
          </cell>
          <cell r="AH7" t="str">
            <v>Technip</v>
          </cell>
          <cell r="AL7" t="str">
            <v>Technip</v>
          </cell>
          <cell r="AP7" t="str">
            <v>Technip</v>
          </cell>
          <cell r="AT7" t="str">
            <v>Technip</v>
          </cell>
        </row>
        <row r="8">
          <cell r="V8" t="str">
            <v>Ventura</v>
          </cell>
          <cell r="Z8" t="str">
            <v>Ventura</v>
          </cell>
          <cell r="AD8" t="str">
            <v>Ventura</v>
          </cell>
          <cell r="AH8" t="str">
            <v>Ventura</v>
          </cell>
          <cell r="AL8" t="str">
            <v>Ventura</v>
          </cell>
          <cell r="AP8" t="str">
            <v>Ventura</v>
          </cell>
          <cell r="AT8" t="str">
            <v>Ventura</v>
          </cell>
        </row>
        <row r="9">
          <cell r="V9" t="str">
            <v>Equinor</v>
          </cell>
          <cell r="Z9" t="str">
            <v>Equinor</v>
          </cell>
          <cell r="AD9" t="str">
            <v>Equinor</v>
          </cell>
          <cell r="AH9" t="str">
            <v>Equinor</v>
          </cell>
          <cell r="AL9" t="str">
            <v>Equinor</v>
          </cell>
          <cell r="AP9" t="str">
            <v>Equinor</v>
          </cell>
          <cell r="AT9" t="str">
            <v>Equinor</v>
          </cell>
        </row>
        <row r="10">
          <cell r="V10" t="str">
            <v>Helix</v>
          </cell>
          <cell r="Z10" t="str">
            <v>Helix</v>
          </cell>
          <cell r="AD10" t="str">
            <v>Helix</v>
          </cell>
          <cell r="AH10" t="str">
            <v>Helix</v>
          </cell>
          <cell r="AL10" t="str">
            <v>Helix</v>
          </cell>
          <cell r="AP10" t="str">
            <v>Helix</v>
          </cell>
          <cell r="AT10" t="str">
            <v>Helix</v>
          </cell>
        </row>
        <row r="11">
          <cell r="V11" t="str">
            <v>Foresea</v>
          </cell>
          <cell r="Z11" t="str">
            <v>Foresea</v>
          </cell>
          <cell r="AD11" t="str">
            <v>Foresea</v>
          </cell>
          <cell r="AH11" t="str">
            <v>Foresea</v>
          </cell>
          <cell r="AL11" t="str">
            <v>Foresea</v>
          </cell>
          <cell r="AP11" t="str">
            <v>Foresea</v>
          </cell>
          <cell r="AT11" t="str">
            <v>Foresea</v>
          </cell>
        </row>
        <row r="12">
          <cell r="V12" t="str">
            <v>Archer</v>
          </cell>
          <cell r="Z12" t="str">
            <v>Archer</v>
          </cell>
          <cell r="AD12" t="str">
            <v>Archer</v>
          </cell>
          <cell r="AH12" t="str">
            <v>Archer</v>
          </cell>
          <cell r="AL12" t="str">
            <v>Archer</v>
          </cell>
          <cell r="AP12" t="str">
            <v>Archer</v>
          </cell>
          <cell r="AT12" t="str">
            <v>Archer</v>
          </cell>
        </row>
        <row r="13">
          <cell r="V13" t="str">
            <v>Etesco</v>
          </cell>
          <cell r="Z13" t="str">
            <v>Etesco</v>
          </cell>
          <cell r="AD13" t="str">
            <v>Etesco</v>
          </cell>
          <cell r="AH13" t="str">
            <v>Etesco</v>
          </cell>
          <cell r="AL13" t="str">
            <v>Etesco</v>
          </cell>
          <cell r="AP13" t="str">
            <v>Etesco</v>
          </cell>
          <cell r="AT13" t="str">
            <v>Etesco</v>
          </cell>
        </row>
        <row r="14">
          <cell r="V14" t="str">
            <v>Constellation</v>
          </cell>
          <cell r="Z14" t="str">
            <v>Constellation</v>
          </cell>
          <cell r="AD14" t="str">
            <v>Constellation</v>
          </cell>
          <cell r="AH14" t="str">
            <v>Constellation</v>
          </cell>
          <cell r="AL14" t="str">
            <v>Constellation</v>
          </cell>
          <cell r="AP14" t="str">
            <v>Constellation</v>
          </cell>
          <cell r="AT14" t="str">
            <v>Constellation</v>
          </cell>
        </row>
        <row r="15">
          <cell r="V15" t="str">
            <v>Halliburton</v>
          </cell>
          <cell r="Z15" t="str">
            <v>Halliburton</v>
          </cell>
          <cell r="AD15" t="str">
            <v>Halliburton</v>
          </cell>
          <cell r="AH15" t="str">
            <v>Halliburton</v>
          </cell>
          <cell r="AL15" t="str">
            <v>Halliburton</v>
          </cell>
          <cell r="AP15" t="str">
            <v>Halliburton</v>
          </cell>
          <cell r="AT15" t="str">
            <v>Halliburton</v>
          </cell>
        </row>
        <row r="16">
          <cell r="V16" t="str">
            <v>Siem</v>
          </cell>
          <cell r="Z16" t="str">
            <v>Siem</v>
          </cell>
          <cell r="AD16" t="str">
            <v>Siem</v>
          </cell>
          <cell r="AH16" t="str">
            <v>Siem</v>
          </cell>
          <cell r="AL16" t="str">
            <v>Siem</v>
          </cell>
          <cell r="AP16" t="str">
            <v>Siem</v>
          </cell>
          <cell r="AT16" t="str">
            <v>Siem</v>
          </cell>
        </row>
        <row r="17">
          <cell r="V17" t="str">
            <v>SLB</v>
          </cell>
          <cell r="Z17" t="str">
            <v>SLB</v>
          </cell>
          <cell r="AD17" t="str">
            <v>SLB</v>
          </cell>
          <cell r="AH17" t="str">
            <v>SLB</v>
          </cell>
          <cell r="AL17" t="str">
            <v>SLB</v>
          </cell>
          <cell r="AP17" t="str">
            <v>SLB</v>
          </cell>
          <cell r="AT17" t="str">
            <v>SLB</v>
          </cell>
        </row>
        <row r="18">
          <cell r="V18" t="str">
            <v>Seadrill</v>
          </cell>
          <cell r="Z18" t="str">
            <v>Seadrill</v>
          </cell>
          <cell r="AD18" t="str">
            <v>Seadrill</v>
          </cell>
          <cell r="AH18" t="str">
            <v>Seadrill</v>
          </cell>
          <cell r="AL18" t="str">
            <v>Seadrill</v>
          </cell>
          <cell r="AP18" t="str">
            <v>Seadrill</v>
          </cell>
          <cell r="AT18" t="str">
            <v>Seadrill</v>
          </cell>
        </row>
        <row r="19">
          <cell r="V19" t="str">
            <v>Haleon</v>
          </cell>
          <cell r="Z19" t="str">
            <v>Haleon</v>
          </cell>
          <cell r="AD19" t="str">
            <v>Haleon</v>
          </cell>
          <cell r="AH19" t="str">
            <v>Haleon</v>
          </cell>
          <cell r="AL19" t="str">
            <v>Haleon</v>
          </cell>
          <cell r="AP19" t="str">
            <v>Haleon</v>
          </cell>
          <cell r="AT19" t="str">
            <v>Haleon</v>
          </cell>
        </row>
        <row r="20">
          <cell r="V20" t="str">
            <v>Trident</v>
          </cell>
          <cell r="Z20" t="str">
            <v>Trident</v>
          </cell>
          <cell r="AD20" t="str">
            <v>Trident</v>
          </cell>
          <cell r="AH20" t="str">
            <v>Trident</v>
          </cell>
          <cell r="AL20" t="str">
            <v>Trident</v>
          </cell>
          <cell r="AP20" t="str">
            <v>Trident</v>
          </cell>
          <cell r="AT20" t="str">
            <v>Trident</v>
          </cell>
        </row>
        <row r="21">
          <cell r="V21" t="str">
            <v>Oceaneering</v>
          </cell>
          <cell r="Z21" t="str">
            <v>Oceaneering</v>
          </cell>
          <cell r="AD21" t="str">
            <v>Oceaneering</v>
          </cell>
          <cell r="AH21" t="str">
            <v>Oceaneering</v>
          </cell>
          <cell r="AL21" t="str">
            <v>Oceaneering</v>
          </cell>
          <cell r="AP21" t="str">
            <v>Oceaneering</v>
          </cell>
          <cell r="AT21" t="str">
            <v>Oceaneering</v>
          </cell>
        </row>
        <row r="22">
          <cell r="V22" t="str">
            <v>Fugro</v>
          </cell>
          <cell r="Z22" t="str">
            <v>Fugro</v>
          </cell>
          <cell r="AD22" t="str">
            <v>Fugro</v>
          </cell>
          <cell r="AH22" t="str">
            <v>Fugro</v>
          </cell>
          <cell r="AL22" t="str">
            <v>Fugro</v>
          </cell>
          <cell r="AP22" t="str">
            <v>Fugro</v>
          </cell>
          <cell r="AT22" t="str">
            <v>Fugro</v>
          </cell>
        </row>
        <row r="23">
          <cell r="V23" t="str">
            <v>Qualitech USA</v>
          </cell>
          <cell r="Z23" t="str">
            <v>Qualitech USA</v>
          </cell>
          <cell r="AD23" t="str">
            <v>Qualitech USA</v>
          </cell>
          <cell r="AH23" t="str">
            <v>Qualitech USA</v>
          </cell>
          <cell r="AL23" t="str">
            <v>Qualitech USA</v>
          </cell>
          <cell r="AP23" t="str">
            <v>Qualitech USA</v>
          </cell>
          <cell r="AT23" t="str">
            <v>Qualitech USA</v>
          </cell>
        </row>
        <row r="24">
          <cell r="V24" t="str">
            <v>Subsea7</v>
          </cell>
          <cell r="Z24" t="str">
            <v>Subsea7</v>
          </cell>
          <cell r="AD24" t="str">
            <v>Subsea7</v>
          </cell>
          <cell r="AH24" t="str">
            <v>Subsea7</v>
          </cell>
          <cell r="AL24" t="str">
            <v>Subsea7</v>
          </cell>
          <cell r="AP24" t="str">
            <v>Subsea7</v>
          </cell>
          <cell r="AT24" t="str">
            <v>Subsea7</v>
          </cell>
        </row>
        <row r="25">
          <cell r="V25" t="str">
            <v>SEA1</v>
          </cell>
          <cell r="Z25" t="str">
            <v>SEA1</v>
          </cell>
          <cell r="AD25" t="str">
            <v>SEA1</v>
          </cell>
          <cell r="AH25" t="str">
            <v>SEA1</v>
          </cell>
          <cell r="AL25" t="str">
            <v>SEA1</v>
          </cell>
          <cell r="AP25" t="str">
            <v>SEA1</v>
          </cell>
          <cell r="AT25" t="str">
            <v>SEA1</v>
          </cell>
        </row>
        <row r="26">
          <cell r="V26" t="str">
            <v>PRIO</v>
          </cell>
          <cell r="Z26" t="str">
            <v>PRIO</v>
          </cell>
          <cell r="AD26" t="str">
            <v>PRIO</v>
          </cell>
          <cell r="AH26" t="str">
            <v>PRIO</v>
          </cell>
          <cell r="AL26" t="str">
            <v>PRIO</v>
          </cell>
          <cell r="AP26" t="str">
            <v>PRIO</v>
          </cell>
          <cell r="AT26" t="str">
            <v>PRIO</v>
          </cell>
        </row>
        <row r="27">
          <cell r="V27" t="str">
            <v>Valaris</v>
          </cell>
          <cell r="Z27" t="str">
            <v>Valaris</v>
          </cell>
          <cell r="AD27" t="str">
            <v>Valaris</v>
          </cell>
          <cell r="AH27" t="str">
            <v>Valaris</v>
          </cell>
          <cell r="AL27" t="str">
            <v>Valaris</v>
          </cell>
          <cell r="AP27" t="str">
            <v>Valaris</v>
          </cell>
          <cell r="AT27" t="str">
            <v>Valaris</v>
          </cell>
        </row>
        <row r="28">
          <cell r="V28" t="str">
            <v>Akofs Offshore</v>
          </cell>
          <cell r="Z28" t="str">
            <v>Akofs Offshore</v>
          </cell>
          <cell r="AD28" t="str">
            <v>Akofs Offshore</v>
          </cell>
          <cell r="AH28" t="str">
            <v>Akofs Offshore</v>
          </cell>
          <cell r="AL28" t="str">
            <v>Akofs Offshore</v>
          </cell>
          <cell r="AP28" t="str">
            <v>Akofs Offshore</v>
          </cell>
          <cell r="AT28" t="str">
            <v>Akofs Offshore</v>
          </cell>
        </row>
        <row r="29">
          <cell r="V29" t="str">
            <v>Ambipar</v>
          </cell>
          <cell r="Z29" t="str">
            <v>Ambipar</v>
          </cell>
          <cell r="AD29" t="str">
            <v>Ambipar</v>
          </cell>
          <cell r="AH29" t="str">
            <v>Ambipar</v>
          </cell>
          <cell r="AL29" t="str">
            <v>Ambipar</v>
          </cell>
          <cell r="AP29" t="str">
            <v>Ambipar</v>
          </cell>
          <cell r="AT29" t="str">
            <v>Ambipar</v>
          </cell>
        </row>
        <row r="30">
          <cell r="V30" t="str">
            <v>Qualitech Por</v>
          </cell>
          <cell r="Z30" t="str">
            <v>Qualitech Por</v>
          </cell>
          <cell r="AD30" t="str">
            <v>Qualitech Por</v>
          </cell>
          <cell r="AH30" t="str">
            <v>Qualitech Por</v>
          </cell>
          <cell r="AL30" t="str">
            <v>Qualitech Por</v>
          </cell>
          <cell r="AP30" t="str">
            <v>Qualitech Por</v>
          </cell>
          <cell r="AT30" t="str">
            <v>Qualitech Por</v>
          </cell>
        </row>
        <row r="31">
          <cell r="V31" t="str">
            <v>Inspection Contract - Variable</v>
          </cell>
          <cell r="Z31" t="str">
            <v>Inspection Contract - Variable</v>
          </cell>
          <cell r="AD31" t="str">
            <v>Inspection Contract - Variable</v>
          </cell>
          <cell r="AH31" t="str">
            <v>Inspection Contract - Variable</v>
          </cell>
          <cell r="AL31" t="str">
            <v>Inspection Contract - Variable</v>
          </cell>
          <cell r="AP31" t="str">
            <v>Inspection Contract - Variable</v>
          </cell>
          <cell r="AT31" t="str">
            <v>Inspection Contract - Variable</v>
          </cell>
        </row>
        <row r="32">
          <cell r="V32" t="str">
            <v>GranServices</v>
          </cell>
          <cell r="Z32" t="str">
            <v>GranServices</v>
          </cell>
          <cell r="AD32" t="str">
            <v>GranServices</v>
          </cell>
          <cell r="AH32" t="str">
            <v>GranServices</v>
          </cell>
          <cell r="AL32" t="str">
            <v>GranServices</v>
          </cell>
          <cell r="AP32" t="str">
            <v>GranServices</v>
          </cell>
          <cell r="AT32" t="str">
            <v>GranServices</v>
          </cell>
        </row>
        <row r="33">
          <cell r="V33" t="str">
            <v>Modec</v>
          </cell>
          <cell r="Z33" t="str">
            <v>Modec</v>
          </cell>
          <cell r="AD33" t="str">
            <v>Modec</v>
          </cell>
          <cell r="AH33" t="str">
            <v>Modec</v>
          </cell>
          <cell r="AL33" t="str">
            <v>Modec</v>
          </cell>
          <cell r="AP33" t="str">
            <v>Modec</v>
          </cell>
          <cell r="AT33" t="str">
            <v>Modec</v>
          </cell>
        </row>
        <row r="34">
          <cell r="V34" t="str">
            <v>Transocean</v>
          </cell>
          <cell r="Z34" t="str">
            <v>Transocean</v>
          </cell>
          <cell r="AD34" t="str">
            <v>Transocean</v>
          </cell>
          <cell r="AH34" t="str">
            <v>Transocean</v>
          </cell>
          <cell r="AL34" t="str">
            <v>Transocean</v>
          </cell>
          <cell r="AP34" t="str">
            <v>Transocean</v>
          </cell>
          <cell r="AT34" t="str">
            <v>Transocean</v>
          </cell>
        </row>
        <row r="35">
          <cell r="V35" t="str">
            <v>SBM</v>
          </cell>
          <cell r="Z35" t="str">
            <v>SBM</v>
          </cell>
          <cell r="AD35" t="str">
            <v>SBM</v>
          </cell>
          <cell r="AH35" t="str">
            <v>SBM</v>
          </cell>
          <cell r="AL35" t="str">
            <v>SBM</v>
          </cell>
          <cell r="AP35" t="str">
            <v>SBM</v>
          </cell>
          <cell r="AT35" t="str">
            <v>SBM</v>
          </cell>
        </row>
        <row r="36">
          <cell r="V36" t="str">
            <v>Technip</v>
          </cell>
          <cell r="Z36" t="str">
            <v>Technip</v>
          </cell>
          <cell r="AD36" t="str">
            <v>Technip</v>
          </cell>
          <cell r="AH36" t="str">
            <v>Technip</v>
          </cell>
          <cell r="AL36" t="str">
            <v>Technip</v>
          </cell>
          <cell r="AP36" t="str">
            <v>Technip</v>
          </cell>
          <cell r="AT36" t="str">
            <v>Technip</v>
          </cell>
        </row>
        <row r="37">
          <cell r="V37" t="str">
            <v>Ventura</v>
          </cell>
          <cell r="Z37" t="str">
            <v>Ventura</v>
          </cell>
          <cell r="AD37" t="str">
            <v>Ventura</v>
          </cell>
          <cell r="AH37" t="str">
            <v>Ventura</v>
          </cell>
          <cell r="AL37" t="str">
            <v>Ventura</v>
          </cell>
          <cell r="AP37" t="str">
            <v>Ventura</v>
          </cell>
          <cell r="AT37" t="str">
            <v>Ventura</v>
          </cell>
        </row>
        <row r="38">
          <cell r="V38" t="str">
            <v>Equinor</v>
          </cell>
          <cell r="Z38" t="str">
            <v>Equinor</v>
          </cell>
          <cell r="AD38" t="str">
            <v>Equinor</v>
          </cell>
          <cell r="AH38" t="str">
            <v>Equinor</v>
          </cell>
          <cell r="AL38" t="str">
            <v>Equinor</v>
          </cell>
          <cell r="AP38" t="str">
            <v>Equinor</v>
          </cell>
          <cell r="AT38" t="str">
            <v>Equinor</v>
          </cell>
        </row>
        <row r="39">
          <cell r="V39" t="str">
            <v>Helix</v>
          </cell>
          <cell r="Z39" t="str">
            <v>Helix</v>
          </cell>
          <cell r="AD39" t="str">
            <v>Helix</v>
          </cell>
          <cell r="AH39" t="str">
            <v>Helix</v>
          </cell>
          <cell r="AL39" t="str">
            <v>Helix</v>
          </cell>
          <cell r="AP39" t="str">
            <v>Helix</v>
          </cell>
          <cell r="AT39" t="str">
            <v>Helix</v>
          </cell>
        </row>
        <row r="40">
          <cell r="V40" t="str">
            <v>Foresea</v>
          </cell>
          <cell r="Z40" t="str">
            <v>Foresea</v>
          </cell>
          <cell r="AD40" t="str">
            <v>Foresea</v>
          </cell>
          <cell r="AH40" t="str">
            <v>Foresea</v>
          </cell>
          <cell r="AL40" t="str">
            <v>Foresea</v>
          </cell>
          <cell r="AP40" t="str">
            <v>Foresea</v>
          </cell>
          <cell r="AT40" t="str">
            <v>Foresea</v>
          </cell>
        </row>
        <row r="41">
          <cell r="V41" t="str">
            <v>Archer</v>
          </cell>
          <cell r="Z41" t="str">
            <v>Archer</v>
          </cell>
          <cell r="AD41" t="str">
            <v>Archer</v>
          </cell>
          <cell r="AH41" t="str">
            <v>Archer</v>
          </cell>
          <cell r="AL41" t="str">
            <v>Archer</v>
          </cell>
          <cell r="AP41" t="str">
            <v>Archer</v>
          </cell>
          <cell r="AT41" t="str">
            <v>Archer</v>
          </cell>
        </row>
        <row r="42">
          <cell r="V42" t="str">
            <v>Etesco</v>
          </cell>
          <cell r="Z42" t="str">
            <v>Etesco</v>
          </cell>
          <cell r="AD42" t="str">
            <v>Etesco</v>
          </cell>
          <cell r="AH42" t="str">
            <v>Etesco</v>
          </cell>
          <cell r="AL42" t="str">
            <v>Etesco</v>
          </cell>
          <cell r="AP42" t="str">
            <v>Etesco</v>
          </cell>
          <cell r="AT42" t="str">
            <v>Etesco</v>
          </cell>
        </row>
        <row r="43">
          <cell r="V43" t="str">
            <v>Constellation</v>
          </cell>
          <cell r="Z43" t="str">
            <v>Constellation</v>
          </cell>
          <cell r="AD43" t="str">
            <v>Constellation</v>
          </cell>
          <cell r="AH43" t="str">
            <v>Constellation</v>
          </cell>
          <cell r="AL43" t="str">
            <v>Constellation</v>
          </cell>
          <cell r="AP43" t="str">
            <v>Constellation</v>
          </cell>
          <cell r="AT43" t="str">
            <v>Constellation</v>
          </cell>
        </row>
        <row r="44">
          <cell r="V44" t="str">
            <v>Halliburton</v>
          </cell>
          <cell r="Z44" t="str">
            <v>Halliburton</v>
          </cell>
          <cell r="AD44" t="str">
            <v>Halliburton</v>
          </cell>
          <cell r="AH44" t="str">
            <v>Halliburton</v>
          </cell>
          <cell r="AL44" t="str">
            <v>Halliburton</v>
          </cell>
          <cell r="AP44" t="str">
            <v>Halliburton</v>
          </cell>
          <cell r="AT44" t="str">
            <v>Halliburton</v>
          </cell>
        </row>
        <row r="45">
          <cell r="V45" t="str">
            <v>Siem</v>
          </cell>
          <cell r="Z45" t="str">
            <v>Siem</v>
          </cell>
          <cell r="AD45" t="str">
            <v>Siem</v>
          </cell>
          <cell r="AH45" t="str">
            <v>Siem</v>
          </cell>
          <cell r="AL45" t="str">
            <v>Siem</v>
          </cell>
          <cell r="AP45" t="str">
            <v>Siem</v>
          </cell>
          <cell r="AT45" t="str">
            <v>Siem</v>
          </cell>
        </row>
        <row r="46">
          <cell r="V46" t="str">
            <v>SLB</v>
          </cell>
          <cell r="Z46" t="str">
            <v>SLB</v>
          </cell>
          <cell r="AD46" t="str">
            <v>SLB</v>
          </cell>
          <cell r="AH46" t="str">
            <v>SLB</v>
          </cell>
          <cell r="AL46" t="str">
            <v>SLB</v>
          </cell>
          <cell r="AP46" t="str">
            <v>SLB</v>
          </cell>
          <cell r="AT46" t="str">
            <v>SLB</v>
          </cell>
        </row>
        <row r="47">
          <cell r="V47" t="str">
            <v>Seadrill</v>
          </cell>
          <cell r="Z47" t="str">
            <v>Seadrill</v>
          </cell>
          <cell r="AD47" t="str">
            <v>Seadrill</v>
          </cell>
          <cell r="AH47" t="str">
            <v>Seadrill</v>
          </cell>
          <cell r="AL47" t="str">
            <v>Seadrill</v>
          </cell>
          <cell r="AP47" t="str">
            <v>Seadrill</v>
          </cell>
          <cell r="AT47" t="str">
            <v>Seadrill</v>
          </cell>
        </row>
        <row r="48">
          <cell r="V48" t="str">
            <v>Haleon</v>
          </cell>
          <cell r="Z48" t="str">
            <v>Haleon</v>
          </cell>
          <cell r="AD48" t="str">
            <v>Haleon</v>
          </cell>
          <cell r="AH48" t="str">
            <v>Haleon</v>
          </cell>
          <cell r="AL48" t="str">
            <v>Haleon</v>
          </cell>
          <cell r="AP48" t="str">
            <v>Haleon</v>
          </cell>
          <cell r="AT48" t="str">
            <v>Haleon</v>
          </cell>
        </row>
        <row r="49">
          <cell r="V49" t="str">
            <v>Trident</v>
          </cell>
          <cell r="Z49" t="str">
            <v>Trident</v>
          </cell>
          <cell r="AD49" t="str">
            <v>Trident</v>
          </cell>
          <cell r="AH49" t="str">
            <v>Trident</v>
          </cell>
          <cell r="AL49" t="str">
            <v>Trident</v>
          </cell>
          <cell r="AP49" t="str">
            <v>Trident</v>
          </cell>
          <cell r="AT49" t="str">
            <v>Trident</v>
          </cell>
        </row>
        <row r="50">
          <cell r="V50" t="str">
            <v>Oceaneering</v>
          </cell>
          <cell r="Z50" t="str">
            <v>Oceaneering</v>
          </cell>
          <cell r="AD50" t="str">
            <v>Oceaneering</v>
          </cell>
          <cell r="AH50" t="str">
            <v>Oceaneering</v>
          </cell>
          <cell r="AL50" t="str">
            <v>Oceaneering</v>
          </cell>
          <cell r="AP50" t="str">
            <v>Oceaneering</v>
          </cell>
          <cell r="AT50" t="str">
            <v>Oceaneering</v>
          </cell>
        </row>
        <row r="51">
          <cell r="V51" t="str">
            <v>Fugro</v>
          </cell>
          <cell r="Z51" t="str">
            <v>Fugro</v>
          </cell>
          <cell r="AD51" t="str">
            <v>Fugro</v>
          </cell>
          <cell r="AH51" t="str">
            <v>Fugro</v>
          </cell>
          <cell r="AL51" t="str">
            <v>Fugro</v>
          </cell>
          <cell r="AP51" t="str">
            <v>Fugro</v>
          </cell>
          <cell r="AT51" t="str">
            <v>Fugro</v>
          </cell>
        </row>
        <row r="52">
          <cell r="V52" t="str">
            <v>Qualitech USA</v>
          </cell>
          <cell r="Z52" t="str">
            <v>Qualitech USA</v>
          </cell>
          <cell r="AD52" t="str">
            <v>Qualitech USA</v>
          </cell>
          <cell r="AH52" t="str">
            <v>Qualitech USA</v>
          </cell>
          <cell r="AL52" t="str">
            <v>Qualitech USA</v>
          </cell>
          <cell r="AP52" t="str">
            <v>Qualitech USA</v>
          </cell>
          <cell r="AT52" t="str">
            <v>Qualitech USA</v>
          </cell>
        </row>
        <row r="53">
          <cell r="V53" t="str">
            <v>Subsea7</v>
          </cell>
          <cell r="Z53" t="str">
            <v>Subsea7</v>
          </cell>
          <cell r="AD53" t="str">
            <v>Subsea7</v>
          </cell>
          <cell r="AH53" t="str">
            <v>Subsea7</v>
          </cell>
          <cell r="AL53" t="str">
            <v>Subsea7</v>
          </cell>
          <cell r="AP53" t="str">
            <v>Subsea7</v>
          </cell>
          <cell r="AT53" t="str">
            <v>Subsea7</v>
          </cell>
        </row>
        <row r="54">
          <cell r="V54" t="str">
            <v>SEA1</v>
          </cell>
          <cell r="Z54" t="str">
            <v>SEA1</v>
          </cell>
          <cell r="AD54" t="str">
            <v>SEA1</v>
          </cell>
          <cell r="AH54" t="str">
            <v>SEA1</v>
          </cell>
          <cell r="AL54" t="str">
            <v>SEA1</v>
          </cell>
          <cell r="AP54" t="str">
            <v>SEA1</v>
          </cell>
          <cell r="AT54" t="str">
            <v>SEA1</v>
          </cell>
        </row>
        <row r="55">
          <cell r="V55" t="str">
            <v>PRIO</v>
          </cell>
          <cell r="Z55" t="str">
            <v>PRIO</v>
          </cell>
          <cell r="AD55" t="str">
            <v>PRIO</v>
          </cell>
          <cell r="AH55" t="str">
            <v>PRIO</v>
          </cell>
          <cell r="AL55" t="str">
            <v>PRIO</v>
          </cell>
          <cell r="AP55" t="str">
            <v>PRIO</v>
          </cell>
          <cell r="AT55" t="str">
            <v>PRIO</v>
          </cell>
        </row>
        <row r="56">
          <cell r="V56" t="str">
            <v>Valaris</v>
          </cell>
          <cell r="Z56" t="str">
            <v>Valaris</v>
          </cell>
          <cell r="AD56" t="str">
            <v>Valaris</v>
          </cell>
          <cell r="AH56" t="str">
            <v>Valaris</v>
          </cell>
          <cell r="AL56" t="str">
            <v>Valaris</v>
          </cell>
          <cell r="AP56" t="str">
            <v>Valaris</v>
          </cell>
          <cell r="AT56" t="str">
            <v>Valaris</v>
          </cell>
        </row>
        <row r="57">
          <cell r="V57" t="str">
            <v>Akofs Offshore</v>
          </cell>
          <cell r="Z57" t="str">
            <v>Akofs Offshore</v>
          </cell>
          <cell r="AD57" t="str">
            <v>Akofs Offshore</v>
          </cell>
          <cell r="AH57" t="str">
            <v>Akofs Offshore</v>
          </cell>
          <cell r="AL57" t="str">
            <v>Akofs Offshore</v>
          </cell>
          <cell r="AP57" t="str">
            <v>Akofs Offshore</v>
          </cell>
          <cell r="AT57" t="str">
            <v>Akofs Offshore</v>
          </cell>
        </row>
        <row r="58">
          <cell r="V58" t="str">
            <v>Ambipar</v>
          </cell>
          <cell r="Z58" t="str">
            <v>Ambipar</v>
          </cell>
          <cell r="AD58" t="str">
            <v>Ambipar</v>
          </cell>
          <cell r="AH58" t="str">
            <v>Ambipar</v>
          </cell>
          <cell r="AL58" t="str">
            <v>Ambipar</v>
          </cell>
          <cell r="AP58" t="str">
            <v>Ambipar</v>
          </cell>
          <cell r="AT58" t="str">
            <v>Ambipar</v>
          </cell>
        </row>
        <row r="59">
          <cell r="V59" t="str">
            <v>Qualitech Por</v>
          </cell>
          <cell r="Z59" t="str">
            <v>Qualitech Por</v>
          </cell>
          <cell r="AD59" t="str">
            <v>Qualitech Por</v>
          </cell>
          <cell r="AH59" t="str">
            <v>Qualitech Por</v>
          </cell>
          <cell r="AL59" t="str">
            <v>Qualitech Por</v>
          </cell>
          <cell r="AP59" t="str">
            <v>Qualitech Por</v>
          </cell>
          <cell r="AT59" t="str">
            <v>Qualitech Por</v>
          </cell>
        </row>
        <row r="60">
          <cell r="V60" t="str">
            <v>Inspection Spot</v>
          </cell>
          <cell r="Z60" t="str">
            <v>Inspection Spot</v>
          </cell>
          <cell r="AD60" t="str">
            <v>Inspection Spot</v>
          </cell>
          <cell r="AH60" t="str">
            <v>Inspection Spot</v>
          </cell>
          <cell r="AL60" t="str">
            <v>Inspection Spot</v>
          </cell>
          <cell r="AP60" t="str">
            <v>Inspection Spot</v>
          </cell>
          <cell r="AT60" t="str">
            <v>Inspection Spot</v>
          </cell>
        </row>
        <row r="61">
          <cell r="V61" t="str">
            <v>GranServices</v>
          </cell>
          <cell r="Z61" t="str">
            <v>GranServices</v>
          </cell>
          <cell r="AD61" t="str">
            <v>GranServices</v>
          </cell>
          <cell r="AH61" t="str">
            <v>GranServices</v>
          </cell>
          <cell r="AL61" t="str">
            <v>GranServices</v>
          </cell>
          <cell r="AP61" t="str">
            <v>GranServices</v>
          </cell>
          <cell r="AT61" t="str">
            <v>GranServices</v>
          </cell>
        </row>
        <row r="62">
          <cell r="V62" t="str">
            <v>Modec</v>
          </cell>
          <cell r="Z62" t="str">
            <v>Modec</v>
          </cell>
          <cell r="AD62" t="str">
            <v>Modec</v>
          </cell>
          <cell r="AH62" t="str">
            <v>Modec</v>
          </cell>
          <cell r="AL62" t="str">
            <v>Modec</v>
          </cell>
          <cell r="AP62" t="str">
            <v>Modec</v>
          </cell>
          <cell r="AT62" t="str">
            <v>Modec</v>
          </cell>
        </row>
        <row r="63">
          <cell r="V63" t="str">
            <v>Transocean</v>
          </cell>
          <cell r="Z63" t="str">
            <v>Transocean</v>
          </cell>
          <cell r="AD63" t="str">
            <v>Transocean</v>
          </cell>
          <cell r="AH63" t="str">
            <v>Transocean</v>
          </cell>
          <cell r="AL63" t="str">
            <v>Transocean</v>
          </cell>
          <cell r="AP63" t="str">
            <v>Transocean</v>
          </cell>
          <cell r="AT63" t="str">
            <v>Transocean</v>
          </cell>
        </row>
        <row r="64">
          <cell r="V64" t="str">
            <v>SBM</v>
          </cell>
          <cell r="Z64" t="str">
            <v>SBM</v>
          </cell>
          <cell r="AD64" t="str">
            <v>SBM</v>
          </cell>
          <cell r="AH64" t="str">
            <v>SBM</v>
          </cell>
          <cell r="AL64" t="str">
            <v>SBM</v>
          </cell>
          <cell r="AP64" t="str">
            <v>SBM</v>
          </cell>
          <cell r="AT64" t="str">
            <v>SBM</v>
          </cell>
        </row>
        <row r="65">
          <cell r="V65" t="str">
            <v>Technip</v>
          </cell>
          <cell r="Z65" t="str">
            <v>Technip</v>
          </cell>
          <cell r="AD65" t="str">
            <v>Technip</v>
          </cell>
          <cell r="AH65" t="str">
            <v>Technip</v>
          </cell>
          <cell r="AL65" t="str">
            <v>Technip</v>
          </cell>
          <cell r="AP65" t="str">
            <v>Technip</v>
          </cell>
          <cell r="AT65" t="str">
            <v>Technip</v>
          </cell>
        </row>
        <row r="66">
          <cell r="V66" t="str">
            <v>Ventura</v>
          </cell>
          <cell r="Z66" t="str">
            <v>Ventura</v>
          </cell>
          <cell r="AD66" t="str">
            <v>Ventura</v>
          </cell>
          <cell r="AH66" t="str">
            <v>Ventura</v>
          </cell>
          <cell r="AL66" t="str">
            <v>Ventura</v>
          </cell>
          <cell r="AP66" t="str">
            <v>Ventura</v>
          </cell>
          <cell r="AT66" t="str">
            <v>Ventura</v>
          </cell>
        </row>
        <row r="67">
          <cell r="V67" t="str">
            <v>Equinor</v>
          </cell>
          <cell r="Z67" t="str">
            <v>Equinor</v>
          </cell>
          <cell r="AD67" t="str">
            <v>Equinor</v>
          </cell>
          <cell r="AH67" t="str">
            <v>Equinor</v>
          </cell>
          <cell r="AL67" t="str">
            <v>Equinor</v>
          </cell>
          <cell r="AP67" t="str">
            <v>Equinor</v>
          </cell>
          <cell r="AT67" t="str">
            <v>Equinor</v>
          </cell>
        </row>
        <row r="68">
          <cell r="V68" t="str">
            <v>Helix</v>
          </cell>
          <cell r="Z68" t="str">
            <v>Helix</v>
          </cell>
          <cell r="AD68" t="str">
            <v>Helix</v>
          </cell>
          <cell r="AH68" t="str">
            <v>Helix</v>
          </cell>
          <cell r="AL68" t="str">
            <v>Helix</v>
          </cell>
          <cell r="AP68" t="str">
            <v>Helix</v>
          </cell>
          <cell r="AT68" t="str">
            <v>Helix</v>
          </cell>
        </row>
        <row r="69">
          <cell r="V69" t="str">
            <v>Foresea</v>
          </cell>
          <cell r="Z69" t="str">
            <v>Foresea</v>
          </cell>
          <cell r="AD69" t="str">
            <v>Foresea</v>
          </cell>
          <cell r="AH69" t="str">
            <v>Foresea</v>
          </cell>
          <cell r="AL69" t="str">
            <v>Foresea</v>
          </cell>
          <cell r="AP69" t="str">
            <v>Foresea</v>
          </cell>
          <cell r="AT69" t="str">
            <v>Foresea</v>
          </cell>
        </row>
        <row r="70">
          <cell r="V70" t="str">
            <v>Archer</v>
          </cell>
          <cell r="Z70" t="str">
            <v>Archer</v>
          </cell>
          <cell r="AD70" t="str">
            <v>Archer</v>
          </cell>
          <cell r="AH70" t="str">
            <v>Archer</v>
          </cell>
          <cell r="AL70" t="str">
            <v>Archer</v>
          </cell>
          <cell r="AP70" t="str">
            <v>Archer</v>
          </cell>
          <cell r="AT70" t="str">
            <v>Archer</v>
          </cell>
        </row>
        <row r="71">
          <cell r="V71" t="str">
            <v>Etesco</v>
          </cell>
          <cell r="Z71" t="str">
            <v>Etesco</v>
          </cell>
          <cell r="AD71" t="str">
            <v>Etesco</v>
          </cell>
          <cell r="AH71" t="str">
            <v>Etesco</v>
          </cell>
          <cell r="AL71" t="str">
            <v>Etesco</v>
          </cell>
          <cell r="AP71" t="str">
            <v>Etesco</v>
          </cell>
          <cell r="AT71" t="str">
            <v>Etesco</v>
          </cell>
        </row>
        <row r="72">
          <cell r="V72" t="str">
            <v>Constellation</v>
          </cell>
          <cell r="Z72" t="str">
            <v>Constellation</v>
          </cell>
          <cell r="AD72" t="str">
            <v>Constellation</v>
          </cell>
          <cell r="AH72" t="str">
            <v>Constellation</v>
          </cell>
          <cell r="AL72" t="str">
            <v>Constellation</v>
          </cell>
          <cell r="AP72" t="str">
            <v>Constellation</v>
          </cell>
          <cell r="AT72" t="str">
            <v>Constellation</v>
          </cell>
        </row>
        <row r="73">
          <cell r="V73" t="str">
            <v>Halliburton</v>
          </cell>
          <cell r="Z73" t="str">
            <v>Halliburton</v>
          </cell>
          <cell r="AD73" t="str">
            <v>Halliburton</v>
          </cell>
          <cell r="AH73" t="str">
            <v>Halliburton</v>
          </cell>
          <cell r="AL73" t="str">
            <v>Halliburton</v>
          </cell>
          <cell r="AP73" t="str">
            <v>Halliburton</v>
          </cell>
          <cell r="AT73" t="str">
            <v>Halliburton</v>
          </cell>
        </row>
        <row r="74">
          <cell r="V74" t="str">
            <v>Siem</v>
          </cell>
          <cell r="Z74" t="str">
            <v>Siem</v>
          </cell>
          <cell r="AD74" t="str">
            <v>Siem</v>
          </cell>
          <cell r="AH74" t="str">
            <v>Siem</v>
          </cell>
          <cell r="AL74" t="str">
            <v>Siem</v>
          </cell>
          <cell r="AP74" t="str">
            <v>Siem</v>
          </cell>
          <cell r="AT74" t="str">
            <v>Siem</v>
          </cell>
        </row>
        <row r="75">
          <cell r="V75" t="str">
            <v>SLB</v>
          </cell>
          <cell r="Z75" t="str">
            <v>SLB</v>
          </cell>
          <cell r="AD75" t="str">
            <v>SLB</v>
          </cell>
          <cell r="AH75" t="str">
            <v>SLB</v>
          </cell>
          <cell r="AL75" t="str">
            <v>SLB</v>
          </cell>
          <cell r="AP75" t="str">
            <v>SLB</v>
          </cell>
          <cell r="AT75" t="str">
            <v>SLB</v>
          </cell>
        </row>
        <row r="76">
          <cell r="V76" t="str">
            <v>Seadrill</v>
          </cell>
          <cell r="Z76" t="str">
            <v>Seadrill</v>
          </cell>
          <cell r="AD76" t="str">
            <v>Seadrill</v>
          </cell>
          <cell r="AH76" t="str">
            <v>Seadrill</v>
          </cell>
          <cell r="AL76" t="str">
            <v>Seadrill</v>
          </cell>
          <cell r="AP76" t="str">
            <v>Seadrill</v>
          </cell>
          <cell r="AT76" t="str">
            <v>Seadrill</v>
          </cell>
        </row>
        <row r="77">
          <cell r="V77" t="str">
            <v>Haleon</v>
          </cell>
          <cell r="Z77" t="str">
            <v>Haleon</v>
          </cell>
          <cell r="AD77" t="str">
            <v>Haleon</v>
          </cell>
          <cell r="AH77" t="str">
            <v>Haleon</v>
          </cell>
          <cell r="AL77" t="str">
            <v>Haleon</v>
          </cell>
          <cell r="AP77" t="str">
            <v>Haleon</v>
          </cell>
          <cell r="AT77" t="str">
            <v>Haleon</v>
          </cell>
        </row>
        <row r="78">
          <cell r="V78" t="str">
            <v>Trident</v>
          </cell>
          <cell r="Z78" t="str">
            <v>Trident</v>
          </cell>
          <cell r="AD78" t="str">
            <v>Trident</v>
          </cell>
          <cell r="AH78" t="str">
            <v>Trident</v>
          </cell>
          <cell r="AL78" t="str">
            <v>Trident</v>
          </cell>
          <cell r="AP78" t="str">
            <v>Trident</v>
          </cell>
          <cell r="AT78" t="str">
            <v>Trident</v>
          </cell>
        </row>
        <row r="79">
          <cell r="V79" t="str">
            <v>Oceaneering</v>
          </cell>
          <cell r="Z79" t="str">
            <v>Oceaneering</v>
          </cell>
          <cell r="AD79" t="str">
            <v>Oceaneering</v>
          </cell>
          <cell r="AH79" t="str">
            <v>Oceaneering</v>
          </cell>
          <cell r="AL79" t="str">
            <v>Oceaneering</v>
          </cell>
          <cell r="AP79" t="str">
            <v>Oceaneering</v>
          </cell>
          <cell r="AT79" t="str">
            <v>Oceaneering</v>
          </cell>
        </row>
        <row r="80">
          <cell r="V80" t="str">
            <v>Fugro</v>
          </cell>
          <cell r="Z80" t="str">
            <v>Fugro</v>
          </cell>
          <cell r="AD80" t="str">
            <v>Fugro</v>
          </cell>
          <cell r="AH80" t="str">
            <v>Fugro</v>
          </cell>
          <cell r="AL80" t="str">
            <v>Fugro</v>
          </cell>
          <cell r="AP80" t="str">
            <v>Fugro</v>
          </cell>
          <cell r="AT80" t="str">
            <v>Fugro</v>
          </cell>
        </row>
        <row r="81">
          <cell r="V81" t="str">
            <v>Qualitech USA</v>
          </cell>
          <cell r="Z81" t="str">
            <v>Qualitech USA</v>
          </cell>
          <cell r="AD81" t="str">
            <v>Qualitech USA</v>
          </cell>
          <cell r="AH81" t="str">
            <v>Qualitech USA</v>
          </cell>
          <cell r="AL81" t="str">
            <v>Qualitech USA</v>
          </cell>
          <cell r="AP81" t="str">
            <v>Qualitech USA</v>
          </cell>
          <cell r="AT81" t="str">
            <v>Qualitech USA</v>
          </cell>
        </row>
        <row r="82">
          <cell r="V82" t="str">
            <v>Subsea7</v>
          </cell>
          <cell r="Z82" t="str">
            <v>Subsea7</v>
          </cell>
          <cell r="AD82" t="str">
            <v>Subsea7</v>
          </cell>
          <cell r="AH82" t="str">
            <v>Subsea7</v>
          </cell>
          <cell r="AL82" t="str">
            <v>Subsea7</v>
          </cell>
          <cell r="AP82" t="str">
            <v>Subsea7</v>
          </cell>
          <cell r="AT82" t="str">
            <v>Subsea7</v>
          </cell>
        </row>
        <row r="83">
          <cell r="V83" t="str">
            <v>SEA1</v>
          </cell>
          <cell r="Z83" t="str">
            <v>SEA1</v>
          </cell>
          <cell r="AD83" t="str">
            <v>SEA1</v>
          </cell>
          <cell r="AH83" t="str">
            <v>SEA1</v>
          </cell>
          <cell r="AL83" t="str">
            <v>SEA1</v>
          </cell>
          <cell r="AP83" t="str">
            <v>SEA1</v>
          </cell>
          <cell r="AT83" t="str">
            <v>SEA1</v>
          </cell>
        </row>
        <row r="84">
          <cell r="V84" t="str">
            <v>PRIO</v>
          </cell>
          <cell r="Z84" t="str">
            <v>PRIO</v>
          </cell>
          <cell r="AD84" t="str">
            <v>PRIO</v>
          </cell>
          <cell r="AH84" t="str">
            <v>PRIO</v>
          </cell>
          <cell r="AL84" t="str">
            <v>PRIO</v>
          </cell>
          <cell r="AP84" t="str">
            <v>PRIO</v>
          </cell>
          <cell r="AT84" t="str">
            <v>PRIO</v>
          </cell>
        </row>
        <row r="85">
          <cell r="V85" t="str">
            <v>Valaris</v>
          </cell>
          <cell r="Z85" t="str">
            <v>Valaris</v>
          </cell>
          <cell r="AD85" t="str">
            <v>Valaris</v>
          </cell>
          <cell r="AH85" t="str">
            <v>Valaris</v>
          </cell>
          <cell r="AL85" t="str">
            <v>Valaris</v>
          </cell>
          <cell r="AP85" t="str">
            <v>Valaris</v>
          </cell>
          <cell r="AT85" t="str">
            <v>Valaris</v>
          </cell>
        </row>
        <row r="86">
          <cell r="V86" t="str">
            <v>Akofs Offshore</v>
          </cell>
          <cell r="Z86" t="str">
            <v>Akofs Offshore</v>
          </cell>
          <cell r="AD86" t="str">
            <v>Akofs Offshore</v>
          </cell>
          <cell r="AH86" t="str">
            <v>Akofs Offshore</v>
          </cell>
          <cell r="AL86" t="str">
            <v>Akofs Offshore</v>
          </cell>
          <cell r="AP86" t="str">
            <v>Akofs Offshore</v>
          </cell>
          <cell r="AT86" t="str">
            <v>Akofs Offshore</v>
          </cell>
        </row>
        <row r="87">
          <cell r="V87" t="str">
            <v>Ambipar</v>
          </cell>
          <cell r="Z87" t="str">
            <v>Ambipar</v>
          </cell>
          <cell r="AD87" t="str">
            <v>Ambipar</v>
          </cell>
          <cell r="AH87" t="str">
            <v>Ambipar</v>
          </cell>
          <cell r="AL87" t="str">
            <v>Ambipar</v>
          </cell>
          <cell r="AP87" t="str">
            <v>Ambipar</v>
          </cell>
          <cell r="AT87" t="str">
            <v>Ambipar</v>
          </cell>
        </row>
        <row r="88">
          <cell r="V88" t="str">
            <v>Qualitech Por</v>
          </cell>
          <cell r="Z88" t="str">
            <v>Qualitech Por</v>
          </cell>
          <cell r="AD88" t="str">
            <v>Qualitech Por</v>
          </cell>
          <cell r="AH88" t="str">
            <v>Qualitech Por</v>
          </cell>
          <cell r="AL88" t="str">
            <v>Qualitech Por</v>
          </cell>
          <cell r="AP88" t="str">
            <v>Qualitech Por</v>
          </cell>
          <cell r="AT88" t="str">
            <v>Qualitech Por</v>
          </cell>
        </row>
        <row r="89">
          <cell r="V89" t="str">
            <v>Equipment Rental</v>
          </cell>
          <cell r="Z89" t="str">
            <v>Equipment Rental</v>
          </cell>
          <cell r="AD89" t="str">
            <v>Equipment Rental</v>
          </cell>
          <cell r="AH89" t="str">
            <v>Equipment Rental</v>
          </cell>
          <cell r="AL89" t="str">
            <v>Equipment Rental</v>
          </cell>
          <cell r="AP89" t="str">
            <v>Equipment Rental</v>
          </cell>
          <cell r="AT89" t="str">
            <v>Equipment Rental</v>
          </cell>
        </row>
        <row r="90">
          <cell r="V90" t="str">
            <v>GranServices</v>
          </cell>
          <cell r="Z90" t="str">
            <v>GranServices</v>
          </cell>
          <cell r="AD90" t="str">
            <v>GranServices</v>
          </cell>
          <cell r="AH90" t="str">
            <v>GranServices</v>
          </cell>
          <cell r="AL90" t="str">
            <v>GranServices</v>
          </cell>
          <cell r="AP90" t="str">
            <v>GranServices</v>
          </cell>
          <cell r="AT90" t="str">
            <v>GranServices</v>
          </cell>
        </row>
        <row r="91">
          <cell r="V91" t="str">
            <v>Modec</v>
          </cell>
          <cell r="Z91" t="str">
            <v>Modec</v>
          </cell>
          <cell r="AD91" t="str">
            <v>Modec</v>
          </cell>
          <cell r="AH91" t="str">
            <v>Modec</v>
          </cell>
          <cell r="AL91" t="str">
            <v>Modec</v>
          </cell>
          <cell r="AP91" t="str">
            <v>Modec</v>
          </cell>
          <cell r="AT91" t="str">
            <v>Modec</v>
          </cell>
        </row>
        <row r="92">
          <cell r="V92" t="str">
            <v>Transocean</v>
          </cell>
          <cell r="Z92" t="str">
            <v>Transocean</v>
          </cell>
          <cell r="AD92" t="str">
            <v>Transocean</v>
          </cell>
          <cell r="AH92" t="str">
            <v>Transocean</v>
          </cell>
          <cell r="AL92" t="str">
            <v>Transocean</v>
          </cell>
          <cell r="AP92" t="str">
            <v>Transocean</v>
          </cell>
          <cell r="AT92" t="str">
            <v>Transocean</v>
          </cell>
        </row>
        <row r="93">
          <cell r="V93" t="str">
            <v>SBM</v>
          </cell>
          <cell r="Z93" t="str">
            <v>SBM</v>
          </cell>
          <cell r="AD93" t="str">
            <v>SBM</v>
          </cell>
          <cell r="AH93" t="str">
            <v>SBM</v>
          </cell>
          <cell r="AL93" t="str">
            <v>SBM</v>
          </cell>
          <cell r="AP93" t="str">
            <v>SBM</v>
          </cell>
          <cell r="AT93" t="str">
            <v>SBM</v>
          </cell>
        </row>
        <row r="94">
          <cell r="V94" t="str">
            <v>Technip</v>
          </cell>
          <cell r="Z94" t="str">
            <v>Technip</v>
          </cell>
          <cell r="AD94" t="str">
            <v>Technip</v>
          </cell>
          <cell r="AH94" t="str">
            <v>Technip</v>
          </cell>
          <cell r="AL94" t="str">
            <v>Technip</v>
          </cell>
          <cell r="AP94" t="str">
            <v>Technip</v>
          </cell>
          <cell r="AT94" t="str">
            <v>Technip</v>
          </cell>
        </row>
        <row r="95">
          <cell r="V95" t="str">
            <v>Ventura</v>
          </cell>
          <cell r="Z95" t="str">
            <v>Ventura</v>
          </cell>
          <cell r="AD95" t="str">
            <v>Ventura</v>
          </cell>
          <cell r="AH95" t="str">
            <v>Ventura</v>
          </cell>
          <cell r="AL95" t="str">
            <v>Ventura</v>
          </cell>
          <cell r="AP95" t="str">
            <v>Ventura</v>
          </cell>
          <cell r="AT95" t="str">
            <v>Ventura</v>
          </cell>
        </row>
        <row r="96">
          <cell r="V96" t="str">
            <v>Equinor</v>
          </cell>
          <cell r="Z96" t="str">
            <v>Equinor</v>
          </cell>
          <cell r="AD96" t="str">
            <v>Equinor</v>
          </cell>
          <cell r="AH96" t="str">
            <v>Equinor</v>
          </cell>
          <cell r="AL96" t="str">
            <v>Equinor</v>
          </cell>
          <cell r="AP96" t="str">
            <v>Equinor</v>
          </cell>
          <cell r="AT96" t="str">
            <v>Equinor</v>
          </cell>
        </row>
        <row r="97">
          <cell r="V97" t="str">
            <v>Helix</v>
          </cell>
          <cell r="Z97" t="str">
            <v>Helix</v>
          </cell>
          <cell r="AD97" t="str">
            <v>Helix</v>
          </cell>
          <cell r="AH97" t="str">
            <v>Helix</v>
          </cell>
          <cell r="AL97" t="str">
            <v>Helix</v>
          </cell>
          <cell r="AP97" t="str">
            <v>Helix</v>
          </cell>
          <cell r="AT97" t="str">
            <v>Helix</v>
          </cell>
        </row>
        <row r="98">
          <cell r="V98" t="str">
            <v>Foresea</v>
          </cell>
          <cell r="Z98" t="str">
            <v>Foresea</v>
          </cell>
          <cell r="AD98" t="str">
            <v>Foresea</v>
          </cell>
          <cell r="AH98" t="str">
            <v>Foresea</v>
          </cell>
          <cell r="AL98" t="str">
            <v>Foresea</v>
          </cell>
          <cell r="AP98" t="str">
            <v>Foresea</v>
          </cell>
          <cell r="AT98" t="str">
            <v>Foresea</v>
          </cell>
        </row>
        <row r="99">
          <cell r="V99" t="str">
            <v>Archer</v>
          </cell>
          <cell r="Z99" t="str">
            <v>Archer</v>
          </cell>
          <cell r="AD99" t="str">
            <v>Archer</v>
          </cell>
          <cell r="AH99" t="str">
            <v>Archer</v>
          </cell>
          <cell r="AL99" t="str">
            <v>Archer</v>
          </cell>
          <cell r="AP99" t="str">
            <v>Archer</v>
          </cell>
          <cell r="AT99" t="str">
            <v>Archer</v>
          </cell>
        </row>
        <row r="100">
          <cell r="V100" t="str">
            <v>Etesco</v>
          </cell>
          <cell r="Z100" t="str">
            <v>Etesco</v>
          </cell>
          <cell r="AD100" t="str">
            <v>Etesco</v>
          </cell>
          <cell r="AH100" t="str">
            <v>Etesco</v>
          </cell>
          <cell r="AL100" t="str">
            <v>Etesco</v>
          </cell>
          <cell r="AP100" t="str">
            <v>Etesco</v>
          </cell>
          <cell r="AT100" t="str">
            <v>Etesco</v>
          </cell>
        </row>
        <row r="101">
          <cell r="V101" t="str">
            <v>Constellation</v>
          </cell>
          <cell r="Z101" t="str">
            <v>Constellation</v>
          </cell>
          <cell r="AD101" t="str">
            <v>Constellation</v>
          </cell>
          <cell r="AH101" t="str">
            <v>Constellation</v>
          </cell>
          <cell r="AL101" t="str">
            <v>Constellation</v>
          </cell>
          <cell r="AP101" t="str">
            <v>Constellation</v>
          </cell>
          <cell r="AT101" t="str">
            <v>Constellation</v>
          </cell>
        </row>
        <row r="102">
          <cell r="V102" t="str">
            <v>Halliburton</v>
          </cell>
          <cell r="Z102" t="str">
            <v>Halliburton</v>
          </cell>
          <cell r="AD102" t="str">
            <v>Halliburton</v>
          </cell>
          <cell r="AH102" t="str">
            <v>Halliburton</v>
          </cell>
          <cell r="AL102" t="str">
            <v>Halliburton</v>
          </cell>
          <cell r="AP102" t="str">
            <v>Halliburton</v>
          </cell>
          <cell r="AT102" t="str">
            <v>Halliburton</v>
          </cell>
        </row>
        <row r="103">
          <cell r="V103" t="str">
            <v>Siem</v>
          </cell>
          <cell r="Z103" t="str">
            <v>Siem</v>
          </cell>
          <cell r="AD103" t="str">
            <v>Siem</v>
          </cell>
          <cell r="AH103" t="str">
            <v>Siem</v>
          </cell>
          <cell r="AL103" t="str">
            <v>Siem</v>
          </cell>
          <cell r="AP103" t="str">
            <v>Siem</v>
          </cell>
          <cell r="AT103" t="str">
            <v>Siem</v>
          </cell>
        </row>
        <row r="104">
          <cell r="V104" t="str">
            <v>SLB</v>
          </cell>
          <cell r="Z104" t="str">
            <v>SLB</v>
          </cell>
          <cell r="AD104" t="str">
            <v>SLB</v>
          </cell>
          <cell r="AH104" t="str">
            <v>SLB</v>
          </cell>
          <cell r="AL104" t="str">
            <v>SLB</v>
          </cell>
          <cell r="AP104" t="str">
            <v>SLB</v>
          </cell>
          <cell r="AT104" t="str">
            <v>SLB</v>
          </cell>
        </row>
        <row r="105">
          <cell r="V105" t="str">
            <v>Seadrill</v>
          </cell>
          <cell r="Z105" t="str">
            <v>Seadrill</v>
          </cell>
          <cell r="AD105" t="str">
            <v>Seadrill</v>
          </cell>
          <cell r="AH105" t="str">
            <v>Seadrill</v>
          </cell>
          <cell r="AL105" t="str">
            <v>Seadrill</v>
          </cell>
          <cell r="AP105" t="str">
            <v>Seadrill</v>
          </cell>
          <cell r="AT105" t="str">
            <v>Seadrill</v>
          </cell>
        </row>
        <row r="106">
          <cell r="V106" t="str">
            <v>Haleon</v>
          </cell>
          <cell r="Z106" t="str">
            <v>Haleon</v>
          </cell>
          <cell r="AD106" t="str">
            <v>Haleon</v>
          </cell>
          <cell r="AH106" t="str">
            <v>Haleon</v>
          </cell>
          <cell r="AL106" t="str">
            <v>Haleon</v>
          </cell>
          <cell r="AP106" t="str">
            <v>Haleon</v>
          </cell>
          <cell r="AT106" t="str">
            <v>Haleon</v>
          </cell>
        </row>
        <row r="107">
          <cell r="V107" t="str">
            <v>Trident</v>
          </cell>
          <cell r="Z107" t="str">
            <v>Trident</v>
          </cell>
          <cell r="AD107" t="str">
            <v>Trident</v>
          </cell>
          <cell r="AH107" t="str">
            <v>Trident</v>
          </cell>
          <cell r="AL107" t="str">
            <v>Trident</v>
          </cell>
          <cell r="AP107" t="str">
            <v>Trident</v>
          </cell>
          <cell r="AT107" t="str">
            <v>Trident</v>
          </cell>
        </row>
        <row r="108">
          <cell r="V108" t="str">
            <v>Oceaneering</v>
          </cell>
          <cell r="Z108" t="str">
            <v>Oceaneering</v>
          </cell>
          <cell r="AD108" t="str">
            <v>Oceaneering</v>
          </cell>
          <cell r="AH108" t="str">
            <v>Oceaneering</v>
          </cell>
          <cell r="AL108" t="str">
            <v>Oceaneering</v>
          </cell>
          <cell r="AP108" t="str">
            <v>Oceaneering</v>
          </cell>
          <cell r="AT108" t="str">
            <v>Oceaneering</v>
          </cell>
        </row>
        <row r="109">
          <cell r="V109" t="str">
            <v>Fugro</v>
          </cell>
          <cell r="Z109" t="str">
            <v>Fugro</v>
          </cell>
          <cell r="AD109" t="str">
            <v>Fugro</v>
          </cell>
          <cell r="AH109" t="str">
            <v>Fugro</v>
          </cell>
          <cell r="AL109" t="str">
            <v>Fugro</v>
          </cell>
          <cell r="AP109" t="str">
            <v>Fugro</v>
          </cell>
          <cell r="AT109" t="str">
            <v>Fugro</v>
          </cell>
        </row>
        <row r="110">
          <cell r="V110" t="str">
            <v>Qualitech USA</v>
          </cell>
          <cell r="Z110" t="str">
            <v>Qualitech USA</v>
          </cell>
          <cell r="AD110" t="str">
            <v>Qualitech USA</v>
          </cell>
          <cell r="AH110" t="str">
            <v>Qualitech USA</v>
          </cell>
          <cell r="AL110" t="str">
            <v>Qualitech USA</v>
          </cell>
          <cell r="AP110" t="str">
            <v>Qualitech USA</v>
          </cell>
          <cell r="AT110" t="str">
            <v>Qualitech USA</v>
          </cell>
        </row>
        <row r="111">
          <cell r="V111" t="str">
            <v>Subsea7</v>
          </cell>
          <cell r="Z111" t="str">
            <v>Subsea7</v>
          </cell>
          <cell r="AD111" t="str">
            <v>Subsea7</v>
          </cell>
          <cell r="AH111" t="str">
            <v>Subsea7</v>
          </cell>
          <cell r="AL111" t="str">
            <v>Subsea7</v>
          </cell>
          <cell r="AP111" t="str">
            <v>Subsea7</v>
          </cell>
          <cell r="AT111" t="str">
            <v>Subsea7</v>
          </cell>
        </row>
        <row r="112">
          <cell r="V112" t="str">
            <v>SEA1</v>
          </cell>
          <cell r="Z112" t="str">
            <v>SEA1</v>
          </cell>
          <cell r="AD112" t="str">
            <v>SEA1</v>
          </cell>
          <cell r="AH112" t="str">
            <v>SEA1</v>
          </cell>
          <cell r="AL112" t="str">
            <v>SEA1</v>
          </cell>
          <cell r="AP112" t="str">
            <v>SEA1</v>
          </cell>
          <cell r="AT112" t="str">
            <v>SEA1</v>
          </cell>
        </row>
        <row r="113">
          <cell r="V113" t="str">
            <v>PRIO</v>
          </cell>
          <cell r="Z113" t="str">
            <v>PRIO</v>
          </cell>
          <cell r="AD113" t="str">
            <v>PRIO</v>
          </cell>
          <cell r="AH113" t="str">
            <v>PRIO</v>
          </cell>
          <cell r="AL113" t="str">
            <v>PRIO</v>
          </cell>
          <cell r="AP113" t="str">
            <v>PRIO</v>
          </cell>
          <cell r="AT113" t="str">
            <v>PRIO</v>
          </cell>
        </row>
        <row r="114">
          <cell r="V114" t="str">
            <v>Valaris</v>
          </cell>
          <cell r="Z114" t="str">
            <v>Valaris</v>
          </cell>
          <cell r="AD114" t="str">
            <v>Valaris</v>
          </cell>
          <cell r="AH114" t="str">
            <v>Valaris</v>
          </cell>
          <cell r="AL114" t="str">
            <v>Valaris</v>
          </cell>
          <cell r="AP114" t="str">
            <v>Valaris</v>
          </cell>
          <cell r="AT114" t="str">
            <v>Valaris</v>
          </cell>
        </row>
        <row r="115">
          <cell r="V115" t="str">
            <v>Akofs Offshore</v>
          </cell>
          <cell r="Z115" t="str">
            <v>Akofs Offshore</v>
          </cell>
          <cell r="AD115" t="str">
            <v>Akofs Offshore</v>
          </cell>
          <cell r="AH115" t="str">
            <v>Akofs Offshore</v>
          </cell>
          <cell r="AL115" t="str">
            <v>Akofs Offshore</v>
          </cell>
          <cell r="AP115" t="str">
            <v>Akofs Offshore</v>
          </cell>
          <cell r="AT115" t="str">
            <v>Akofs Offshore</v>
          </cell>
        </row>
        <row r="116">
          <cell r="V116" t="str">
            <v>Ambipar</v>
          </cell>
          <cell r="Z116" t="str">
            <v>Ambipar</v>
          </cell>
          <cell r="AD116" t="str">
            <v>Ambipar</v>
          </cell>
          <cell r="AH116" t="str">
            <v>Ambipar</v>
          </cell>
          <cell r="AL116" t="str">
            <v>Ambipar</v>
          </cell>
          <cell r="AP116" t="str">
            <v>Ambipar</v>
          </cell>
          <cell r="AT116" t="str">
            <v>Ambipar</v>
          </cell>
        </row>
        <row r="117">
          <cell r="V117" t="str">
            <v>Qualitech Por</v>
          </cell>
          <cell r="Z117" t="str">
            <v>Qualitech Por</v>
          </cell>
          <cell r="AD117" t="str">
            <v>Qualitech Por</v>
          </cell>
          <cell r="AH117" t="str">
            <v>Qualitech Por</v>
          </cell>
          <cell r="AL117" t="str">
            <v>Qualitech Por</v>
          </cell>
          <cell r="AP117" t="str">
            <v>Qualitech Por</v>
          </cell>
          <cell r="AT117" t="str">
            <v>Qualitech Por</v>
          </cell>
        </row>
        <row r="118">
          <cell r="V118" t="str">
            <v>Maintenance Contract - Variable</v>
          </cell>
          <cell r="Z118" t="str">
            <v>Maintenance Contract - Variable</v>
          </cell>
          <cell r="AD118" t="str">
            <v>Maintenance Contract - Variable</v>
          </cell>
          <cell r="AH118" t="str">
            <v>Maintenance Contract - Variable</v>
          </cell>
          <cell r="AL118" t="str">
            <v>Maintenance Contract - Variable</v>
          </cell>
          <cell r="AP118" t="str">
            <v>Maintenance Contract - Variable</v>
          </cell>
          <cell r="AT118" t="str">
            <v>Maintenance Contract - Variable</v>
          </cell>
        </row>
        <row r="119">
          <cell r="V119" t="str">
            <v>GranServices</v>
          </cell>
          <cell r="Z119" t="str">
            <v>GranServices</v>
          </cell>
          <cell r="AD119" t="str">
            <v>GranServices</v>
          </cell>
          <cell r="AH119" t="str">
            <v>GranServices</v>
          </cell>
          <cell r="AL119" t="str">
            <v>GranServices</v>
          </cell>
          <cell r="AP119" t="str">
            <v>GranServices</v>
          </cell>
          <cell r="AT119" t="str">
            <v>GranServices</v>
          </cell>
        </row>
        <row r="120">
          <cell r="V120" t="str">
            <v>Modec</v>
          </cell>
          <cell r="Z120" t="str">
            <v>Modec</v>
          </cell>
          <cell r="AD120" t="str">
            <v>Modec</v>
          </cell>
          <cell r="AH120" t="str">
            <v>Modec</v>
          </cell>
          <cell r="AL120" t="str">
            <v>Modec</v>
          </cell>
          <cell r="AP120" t="str">
            <v>Modec</v>
          </cell>
          <cell r="AT120" t="str">
            <v>Modec</v>
          </cell>
        </row>
        <row r="121">
          <cell r="V121" t="str">
            <v>Transocean</v>
          </cell>
          <cell r="Z121" t="str">
            <v>Transocean</v>
          </cell>
          <cell r="AD121" t="str">
            <v>Transocean</v>
          </cell>
          <cell r="AH121" t="str">
            <v>Transocean</v>
          </cell>
          <cell r="AL121" t="str">
            <v>Transocean</v>
          </cell>
          <cell r="AP121" t="str">
            <v>Transocean</v>
          </cell>
          <cell r="AT121" t="str">
            <v>Transocean</v>
          </cell>
        </row>
        <row r="122">
          <cell r="V122" t="str">
            <v>SBM</v>
          </cell>
          <cell r="Z122" t="str">
            <v>SBM</v>
          </cell>
          <cell r="AD122" t="str">
            <v>SBM</v>
          </cell>
          <cell r="AH122" t="str">
            <v>SBM</v>
          </cell>
          <cell r="AL122" t="str">
            <v>SBM</v>
          </cell>
          <cell r="AP122" t="str">
            <v>SBM</v>
          </cell>
          <cell r="AT122" t="str">
            <v>SBM</v>
          </cell>
        </row>
        <row r="123">
          <cell r="V123" t="str">
            <v>Technip</v>
          </cell>
          <cell r="Z123" t="str">
            <v>Technip</v>
          </cell>
          <cell r="AD123" t="str">
            <v>Technip</v>
          </cell>
          <cell r="AH123" t="str">
            <v>Technip</v>
          </cell>
          <cell r="AL123" t="str">
            <v>Technip</v>
          </cell>
          <cell r="AP123" t="str">
            <v>Technip</v>
          </cell>
          <cell r="AT123" t="str">
            <v>Technip</v>
          </cell>
        </row>
        <row r="124">
          <cell r="V124" t="str">
            <v>Ventura</v>
          </cell>
          <cell r="Z124" t="str">
            <v>Ventura</v>
          </cell>
          <cell r="AD124" t="str">
            <v>Ventura</v>
          </cell>
          <cell r="AH124" t="str">
            <v>Ventura</v>
          </cell>
          <cell r="AL124" t="str">
            <v>Ventura</v>
          </cell>
          <cell r="AP124" t="str">
            <v>Ventura</v>
          </cell>
          <cell r="AT124" t="str">
            <v>Ventura</v>
          </cell>
        </row>
        <row r="125">
          <cell r="V125" t="str">
            <v>Equinor</v>
          </cell>
          <cell r="Z125" t="str">
            <v>Equinor</v>
          </cell>
          <cell r="AD125" t="str">
            <v>Equinor</v>
          </cell>
          <cell r="AH125" t="str">
            <v>Equinor</v>
          </cell>
          <cell r="AL125" t="str">
            <v>Equinor</v>
          </cell>
          <cell r="AP125" t="str">
            <v>Equinor</v>
          </cell>
          <cell r="AT125" t="str">
            <v>Equinor</v>
          </cell>
        </row>
        <row r="126">
          <cell r="V126" t="str">
            <v>Helix</v>
          </cell>
          <cell r="Z126" t="str">
            <v>Helix</v>
          </cell>
          <cell r="AD126" t="str">
            <v>Helix</v>
          </cell>
          <cell r="AH126" t="str">
            <v>Helix</v>
          </cell>
          <cell r="AL126" t="str">
            <v>Helix</v>
          </cell>
          <cell r="AP126" t="str">
            <v>Helix</v>
          </cell>
          <cell r="AT126" t="str">
            <v>Helix</v>
          </cell>
        </row>
        <row r="127">
          <cell r="V127" t="str">
            <v>Foresea</v>
          </cell>
          <cell r="Z127" t="str">
            <v>Foresea</v>
          </cell>
          <cell r="AD127" t="str">
            <v>Foresea</v>
          </cell>
          <cell r="AH127" t="str">
            <v>Foresea</v>
          </cell>
          <cell r="AL127" t="str">
            <v>Foresea</v>
          </cell>
          <cell r="AP127" t="str">
            <v>Foresea</v>
          </cell>
          <cell r="AT127" t="str">
            <v>Foresea</v>
          </cell>
        </row>
        <row r="128">
          <cell r="V128" t="str">
            <v>Archer</v>
          </cell>
          <cell r="Z128" t="str">
            <v>Archer</v>
          </cell>
          <cell r="AD128" t="str">
            <v>Archer</v>
          </cell>
          <cell r="AH128" t="str">
            <v>Archer</v>
          </cell>
          <cell r="AL128" t="str">
            <v>Archer</v>
          </cell>
          <cell r="AP128" t="str">
            <v>Archer</v>
          </cell>
          <cell r="AT128" t="str">
            <v>Archer</v>
          </cell>
        </row>
        <row r="129">
          <cell r="V129" t="str">
            <v>Etesco</v>
          </cell>
          <cell r="Z129" t="str">
            <v>Etesco</v>
          </cell>
          <cell r="AD129" t="str">
            <v>Etesco</v>
          </cell>
          <cell r="AH129" t="str">
            <v>Etesco</v>
          </cell>
          <cell r="AL129" t="str">
            <v>Etesco</v>
          </cell>
          <cell r="AP129" t="str">
            <v>Etesco</v>
          </cell>
          <cell r="AT129" t="str">
            <v>Etesco</v>
          </cell>
        </row>
        <row r="130">
          <cell r="V130" t="str">
            <v>Constellation</v>
          </cell>
          <cell r="Z130" t="str">
            <v>Constellation</v>
          </cell>
          <cell r="AD130" t="str">
            <v>Constellation</v>
          </cell>
          <cell r="AH130" t="str">
            <v>Constellation</v>
          </cell>
          <cell r="AL130" t="str">
            <v>Constellation</v>
          </cell>
          <cell r="AP130" t="str">
            <v>Constellation</v>
          </cell>
          <cell r="AT130" t="str">
            <v>Constellation</v>
          </cell>
        </row>
        <row r="131">
          <cell r="V131" t="str">
            <v>Halliburton</v>
          </cell>
          <cell r="Z131" t="str">
            <v>Halliburton</v>
          </cell>
          <cell r="AD131" t="str">
            <v>Halliburton</v>
          </cell>
          <cell r="AH131" t="str">
            <v>Halliburton</v>
          </cell>
          <cell r="AL131" t="str">
            <v>Halliburton</v>
          </cell>
          <cell r="AP131" t="str">
            <v>Halliburton</v>
          </cell>
          <cell r="AT131" t="str">
            <v>Halliburton</v>
          </cell>
        </row>
        <row r="132">
          <cell r="V132" t="str">
            <v>Siem</v>
          </cell>
          <cell r="Z132" t="str">
            <v>Siem</v>
          </cell>
          <cell r="AD132" t="str">
            <v>Siem</v>
          </cell>
          <cell r="AH132" t="str">
            <v>Siem</v>
          </cell>
          <cell r="AL132" t="str">
            <v>Siem</v>
          </cell>
          <cell r="AP132" t="str">
            <v>Siem</v>
          </cell>
          <cell r="AT132" t="str">
            <v>Siem</v>
          </cell>
        </row>
        <row r="133">
          <cell r="V133" t="str">
            <v>SLB</v>
          </cell>
          <cell r="Z133" t="str">
            <v>SLB</v>
          </cell>
          <cell r="AD133" t="str">
            <v>SLB</v>
          </cell>
          <cell r="AH133" t="str">
            <v>SLB</v>
          </cell>
          <cell r="AL133" t="str">
            <v>SLB</v>
          </cell>
          <cell r="AP133" t="str">
            <v>SLB</v>
          </cell>
          <cell r="AT133" t="str">
            <v>SLB</v>
          </cell>
        </row>
        <row r="134">
          <cell r="V134" t="str">
            <v>Seadrill</v>
          </cell>
          <cell r="Z134" t="str">
            <v>Seadrill</v>
          </cell>
          <cell r="AD134" t="str">
            <v>Seadrill</v>
          </cell>
          <cell r="AH134" t="str">
            <v>Seadrill</v>
          </cell>
          <cell r="AL134" t="str">
            <v>Seadrill</v>
          </cell>
          <cell r="AP134" t="str">
            <v>Seadrill</v>
          </cell>
          <cell r="AT134" t="str">
            <v>Seadrill</v>
          </cell>
        </row>
        <row r="135">
          <cell r="V135" t="str">
            <v>Haleon</v>
          </cell>
          <cell r="Z135" t="str">
            <v>Haleon</v>
          </cell>
          <cell r="AD135" t="str">
            <v>Haleon</v>
          </cell>
          <cell r="AH135" t="str">
            <v>Haleon</v>
          </cell>
          <cell r="AL135" t="str">
            <v>Haleon</v>
          </cell>
          <cell r="AP135" t="str">
            <v>Haleon</v>
          </cell>
          <cell r="AT135" t="str">
            <v>Haleon</v>
          </cell>
        </row>
        <row r="136">
          <cell r="V136" t="str">
            <v>Trident</v>
          </cell>
          <cell r="Z136" t="str">
            <v>Trident</v>
          </cell>
          <cell r="AD136" t="str">
            <v>Trident</v>
          </cell>
          <cell r="AH136" t="str">
            <v>Trident</v>
          </cell>
          <cell r="AL136" t="str">
            <v>Trident</v>
          </cell>
          <cell r="AP136" t="str">
            <v>Trident</v>
          </cell>
          <cell r="AT136" t="str">
            <v>Trident</v>
          </cell>
        </row>
        <row r="137">
          <cell r="V137" t="str">
            <v>Oceaneering</v>
          </cell>
          <cell r="Z137" t="str">
            <v>Oceaneering</v>
          </cell>
          <cell r="AD137" t="str">
            <v>Oceaneering</v>
          </cell>
          <cell r="AH137" t="str">
            <v>Oceaneering</v>
          </cell>
          <cell r="AL137" t="str">
            <v>Oceaneering</v>
          </cell>
          <cell r="AP137" t="str">
            <v>Oceaneering</v>
          </cell>
          <cell r="AT137" t="str">
            <v>Oceaneering</v>
          </cell>
        </row>
        <row r="138">
          <cell r="V138" t="str">
            <v>Fugro</v>
          </cell>
          <cell r="Z138" t="str">
            <v>Fugro</v>
          </cell>
          <cell r="AD138" t="str">
            <v>Fugro</v>
          </cell>
          <cell r="AH138" t="str">
            <v>Fugro</v>
          </cell>
          <cell r="AL138" t="str">
            <v>Fugro</v>
          </cell>
          <cell r="AP138" t="str">
            <v>Fugro</v>
          </cell>
          <cell r="AT138" t="str">
            <v>Fugro</v>
          </cell>
        </row>
        <row r="139">
          <cell r="V139" t="str">
            <v>Qualitech USA</v>
          </cell>
          <cell r="Z139" t="str">
            <v>Qualitech USA</v>
          </cell>
          <cell r="AD139" t="str">
            <v>Qualitech USA</v>
          </cell>
          <cell r="AH139" t="str">
            <v>Qualitech USA</v>
          </cell>
          <cell r="AL139" t="str">
            <v>Qualitech USA</v>
          </cell>
          <cell r="AP139" t="str">
            <v>Qualitech USA</v>
          </cell>
          <cell r="AT139" t="str">
            <v>Qualitech USA</v>
          </cell>
        </row>
        <row r="140">
          <cell r="V140" t="str">
            <v>Subsea7</v>
          </cell>
          <cell r="Z140" t="str">
            <v>Subsea7</v>
          </cell>
          <cell r="AD140" t="str">
            <v>Subsea7</v>
          </cell>
          <cell r="AH140" t="str">
            <v>Subsea7</v>
          </cell>
          <cell r="AL140" t="str">
            <v>Subsea7</v>
          </cell>
          <cell r="AP140" t="str">
            <v>Subsea7</v>
          </cell>
          <cell r="AT140" t="str">
            <v>Subsea7</v>
          </cell>
        </row>
        <row r="141">
          <cell r="V141" t="str">
            <v>SEA1</v>
          </cell>
          <cell r="Z141" t="str">
            <v>SEA1</v>
          </cell>
          <cell r="AD141" t="str">
            <v>SEA1</v>
          </cell>
          <cell r="AH141" t="str">
            <v>SEA1</v>
          </cell>
          <cell r="AL141" t="str">
            <v>SEA1</v>
          </cell>
          <cell r="AP141" t="str">
            <v>SEA1</v>
          </cell>
          <cell r="AT141" t="str">
            <v>SEA1</v>
          </cell>
        </row>
        <row r="142">
          <cell r="V142" t="str">
            <v>PRIO</v>
          </cell>
          <cell r="Z142" t="str">
            <v>PRIO</v>
          </cell>
          <cell r="AD142" t="str">
            <v>PRIO</v>
          </cell>
          <cell r="AH142" t="str">
            <v>PRIO</v>
          </cell>
          <cell r="AL142" t="str">
            <v>PRIO</v>
          </cell>
          <cell r="AP142" t="str">
            <v>PRIO</v>
          </cell>
          <cell r="AT142" t="str">
            <v>PRIO</v>
          </cell>
        </row>
        <row r="143">
          <cell r="V143" t="str">
            <v>Valaris</v>
          </cell>
          <cell r="Z143" t="str">
            <v>Valaris</v>
          </cell>
          <cell r="AD143" t="str">
            <v>Valaris</v>
          </cell>
          <cell r="AH143" t="str">
            <v>Valaris</v>
          </cell>
          <cell r="AL143" t="str">
            <v>Valaris</v>
          </cell>
          <cell r="AP143" t="str">
            <v>Valaris</v>
          </cell>
          <cell r="AT143" t="str">
            <v>Valaris</v>
          </cell>
        </row>
        <row r="144">
          <cell r="V144" t="str">
            <v>Akofs Offshore</v>
          </cell>
          <cell r="Z144" t="str">
            <v>Akofs Offshore</v>
          </cell>
          <cell r="AD144" t="str">
            <v>Akofs Offshore</v>
          </cell>
          <cell r="AH144" t="str">
            <v>Akofs Offshore</v>
          </cell>
          <cell r="AL144" t="str">
            <v>Akofs Offshore</v>
          </cell>
          <cell r="AP144" t="str">
            <v>Akofs Offshore</v>
          </cell>
          <cell r="AT144" t="str">
            <v>Akofs Offshore</v>
          </cell>
        </row>
        <row r="145">
          <cell r="V145" t="str">
            <v>Ambipar</v>
          </cell>
          <cell r="Z145" t="str">
            <v>Ambipar</v>
          </cell>
          <cell r="AD145" t="str">
            <v>Ambipar</v>
          </cell>
          <cell r="AH145" t="str">
            <v>Ambipar</v>
          </cell>
          <cell r="AL145" t="str">
            <v>Ambipar</v>
          </cell>
          <cell r="AP145" t="str">
            <v>Ambipar</v>
          </cell>
          <cell r="AT145" t="str">
            <v>Ambipar</v>
          </cell>
        </row>
        <row r="146">
          <cell r="V146" t="str">
            <v>Qualitech Por</v>
          </cell>
          <cell r="Z146" t="str">
            <v>Qualitech Por</v>
          </cell>
          <cell r="AD146" t="str">
            <v>Qualitech Por</v>
          </cell>
          <cell r="AH146" t="str">
            <v>Qualitech Por</v>
          </cell>
          <cell r="AL146" t="str">
            <v>Qualitech Por</v>
          </cell>
          <cell r="AP146" t="str">
            <v>Qualitech Por</v>
          </cell>
          <cell r="AT146" t="str">
            <v>Qualitech Por</v>
          </cell>
        </row>
        <row r="147">
          <cell r="V147" t="str">
            <v>Maintenance Spot</v>
          </cell>
          <cell r="Z147" t="str">
            <v>Maintenance Spot</v>
          </cell>
          <cell r="AD147" t="str">
            <v>Maintenance Spot</v>
          </cell>
          <cell r="AH147" t="str">
            <v>Maintenance Spot</v>
          </cell>
          <cell r="AL147" t="str">
            <v>Maintenance Spot</v>
          </cell>
          <cell r="AP147" t="str">
            <v>Maintenance Spot</v>
          </cell>
          <cell r="AT147" t="str">
            <v>Maintenance Spot</v>
          </cell>
        </row>
        <row r="148">
          <cell r="V148" t="str">
            <v>GranServices</v>
          </cell>
          <cell r="Z148" t="str">
            <v>GranServices</v>
          </cell>
          <cell r="AD148" t="str">
            <v>GranServices</v>
          </cell>
          <cell r="AH148" t="str">
            <v>GranServices</v>
          </cell>
          <cell r="AL148" t="str">
            <v>GranServices</v>
          </cell>
          <cell r="AP148" t="str">
            <v>GranServices</v>
          </cell>
          <cell r="AT148" t="str">
            <v>GranServices</v>
          </cell>
        </row>
        <row r="149">
          <cell r="V149" t="str">
            <v>Modec</v>
          </cell>
          <cell r="Z149" t="str">
            <v>Modec</v>
          </cell>
          <cell r="AD149" t="str">
            <v>Modec</v>
          </cell>
          <cell r="AH149" t="str">
            <v>Modec</v>
          </cell>
          <cell r="AL149" t="str">
            <v>Modec</v>
          </cell>
          <cell r="AP149" t="str">
            <v>Modec</v>
          </cell>
          <cell r="AT149" t="str">
            <v>Modec</v>
          </cell>
        </row>
        <row r="150">
          <cell r="V150" t="str">
            <v>Transocean</v>
          </cell>
          <cell r="Z150" t="str">
            <v>Transocean</v>
          </cell>
          <cell r="AD150" t="str">
            <v>Transocean</v>
          </cell>
          <cell r="AH150" t="str">
            <v>Transocean</v>
          </cell>
          <cell r="AL150" t="str">
            <v>Transocean</v>
          </cell>
          <cell r="AP150" t="str">
            <v>Transocean</v>
          </cell>
          <cell r="AT150" t="str">
            <v>Transocean</v>
          </cell>
        </row>
        <row r="151">
          <cell r="V151" t="str">
            <v>SBM</v>
          </cell>
          <cell r="Z151" t="str">
            <v>SBM</v>
          </cell>
          <cell r="AD151" t="str">
            <v>SBM</v>
          </cell>
          <cell r="AH151" t="str">
            <v>SBM</v>
          </cell>
          <cell r="AL151" t="str">
            <v>SBM</v>
          </cell>
          <cell r="AP151" t="str">
            <v>SBM</v>
          </cell>
          <cell r="AT151" t="str">
            <v>SBM</v>
          </cell>
        </row>
        <row r="152">
          <cell r="V152" t="str">
            <v>Technip</v>
          </cell>
          <cell r="Z152" t="str">
            <v>Technip</v>
          </cell>
          <cell r="AD152" t="str">
            <v>Technip</v>
          </cell>
          <cell r="AH152" t="str">
            <v>Technip</v>
          </cell>
          <cell r="AL152" t="str">
            <v>Technip</v>
          </cell>
          <cell r="AP152" t="str">
            <v>Technip</v>
          </cell>
          <cell r="AT152" t="str">
            <v>Technip</v>
          </cell>
        </row>
        <row r="153">
          <cell r="V153" t="str">
            <v>Ventura</v>
          </cell>
          <cell r="Z153" t="str">
            <v>Ventura</v>
          </cell>
          <cell r="AD153" t="str">
            <v>Ventura</v>
          </cell>
          <cell r="AH153" t="str">
            <v>Ventura</v>
          </cell>
          <cell r="AL153" t="str">
            <v>Ventura</v>
          </cell>
          <cell r="AP153" t="str">
            <v>Ventura</v>
          </cell>
          <cell r="AT153" t="str">
            <v>Ventura</v>
          </cell>
        </row>
        <row r="154">
          <cell r="V154" t="str">
            <v>Equinor</v>
          </cell>
          <cell r="Z154" t="str">
            <v>Equinor</v>
          </cell>
          <cell r="AD154" t="str">
            <v>Equinor</v>
          </cell>
          <cell r="AH154" t="str">
            <v>Equinor</v>
          </cell>
          <cell r="AL154" t="str">
            <v>Equinor</v>
          </cell>
          <cell r="AP154" t="str">
            <v>Equinor</v>
          </cell>
          <cell r="AT154" t="str">
            <v>Equinor</v>
          </cell>
        </row>
        <row r="155">
          <cell r="V155" t="str">
            <v>Helix</v>
          </cell>
          <cell r="Z155" t="str">
            <v>Helix</v>
          </cell>
          <cell r="AD155" t="str">
            <v>Helix</v>
          </cell>
          <cell r="AH155" t="str">
            <v>Helix</v>
          </cell>
          <cell r="AL155" t="str">
            <v>Helix</v>
          </cell>
          <cell r="AP155" t="str">
            <v>Helix</v>
          </cell>
          <cell r="AT155" t="str">
            <v>Helix</v>
          </cell>
        </row>
        <row r="156">
          <cell r="V156" t="str">
            <v>Foresea</v>
          </cell>
          <cell r="Z156" t="str">
            <v>Foresea</v>
          </cell>
          <cell r="AD156" t="str">
            <v>Foresea</v>
          </cell>
          <cell r="AH156" t="str">
            <v>Foresea</v>
          </cell>
          <cell r="AL156" t="str">
            <v>Foresea</v>
          </cell>
          <cell r="AP156" t="str">
            <v>Foresea</v>
          </cell>
          <cell r="AT156" t="str">
            <v>Foresea</v>
          </cell>
        </row>
        <row r="157">
          <cell r="V157" t="str">
            <v>Archer</v>
          </cell>
          <cell r="Z157" t="str">
            <v>Archer</v>
          </cell>
          <cell r="AD157" t="str">
            <v>Archer</v>
          </cell>
          <cell r="AH157" t="str">
            <v>Archer</v>
          </cell>
          <cell r="AL157" t="str">
            <v>Archer</v>
          </cell>
          <cell r="AP157" t="str">
            <v>Archer</v>
          </cell>
          <cell r="AT157" t="str">
            <v>Archer</v>
          </cell>
        </row>
        <row r="158">
          <cell r="V158" t="str">
            <v>Etesco</v>
          </cell>
          <cell r="Z158" t="str">
            <v>Etesco</v>
          </cell>
          <cell r="AD158" t="str">
            <v>Etesco</v>
          </cell>
          <cell r="AH158" t="str">
            <v>Etesco</v>
          </cell>
          <cell r="AL158" t="str">
            <v>Etesco</v>
          </cell>
          <cell r="AP158" t="str">
            <v>Etesco</v>
          </cell>
          <cell r="AT158" t="str">
            <v>Etesco</v>
          </cell>
        </row>
        <row r="159">
          <cell r="V159" t="str">
            <v>Constellation</v>
          </cell>
          <cell r="Z159" t="str">
            <v>Constellation</v>
          </cell>
          <cell r="AD159" t="str">
            <v>Constellation</v>
          </cell>
          <cell r="AH159" t="str">
            <v>Constellation</v>
          </cell>
          <cell r="AL159" t="str">
            <v>Constellation</v>
          </cell>
          <cell r="AP159" t="str">
            <v>Constellation</v>
          </cell>
          <cell r="AT159" t="str">
            <v>Constellation</v>
          </cell>
        </row>
        <row r="160">
          <cell r="V160" t="str">
            <v>Halliburton</v>
          </cell>
          <cell r="Z160" t="str">
            <v>Halliburton</v>
          </cell>
          <cell r="AD160" t="str">
            <v>Halliburton</v>
          </cell>
          <cell r="AH160" t="str">
            <v>Halliburton</v>
          </cell>
          <cell r="AL160" t="str">
            <v>Halliburton</v>
          </cell>
          <cell r="AP160" t="str">
            <v>Halliburton</v>
          </cell>
          <cell r="AT160" t="str">
            <v>Halliburton</v>
          </cell>
        </row>
        <row r="161">
          <cell r="V161" t="str">
            <v>Siem</v>
          </cell>
          <cell r="Z161" t="str">
            <v>Siem</v>
          </cell>
          <cell r="AD161" t="str">
            <v>Siem</v>
          </cell>
          <cell r="AH161" t="str">
            <v>Siem</v>
          </cell>
          <cell r="AL161" t="str">
            <v>Siem</v>
          </cell>
          <cell r="AP161" t="str">
            <v>Siem</v>
          </cell>
          <cell r="AT161" t="str">
            <v>Siem</v>
          </cell>
        </row>
        <row r="162">
          <cell r="V162" t="str">
            <v>SLB</v>
          </cell>
          <cell r="Z162" t="str">
            <v>SLB</v>
          </cell>
          <cell r="AD162" t="str">
            <v>SLB</v>
          </cell>
          <cell r="AH162" t="str">
            <v>SLB</v>
          </cell>
          <cell r="AL162" t="str">
            <v>SLB</v>
          </cell>
          <cell r="AP162" t="str">
            <v>SLB</v>
          </cell>
          <cell r="AT162" t="str">
            <v>SLB</v>
          </cell>
        </row>
        <row r="163">
          <cell r="V163" t="str">
            <v>Seadrill</v>
          </cell>
          <cell r="Z163" t="str">
            <v>Seadrill</v>
          </cell>
          <cell r="AD163" t="str">
            <v>Seadrill</v>
          </cell>
          <cell r="AH163" t="str">
            <v>Seadrill</v>
          </cell>
          <cell r="AL163" t="str">
            <v>Seadrill</v>
          </cell>
          <cell r="AP163" t="str">
            <v>Seadrill</v>
          </cell>
          <cell r="AT163" t="str">
            <v>Seadrill</v>
          </cell>
        </row>
        <row r="164">
          <cell r="V164" t="str">
            <v>Haleon</v>
          </cell>
          <cell r="Z164" t="str">
            <v>Haleon</v>
          </cell>
          <cell r="AD164" t="str">
            <v>Haleon</v>
          </cell>
          <cell r="AH164" t="str">
            <v>Haleon</v>
          </cell>
          <cell r="AL164" t="str">
            <v>Haleon</v>
          </cell>
          <cell r="AP164" t="str">
            <v>Haleon</v>
          </cell>
          <cell r="AT164" t="str">
            <v>Haleon</v>
          </cell>
        </row>
        <row r="165">
          <cell r="V165" t="str">
            <v>Trident</v>
          </cell>
          <cell r="Z165" t="str">
            <v>Trident</v>
          </cell>
          <cell r="AD165" t="str">
            <v>Trident</v>
          </cell>
          <cell r="AH165" t="str">
            <v>Trident</v>
          </cell>
          <cell r="AL165" t="str">
            <v>Trident</v>
          </cell>
          <cell r="AP165" t="str">
            <v>Trident</v>
          </cell>
          <cell r="AT165" t="str">
            <v>Trident</v>
          </cell>
        </row>
        <row r="166">
          <cell r="V166" t="str">
            <v>Oceaneering</v>
          </cell>
          <cell r="Z166" t="str">
            <v>Oceaneering</v>
          </cell>
          <cell r="AD166" t="str">
            <v>Oceaneering</v>
          </cell>
          <cell r="AH166" t="str">
            <v>Oceaneering</v>
          </cell>
          <cell r="AL166" t="str">
            <v>Oceaneering</v>
          </cell>
          <cell r="AP166" t="str">
            <v>Oceaneering</v>
          </cell>
          <cell r="AT166" t="str">
            <v>Oceaneering</v>
          </cell>
        </row>
        <row r="167">
          <cell r="V167" t="str">
            <v>Fugro</v>
          </cell>
          <cell r="Z167" t="str">
            <v>Fugro</v>
          </cell>
          <cell r="AD167" t="str">
            <v>Fugro</v>
          </cell>
          <cell r="AH167" t="str">
            <v>Fugro</v>
          </cell>
          <cell r="AL167" t="str">
            <v>Fugro</v>
          </cell>
          <cell r="AP167" t="str">
            <v>Fugro</v>
          </cell>
          <cell r="AT167" t="str">
            <v>Fugro</v>
          </cell>
        </row>
        <row r="168">
          <cell r="V168" t="str">
            <v>Qualitech USA</v>
          </cell>
          <cell r="Z168" t="str">
            <v>Qualitech USA</v>
          </cell>
          <cell r="AD168" t="str">
            <v>Qualitech USA</v>
          </cell>
          <cell r="AH168" t="str">
            <v>Qualitech USA</v>
          </cell>
          <cell r="AL168" t="str">
            <v>Qualitech USA</v>
          </cell>
          <cell r="AP168" t="str">
            <v>Qualitech USA</v>
          </cell>
          <cell r="AT168" t="str">
            <v>Qualitech USA</v>
          </cell>
        </row>
        <row r="169">
          <cell r="V169" t="str">
            <v>Subsea7</v>
          </cell>
          <cell r="Z169" t="str">
            <v>Subsea7</v>
          </cell>
          <cell r="AD169" t="str">
            <v>Subsea7</v>
          </cell>
          <cell r="AH169" t="str">
            <v>Subsea7</v>
          </cell>
          <cell r="AL169" t="str">
            <v>Subsea7</v>
          </cell>
          <cell r="AP169" t="str">
            <v>Subsea7</v>
          </cell>
          <cell r="AT169" t="str">
            <v>Subsea7</v>
          </cell>
        </row>
        <row r="170">
          <cell r="V170" t="str">
            <v>SEA1</v>
          </cell>
          <cell r="Z170" t="str">
            <v>SEA1</v>
          </cell>
          <cell r="AD170" t="str">
            <v>SEA1</v>
          </cell>
          <cell r="AH170" t="str">
            <v>SEA1</v>
          </cell>
          <cell r="AL170" t="str">
            <v>SEA1</v>
          </cell>
          <cell r="AP170" t="str">
            <v>SEA1</v>
          </cell>
          <cell r="AT170" t="str">
            <v>SEA1</v>
          </cell>
        </row>
        <row r="171">
          <cell r="V171" t="str">
            <v>PRIO</v>
          </cell>
          <cell r="Z171" t="str">
            <v>PRIO</v>
          </cell>
          <cell r="AD171" t="str">
            <v>PRIO</v>
          </cell>
          <cell r="AH171" t="str">
            <v>PRIO</v>
          </cell>
          <cell r="AL171" t="str">
            <v>PRIO</v>
          </cell>
          <cell r="AP171" t="str">
            <v>PRIO</v>
          </cell>
          <cell r="AT171" t="str">
            <v>PRIO</v>
          </cell>
        </row>
        <row r="172">
          <cell r="V172" t="str">
            <v>Valaris</v>
          </cell>
          <cell r="Z172" t="str">
            <v>Valaris</v>
          </cell>
          <cell r="AD172" t="str">
            <v>Valaris</v>
          </cell>
          <cell r="AH172" t="str">
            <v>Valaris</v>
          </cell>
          <cell r="AL172" t="str">
            <v>Valaris</v>
          </cell>
          <cell r="AP172" t="str">
            <v>Valaris</v>
          </cell>
          <cell r="AT172" t="str">
            <v>Valaris</v>
          </cell>
        </row>
        <row r="173">
          <cell r="V173" t="str">
            <v>Akofs Offshore</v>
          </cell>
          <cell r="Z173" t="str">
            <v>Akofs Offshore</v>
          </cell>
          <cell r="AD173" t="str">
            <v>Akofs Offshore</v>
          </cell>
          <cell r="AH173" t="str">
            <v>Akofs Offshore</v>
          </cell>
          <cell r="AL173" t="str">
            <v>Akofs Offshore</v>
          </cell>
          <cell r="AP173" t="str">
            <v>Akofs Offshore</v>
          </cell>
          <cell r="AT173" t="str">
            <v>Akofs Offshore</v>
          </cell>
        </row>
        <row r="174">
          <cell r="V174" t="str">
            <v>Ambipar</v>
          </cell>
          <cell r="Z174" t="str">
            <v>Ambipar</v>
          </cell>
          <cell r="AD174" t="str">
            <v>Ambipar</v>
          </cell>
          <cell r="AH174" t="str">
            <v>Ambipar</v>
          </cell>
          <cell r="AL174" t="str">
            <v>Ambipar</v>
          </cell>
          <cell r="AP174" t="str">
            <v>Ambipar</v>
          </cell>
          <cell r="AT174" t="str">
            <v>Ambipar</v>
          </cell>
        </row>
        <row r="175">
          <cell r="V175" t="str">
            <v>Qualitech Por</v>
          </cell>
          <cell r="Z175" t="str">
            <v>Qualitech Por</v>
          </cell>
          <cell r="AD175" t="str">
            <v>Qualitech Por</v>
          </cell>
          <cell r="AH175" t="str">
            <v>Qualitech Por</v>
          </cell>
          <cell r="AL175" t="str">
            <v>Qualitech Por</v>
          </cell>
          <cell r="AP175" t="str">
            <v>Qualitech Por</v>
          </cell>
          <cell r="AT175" t="str">
            <v>Qualitech Por</v>
          </cell>
        </row>
        <row r="176">
          <cell r="V176" t="str">
            <v>Engineering</v>
          </cell>
          <cell r="Z176" t="str">
            <v>Engineering</v>
          </cell>
          <cell r="AD176" t="str">
            <v>Engineering</v>
          </cell>
          <cell r="AH176" t="str">
            <v>Engineering</v>
          </cell>
          <cell r="AL176" t="str">
            <v>Engineering</v>
          </cell>
          <cell r="AP176" t="str">
            <v>Engineering</v>
          </cell>
          <cell r="AT176" t="str">
            <v>Engineering</v>
          </cell>
        </row>
      </sheetData>
      <sheetData sheetId="6"/>
      <sheetData sheetId="7"/>
      <sheetData sheetId="8">
        <row r="14">
          <cell r="B14">
            <v>120990584.03500003</v>
          </cell>
          <cell r="C14">
            <v>3.7914560380158946E-11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ilvania Rodrigues (Brasil)" id="{5856FE47-C5C3-463A-8BBA-1F9839C82EBB}" userId="S::silvania.rodrigues@qualitechirm.com::9b2baf19-027a-4cb6-8794-5404d522ce9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liandro Sants" refreshedDate="45645.878970370373" createdVersion="8" refreshedVersion="8" minRefreshableVersion="3" recordCount="121" xr:uid="{B77AFE9D-3B0F-4B28-B8FE-DDD1E5418B45}">
  <cacheSource type="worksheet">
    <worksheetSource name="Days"/>
  </cacheSource>
  <cacheFields count="11">
    <cacheField name="WO" numFmtId="0">
      <sharedItems containsSemiMixedTypes="0" containsString="0" containsNumber="1" containsInteger="1" minValue="2681" maxValue="3033" count="4">
        <n v="2681"/>
        <n v="2973"/>
        <n v="3033"/>
        <n v="2827" u="1"/>
      </sharedItems>
    </cacheField>
    <cacheField name="Contract Category" numFmtId="0">
      <sharedItems/>
    </cacheField>
    <cacheField name="Client" numFmtId="0">
      <sharedItems count="4">
        <s v="Subsea"/>
        <s v="Ventura"/>
        <s v="Foresea"/>
        <s v="Constellation" u="1"/>
      </sharedItems>
    </cacheField>
    <cacheField name="Rig" numFmtId="0">
      <sharedItems count="4">
        <s v="ODN I"/>
        <s v="DS Carolina"/>
        <s v="Norbe VI"/>
        <s v="Amaralina Star" u="1"/>
      </sharedItems>
    </cacheField>
    <cacheField name="SOW" numFmtId="0">
      <sharedItems/>
    </cacheField>
    <cacheField name="Start Date" numFmtId="14">
      <sharedItems containsSemiMixedTypes="0" containsNonDate="0" containsDate="1" containsString="0" minDate="2025-01-01T00:00:00" maxDate="2025-04-02T00:00:00"/>
    </cacheField>
    <cacheField name="End Date" numFmtId="14">
      <sharedItems containsSemiMixedTypes="0" containsNonDate="0" containsDate="1" containsString="0" minDate="2025-02-05T00:00:00" maxDate="2025-05-01T00:00:00"/>
    </cacheField>
    <cacheField name="Total" numFmtId="0">
      <sharedItems containsSemiMixedTypes="0" containsString="0" containsNumber="1" containsInteger="1" minValue="94786" maxValue="379120"/>
    </cacheField>
    <cacheField name="Dates" numFmtId="14">
      <sharedItems containsSemiMixedTypes="0" containsNonDate="0" containsDate="1" containsString="0" minDate="2025-01-01T00:00:00" maxDate="2025-04-30T00:00:00"/>
    </cacheField>
    <cacheField name="Ano" numFmtId="0">
      <sharedItems containsSemiMixedTypes="0" containsString="0" containsNumber="1" containsInteger="1" minValue="2025" maxValue="2025" count="1">
        <n v="2025"/>
      </sharedItems>
    </cacheField>
    <cacheField name="Mês" numFmtId="0">
      <sharedItems count="4">
        <s v="Janeiro"/>
        <s v="Fevereiro"/>
        <s v="Março"/>
        <s v="Abril"/>
      </sharedItems>
    </cacheField>
  </cacheFields>
  <extLst>
    <ext xmlns:x14="http://schemas.microsoft.com/office/spreadsheetml/2009/9/main" uri="{725AE2AE-9491-48be-B2B4-4EB974FC3084}">
      <x14:pivotCacheDefinition pivotCacheId="192250799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rissa Silva" refreshedDate="45967.753966203702" createdVersion="8" refreshedVersion="8" minRefreshableVersion="3" recordCount="1153" xr:uid="{0895E538-8847-490F-AFC8-7687D74F3484}">
  <cacheSource type="worksheet">
    <worksheetSource name="TabProd"/>
  </cacheSource>
  <cacheFields count="45">
    <cacheField name="Month" numFmtId="17">
      <sharedItems containsDate="1" containsBlank="1" containsMixedTypes="1" minDate="2025-01-01T00:00:00" maxDate="2025-11-02T00:00:00" count="13">
        <d v="2025-08-01T00:00:00"/>
        <d v="2025-07-01T00:00:00"/>
        <d v="2025-03-01T00:00:00"/>
        <d v="2025-01-01T00:00:00"/>
        <d v="2025-02-01T00:00:00"/>
        <d v="2025-05-01T00:00:00"/>
        <d v="2025-04-01T00:00:00"/>
        <d v="2025-09-01T00:00:00"/>
        <d v="2025-06-01T00:00:00"/>
        <d v="2025-10-01T00:00:00"/>
        <d v="2025-11-01T00:00:00"/>
        <s v="nov/25"/>
        <m/>
      </sharedItems>
    </cacheField>
    <cacheField name="E/F" numFmtId="0">
      <sharedItems containsBlank="1"/>
    </cacheField>
    <cacheField name="Embark" numFmtId="0">
      <sharedItems containsNonDate="0" containsString="0" containsBlank="1"/>
    </cacheField>
    <cacheField name="WO" numFmtId="0">
      <sharedItems containsSemiMixedTypes="0" containsString="0" containsNumber="1" containsInteger="1" minValue="2297" maxValue="3606"/>
    </cacheField>
    <cacheField name="Contract Category" numFmtId="0">
      <sharedItems count="7">
        <s v="Maintenance Contract - Variable"/>
        <s v="Inspection Spot"/>
        <s v="Inspection Contract - Fixed Team"/>
        <s v="Inspection Contract - Variable"/>
        <s v="Equipment Rental"/>
        <s v="Maintenance Spot"/>
        <s v="Engineering"/>
      </sharedItems>
    </cacheField>
    <cacheField name="Client" numFmtId="0">
      <sharedItems count="32">
        <s v="Foresea"/>
        <s v="Modec"/>
        <s v="GranServices"/>
        <s v="Transocean"/>
        <s v="SBM"/>
        <s v="Helix"/>
        <s v="Ventura"/>
        <s v="Archer"/>
        <s v="Technip"/>
        <s v="Equinor"/>
        <s v="Etesco"/>
        <s v="SEA1"/>
        <s v="SLB"/>
        <s v="Constellation"/>
        <s v="Qualitech USA"/>
        <s v="Seadrill"/>
        <s v="Halliburton"/>
        <s v="Oceaneering"/>
        <s v="Haleon"/>
        <s v="Subsea 7"/>
        <s v="Fugro"/>
        <s v="Valaris"/>
        <s v="PRIO"/>
        <s v="Akofs Offshore"/>
        <s v="Seagems"/>
        <s v="Trident"/>
        <s v="Qualitech Por"/>
        <s v="Ambipar"/>
        <s v="Prosafe"/>
        <s v="Solstad"/>
        <s v="Weatherford"/>
        <s v="Petrobrás"/>
      </sharedItems>
    </cacheField>
    <cacheField name="Rig" numFmtId="0">
      <sharedItems/>
    </cacheField>
    <cacheField name="Quote" numFmtId="0">
      <sharedItems containsBlank="1" containsMixedTypes="1" containsNumber="1" containsInteger="1" minValue="1877" maxValue="5229"/>
    </cacheField>
    <cacheField name="SOW" numFmtId="0">
      <sharedItems containsDate="1" containsBlank="1" containsMixedTypes="1" minDate="2024-09-28T00:00:00" maxDate="1900-01-09T02:59:04"/>
    </cacheField>
    <cacheField name="IDSow" numFmtId="0">
      <sharedItems containsDate="1" containsString="0" containsBlank="1" containsMixedTypes="1" minDate="2024-10-18T00:00:00" maxDate="1900-01-09T03:59:04"/>
    </cacheField>
    <cacheField name="Start Date" numFmtId="14">
      <sharedItems containsSemiMixedTypes="0" containsNonDate="0" containsDate="1" containsString="0" minDate="2023-01-01T00:00:00" maxDate="2025-10-31T00:00:00"/>
    </cacheField>
    <cacheField name="End Date" numFmtId="14">
      <sharedItems containsSemiMixedTypes="0" containsNonDate="0" containsDate="1" containsString="0" minDate="2023-01-31T00:00:00" maxDate="2025-12-01T00:00:00"/>
    </cacheField>
    <cacheField name="Amount Charged" numFmtId="4">
      <sharedItems containsString="0" containsBlank="1" containsNumber="1" minValue="-327568.64000000001" maxValue="1642635.93"/>
    </cacheField>
    <cacheField name="Value" numFmtId="4">
      <sharedItems containsSemiMixedTypes="0" containsString="0" containsNumber="1" minValue="-327568.64000000001" maxValue="1642635.93"/>
    </cacheField>
    <cacheField name="Pending Amount" numFmtId="0">
      <sharedItems containsBlank="1" containsMixedTypes="1" containsNumber="1" minValue="-194779.2" maxValue="-11052"/>
    </cacheField>
    <cacheField name="DI" numFmtId="0">
      <sharedItems containsBlank="1" containsMixedTypes="1" containsNumber="1" containsInteger="1" minValue="0" maxValue="5205"/>
    </cacheField>
    <cacheField name="DI Date" numFmtId="14">
      <sharedItems containsNonDate="0" containsDate="1" containsString="0" containsBlank="1" minDate="2024-01-30T00:00:00" maxDate="2025-11-01T00:00:00"/>
    </cacheField>
    <cacheField name="Number of Invoice" numFmtId="0">
      <sharedItems containsBlank="1" containsMixedTypes="1" containsNumber="1" containsInteger="1" minValue="0" maxValue="4877"/>
    </cacheField>
    <cacheField name="InvoiceTotal Value" numFmtId="0">
      <sharedItems containsString="0" containsBlank="1" containsNumber="1" minValue="-296552.90000000002" maxValue="974355.05"/>
    </cacheField>
    <cacheField name="Invoice Date" numFmtId="14">
      <sharedItems containsNonDate="0" containsDate="1" containsString="0" containsBlank="1" minDate="2024-06-10T00:00:00" maxDate="2025-11-06T00:00:00"/>
    </cacheField>
    <cacheField name="Days NF-Des" numFmtId="0">
      <sharedItems containsBlank="1" containsMixedTypes="1" containsNumber="1" containsInteger="1" minValue="0" maxValue="184"/>
    </cacheField>
    <cacheField name="Rental Equipment Invoice (REI)" numFmtId="0">
      <sharedItems containsBlank="1" containsMixedTypes="1" containsNumber="1" containsInteger="1" minValue="436" maxValue="2530"/>
    </cacheField>
    <cacheField name="Rental Equipment Invoice Value" numFmtId="0">
      <sharedItems containsString="0" containsBlank="1" containsNumber="1" minValue="-327568.64000000001" maxValue="366588.56"/>
    </cacheField>
    <cacheField name="REI Date" numFmtId="14">
      <sharedItems containsNonDate="0" containsDate="1" containsString="0" containsBlank="1" minDate="2025-01-14T00:00:00" maxDate="2025-11-04T00:00:00"/>
    </cacheField>
    <cacheField name="Days FL-Des" numFmtId="0">
      <sharedItems containsMixedTypes="1" containsNumber="1" containsInteger="1" minValue="1" maxValue="187"/>
    </cacheField>
    <cacheField name="WIP" numFmtId="165">
      <sharedItems containsSemiMixedTypes="0" containsString="0" containsNumber="1" minValue="-19320" maxValue="1642635.93"/>
    </cacheField>
    <cacheField name="Daily" numFmtId="0">
      <sharedItems containsString="0" containsBlank="1" containsNumber="1" containsInteger="1" minValue="-90" maxValue="477"/>
    </cacheField>
    <cacheField name="Stand-by" numFmtId="0">
      <sharedItems containsString="0" containsBlank="1" containsNumber="1" containsInteger="1" minValue="-51" maxValue="80"/>
    </cacheField>
    <cacheField name="Total Daily" numFmtId="0">
      <sharedItems containsSemiMixedTypes="0" containsString="0" containsNumber="1" containsInteger="1" minValue="-90" maxValue="541" count="149">
        <n v="0"/>
        <n v="2"/>
        <n v="5"/>
        <n v="6"/>
        <n v="14"/>
        <n v="8"/>
        <n v="13"/>
        <n v="21"/>
        <n v="42"/>
        <n v="18"/>
        <n v="12"/>
        <n v="36"/>
        <n v="11"/>
        <n v="52"/>
        <n v="99"/>
        <n v="15"/>
        <n v="33"/>
        <n v="9"/>
        <n v="57"/>
        <n v="30"/>
        <n v="289"/>
        <n v="75"/>
        <n v="145"/>
        <n v="-15"/>
        <n v="-33"/>
        <n v="-12"/>
        <n v="-36"/>
        <n v="84"/>
        <n v="7"/>
        <n v="3"/>
        <n v="81"/>
        <n v="28"/>
        <n v="77"/>
        <n v="45"/>
        <n v="60"/>
        <n v="44"/>
        <n v="50"/>
        <n v="56"/>
        <n v="54"/>
        <n v="1"/>
        <n v="55"/>
        <n v="39"/>
        <n v="98"/>
        <n v="27"/>
        <n v="24"/>
        <n v="90"/>
        <n v="66"/>
        <n v="16"/>
        <n v="40"/>
        <n v="110"/>
        <n v="138"/>
        <n v="10"/>
        <n v="4"/>
        <n v="41"/>
        <n v="25"/>
        <n v="265"/>
        <n v="85"/>
        <n v="83"/>
        <n v="78"/>
        <n v="82"/>
        <n v="86"/>
        <n v="87"/>
        <n v="359"/>
        <n v="187"/>
        <n v="167"/>
        <n v="64"/>
        <n v="20"/>
        <n v="48"/>
        <n v="35"/>
        <n v="126"/>
        <n v="92"/>
        <n v="31"/>
        <n v="32"/>
        <n v="51"/>
        <n v="93"/>
        <n v="89"/>
        <n v="94"/>
        <n v="46"/>
        <n v="79"/>
        <n v="38"/>
        <n v="69"/>
        <n v="-3"/>
        <n v="-2"/>
        <n v="43"/>
        <n v="72"/>
        <n v="47"/>
        <n v="22"/>
        <n v="74"/>
        <n v="109"/>
        <n v="-40"/>
        <n v="91"/>
        <n v="147"/>
        <n v="-20"/>
        <n v="80"/>
        <n v="19"/>
        <n v="96"/>
        <n v="-51"/>
        <n v="-28"/>
        <n v="-1"/>
        <n v="73"/>
        <n v="97"/>
        <n v="95"/>
        <n v="23"/>
        <n v="112"/>
        <n v="-24"/>
        <n v="-90"/>
        <n v="-21"/>
        <n v="63"/>
        <n v="88"/>
        <n v="76"/>
        <n v="108"/>
        <n v="139"/>
        <n v="134"/>
        <n v="-30"/>
        <n v="-46"/>
        <n v="53"/>
        <n v="34"/>
        <n v="37"/>
        <n v="111"/>
        <n v="180"/>
        <n v="192"/>
        <n v="61"/>
        <n v="17"/>
        <n v="128"/>
        <n v="29"/>
        <n v="148"/>
        <n v="201"/>
        <n v="58"/>
        <n v="68"/>
        <n v="-11"/>
        <n v="161"/>
        <n v="169"/>
        <n v="186"/>
        <n v="-9"/>
        <n v="156"/>
        <n v="-4"/>
        <n v="116"/>
        <n v="26"/>
        <n v="133"/>
        <n v="-16"/>
        <n v="124"/>
        <n v="153"/>
        <n v="179"/>
        <n v="193"/>
        <n v="130"/>
        <n v="159"/>
        <n v="65"/>
        <n v="541"/>
        <n v="104"/>
      </sharedItems>
    </cacheField>
    <cacheField name="Personal" numFmtId="0">
      <sharedItems containsString="0" containsBlank="1" containsNumber="1" minValue="-238172.79999999999" maxValue="1000483.38"/>
    </cacheField>
    <cacheField name="Stand-by $" numFmtId="0">
      <sharedItems containsString="0" containsBlank="1" containsNumber="1" minValue="-46759" maxValue="104097.2"/>
    </cacheField>
    <cacheField name="Personel Logistics" numFmtId="0">
      <sharedItems containsString="0" containsBlank="1" containsNumber="1" minValue="-38958.46" maxValue="124688.75"/>
    </cacheField>
    <cacheField name="Hotel / Meal" numFmtId="0">
      <sharedItems containsString="0" containsBlank="1" containsNumber="1" minValue="-88934.18" maxValue="288104.14"/>
    </cacheField>
    <cacheField name="Equipment   In Transit" numFmtId="0">
      <sharedItems containsString="0" containsBlank="1" containsNumber="1" minValue="-353280" maxValue="173310"/>
    </cacheField>
    <cacheField name="Material" numFmtId="0">
      <sharedItems containsString="0" containsBlank="1" containsNumber="1" minValue="-327568.64000000001" maxValue="508996.42"/>
    </cacheField>
    <cacheField name="Log de Materials" numFmtId="0">
      <sharedItems containsString="0" containsBlank="1" containsNumber="1" minValue="-7729.6" maxValue="21283.47"/>
    </cacheField>
    <cacheField name="Exchange rate variation" numFmtId="164">
      <sharedItems containsString="0" containsBlank="1" containsNumber="1" minValue="-1093.9100000000001" maxValue="9705.41"/>
    </cacheField>
    <cacheField name="LOP" numFmtId="164">
      <sharedItems containsString="0" containsBlank="1" containsNumber="1" minValue="-55260" maxValue="99468"/>
    </cacheField>
    <cacheField name="Tags &amp; Slings" numFmtId="164">
      <sharedItems containsString="0" containsBlank="1" containsNumber="1" containsInteger="1" minValue="10114" maxValue="12800"/>
    </cacheField>
    <cacheField name="Extra Time" numFmtId="0">
      <sharedItems containsString="0" containsBlank="1" containsNumber="1" minValue="-25641" maxValue="74438.39"/>
    </cacheField>
    <cacheField name="Others" numFmtId="164">
      <sharedItems containsString="0" containsBlank="1" containsNumber="1" minValue="-95931" maxValue="3639.03"/>
    </cacheField>
    <cacheField name="ART (Technical Responsibility)" numFmtId="164">
      <sharedItems containsString="0" containsBlank="1" containsNumber="1" minValue="-491.29" maxValue="491.29"/>
    </cacheField>
    <cacheField name="Engineering" numFmtId="164">
      <sharedItems containsString="0" containsBlank="1" containsNumber="1" minValue="-33000" maxValue="120000"/>
    </cacheField>
    <cacheField name="Total" numFmtId="165">
      <sharedItems containsSemiMixedTypes="0" containsString="0" containsNumber="1" minValue="-327568.64000000001" maxValue="1642635.93"/>
    </cacheField>
    <cacheField name="Ticket Médio" numFmtId="164">
      <sharedItems containsMixedTypes="1" containsNumber="1" minValue="-31925.940000000006" maxValue="90194.3999999999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lvania Rodrigues" refreshedDate="46188.382336226852" backgroundQuery="1" createdVersion="8" refreshedVersion="8" minRefreshableVersion="3" recordCount="0" supportSubquery="1" supportAdvancedDrill="1" xr:uid="{462C221D-DFF8-4DC3-8EEF-851ACA7DE92A}">
  <cacheSource type="external" connectionId="18"/>
  <cacheFields count="3">
    <cacheField name="[dWOs 1].[WO].[WO]" caption="WO" numFmtId="0" hierarchy="64" level="1">
      <sharedItems containsString="0" containsBlank="1" containsNumber="1" containsInteger="1" minValue="1328" maxValue="3360" count="1029">
        <m/>
        <n v="1328"/>
        <n v="1641"/>
        <n v="1656"/>
        <n v="1671"/>
        <n v="1713"/>
        <n v="1729"/>
        <n v="1730"/>
        <n v="1737"/>
        <n v="1739"/>
        <n v="1742"/>
        <n v="1746"/>
        <n v="1754"/>
        <n v="1760"/>
        <n v="1768"/>
        <n v="1769"/>
        <n v="1784"/>
        <n v="1793"/>
        <n v="1798"/>
        <n v="1799"/>
        <n v="1800"/>
        <n v="1802"/>
        <n v="1805"/>
        <n v="1806"/>
        <n v="1807"/>
        <n v="1810"/>
        <n v="1811"/>
        <n v="1814"/>
        <n v="1816"/>
        <n v="1817"/>
        <n v="1820"/>
        <n v="1823"/>
        <n v="1824"/>
        <n v="1825"/>
        <n v="1826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3"/>
        <n v="1844"/>
        <n v="1845"/>
        <n v="1846"/>
        <n v="1847"/>
        <n v="1848"/>
        <n v="1849"/>
        <n v="1850"/>
        <n v="1851"/>
        <n v="1853"/>
        <n v="1854"/>
        <n v="1855"/>
        <n v="1856"/>
        <n v="1857"/>
        <n v="1858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4"/>
        <n v="1875"/>
        <n v="1876"/>
        <n v="1877"/>
        <n v="1879"/>
        <n v="1880"/>
        <n v="1881"/>
        <n v="1883"/>
        <n v="1884"/>
        <n v="1885"/>
        <n v="1886"/>
        <n v="1887"/>
        <n v="1892"/>
        <n v="1895"/>
        <n v="1896"/>
        <n v="1897"/>
        <n v="1898"/>
        <n v="1900"/>
        <n v="1901"/>
        <n v="1902"/>
        <n v="1903"/>
        <n v="1904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5"/>
        <n v="1926"/>
        <n v="1928"/>
        <n v="1929"/>
        <n v="1930"/>
        <n v="1931"/>
        <n v="1936"/>
        <n v="1937"/>
        <n v="1938"/>
        <n v="1939"/>
        <n v="1940"/>
        <n v="1941"/>
        <n v="1942"/>
        <n v="1943"/>
        <n v="1944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9"/>
        <n v="1960"/>
        <n v="1961"/>
        <n v="1963"/>
        <n v="1964"/>
        <n v="1965"/>
        <n v="1966"/>
        <n v="1967"/>
        <n v="1968"/>
        <n v="1969"/>
        <n v="1970"/>
        <n v="1972"/>
        <n v="1974"/>
        <n v="1976"/>
        <n v="1977"/>
        <n v="1979"/>
        <n v="1980"/>
        <n v="1981"/>
        <n v="1987"/>
        <n v="1988"/>
        <n v="1993"/>
        <n v="1994"/>
        <n v="1997"/>
        <n v="1998"/>
        <n v="2000"/>
        <n v="2001"/>
        <n v="2002"/>
        <n v="2003"/>
        <n v="2004"/>
        <n v="2005"/>
        <n v="2006"/>
        <n v="2007"/>
        <n v="2009"/>
        <n v="2010"/>
        <n v="2013"/>
        <n v="2014"/>
        <n v="2016"/>
        <n v="2017"/>
        <n v="2018"/>
        <n v="2019"/>
        <n v="2020"/>
        <n v="2021"/>
        <n v="2023"/>
        <n v="2024"/>
        <n v="2025"/>
        <n v="2026"/>
        <n v="2027"/>
        <n v="2028"/>
        <n v="2029"/>
        <n v="2030"/>
        <n v="2031"/>
        <n v="2032"/>
        <n v="2034"/>
        <n v="2036"/>
        <n v="2039"/>
        <n v="2040"/>
        <n v="2041"/>
        <n v="2042"/>
        <n v="2043"/>
        <n v="2044"/>
        <n v="2046"/>
        <n v="2047"/>
        <n v="2048"/>
        <n v="2049"/>
        <n v="2050"/>
        <n v="2051"/>
        <n v="2053"/>
        <n v="2055"/>
        <n v="2056"/>
        <n v="2057"/>
        <n v="2058"/>
        <n v="2059"/>
        <n v="2066"/>
        <n v="2067"/>
        <n v="2068"/>
        <n v="2069"/>
        <n v="2070"/>
        <n v="2071"/>
        <n v="2072"/>
        <n v="2074"/>
        <n v="2075"/>
        <n v="2076"/>
        <n v="2077"/>
        <n v="2078"/>
        <n v="2082"/>
        <n v="2084"/>
        <n v="2087"/>
        <n v="2088"/>
        <n v="2089"/>
        <n v="2092"/>
        <n v="2093"/>
        <n v="2096"/>
        <n v="2099"/>
        <n v="2101"/>
        <n v="2105"/>
        <n v="2106"/>
        <n v="2107"/>
        <n v="2110"/>
        <n v="2111"/>
        <n v="2112"/>
        <n v="2113"/>
        <n v="2116"/>
        <n v="2119"/>
        <n v="2220"/>
        <n v="2221"/>
        <n v="2222"/>
        <n v="2223"/>
        <n v="2227"/>
        <n v="2234"/>
        <n v="2237"/>
        <n v="2241"/>
        <n v="2243"/>
        <n v="2244"/>
        <n v="2245"/>
        <n v="2246"/>
        <n v="2247"/>
        <n v="2248"/>
        <n v="2252"/>
        <n v="2263"/>
        <n v="2278"/>
        <n v="2279"/>
        <n v="2280"/>
        <n v="2281"/>
        <n v="2282"/>
        <n v="2284"/>
        <n v="2287"/>
        <n v="2289"/>
        <n v="2290"/>
        <n v="2294"/>
        <n v="2297"/>
        <n v="2298"/>
        <n v="2302"/>
        <n v="2320"/>
        <n v="2322"/>
        <n v="2323"/>
        <n v="2329"/>
        <n v="2336"/>
        <n v="2339"/>
        <n v="2340"/>
        <n v="2341"/>
        <n v="2343"/>
        <n v="2346"/>
        <n v="2347"/>
        <n v="2354"/>
        <n v="2357"/>
        <n v="2358"/>
        <n v="2363"/>
        <n v="2366"/>
        <n v="2367"/>
        <n v="2371"/>
        <n v="2372"/>
        <n v="2377"/>
        <n v="2379"/>
        <n v="2380"/>
        <n v="2386"/>
        <n v="2388"/>
        <n v="2390"/>
        <n v="2392"/>
        <n v="2393"/>
        <n v="2395"/>
        <n v="2396"/>
        <n v="2398"/>
        <n v="2399"/>
        <n v="2405"/>
        <n v="2410"/>
        <n v="2411"/>
        <n v="2415"/>
        <n v="2416"/>
        <n v="2417"/>
        <n v="2421"/>
        <n v="2425"/>
        <n v="2427"/>
        <n v="2430"/>
        <n v="2431"/>
        <n v="2434"/>
        <n v="2436"/>
        <n v="2438"/>
        <n v="2440"/>
        <n v="2443"/>
        <n v="2445"/>
        <n v="2446"/>
        <n v="2447"/>
        <n v="2450"/>
        <n v="2467"/>
        <n v="2468"/>
        <n v="2474"/>
        <n v="2477"/>
        <n v="2478"/>
        <n v="2482"/>
        <n v="2486"/>
        <n v="2489"/>
        <n v="2498"/>
        <n v="2499"/>
        <n v="2502"/>
        <n v="2503"/>
        <n v="2504"/>
        <n v="2505"/>
        <n v="2508"/>
        <n v="2509"/>
        <n v="2510"/>
        <n v="2511"/>
        <n v="2513"/>
        <n v="2517"/>
        <n v="2530"/>
        <n v="2532"/>
        <n v="2535"/>
        <n v="2536"/>
        <n v="2537"/>
        <n v="2538"/>
        <n v="2539"/>
        <n v="2540"/>
        <n v="2541"/>
        <n v="2542"/>
        <n v="2544"/>
        <n v="2549"/>
        <n v="2553"/>
        <n v="2560"/>
        <n v="2561"/>
        <n v="2566"/>
        <n v="2567"/>
        <n v="2569"/>
        <n v="2570"/>
        <n v="2572"/>
        <n v="2576"/>
        <n v="2577"/>
        <n v="2578"/>
        <n v="2580"/>
        <n v="2583"/>
        <n v="2589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4"/>
        <n v="2625"/>
        <n v="2626"/>
        <n v="2628"/>
        <n v="2629"/>
        <n v="2630"/>
        <n v="2631"/>
        <n v="2632"/>
        <n v="2633"/>
        <n v="2635"/>
        <n v="2636"/>
        <n v="2637"/>
        <n v="2638"/>
        <n v="2639"/>
        <n v="2641"/>
        <n v="2642"/>
        <n v="2643"/>
        <n v="2645"/>
        <n v="2647"/>
        <n v="2648"/>
        <n v="2650"/>
        <n v="2651"/>
        <n v="2652"/>
        <n v="2653"/>
        <n v="2654"/>
        <n v="2655"/>
        <n v="2658"/>
        <n v="2659"/>
        <n v="2660"/>
        <n v="2661"/>
        <n v="2662"/>
        <n v="2663"/>
        <n v="2664"/>
        <n v="2665"/>
        <n v="2666"/>
        <n v="2669"/>
        <n v="2670"/>
        <n v="2671"/>
        <n v="2672"/>
        <n v="2673"/>
        <n v="2674"/>
        <n v="2675"/>
        <n v="2676"/>
        <n v="2678"/>
        <n v="2681"/>
        <n v="2682"/>
        <n v="2683"/>
        <n v="2684"/>
        <n v="2686"/>
        <n v="2687"/>
        <n v="2688"/>
        <n v="2690"/>
        <n v="2691"/>
        <n v="2692"/>
        <n v="2694"/>
        <n v="2695"/>
        <n v="2697"/>
        <n v="2698"/>
        <n v="2699"/>
        <n v="2701"/>
        <n v="2703"/>
        <n v="2706"/>
        <n v="2707"/>
        <n v="2708"/>
        <n v="2709"/>
        <n v="2710"/>
        <n v="2711"/>
        <n v="2715"/>
        <n v="2716"/>
        <n v="2718"/>
        <n v="2719"/>
        <n v="2722"/>
        <n v="2723"/>
        <n v="2724"/>
        <n v="2727"/>
        <n v="2728"/>
        <n v="2729"/>
        <n v="2731"/>
        <n v="2735"/>
        <n v="2736"/>
        <n v="2737"/>
        <n v="2739"/>
        <n v="2740"/>
        <n v="2741"/>
        <n v="2742"/>
        <n v="2744"/>
        <n v="2746"/>
        <n v="2747"/>
        <n v="2748"/>
        <n v="2749"/>
        <n v="2750"/>
        <n v="2751"/>
        <n v="2752"/>
        <n v="2753"/>
        <n v="2755"/>
        <n v="2756"/>
        <n v="2758"/>
        <n v="2759"/>
        <n v="2760"/>
        <n v="2762"/>
        <n v="2763"/>
        <n v="2766"/>
        <n v="2767"/>
        <n v="2768"/>
        <n v="2769"/>
        <n v="2770"/>
        <n v="2771"/>
        <n v="2772"/>
        <n v="2773"/>
        <n v="2774"/>
        <n v="2775"/>
        <n v="2776"/>
        <n v="2778"/>
        <n v="2779"/>
        <n v="2780"/>
        <n v="2781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7"/>
        <n v="2798"/>
        <n v="2800"/>
        <n v="2801"/>
        <n v="2803"/>
        <n v="2804"/>
        <n v="2806"/>
        <n v="2808"/>
        <n v="2809"/>
        <n v="2810"/>
        <n v="2814"/>
        <n v="2815"/>
        <n v="2816"/>
        <n v="2817"/>
        <n v="2818"/>
        <n v="2819"/>
        <n v="2820"/>
        <n v="2821"/>
        <n v="2823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7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3"/>
        <n v="2874"/>
        <n v="2875"/>
        <n v="2877"/>
        <n v="2878"/>
        <n v="2879"/>
        <n v="2880"/>
        <n v="2881"/>
        <n v="2882"/>
        <n v="2883"/>
        <n v="2884"/>
        <n v="2885"/>
        <n v="2886"/>
        <n v="2887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8"/>
        <n v="2910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3"/>
        <n v="3164"/>
        <n v="3165"/>
        <n v="3166"/>
        <n v="3167"/>
        <n v="3168"/>
        <n v="3169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1"/>
        <n v="3262"/>
        <n v="3263"/>
        <n v="3264"/>
        <n v="3265"/>
        <n v="3266"/>
        <n v="3267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10"/>
        <n v="3312"/>
        <n v="3313"/>
        <n v="3315"/>
        <n v="3324"/>
        <n v="3325"/>
        <n v="3330"/>
        <n v="3331"/>
        <n v="3332"/>
        <n v="3341"/>
        <n v="3349"/>
        <n v="3350"/>
        <n v="3353"/>
        <n v="3354"/>
        <n v="3355"/>
        <n v="3359"/>
        <n v="3360"/>
      </sharedItems>
      <extLst>
        <ext xmlns:x15="http://schemas.microsoft.com/office/spreadsheetml/2010/11/main" uri="{4F2E5C28-24EA-4eb8-9CBF-B6C8F9C3D259}">
          <x15:cachedUniqueNames>
            <x15:cachedUniqueName index="1" name="[dWOs 1].[WO].&amp;[1328]"/>
            <x15:cachedUniqueName index="2" name="[dWOs 1].[WO].&amp;[1641]"/>
            <x15:cachedUniqueName index="3" name="[dWOs 1].[WO].&amp;[1656]"/>
            <x15:cachedUniqueName index="4" name="[dWOs 1].[WO].&amp;[1671]"/>
            <x15:cachedUniqueName index="5" name="[dWOs 1].[WO].&amp;[1713]"/>
            <x15:cachedUniqueName index="6" name="[dWOs 1].[WO].&amp;[1729]"/>
            <x15:cachedUniqueName index="7" name="[dWOs 1].[WO].&amp;[1730]"/>
            <x15:cachedUniqueName index="8" name="[dWOs 1].[WO].&amp;[1737]"/>
            <x15:cachedUniqueName index="9" name="[dWOs 1].[WO].&amp;[1739]"/>
            <x15:cachedUniqueName index="10" name="[dWOs 1].[WO].&amp;[1742]"/>
            <x15:cachedUniqueName index="11" name="[dWOs 1].[WO].&amp;[1746]"/>
            <x15:cachedUniqueName index="12" name="[dWOs 1].[WO].&amp;[1754]"/>
            <x15:cachedUniqueName index="13" name="[dWOs 1].[WO].&amp;[1760]"/>
            <x15:cachedUniqueName index="14" name="[dWOs 1].[WO].&amp;[1768]"/>
            <x15:cachedUniqueName index="15" name="[dWOs 1].[WO].&amp;[1769]"/>
            <x15:cachedUniqueName index="16" name="[dWOs 1].[WO].&amp;[1784]"/>
            <x15:cachedUniqueName index="17" name="[dWOs 1].[WO].&amp;[1793]"/>
            <x15:cachedUniqueName index="18" name="[dWOs 1].[WO].&amp;[1798]"/>
            <x15:cachedUniqueName index="19" name="[dWOs 1].[WO].&amp;[1799]"/>
            <x15:cachedUniqueName index="20" name="[dWOs 1].[WO].&amp;[1800]"/>
            <x15:cachedUniqueName index="21" name="[dWOs 1].[WO].&amp;[1802]"/>
            <x15:cachedUniqueName index="22" name="[dWOs 1].[WO].&amp;[1805]"/>
            <x15:cachedUniqueName index="23" name="[dWOs 1].[WO].&amp;[1806]"/>
            <x15:cachedUniqueName index="24" name="[dWOs 1].[WO].&amp;[1807]"/>
            <x15:cachedUniqueName index="25" name="[dWOs 1].[WO].&amp;[1810]"/>
            <x15:cachedUniqueName index="26" name="[dWOs 1].[WO].&amp;[1811]"/>
            <x15:cachedUniqueName index="27" name="[dWOs 1].[WO].&amp;[1814]"/>
            <x15:cachedUniqueName index="28" name="[dWOs 1].[WO].&amp;[1816]"/>
            <x15:cachedUniqueName index="29" name="[dWOs 1].[WO].&amp;[1817]"/>
            <x15:cachedUniqueName index="30" name="[dWOs 1].[WO].&amp;[1820]"/>
            <x15:cachedUniqueName index="31" name="[dWOs 1].[WO].&amp;[1823]"/>
            <x15:cachedUniqueName index="32" name="[dWOs 1].[WO].&amp;[1824]"/>
            <x15:cachedUniqueName index="33" name="[dWOs 1].[WO].&amp;[1825]"/>
            <x15:cachedUniqueName index="34" name="[dWOs 1].[WO].&amp;[1826]"/>
            <x15:cachedUniqueName index="35" name="[dWOs 1].[WO].&amp;[1828]"/>
            <x15:cachedUniqueName index="36" name="[dWOs 1].[WO].&amp;[1829]"/>
            <x15:cachedUniqueName index="37" name="[dWOs 1].[WO].&amp;[1830]"/>
            <x15:cachedUniqueName index="38" name="[dWOs 1].[WO].&amp;[1831]"/>
            <x15:cachedUniqueName index="39" name="[dWOs 1].[WO].&amp;[1832]"/>
            <x15:cachedUniqueName index="40" name="[dWOs 1].[WO].&amp;[1833]"/>
            <x15:cachedUniqueName index="41" name="[dWOs 1].[WO].&amp;[1834]"/>
            <x15:cachedUniqueName index="42" name="[dWOs 1].[WO].&amp;[1835]"/>
            <x15:cachedUniqueName index="43" name="[dWOs 1].[WO].&amp;[1836]"/>
            <x15:cachedUniqueName index="44" name="[dWOs 1].[WO].&amp;[1837]"/>
            <x15:cachedUniqueName index="45" name="[dWOs 1].[WO].&amp;[1838]"/>
            <x15:cachedUniqueName index="46" name="[dWOs 1].[WO].&amp;[1839]"/>
            <x15:cachedUniqueName index="47" name="[dWOs 1].[WO].&amp;[1840]"/>
            <x15:cachedUniqueName index="48" name="[dWOs 1].[WO].&amp;[1841]"/>
            <x15:cachedUniqueName index="49" name="[dWOs 1].[WO].&amp;[1843]"/>
            <x15:cachedUniqueName index="50" name="[dWOs 1].[WO].&amp;[1844]"/>
            <x15:cachedUniqueName index="51" name="[dWOs 1].[WO].&amp;[1845]"/>
            <x15:cachedUniqueName index="52" name="[dWOs 1].[WO].&amp;[1846]"/>
            <x15:cachedUniqueName index="53" name="[dWOs 1].[WO].&amp;[1847]"/>
            <x15:cachedUniqueName index="54" name="[dWOs 1].[WO].&amp;[1848]"/>
            <x15:cachedUniqueName index="55" name="[dWOs 1].[WO].&amp;[1849]"/>
            <x15:cachedUniqueName index="56" name="[dWOs 1].[WO].&amp;[1850]"/>
            <x15:cachedUniqueName index="57" name="[dWOs 1].[WO].&amp;[1851]"/>
            <x15:cachedUniqueName index="58" name="[dWOs 1].[WO].&amp;[1853]"/>
            <x15:cachedUniqueName index="59" name="[dWOs 1].[WO].&amp;[1854]"/>
            <x15:cachedUniqueName index="60" name="[dWOs 1].[WO].&amp;[1855]"/>
            <x15:cachedUniqueName index="61" name="[dWOs 1].[WO].&amp;[1856]"/>
            <x15:cachedUniqueName index="62" name="[dWOs 1].[WO].&amp;[1857]"/>
            <x15:cachedUniqueName index="63" name="[dWOs 1].[WO].&amp;[1858]"/>
            <x15:cachedUniqueName index="64" name="[dWOs 1].[WO].&amp;[1861]"/>
            <x15:cachedUniqueName index="65" name="[dWOs 1].[WO].&amp;[1862]"/>
            <x15:cachedUniqueName index="66" name="[dWOs 1].[WO].&amp;[1863]"/>
            <x15:cachedUniqueName index="67" name="[dWOs 1].[WO].&amp;[1864]"/>
            <x15:cachedUniqueName index="68" name="[dWOs 1].[WO].&amp;[1865]"/>
            <x15:cachedUniqueName index="69" name="[dWOs 1].[WO].&amp;[1866]"/>
            <x15:cachedUniqueName index="70" name="[dWOs 1].[WO].&amp;[1867]"/>
            <x15:cachedUniqueName index="71" name="[dWOs 1].[WO].&amp;[1868]"/>
            <x15:cachedUniqueName index="72" name="[dWOs 1].[WO].&amp;[1869]"/>
            <x15:cachedUniqueName index="73" name="[dWOs 1].[WO].&amp;[1870]"/>
            <x15:cachedUniqueName index="74" name="[dWOs 1].[WO].&amp;[1871]"/>
            <x15:cachedUniqueName index="75" name="[dWOs 1].[WO].&amp;[1872]"/>
            <x15:cachedUniqueName index="76" name="[dWOs 1].[WO].&amp;[1874]"/>
            <x15:cachedUniqueName index="77" name="[dWOs 1].[WO].&amp;[1875]"/>
            <x15:cachedUniqueName index="78" name="[dWOs 1].[WO].&amp;[1876]"/>
            <x15:cachedUniqueName index="79" name="[dWOs 1].[WO].&amp;[1877]"/>
            <x15:cachedUniqueName index="80" name="[dWOs 1].[WO].&amp;[1879]"/>
            <x15:cachedUniqueName index="81" name="[dWOs 1].[WO].&amp;[1880]"/>
            <x15:cachedUniqueName index="82" name="[dWOs 1].[WO].&amp;[1881]"/>
            <x15:cachedUniqueName index="83" name="[dWOs 1].[WO].&amp;[1883]"/>
            <x15:cachedUniqueName index="84" name="[dWOs 1].[WO].&amp;[1884]"/>
            <x15:cachedUniqueName index="85" name="[dWOs 1].[WO].&amp;[1885]"/>
            <x15:cachedUniqueName index="86" name="[dWOs 1].[WO].&amp;[1886]"/>
            <x15:cachedUniqueName index="87" name="[dWOs 1].[WO].&amp;[1887]"/>
            <x15:cachedUniqueName index="88" name="[dWOs 1].[WO].&amp;[1892]"/>
            <x15:cachedUniqueName index="89" name="[dWOs 1].[WO].&amp;[1895]"/>
            <x15:cachedUniqueName index="90" name="[dWOs 1].[WO].&amp;[1896]"/>
            <x15:cachedUniqueName index="91" name="[dWOs 1].[WO].&amp;[1897]"/>
            <x15:cachedUniqueName index="92" name="[dWOs 1].[WO].&amp;[1898]"/>
            <x15:cachedUniqueName index="93" name="[dWOs 1].[WO].&amp;[1900]"/>
            <x15:cachedUniqueName index="94" name="[dWOs 1].[WO].&amp;[1901]"/>
            <x15:cachedUniqueName index="95" name="[dWOs 1].[WO].&amp;[1902]"/>
            <x15:cachedUniqueName index="96" name="[dWOs 1].[WO].&amp;[1903]"/>
            <x15:cachedUniqueName index="97" name="[dWOs 1].[WO].&amp;[1904]"/>
            <x15:cachedUniqueName index="98" name="[dWOs 1].[WO].&amp;[1907]"/>
            <x15:cachedUniqueName index="99" name="[dWOs 1].[WO].&amp;[1908]"/>
            <x15:cachedUniqueName index="100" name="[dWOs 1].[WO].&amp;[1909]"/>
            <x15:cachedUniqueName index="101" name="[dWOs 1].[WO].&amp;[1910]"/>
            <x15:cachedUniqueName index="102" name="[dWOs 1].[WO].&amp;[1911]"/>
            <x15:cachedUniqueName index="103" name="[dWOs 1].[WO].&amp;[1912]"/>
            <x15:cachedUniqueName index="104" name="[dWOs 1].[WO].&amp;[1913]"/>
            <x15:cachedUniqueName index="105" name="[dWOs 1].[WO].&amp;[1914]"/>
            <x15:cachedUniqueName index="106" name="[dWOs 1].[WO].&amp;[1915]"/>
            <x15:cachedUniqueName index="107" name="[dWOs 1].[WO].&amp;[1916]"/>
            <x15:cachedUniqueName index="108" name="[dWOs 1].[WO].&amp;[1917]"/>
            <x15:cachedUniqueName index="109" name="[dWOs 1].[WO].&amp;[1918]"/>
            <x15:cachedUniqueName index="110" name="[dWOs 1].[WO].&amp;[1919]"/>
            <x15:cachedUniqueName index="111" name="[dWOs 1].[WO].&amp;[1920]"/>
            <x15:cachedUniqueName index="112" name="[dWOs 1].[WO].&amp;[1921]"/>
            <x15:cachedUniqueName index="113" name="[dWOs 1].[WO].&amp;[1922]"/>
            <x15:cachedUniqueName index="114" name="[dWOs 1].[WO].&amp;[1925]"/>
            <x15:cachedUniqueName index="115" name="[dWOs 1].[WO].&amp;[1926]"/>
            <x15:cachedUniqueName index="116" name="[dWOs 1].[WO].&amp;[1928]"/>
            <x15:cachedUniqueName index="117" name="[dWOs 1].[WO].&amp;[1929]"/>
            <x15:cachedUniqueName index="118" name="[dWOs 1].[WO].&amp;[1930]"/>
            <x15:cachedUniqueName index="119" name="[dWOs 1].[WO].&amp;[1931]"/>
            <x15:cachedUniqueName index="120" name="[dWOs 1].[WO].&amp;[1936]"/>
            <x15:cachedUniqueName index="121" name="[dWOs 1].[WO].&amp;[1937]"/>
            <x15:cachedUniqueName index="122" name="[dWOs 1].[WO].&amp;[1938]"/>
            <x15:cachedUniqueName index="123" name="[dWOs 1].[WO].&amp;[1939]"/>
            <x15:cachedUniqueName index="124" name="[dWOs 1].[WO].&amp;[1940]"/>
            <x15:cachedUniqueName index="125" name="[dWOs 1].[WO].&amp;[1941]"/>
            <x15:cachedUniqueName index="126" name="[dWOs 1].[WO].&amp;[1942]"/>
            <x15:cachedUniqueName index="127" name="[dWOs 1].[WO].&amp;[1943]"/>
            <x15:cachedUniqueName index="128" name="[dWOs 1].[WO].&amp;[1944]"/>
            <x15:cachedUniqueName index="129" name="[dWOs 1].[WO].&amp;[1946]"/>
            <x15:cachedUniqueName index="130" name="[dWOs 1].[WO].&amp;[1947]"/>
            <x15:cachedUniqueName index="131" name="[dWOs 1].[WO].&amp;[1948]"/>
            <x15:cachedUniqueName index="132" name="[dWOs 1].[WO].&amp;[1949]"/>
            <x15:cachedUniqueName index="133" name="[dWOs 1].[WO].&amp;[1950]"/>
            <x15:cachedUniqueName index="134" name="[dWOs 1].[WO].&amp;[1951]"/>
            <x15:cachedUniqueName index="135" name="[dWOs 1].[WO].&amp;[1952]"/>
            <x15:cachedUniqueName index="136" name="[dWOs 1].[WO].&amp;[1953]"/>
            <x15:cachedUniqueName index="137" name="[dWOs 1].[WO].&amp;[1954]"/>
            <x15:cachedUniqueName index="138" name="[dWOs 1].[WO].&amp;[1955]"/>
            <x15:cachedUniqueName index="139" name="[dWOs 1].[WO].&amp;[1956]"/>
            <x15:cachedUniqueName index="140" name="[dWOs 1].[WO].&amp;[1957]"/>
            <x15:cachedUniqueName index="141" name="[dWOs 1].[WO].&amp;[1959]"/>
            <x15:cachedUniqueName index="142" name="[dWOs 1].[WO].&amp;[1960]"/>
            <x15:cachedUniqueName index="143" name="[dWOs 1].[WO].&amp;[1961]"/>
            <x15:cachedUniqueName index="144" name="[dWOs 1].[WO].&amp;[1963]"/>
            <x15:cachedUniqueName index="145" name="[dWOs 1].[WO].&amp;[1964]"/>
            <x15:cachedUniqueName index="146" name="[dWOs 1].[WO].&amp;[1965]"/>
            <x15:cachedUniqueName index="147" name="[dWOs 1].[WO].&amp;[1966]"/>
            <x15:cachedUniqueName index="148" name="[dWOs 1].[WO].&amp;[1967]"/>
            <x15:cachedUniqueName index="149" name="[dWOs 1].[WO].&amp;[1968]"/>
            <x15:cachedUniqueName index="150" name="[dWOs 1].[WO].&amp;[1969]"/>
            <x15:cachedUniqueName index="151" name="[dWOs 1].[WO].&amp;[1970]"/>
            <x15:cachedUniqueName index="152" name="[dWOs 1].[WO].&amp;[1972]"/>
            <x15:cachedUniqueName index="153" name="[dWOs 1].[WO].&amp;[1974]"/>
            <x15:cachedUniqueName index="154" name="[dWOs 1].[WO].&amp;[1976]"/>
            <x15:cachedUniqueName index="155" name="[dWOs 1].[WO].&amp;[1977]"/>
            <x15:cachedUniqueName index="156" name="[dWOs 1].[WO].&amp;[1979]"/>
            <x15:cachedUniqueName index="157" name="[dWOs 1].[WO].&amp;[1980]"/>
            <x15:cachedUniqueName index="158" name="[dWOs 1].[WO].&amp;[1981]"/>
            <x15:cachedUniqueName index="159" name="[dWOs 1].[WO].&amp;[1987]"/>
            <x15:cachedUniqueName index="160" name="[dWOs 1].[WO].&amp;[1988]"/>
            <x15:cachedUniqueName index="161" name="[dWOs 1].[WO].&amp;[1993]"/>
            <x15:cachedUniqueName index="162" name="[dWOs 1].[WO].&amp;[1994]"/>
            <x15:cachedUniqueName index="163" name="[dWOs 1].[WO].&amp;[1997]"/>
            <x15:cachedUniqueName index="164" name="[dWOs 1].[WO].&amp;[1998]"/>
            <x15:cachedUniqueName index="165" name="[dWOs 1].[WO].&amp;[2000]"/>
            <x15:cachedUniqueName index="166" name="[dWOs 1].[WO].&amp;[2001]"/>
            <x15:cachedUniqueName index="167" name="[dWOs 1].[WO].&amp;[2002]"/>
            <x15:cachedUniqueName index="168" name="[dWOs 1].[WO].&amp;[2003]"/>
            <x15:cachedUniqueName index="169" name="[dWOs 1].[WO].&amp;[2004]"/>
            <x15:cachedUniqueName index="170" name="[dWOs 1].[WO].&amp;[2005]"/>
            <x15:cachedUniqueName index="171" name="[dWOs 1].[WO].&amp;[2006]"/>
            <x15:cachedUniqueName index="172" name="[dWOs 1].[WO].&amp;[2007]"/>
            <x15:cachedUniqueName index="173" name="[dWOs 1].[WO].&amp;[2009]"/>
            <x15:cachedUniqueName index="174" name="[dWOs 1].[WO].&amp;[2010]"/>
            <x15:cachedUniqueName index="175" name="[dWOs 1].[WO].&amp;[2013]"/>
            <x15:cachedUniqueName index="176" name="[dWOs 1].[WO].&amp;[2014]"/>
            <x15:cachedUniqueName index="177" name="[dWOs 1].[WO].&amp;[2016]"/>
            <x15:cachedUniqueName index="178" name="[dWOs 1].[WO].&amp;[2017]"/>
            <x15:cachedUniqueName index="179" name="[dWOs 1].[WO].&amp;[2018]"/>
            <x15:cachedUniqueName index="180" name="[dWOs 1].[WO].&amp;[2019]"/>
            <x15:cachedUniqueName index="181" name="[dWOs 1].[WO].&amp;[2020]"/>
            <x15:cachedUniqueName index="182" name="[dWOs 1].[WO].&amp;[2021]"/>
            <x15:cachedUniqueName index="183" name="[dWOs 1].[WO].&amp;[2023]"/>
            <x15:cachedUniqueName index="184" name="[dWOs 1].[WO].&amp;[2024]"/>
            <x15:cachedUniqueName index="185" name="[dWOs 1].[WO].&amp;[2025]"/>
            <x15:cachedUniqueName index="186" name="[dWOs 1].[WO].&amp;[2026]"/>
            <x15:cachedUniqueName index="187" name="[dWOs 1].[WO].&amp;[2027]"/>
            <x15:cachedUniqueName index="188" name="[dWOs 1].[WO].&amp;[2028]"/>
            <x15:cachedUniqueName index="189" name="[dWOs 1].[WO].&amp;[2029]"/>
            <x15:cachedUniqueName index="190" name="[dWOs 1].[WO].&amp;[2030]"/>
            <x15:cachedUniqueName index="191" name="[dWOs 1].[WO].&amp;[2031]"/>
            <x15:cachedUniqueName index="192" name="[dWOs 1].[WO].&amp;[2032]"/>
            <x15:cachedUniqueName index="193" name="[dWOs 1].[WO].&amp;[2034]"/>
            <x15:cachedUniqueName index="194" name="[dWOs 1].[WO].&amp;[2036]"/>
            <x15:cachedUniqueName index="195" name="[dWOs 1].[WO].&amp;[2039]"/>
            <x15:cachedUniqueName index="196" name="[dWOs 1].[WO].&amp;[2040]"/>
            <x15:cachedUniqueName index="197" name="[dWOs 1].[WO].&amp;[2041]"/>
            <x15:cachedUniqueName index="198" name="[dWOs 1].[WO].&amp;[2042]"/>
            <x15:cachedUniqueName index="199" name="[dWOs 1].[WO].&amp;[2043]"/>
            <x15:cachedUniqueName index="200" name="[dWOs 1].[WO].&amp;[2044]"/>
            <x15:cachedUniqueName index="201" name="[dWOs 1].[WO].&amp;[2046]"/>
            <x15:cachedUniqueName index="202" name="[dWOs 1].[WO].&amp;[2047]"/>
            <x15:cachedUniqueName index="203" name="[dWOs 1].[WO].&amp;[2048]"/>
            <x15:cachedUniqueName index="204" name="[dWOs 1].[WO].&amp;[2049]"/>
            <x15:cachedUniqueName index="205" name="[dWOs 1].[WO].&amp;[2050]"/>
            <x15:cachedUniqueName index="206" name="[dWOs 1].[WO].&amp;[2051]"/>
            <x15:cachedUniqueName index="207" name="[dWOs 1].[WO].&amp;[2053]"/>
            <x15:cachedUniqueName index="208" name="[dWOs 1].[WO].&amp;[2055]"/>
            <x15:cachedUniqueName index="209" name="[dWOs 1].[WO].&amp;[2056]"/>
            <x15:cachedUniqueName index="210" name="[dWOs 1].[WO].&amp;[2057]"/>
            <x15:cachedUniqueName index="211" name="[dWOs 1].[WO].&amp;[2058]"/>
            <x15:cachedUniqueName index="212" name="[dWOs 1].[WO].&amp;[2059]"/>
            <x15:cachedUniqueName index="213" name="[dWOs 1].[WO].&amp;[2066]"/>
            <x15:cachedUniqueName index="214" name="[dWOs 1].[WO].&amp;[2067]"/>
            <x15:cachedUniqueName index="215" name="[dWOs 1].[WO].&amp;[2068]"/>
            <x15:cachedUniqueName index="216" name="[dWOs 1].[WO].&amp;[2069]"/>
            <x15:cachedUniqueName index="217" name="[dWOs 1].[WO].&amp;[2070]"/>
            <x15:cachedUniqueName index="218" name="[dWOs 1].[WO].&amp;[2071]"/>
            <x15:cachedUniqueName index="219" name="[dWOs 1].[WO].&amp;[2072]"/>
            <x15:cachedUniqueName index="220" name="[dWOs 1].[WO].&amp;[2074]"/>
            <x15:cachedUniqueName index="221" name="[dWOs 1].[WO].&amp;[2075]"/>
            <x15:cachedUniqueName index="222" name="[dWOs 1].[WO].&amp;[2076]"/>
            <x15:cachedUniqueName index="223" name="[dWOs 1].[WO].&amp;[2077]"/>
            <x15:cachedUniqueName index="224" name="[dWOs 1].[WO].&amp;[2078]"/>
            <x15:cachedUniqueName index="225" name="[dWOs 1].[WO].&amp;[2082]"/>
            <x15:cachedUniqueName index="226" name="[dWOs 1].[WO].&amp;[2084]"/>
            <x15:cachedUniqueName index="227" name="[dWOs 1].[WO].&amp;[2087]"/>
            <x15:cachedUniqueName index="228" name="[dWOs 1].[WO].&amp;[2088]"/>
            <x15:cachedUniqueName index="229" name="[dWOs 1].[WO].&amp;[2089]"/>
            <x15:cachedUniqueName index="230" name="[dWOs 1].[WO].&amp;[2092]"/>
            <x15:cachedUniqueName index="231" name="[dWOs 1].[WO].&amp;[2093]"/>
            <x15:cachedUniqueName index="232" name="[dWOs 1].[WO].&amp;[2096]"/>
            <x15:cachedUniqueName index="233" name="[dWOs 1].[WO].&amp;[2099]"/>
            <x15:cachedUniqueName index="234" name="[dWOs 1].[WO].&amp;[2101]"/>
            <x15:cachedUniqueName index="235" name="[dWOs 1].[WO].&amp;[2105]"/>
            <x15:cachedUniqueName index="236" name="[dWOs 1].[WO].&amp;[2106]"/>
            <x15:cachedUniqueName index="237" name="[dWOs 1].[WO].&amp;[2107]"/>
            <x15:cachedUniqueName index="238" name="[dWOs 1].[WO].&amp;[2110]"/>
            <x15:cachedUniqueName index="239" name="[dWOs 1].[WO].&amp;[2111]"/>
            <x15:cachedUniqueName index="240" name="[dWOs 1].[WO].&amp;[2112]"/>
            <x15:cachedUniqueName index="241" name="[dWOs 1].[WO].&amp;[2113]"/>
            <x15:cachedUniqueName index="242" name="[dWOs 1].[WO].&amp;[2116]"/>
            <x15:cachedUniqueName index="243" name="[dWOs 1].[WO].&amp;[2119]"/>
            <x15:cachedUniqueName index="244" name="[dWOs 1].[WO].&amp;[2220]"/>
            <x15:cachedUniqueName index="245" name="[dWOs 1].[WO].&amp;[2221]"/>
            <x15:cachedUniqueName index="246" name="[dWOs 1].[WO].&amp;[2222]"/>
            <x15:cachedUniqueName index="247" name="[dWOs 1].[WO].&amp;[2223]"/>
            <x15:cachedUniqueName index="248" name="[dWOs 1].[WO].&amp;[2227]"/>
            <x15:cachedUniqueName index="249" name="[dWOs 1].[WO].&amp;[2234]"/>
            <x15:cachedUniqueName index="250" name="[dWOs 1].[WO].&amp;[2237]"/>
            <x15:cachedUniqueName index="251" name="[dWOs 1].[WO].&amp;[2241]"/>
            <x15:cachedUniqueName index="252" name="[dWOs 1].[WO].&amp;[2243]"/>
            <x15:cachedUniqueName index="253" name="[dWOs 1].[WO].&amp;[2244]"/>
            <x15:cachedUniqueName index="254" name="[dWOs 1].[WO].&amp;[2245]"/>
            <x15:cachedUniqueName index="255" name="[dWOs 1].[WO].&amp;[2246]"/>
            <x15:cachedUniqueName index="256" name="[dWOs 1].[WO].&amp;[2247]"/>
            <x15:cachedUniqueName index="257" name="[dWOs 1].[WO].&amp;[2248]"/>
            <x15:cachedUniqueName index="258" name="[dWOs 1].[WO].&amp;[2252]"/>
            <x15:cachedUniqueName index="259" name="[dWOs 1].[WO].&amp;[2263]"/>
            <x15:cachedUniqueName index="260" name="[dWOs 1].[WO].&amp;[2278]"/>
            <x15:cachedUniqueName index="261" name="[dWOs 1].[WO].&amp;[2279]"/>
            <x15:cachedUniqueName index="262" name="[dWOs 1].[WO].&amp;[2280]"/>
            <x15:cachedUniqueName index="263" name="[dWOs 1].[WO].&amp;[2281]"/>
            <x15:cachedUniqueName index="264" name="[dWOs 1].[WO].&amp;[2282]"/>
            <x15:cachedUniqueName index="265" name="[dWOs 1].[WO].&amp;[2284]"/>
            <x15:cachedUniqueName index="266" name="[dWOs 1].[WO].&amp;[2287]"/>
            <x15:cachedUniqueName index="267" name="[dWOs 1].[WO].&amp;[2289]"/>
            <x15:cachedUniqueName index="268" name="[dWOs 1].[WO].&amp;[2290]"/>
            <x15:cachedUniqueName index="269" name="[dWOs 1].[WO].&amp;[2294]"/>
            <x15:cachedUniqueName index="270" name="[dWOs 1].[WO].&amp;[2297]"/>
            <x15:cachedUniqueName index="271" name="[dWOs 1].[WO].&amp;[2298]"/>
            <x15:cachedUniqueName index="272" name="[dWOs 1].[WO].&amp;[2302]"/>
            <x15:cachedUniqueName index="273" name="[dWOs 1].[WO].&amp;[2320]"/>
            <x15:cachedUniqueName index="274" name="[dWOs 1].[WO].&amp;[2322]"/>
            <x15:cachedUniqueName index="275" name="[dWOs 1].[WO].&amp;[2323]"/>
            <x15:cachedUniqueName index="276" name="[dWOs 1].[WO].&amp;[2329]"/>
            <x15:cachedUniqueName index="277" name="[dWOs 1].[WO].&amp;[2336]"/>
            <x15:cachedUniqueName index="278" name="[dWOs 1].[WO].&amp;[2339]"/>
            <x15:cachedUniqueName index="279" name="[dWOs 1].[WO].&amp;[2340]"/>
            <x15:cachedUniqueName index="280" name="[dWOs 1].[WO].&amp;[2341]"/>
            <x15:cachedUniqueName index="281" name="[dWOs 1].[WO].&amp;[2343]"/>
            <x15:cachedUniqueName index="282" name="[dWOs 1].[WO].&amp;[2346]"/>
            <x15:cachedUniqueName index="283" name="[dWOs 1].[WO].&amp;[2347]"/>
            <x15:cachedUniqueName index="284" name="[dWOs 1].[WO].&amp;[2354]"/>
            <x15:cachedUniqueName index="285" name="[dWOs 1].[WO].&amp;[2357]"/>
            <x15:cachedUniqueName index="286" name="[dWOs 1].[WO].&amp;[2358]"/>
            <x15:cachedUniqueName index="287" name="[dWOs 1].[WO].&amp;[2363]"/>
            <x15:cachedUniqueName index="288" name="[dWOs 1].[WO].&amp;[2366]"/>
            <x15:cachedUniqueName index="289" name="[dWOs 1].[WO].&amp;[2367]"/>
            <x15:cachedUniqueName index="290" name="[dWOs 1].[WO].&amp;[2371]"/>
            <x15:cachedUniqueName index="291" name="[dWOs 1].[WO].&amp;[2372]"/>
            <x15:cachedUniqueName index="292" name="[dWOs 1].[WO].&amp;[2377]"/>
            <x15:cachedUniqueName index="293" name="[dWOs 1].[WO].&amp;[2379]"/>
            <x15:cachedUniqueName index="294" name="[dWOs 1].[WO].&amp;[2380]"/>
            <x15:cachedUniqueName index="295" name="[dWOs 1].[WO].&amp;[2386]"/>
            <x15:cachedUniqueName index="296" name="[dWOs 1].[WO].&amp;[2388]"/>
            <x15:cachedUniqueName index="297" name="[dWOs 1].[WO].&amp;[2390]"/>
            <x15:cachedUniqueName index="298" name="[dWOs 1].[WO].&amp;[2392]"/>
            <x15:cachedUniqueName index="299" name="[dWOs 1].[WO].&amp;[2393]"/>
            <x15:cachedUniqueName index="300" name="[dWOs 1].[WO].&amp;[2395]"/>
            <x15:cachedUniqueName index="301" name="[dWOs 1].[WO].&amp;[2396]"/>
            <x15:cachedUniqueName index="302" name="[dWOs 1].[WO].&amp;[2398]"/>
            <x15:cachedUniqueName index="303" name="[dWOs 1].[WO].&amp;[2399]"/>
            <x15:cachedUniqueName index="304" name="[dWOs 1].[WO].&amp;[2405]"/>
            <x15:cachedUniqueName index="305" name="[dWOs 1].[WO].&amp;[2410]"/>
            <x15:cachedUniqueName index="306" name="[dWOs 1].[WO].&amp;[2411]"/>
            <x15:cachedUniqueName index="307" name="[dWOs 1].[WO].&amp;[2415]"/>
            <x15:cachedUniqueName index="308" name="[dWOs 1].[WO].&amp;[2416]"/>
            <x15:cachedUniqueName index="309" name="[dWOs 1].[WO].&amp;[2417]"/>
            <x15:cachedUniqueName index="310" name="[dWOs 1].[WO].&amp;[2421]"/>
            <x15:cachedUniqueName index="311" name="[dWOs 1].[WO].&amp;[2425]"/>
            <x15:cachedUniqueName index="312" name="[dWOs 1].[WO].&amp;[2427]"/>
            <x15:cachedUniqueName index="313" name="[dWOs 1].[WO].&amp;[2430]"/>
            <x15:cachedUniqueName index="314" name="[dWOs 1].[WO].&amp;[2431]"/>
            <x15:cachedUniqueName index="315" name="[dWOs 1].[WO].&amp;[2434]"/>
            <x15:cachedUniqueName index="316" name="[dWOs 1].[WO].&amp;[2436]"/>
            <x15:cachedUniqueName index="317" name="[dWOs 1].[WO].&amp;[2438]"/>
            <x15:cachedUniqueName index="318" name="[dWOs 1].[WO].&amp;[2440]"/>
            <x15:cachedUniqueName index="319" name="[dWOs 1].[WO].&amp;[2443]"/>
            <x15:cachedUniqueName index="320" name="[dWOs 1].[WO].&amp;[2445]"/>
            <x15:cachedUniqueName index="321" name="[dWOs 1].[WO].&amp;[2446]"/>
            <x15:cachedUniqueName index="322" name="[dWOs 1].[WO].&amp;[2447]"/>
            <x15:cachedUniqueName index="323" name="[dWOs 1].[WO].&amp;[2450]"/>
            <x15:cachedUniqueName index="324" name="[dWOs 1].[WO].&amp;[2467]"/>
            <x15:cachedUniqueName index="325" name="[dWOs 1].[WO].&amp;[2468]"/>
            <x15:cachedUniqueName index="326" name="[dWOs 1].[WO].&amp;[2474]"/>
            <x15:cachedUniqueName index="327" name="[dWOs 1].[WO].&amp;[2477]"/>
            <x15:cachedUniqueName index="328" name="[dWOs 1].[WO].&amp;[2478]"/>
            <x15:cachedUniqueName index="329" name="[dWOs 1].[WO].&amp;[2482]"/>
            <x15:cachedUniqueName index="330" name="[dWOs 1].[WO].&amp;[2486]"/>
            <x15:cachedUniqueName index="331" name="[dWOs 1].[WO].&amp;[2489]"/>
            <x15:cachedUniqueName index="332" name="[dWOs 1].[WO].&amp;[2498]"/>
            <x15:cachedUniqueName index="333" name="[dWOs 1].[WO].&amp;[2499]"/>
            <x15:cachedUniqueName index="334" name="[dWOs 1].[WO].&amp;[2502]"/>
            <x15:cachedUniqueName index="335" name="[dWOs 1].[WO].&amp;[2503]"/>
            <x15:cachedUniqueName index="336" name="[dWOs 1].[WO].&amp;[2504]"/>
            <x15:cachedUniqueName index="337" name="[dWOs 1].[WO].&amp;[2505]"/>
            <x15:cachedUniqueName index="338" name="[dWOs 1].[WO].&amp;[2508]"/>
            <x15:cachedUniqueName index="339" name="[dWOs 1].[WO].&amp;[2509]"/>
            <x15:cachedUniqueName index="340" name="[dWOs 1].[WO].&amp;[2510]"/>
            <x15:cachedUniqueName index="341" name="[dWOs 1].[WO].&amp;[2511]"/>
            <x15:cachedUniqueName index="342" name="[dWOs 1].[WO].&amp;[2513]"/>
            <x15:cachedUniqueName index="343" name="[dWOs 1].[WO].&amp;[2517]"/>
            <x15:cachedUniqueName index="344" name="[dWOs 1].[WO].&amp;[2530]"/>
            <x15:cachedUniqueName index="345" name="[dWOs 1].[WO].&amp;[2532]"/>
            <x15:cachedUniqueName index="346" name="[dWOs 1].[WO].&amp;[2535]"/>
            <x15:cachedUniqueName index="347" name="[dWOs 1].[WO].&amp;[2536]"/>
            <x15:cachedUniqueName index="348" name="[dWOs 1].[WO].&amp;[2537]"/>
            <x15:cachedUniqueName index="349" name="[dWOs 1].[WO].&amp;[2538]"/>
            <x15:cachedUniqueName index="350" name="[dWOs 1].[WO].&amp;[2539]"/>
            <x15:cachedUniqueName index="351" name="[dWOs 1].[WO].&amp;[2540]"/>
            <x15:cachedUniqueName index="352" name="[dWOs 1].[WO].&amp;[2541]"/>
            <x15:cachedUniqueName index="353" name="[dWOs 1].[WO].&amp;[2542]"/>
            <x15:cachedUniqueName index="354" name="[dWOs 1].[WO].&amp;[2544]"/>
            <x15:cachedUniqueName index="355" name="[dWOs 1].[WO].&amp;[2549]"/>
            <x15:cachedUniqueName index="356" name="[dWOs 1].[WO].&amp;[2553]"/>
            <x15:cachedUniqueName index="357" name="[dWOs 1].[WO].&amp;[2560]"/>
            <x15:cachedUniqueName index="358" name="[dWOs 1].[WO].&amp;[2561]"/>
            <x15:cachedUniqueName index="359" name="[dWOs 1].[WO].&amp;[2566]"/>
            <x15:cachedUniqueName index="360" name="[dWOs 1].[WO].&amp;[2567]"/>
            <x15:cachedUniqueName index="361" name="[dWOs 1].[WO].&amp;[2569]"/>
            <x15:cachedUniqueName index="362" name="[dWOs 1].[WO].&amp;[2570]"/>
            <x15:cachedUniqueName index="363" name="[dWOs 1].[WO].&amp;[2572]"/>
            <x15:cachedUniqueName index="364" name="[dWOs 1].[WO].&amp;[2576]"/>
            <x15:cachedUniqueName index="365" name="[dWOs 1].[WO].&amp;[2577]"/>
            <x15:cachedUniqueName index="366" name="[dWOs 1].[WO].&amp;[2578]"/>
            <x15:cachedUniqueName index="367" name="[dWOs 1].[WO].&amp;[2580]"/>
            <x15:cachedUniqueName index="368" name="[dWOs 1].[WO].&amp;[2583]"/>
            <x15:cachedUniqueName index="369" name="[dWOs 1].[WO].&amp;[2589]"/>
            <x15:cachedUniqueName index="370" name="[dWOs 1].[WO].&amp;[2591]"/>
            <x15:cachedUniqueName index="371" name="[dWOs 1].[WO].&amp;[2592]"/>
            <x15:cachedUniqueName index="372" name="[dWOs 1].[WO].&amp;[2593]"/>
            <x15:cachedUniqueName index="373" name="[dWOs 1].[WO].&amp;[2594]"/>
            <x15:cachedUniqueName index="374" name="[dWOs 1].[WO].&amp;[2595]"/>
            <x15:cachedUniqueName index="375" name="[dWOs 1].[WO].&amp;[2596]"/>
            <x15:cachedUniqueName index="376" name="[dWOs 1].[WO].&amp;[2597]"/>
            <x15:cachedUniqueName index="377" name="[dWOs 1].[WO].&amp;[2598]"/>
            <x15:cachedUniqueName index="378" name="[dWOs 1].[WO].&amp;[2599]"/>
            <x15:cachedUniqueName index="379" name="[dWOs 1].[WO].&amp;[2600]"/>
            <x15:cachedUniqueName index="380" name="[dWOs 1].[WO].&amp;[2601]"/>
            <x15:cachedUniqueName index="381" name="[dWOs 1].[WO].&amp;[2602]"/>
            <x15:cachedUniqueName index="382" name="[dWOs 1].[WO].&amp;[2603]"/>
            <x15:cachedUniqueName index="383" name="[dWOs 1].[WO].&amp;[2607]"/>
            <x15:cachedUniqueName index="384" name="[dWOs 1].[WO].&amp;[2608]"/>
            <x15:cachedUniqueName index="385" name="[dWOs 1].[WO].&amp;[2609]"/>
            <x15:cachedUniqueName index="386" name="[dWOs 1].[WO].&amp;[2610]"/>
            <x15:cachedUniqueName index="387" name="[dWOs 1].[WO].&amp;[2611]"/>
            <x15:cachedUniqueName index="388" name="[dWOs 1].[WO].&amp;[2612]"/>
            <x15:cachedUniqueName index="389" name="[dWOs 1].[WO].&amp;[2613]"/>
            <x15:cachedUniqueName index="390" name="[dWOs 1].[WO].&amp;[2614]"/>
            <x15:cachedUniqueName index="391" name="[dWOs 1].[WO].&amp;[2615]"/>
            <x15:cachedUniqueName index="392" name="[dWOs 1].[WO].&amp;[2616]"/>
            <x15:cachedUniqueName index="393" name="[dWOs 1].[WO].&amp;[2617]"/>
            <x15:cachedUniqueName index="394" name="[dWOs 1].[WO].&amp;[2618]"/>
            <x15:cachedUniqueName index="395" name="[dWOs 1].[WO].&amp;[2619]"/>
            <x15:cachedUniqueName index="396" name="[dWOs 1].[WO].&amp;[2620]"/>
            <x15:cachedUniqueName index="397" name="[dWOs 1].[WO].&amp;[2621]"/>
            <x15:cachedUniqueName index="398" name="[dWOs 1].[WO].&amp;[2622]"/>
            <x15:cachedUniqueName index="399" name="[dWOs 1].[WO].&amp;[2624]"/>
            <x15:cachedUniqueName index="400" name="[dWOs 1].[WO].&amp;[2625]"/>
            <x15:cachedUniqueName index="401" name="[dWOs 1].[WO].&amp;[2626]"/>
            <x15:cachedUniqueName index="402" name="[dWOs 1].[WO].&amp;[2628]"/>
            <x15:cachedUniqueName index="403" name="[dWOs 1].[WO].&amp;[2629]"/>
            <x15:cachedUniqueName index="404" name="[dWOs 1].[WO].&amp;[2630]"/>
            <x15:cachedUniqueName index="405" name="[dWOs 1].[WO].&amp;[2631]"/>
            <x15:cachedUniqueName index="406" name="[dWOs 1].[WO].&amp;[2632]"/>
            <x15:cachedUniqueName index="407" name="[dWOs 1].[WO].&amp;[2633]"/>
            <x15:cachedUniqueName index="408" name="[dWOs 1].[WO].&amp;[2635]"/>
            <x15:cachedUniqueName index="409" name="[dWOs 1].[WO].&amp;[2636]"/>
            <x15:cachedUniqueName index="410" name="[dWOs 1].[WO].&amp;[2637]"/>
            <x15:cachedUniqueName index="411" name="[dWOs 1].[WO].&amp;[2638]"/>
            <x15:cachedUniqueName index="412" name="[dWOs 1].[WO].&amp;[2639]"/>
            <x15:cachedUniqueName index="413" name="[dWOs 1].[WO].&amp;[2641]"/>
            <x15:cachedUniqueName index="414" name="[dWOs 1].[WO].&amp;[2642]"/>
            <x15:cachedUniqueName index="415" name="[dWOs 1].[WO].&amp;[2643]"/>
            <x15:cachedUniqueName index="416" name="[dWOs 1].[WO].&amp;[2645]"/>
            <x15:cachedUniqueName index="417" name="[dWOs 1].[WO].&amp;[2647]"/>
            <x15:cachedUniqueName index="418" name="[dWOs 1].[WO].&amp;[2648]"/>
            <x15:cachedUniqueName index="419" name="[dWOs 1].[WO].&amp;[2650]"/>
            <x15:cachedUniqueName index="420" name="[dWOs 1].[WO].&amp;[2651]"/>
            <x15:cachedUniqueName index="421" name="[dWOs 1].[WO].&amp;[2652]"/>
            <x15:cachedUniqueName index="422" name="[dWOs 1].[WO].&amp;[2653]"/>
            <x15:cachedUniqueName index="423" name="[dWOs 1].[WO].&amp;[2654]"/>
            <x15:cachedUniqueName index="424" name="[dWOs 1].[WO].&amp;[2655]"/>
            <x15:cachedUniqueName index="425" name="[dWOs 1].[WO].&amp;[2658]"/>
            <x15:cachedUniqueName index="426" name="[dWOs 1].[WO].&amp;[2659]"/>
            <x15:cachedUniqueName index="427" name="[dWOs 1].[WO].&amp;[2660]"/>
            <x15:cachedUniqueName index="428" name="[dWOs 1].[WO].&amp;[2661]"/>
            <x15:cachedUniqueName index="429" name="[dWOs 1].[WO].&amp;[2662]"/>
            <x15:cachedUniqueName index="430" name="[dWOs 1].[WO].&amp;[2663]"/>
            <x15:cachedUniqueName index="431" name="[dWOs 1].[WO].&amp;[2664]"/>
            <x15:cachedUniqueName index="432" name="[dWOs 1].[WO].&amp;[2665]"/>
            <x15:cachedUniqueName index="433" name="[dWOs 1].[WO].&amp;[2666]"/>
            <x15:cachedUniqueName index="434" name="[dWOs 1].[WO].&amp;[2669]"/>
            <x15:cachedUniqueName index="435" name="[dWOs 1].[WO].&amp;[2670]"/>
            <x15:cachedUniqueName index="436" name="[dWOs 1].[WO].&amp;[2671]"/>
            <x15:cachedUniqueName index="437" name="[dWOs 1].[WO].&amp;[2672]"/>
            <x15:cachedUniqueName index="438" name="[dWOs 1].[WO].&amp;[2673]"/>
            <x15:cachedUniqueName index="439" name="[dWOs 1].[WO].&amp;[2674]"/>
            <x15:cachedUniqueName index="440" name="[dWOs 1].[WO].&amp;[2675]"/>
            <x15:cachedUniqueName index="441" name="[dWOs 1].[WO].&amp;[2676]"/>
            <x15:cachedUniqueName index="442" name="[dWOs 1].[WO].&amp;[2678]"/>
            <x15:cachedUniqueName index="443" name="[dWOs 1].[WO].&amp;[2681]"/>
            <x15:cachedUniqueName index="444" name="[dWOs 1].[WO].&amp;[2682]"/>
            <x15:cachedUniqueName index="445" name="[dWOs 1].[WO].&amp;[2683]"/>
            <x15:cachedUniqueName index="446" name="[dWOs 1].[WO].&amp;[2684]"/>
            <x15:cachedUniqueName index="447" name="[dWOs 1].[WO].&amp;[2686]"/>
            <x15:cachedUniqueName index="448" name="[dWOs 1].[WO].&amp;[2687]"/>
            <x15:cachedUniqueName index="449" name="[dWOs 1].[WO].&amp;[2688]"/>
            <x15:cachedUniqueName index="450" name="[dWOs 1].[WO].&amp;[2690]"/>
            <x15:cachedUniqueName index="451" name="[dWOs 1].[WO].&amp;[2691]"/>
            <x15:cachedUniqueName index="452" name="[dWOs 1].[WO].&amp;[2692]"/>
            <x15:cachedUniqueName index="453" name="[dWOs 1].[WO].&amp;[2694]"/>
            <x15:cachedUniqueName index="454" name="[dWOs 1].[WO].&amp;[2695]"/>
            <x15:cachedUniqueName index="455" name="[dWOs 1].[WO].&amp;[2697]"/>
            <x15:cachedUniqueName index="456" name="[dWOs 1].[WO].&amp;[2698]"/>
            <x15:cachedUniqueName index="457" name="[dWOs 1].[WO].&amp;[2699]"/>
            <x15:cachedUniqueName index="458" name="[dWOs 1].[WO].&amp;[2701]"/>
            <x15:cachedUniqueName index="459" name="[dWOs 1].[WO].&amp;[2703]"/>
            <x15:cachedUniqueName index="460" name="[dWOs 1].[WO].&amp;[2706]"/>
            <x15:cachedUniqueName index="461" name="[dWOs 1].[WO].&amp;[2707]"/>
            <x15:cachedUniqueName index="462" name="[dWOs 1].[WO].&amp;[2708]"/>
            <x15:cachedUniqueName index="463" name="[dWOs 1].[WO].&amp;[2709]"/>
            <x15:cachedUniqueName index="464" name="[dWOs 1].[WO].&amp;[2710]"/>
            <x15:cachedUniqueName index="465" name="[dWOs 1].[WO].&amp;[2711]"/>
            <x15:cachedUniqueName index="466" name="[dWOs 1].[WO].&amp;[2715]"/>
            <x15:cachedUniqueName index="467" name="[dWOs 1].[WO].&amp;[2716]"/>
            <x15:cachedUniqueName index="468" name="[dWOs 1].[WO].&amp;[2718]"/>
            <x15:cachedUniqueName index="469" name="[dWOs 1].[WO].&amp;[2719]"/>
            <x15:cachedUniqueName index="470" name="[dWOs 1].[WO].&amp;[2722]"/>
            <x15:cachedUniqueName index="471" name="[dWOs 1].[WO].&amp;[2723]"/>
            <x15:cachedUniqueName index="472" name="[dWOs 1].[WO].&amp;[2724]"/>
            <x15:cachedUniqueName index="473" name="[dWOs 1].[WO].&amp;[2727]"/>
            <x15:cachedUniqueName index="474" name="[dWOs 1].[WO].&amp;[2728]"/>
            <x15:cachedUniqueName index="475" name="[dWOs 1].[WO].&amp;[2729]"/>
            <x15:cachedUniqueName index="476" name="[dWOs 1].[WO].&amp;[2731]"/>
            <x15:cachedUniqueName index="477" name="[dWOs 1].[WO].&amp;[2735]"/>
            <x15:cachedUniqueName index="478" name="[dWOs 1].[WO].&amp;[2736]"/>
            <x15:cachedUniqueName index="479" name="[dWOs 1].[WO].&amp;[2737]"/>
            <x15:cachedUniqueName index="480" name="[dWOs 1].[WO].&amp;[2739]"/>
            <x15:cachedUniqueName index="481" name="[dWOs 1].[WO].&amp;[2740]"/>
            <x15:cachedUniqueName index="482" name="[dWOs 1].[WO].&amp;[2741]"/>
            <x15:cachedUniqueName index="483" name="[dWOs 1].[WO].&amp;[2742]"/>
            <x15:cachedUniqueName index="484" name="[dWOs 1].[WO].&amp;[2744]"/>
            <x15:cachedUniqueName index="485" name="[dWOs 1].[WO].&amp;[2746]"/>
            <x15:cachedUniqueName index="486" name="[dWOs 1].[WO].&amp;[2747]"/>
            <x15:cachedUniqueName index="487" name="[dWOs 1].[WO].&amp;[2748]"/>
            <x15:cachedUniqueName index="488" name="[dWOs 1].[WO].&amp;[2749]"/>
            <x15:cachedUniqueName index="489" name="[dWOs 1].[WO].&amp;[2750]"/>
            <x15:cachedUniqueName index="490" name="[dWOs 1].[WO].&amp;[2751]"/>
            <x15:cachedUniqueName index="491" name="[dWOs 1].[WO].&amp;[2752]"/>
            <x15:cachedUniqueName index="492" name="[dWOs 1].[WO].&amp;[2753]"/>
            <x15:cachedUniqueName index="493" name="[dWOs 1].[WO].&amp;[2755]"/>
            <x15:cachedUniqueName index="494" name="[dWOs 1].[WO].&amp;[2756]"/>
            <x15:cachedUniqueName index="495" name="[dWOs 1].[WO].&amp;[2758]"/>
            <x15:cachedUniqueName index="496" name="[dWOs 1].[WO].&amp;[2759]"/>
            <x15:cachedUniqueName index="497" name="[dWOs 1].[WO].&amp;[2760]"/>
            <x15:cachedUniqueName index="498" name="[dWOs 1].[WO].&amp;[2762]"/>
            <x15:cachedUniqueName index="499" name="[dWOs 1].[WO].&amp;[2763]"/>
            <x15:cachedUniqueName index="500" name="[dWOs 1].[WO].&amp;[2766]"/>
            <x15:cachedUniqueName index="501" name="[dWOs 1].[WO].&amp;[2767]"/>
            <x15:cachedUniqueName index="502" name="[dWOs 1].[WO].&amp;[2768]"/>
            <x15:cachedUniqueName index="503" name="[dWOs 1].[WO].&amp;[2769]"/>
            <x15:cachedUniqueName index="504" name="[dWOs 1].[WO].&amp;[2770]"/>
            <x15:cachedUniqueName index="505" name="[dWOs 1].[WO].&amp;[2771]"/>
            <x15:cachedUniqueName index="506" name="[dWOs 1].[WO].&amp;[2772]"/>
            <x15:cachedUniqueName index="507" name="[dWOs 1].[WO].&amp;[2773]"/>
            <x15:cachedUniqueName index="508" name="[dWOs 1].[WO].&amp;[2774]"/>
            <x15:cachedUniqueName index="509" name="[dWOs 1].[WO].&amp;[2775]"/>
            <x15:cachedUniqueName index="510" name="[dWOs 1].[WO].&amp;[2776]"/>
            <x15:cachedUniqueName index="511" name="[dWOs 1].[WO].&amp;[2778]"/>
            <x15:cachedUniqueName index="512" name="[dWOs 1].[WO].&amp;[2779]"/>
            <x15:cachedUniqueName index="513" name="[dWOs 1].[WO].&amp;[2780]"/>
            <x15:cachedUniqueName index="514" name="[dWOs 1].[WO].&amp;[2781]"/>
            <x15:cachedUniqueName index="515" name="[dWOs 1].[WO].&amp;[2783]"/>
            <x15:cachedUniqueName index="516" name="[dWOs 1].[WO].&amp;[2784]"/>
            <x15:cachedUniqueName index="517" name="[dWOs 1].[WO].&amp;[2785]"/>
            <x15:cachedUniqueName index="518" name="[dWOs 1].[WO].&amp;[2786]"/>
            <x15:cachedUniqueName index="519" name="[dWOs 1].[WO].&amp;[2787]"/>
            <x15:cachedUniqueName index="520" name="[dWOs 1].[WO].&amp;[2788]"/>
            <x15:cachedUniqueName index="521" name="[dWOs 1].[WO].&amp;[2789]"/>
            <x15:cachedUniqueName index="522" name="[dWOs 1].[WO].&amp;[2790]"/>
            <x15:cachedUniqueName index="523" name="[dWOs 1].[WO].&amp;[2791]"/>
            <x15:cachedUniqueName index="524" name="[dWOs 1].[WO].&amp;[2792]"/>
            <x15:cachedUniqueName index="525" name="[dWOs 1].[WO].&amp;[2793]"/>
            <x15:cachedUniqueName index="526" name="[dWOs 1].[WO].&amp;[2794]"/>
            <x15:cachedUniqueName index="527" name="[dWOs 1].[WO].&amp;[2795]"/>
            <x15:cachedUniqueName index="528" name="[dWOs 1].[WO].&amp;[2797]"/>
            <x15:cachedUniqueName index="529" name="[dWOs 1].[WO].&amp;[2798]"/>
            <x15:cachedUniqueName index="530" name="[dWOs 1].[WO].&amp;[2800]"/>
            <x15:cachedUniqueName index="531" name="[dWOs 1].[WO].&amp;[2801]"/>
            <x15:cachedUniqueName index="532" name="[dWOs 1].[WO].&amp;[2803]"/>
            <x15:cachedUniqueName index="533" name="[dWOs 1].[WO].&amp;[2804]"/>
            <x15:cachedUniqueName index="534" name="[dWOs 1].[WO].&amp;[2806]"/>
            <x15:cachedUniqueName index="535" name="[dWOs 1].[WO].&amp;[2808]"/>
            <x15:cachedUniqueName index="536" name="[dWOs 1].[WO].&amp;[2809]"/>
            <x15:cachedUniqueName index="537" name="[dWOs 1].[WO].&amp;[2810]"/>
            <x15:cachedUniqueName index="538" name="[dWOs 1].[WO].&amp;[2814]"/>
            <x15:cachedUniqueName index="539" name="[dWOs 1].[WO].&amp;[2815]"/>
            <x15:cachedUniqueName index="540" name="[dWOs 1].[WO].&amp;[2816]"/>
            <x15:cachedUniqueName index="541" name="[dWOs 1].[WO].&amp;[2817]"/>
            <x15:cachedUniqueName index="542" name="[dWOs 1].[WO].&amp;[2818]"/>
            <x15:cachedUniqueName index="543" name="[dWOs 1].[WO].&amp;[2819]"/>
            <x15:cachedUniqueName index="544" name="[dWOs 1].[WO].&amp;[2820]"/>
            <x15:cachedUniqueName index="545" name="[dWOs 1].[WO].&amp;[2821]"/>
            <x15:cachedUniqueName index="546" name="[dWOs 1].[WO].&amp;[2823]"/>
            <x15:cachedUniqueName index="547" name="[dWOs 1].[WO].&amp;[2826]"/>
            <x15:cachedUniqueName index="548" name="[dWOs 1].[WO].&amp;[2827]"/>
            <x15:cachedUniqueName index="549" name="[dWOs 1].[WO].&amp;[2828]"/>
            <x15:cachedUniqueName index="550" name="[dWOs 1].[WO].&amp;[2829]"/>
            <x15:cachedUniqueName index="551" name="[dWOs 1].[WO].&amp;[2830]"/>
            <x15:cachedUniqueName index="552" name="[dWOs 1].[WO].&amp;[2831]"/>
            <x15:cachedUniqueName index="553" name="[dWOs 1].[WO].&amp;[2832]"/>
            <x15:cachedUniqueName index="554" name="[dWOs 1].[WO].&amp;[2833]"/>
            <x15:cachedUniqueName index="555" name="[dWOs 1].[WO].&amp;[2834]"/>
            <x15:cachedUniqueName index="556" name="[dWOs 1].[WO].&amp;[2835]"/>
            <x15:cachedUniqueName index="557" name="[dWOs 1].[WO].&amp;[2836]"/>
            <x15:cachedUniqueName index="558" name="[dWOs 1].[WO].&amp;[2837]"/>
            <x15:cachedUniqueName index="559" name="[dWOs 1].[WO].&amp;[2838]"/>
            <x15:cachedUniqueName index="560" name="[dWOs 1].[WO].&amp;[2839]"/>
            <x15:cachedUniqueName index="561" name="[dWOs 1].[WO].&amp;[2840]"/>
            <x15:cachedUniqueName index="562" name="[dWOs 1].[WO].&amp;[2841]"/>
            <x15:cachedUniqueName index="563" name="[dWOs 1].[WO].&amp;[2842]"/>
            <x15:cachedUniqueName index="564" name="[dWOs 1].[WO].&amp;[2843]"/>
            <x15:cachedUniqueName index="565" name="[dWOs 1].[WO].&amp;[2844]"/>
            <x15:cachedUniqueName index="566" name="[dWOs 1].[WO].&amp;[2845]"/>
            <x15:cachedUniqueName index="567" name="[dWOs 1].[WO].&amp;[2846]"/>
            <x15:cachedUniqueName index="568" name="[dWOs 1].[WO].&amp;[2847]"/>
            <x15:cachedUniqueName index="569" name="[dWOs 1].[WO].&amp;[2848]"/>
            <x15:cachedUniqueName index="570" name="[dWOs 1].[WO].&amp;[2849]"/>
            <x15:cachedUniqueName index="571" name="[dWOs 1].[WO].&amp;[2850]"/>
            <x15:cachedUniqueName index="572" name="[dWOs 1].[WO].&amp;[2851]"/>
            <x15:cachedUniqueName index="573" name="[dWOs 1].[WO].&amp;[2852]"/>
            <x15:cachedUniqueName index="574" name="[dWOs 1].[WO].&amp;[2853]"/>
            <x15:cachedUniqueName index="575" name="[dWOs 1].[WO].&amp;[2854]"/>
            <x15:cachedUniqueName index="576" name="[dWOs 1].[WO].&amp;[2855]"/>
            <x15:cachedUniqueName index="577" name="[dWOs 1].[WO].&amp;[2857]"/>
            <x15:cachedUniqueName index="578" name="[dWOs 1].[WO].&amp;[2859]"/>
            <x15:cachedUniqueName index="579" name="[dWOs 1].[WO].&amp;[2860]"/>
            <x15:cachedUniqueName index="580" name="[dWOs 1].[WO].&amp;[2861]"/>
            <x15:cachedUniqueName index="581" name="[dWOs 1].[WO].&amp;[2862]"/>
            <x15:cachedUniqueName index="582" name="[dWOs 1].[WO].&amp;[2863]"/>
            <x15:cachedUniqueName index="583" name="[dWOs 1].[WO].&amp;[2864]"/>
            <x15:cachedUniqueName index="584" name="[dWOs 1].[WO].&amp;[2865]"/>
            <x15:cachedUniqueName index="585" name="[dWOs 1].[WO].&amp;[2866]"/>
            <x15:cachedUniqueName index="586" name="[dWOs 1].[WO].&amp;[2867]"/>
            <x15:cachedUniqueName index="587" name="[dWOs 1].[WO].&amp;[2868]"/>
            <x15:cachedUniqueName index="588" name="[dWOs 1].[WO].&amp;[2869]"/>
            <x15:cachedUniqueName index="589" name="[dWOs 1].[WO].&amp;[2870]"/>
            <x15:cachedUniqueName index="590" name="[dWOs 1].[WO].&amp;[2871]"/>
            <x15:cachedUniqueName index="591" name="[dWOs 1].[WO].&amp;[2873]"/>
            <x15:cachedUniqueName index="592" name="[dWOs 1].[WO].&amp;[2874]"/>
            <x15:cachedUniqueName index="593" name="[dWOs 1].[WO].&amp;[2875]"/>
            <x15:cachedUniqueName index="594" name="[dWOs 1].[WO].&amp;[2877]"/>
            <x15:cachedUniqueName index="595" name="[dWOs 1].[WO].&amp;[2878]"/>
            <x15:cachedUniqueName index="596" name="[dWOs 1].[WO].&amp;[2879]"/>
            <x15:cachedUniqueName index="597" name="[dWOs 1].[WO].&amp;[2880]"/>
            <x15:cachedUniqueName index="598" name="[dWOs 1].[WO].&amp;[2881]"/>
            <x15:cachedUniqueName index="599" name="[dWOs 1].[WO].&amp;[2882]"/>
            <x15:cachedUniqueName index="600" name="[dWOs 1].[WO].&amp;[2883]"/>
            <x15:cachedUniqueName index="601" name="[dWOs 1].[WO].&amp;[2884]"/>
            <x15:cachedUniqueName index="602" name="[dWOs 1].[WO].&amp;[2885]"/>
            <x15:cachedUniqueName index="603" name="[dWOs 1].[WO].&amp;[2886]"/>
            <x15:cachedUniqueName index="604" name="[dWOs 1].[WO].&amp;[2887]"/>
            <x15:cachedUniqueName index="605" name="[dWOs 1].[WO].&amp;[2889]"/>
            <x15:cachedUniqueName index="606" name="[dWOs 1].[WO].&amp;[2890]"/>
            <x15:cachedUniqueName index="607" name="[dWOs 1].[WO].&amp;[2891]"/>
            <x15:cachedUniqueName index="608" name="[dWOs 1].[WO].&amp;[2892]"/>
            <x15:cachedUniqueName index="609" name="[dWOs 1].[WO].&amp;[2893]"/>
            <x15:cachedUniqueName index="610" name="[dWOs 1].[WO].&amp;[2894]"/>
            <x15:cachedUniqueName index="611" name="[dWOs 1].[WO].&amp;[2895]"/>
            <x15:cachedUniqueName index="612" name="[dWOs 1].[WO].&amp;[2896]"/>
            <x15:cachedUniqueName index="613" name="[dWOs 1].[WO].&amp;[2897]"/>
            <x15:cachedUniqueName index="614" name="[dWOs 1].[WO].&amp;[2898]"/>
            <x15:cachedUniqueName index="615" name="[dWOs 1].[WO].&amp;[2899]"/>
            <x15:cachedUniqueName index="616" name="[dWOs 1].[WO].&amp;[2900]"/>
            <x15:cachedUniqueName index="617" name="[dWOs 1].[WO].&amp;[2901]"/>
            <x15:cachedUniqueName index="618" name="[dWOs 1].[WO].&amp;[2902]"/>
            <x15:cachedUniqueName index="619" name="[dWOs 1].[WO].&amp;[2903]"/>
            <x15:cachedUniqueName index="620" name="[dWOs 1].[WO].&amp;[2904]"/>
            <x15:cachedUniqueName index="621" name="[dWOs 1].[WO].&amp;[2905]"/>
            <x15:cachedUniqueName index="622" name="[dWOs 1].[WO].&amp;[2906]"/>
            <x15:cachedUniqueName index="623" name="[dWOs 1].[WO].&amp;[2908]"/>
            <x15:cachedUniqueName index="624" name="[dWOs 1].[WO].&amp;[2910]"/>
            <x15:cachedUniqueName index="625" name="[dWOs 1].[WO].&amp;[2912]"/>
            <x15:cachedUniqueName index="626" name="[dWOs 1].[WO].&amp;[2913]"/>
            <x15:cachedUniqueName index="627" name="[dWOs 1].[WO].&amp;[2914]"/>
            <x15:cachedUniqueName index="628" name="[dWOs 1].[WO].&amp;[2915]"/>
            <x15:cachedUniqueName index="629" name="[dWOs 1].[WO].&amp;[2916]"/>
            <x15:cachedUniqueName index="630" name="[dWOs 1].[WO].&amp;[2917]"/>
            <x15:cachedUniqueName index="631" name="[dWOs 1].[WO].&amp;[2918]"/>
            <x15:cachedUniqueName index="632" name="[dWOs 1].[WO].&amp;[2919]"/>
            <x15:cachedUniqueName index="633" name="[dWOs 1].[WO].&amp;[2920]"/>
            <x15:cachedUniqueName index="634" name="[dWOs 1].[WO].&amp;[2921]"/>
            <x15:cachedUniqueName index="635" name="[dWOs 1].[WO].&amp;[2922]"/>
            <x15:cachedUniqueName index="636" name="[dWOs 1].[WO].&amp;[2923]"/>
            <x15:cachedUniqueName index="637" name="[dWOs 1].[WO].&amp;[2924]"/>
            <x15:cachedUniqueName index="638" name="[dWOs 1].[WO].&amp;[2925]"/>
            <x15:cachedUniqueName index="639" name="[dWOs 1].[WO].&amp;[2926]"/>
            <x15:cachedUniqueName index="640" name="[dWOs 1].[WO].&amp;[2928]"/>
            <x15:cachedUniqueName index="641" name="[dWOs 1].[WO].&amp;[2929]"/>
            <x15:cachedUniqueName index="642" name="[dWOs 1].[WO].&amp;[2930]"/>
            <x15:cachedUniqueName index="643" name="[dWOs 1].[WO].&amp;[2931]"/>
            <x15:cachedUniqueName index="644" name="[dWOs 1].[WO].&amp;[2932]"/>
            <x15:cachedUniqueName index="645" name="[dWOs 1].[WO].&amp;[2933]"/>
            <x15:cachedUniqueName index="646" name="[dWOs 1].[WO].&amp;[2934]"/>
            <x15:cachedUniqueName index="647" name="[dWOs 1].[WO].&amp;[2935]"/>
            <x15:cachedUniqueName index="648" name="[dWOs 1].[WO].&amp;[2936]"/>
            <x15:cachedUniqueName index="649" name="[dWOs 1].[WO].&amp;[2937]"/>
            <x15:cachedUniqueName index="650" name="[dWOs 1].[WO].&amp;[2938]"/>
            <x15:cachedUniqueName index="651" name="[dWOs 1].[WO].&amp;[2939]"/>
            <x15:cachedUniqueName index="652" name="[dWOs 1].[WO].&amp;[2940]"/>
            <x15:cachedUniqueName index="653" name="[dWOs 1].[WO].&amp;[2941]"/>
            <x15:cachedUniqueName index="654" name="[dWOs 1].[WO].&amp;[2942]"/>
            <x15:cachedUniqueName index="655" name="[dWOs 1].[WO].&amp;[2943]"/>
            <x15:cachedUniqueName index="656" name="[dWOs 1].[WO].&amp;[2944]"/>
            <x15:cachedUniqueName index="657" name="[dWOs 1].[WO].&amp;[2945]"/>
            <x15:cachedUniqueName index="658" name="[dWOs 1].[WO].&amp;[2946]"/>
            <x15:cachedUniqueName index="659" name="[dWOs 1].[WO].&amp;[2947]"/>
            <x15:cachedUniqueName index="660" name="[dWOs 1].[WO].&amp;[2948]"/>
            <x15:cachedUniqueName index="661" name="[dWOs 1].[WO].&amp;[2949]"/>
            <x15:cachedUniqueName index="662" name="[dWOs 1].[WO].&amp;[2950]"/>
            <x15:cachedUniqueName index="663" name="[dWOs 1].[WO].&amp;[2951]"/>
            <x15:cachedUniqueName index="664" name="[dWOs 1].[WO].&amp;[2952]"/>
            <x15:cachedUniqueName index="665" name="[dWOs 1].[WO].&amp;[2954]"/>
            <x15:cachedUniqueName index="666" name="[dWOs 1].[WO].&amp;[2955]"/>
            <x15:cachedUniqueName index="667" name="[dWOs 1].[WO].&amp;[2956]"/>
            <x15:cachedUniqueName index="668" name="[dWOs 1].[WO].&amp;[2957]"/>
            <x15:cachedUniqueName index="669" name="[dWOs 1].[WO].&amp;[2958]"/>
            <x15:cachedUniqueName index="670" name="[dWOs 1].[WO].&amp;[2959]"/>
            <x15:cachedUniqueName index="671" name="[dWOs 1].[WO].&amp;[2960]"/>
            <x15:cachedUniqueName index="672" name="[dWOs 1].[WO].&amp;[2961]"/>
            <x15:cachedUniqueName index="673" name="[dWOs 1].[WO].&amp;[2962]"/>
            <x15:cachedUniqueName index="674" name="[dWOs 1].[WO].&amp;[2963]"/>
            <x15:cachedUniqueName index="675" name="[dWOs 1].[WO].&amp;[2964]"/>
            <x15:cachedUniqueName index="676" name="[dWOs 1].[WO].&amp;[2965]"/>
            <x15:cachedUniqueName index="677" name="[dWOs 1].[WO].&amp;[2966]"/>
            <x15:cachedUniqueName index="678" name="[dWOs 1].[WO].&amp;[2967]"/>
            <x15:cachedUniqueName index="679" name="[dWOs 1].[WO].&amp;[2968]"/>
            <x15:cachedUniqueName index="680" name="[dWOs 1].[WO].&amp;[2969]"/>
            <x15:cachedUniqueName index="681" name="[dWOs 1].[WO].&amp;[2970]"/>
            <x15:cachedUniqueName index="682" name="[dWOs 1].[WO].&amp;[2971]"/>
            <x15:cachedUniqueName index="683" name="[dWOs 1].[WO].&amp;[2972]"/>
            <x15:cachedUniqueName index="684" name="[dWOs 1].[WO].&amp;[2973]"/>
            <x15:cachedUniqueName index="685" name="[dWOs 1].[WO].&amp;[2974]"/>
            <x15:cachedUniqueName index="686" name="[dWOs 1].[WO].&amp;[2975]"/>
            <x15:cachedUniqueName index="687" name="[dWOs 1].[WO].&amp;[2976]"/>
            <x15:cachedUniqueName index="688" name="[dWOs 1].[WO].&amp;[2977]"/>
            <x15:cachedUniqueName index="689" name="[dWOs 1].[WO].&amp;[2978]"/>
            <x15:cachedUniqueName index="690" name="[dWOs 1].[WO].&amp;[2979]"/>
            <x15:cachedUniqueName index="691" name="[dWOs 1].[WO].&amp;[2980]"/>
            <x15:cachedUniqueName index="692" name="[dWOs 1].[WO].&amp;[2981]"/>
            <x15:cachedUniqueName index="693" name="[dWOs 1].[WO].&amp;[2982]"/>
            <x15:cachedUniqueName index="694" name="[dWOs 1].[WO].&amp;[2983]"/>
            <x15:cachedUniqueName index="695" name="[dWOs 1].[WO].&amp;[2984]"/>
            <x15:cachedUniqueName index="696" name="[dWOs 1].[WO].&amp;[2985]"/>
            <x15:cachedUniqueName index="697" name="[dWOs 1].[WO].&amp;[2987]"/>
            <x15:cachedUniqueName index="698" name="[dWOs 1].[WO].&amp;[2988]"/>
            <x15:cachedUniqueName index="699" name="[dWOs 1].[WO].&amp;[2989]"/>
            <x15:cachedUniqueName index="700" name="[dWOs 1].[WO].&amp;[2990]"/>
            <x15:cachedUniqueName index="701" name="[dWOs 1].[WO].&amp;[2991]"/>
            <x15:cachedUniqueName index="702" name="[dWOs 1].[WO].&amp;[2992]"/>
            <x15:cachedUniqueName index="703" name="[dWOs 1].[WO].&amp;[2993]"/>
            <x15:cachedUniqueName index="704" name="[dWOs 1].[WO].&amp;[2994]"/>
            <x15:cachedUniqueName index="705" name="[dWOs 1].[WO].&amp;[2995]"/>
            <x15:cachedUniqueName index="706" name="[dWOs 1].[WO].&amp;[2996]"/>
            <x15:cachedUniqueName index="707" name="[dWOs 1].[WO].&amp;[2997]"/>
            <x15:cachedUniqueName index="708" name="[dWOs 1].[WO].&amp;[2998]"/>
            <x15:cachedUniqueName index="709" name="[dWOs 1].[WO].&amp;[2999]"/>
            <x15:cachedUniqueName index="710" name="[dWOs 1].[WO].&amp;[3000]"/>
            <x15:cachedUniqueName index="711" name="[dWOs 1].[WO].&amp;[3001]"/>
            <x15:cachedUniqueName index="712" name="[dWOs 1].[WO].&amp;[3002]"/>
            <x15:cachedUniqueName index="713" name="[dWOs 1].[WO].&amp;[3003]"/>
            <x15:cachedUniqueName index="714" name="[dWOs 1].[WO].&amp;[3004]"/>
            <x15:cachedUniqueName index="715" name="[dWOs 1].[WO].&amp;[3005]"/>
            <x15:cachedUniqueName index="716" name="[dWOs 1].[WO].&amp;[3006]"/>
            <x15:cachedUniqueName index="717" name="[dWOs 1].[WO].&amp;[3007]"/>
            <x15:cachedUniqueName index="718" name="[dWOs 1].[WO].&amp;[3008]"/>
            <x15:cachedUniqueName index="719" name="[dWOs 1].[WO].&amp;[3009]"/>
            <x15:cachedUniqueName index="720" name="[dWOs 1].[WO].&amp;[3010]"/>
            <x15:cachedUniqueName index="721" name="[dWOs 1].[WO].&amp;[3011]"/>
            <x15:cachedUniqueName index="722" name="[dWOs 1].[WO].&amp;[3012]"/>
            <x15:cachedUniqueName index="723" name="[dWOs 1].[WO].&amp;[3013]"/>
            <x15:cachedUniqueName index="724" name="[dWOs 1].[WO].&amp;[3014]"/>
            <x15:cachedUniqueName index="725" name="[dWOs 1].[WO].&amp;[3015]"/>
            <x15:cachedUniqueName index="726" name="[dWOs 1].[WO].&amp;[3016]"/>
            <x15:cachedUniqueName index="727" name="[dWOs 1].[WO].&amp;[3017]"/>
            <x15:cachedUniqueName index="728" name="[dWOs 1].[WO].&amp;[3018]"/>
            <x15:cachedUniqueName index="729" name="[dWOs 1].[WO].&amp;[3019]"/>
            <x15:cachedUniqueName index="730" name="[dWOs 1].[WO].&amp;[3020]"/>
            <x15:cachedUniqueName index="731" name="[dWOs 1].[WO].&amp;[3021]"/>
            <x15:cachedUniqueName index="732" name="[dWOs 1].[WO].&amp;[3022]"/>
            <x15:cachedUniqueName index="733" name="[dWOs 1].[WO].&amp;[3023]"/>
            <x15:cachedUniqueName index="734" name="[dWOs 1].[WO].&amp;[3024]"/>
            <x15:cachedUniqueName index="735" name="[dWOs 1].[WO].&amp;[3026]"/>
            <x15:cachedUniqueName index="736" name="[dWOs 1].[WO].&amp;[3027]"/>
            <x15:cachedUniqueName index="737" name="[dWOs 1].[WO].&amp;[3028]"/>
            <x15:cachedUniqueName index="738" name="[dWOs 1].[WO].&amp;[3029]"/>
            <x15:cachedUniqueName index="739" name="[dWOs 1].[WO].&amp;[3030]"/>
            <x15:cachedUniqueName index="740" name="[dWOs 1].[WO].&amp;[3031]"/>
            <x15:cachedUniqueName index="741" name="[dWOs 1].[WO].&amp;[3032]"/>
            <x15:cachedUniqueName index="742" name="[dWOs 1].[WO].&amp;[3033]"/>
            <x15:cachedUniqueName index="743" name="[dWOs 1].[WO].&amp;[3034]"/>
            <x15:cachedUniqueName index="744" name="[dWOs 1].[WO].&amp;[3035]"/>
            <x15:cachedUniqueName index="745" name="[dWOs 1].[WO].&amp;[3036]"/>
            <x15:cachedUniqueName index="746" name="[dWOs 1].[WO].&amp;[3037]"/>
            <x15:cachedUniqueName index="747" name="[dWOs 1].[WO].&amp;[3038]"/>
            <x15:cachedUniqueName index="748" name="[dWOs 1].[WO].&amp;[3039]"/>
            <x15:cachedUniqueName index="749" name="[dWOs 1].[WO].&amp;[3040]"/>
            <x15:cachedUniqueName index="750" name="[dWOs 1].[WO].&amp;[3041]"/>
            <x15:cachedUniqueName index="751" name="[dWOs 1].[WO].&amp;[3042]"/>
            <x15:cachedUniqueName index="752" name="[dWOs 1].[WO].&amp;[3043]"/>
            <x15:cachedUniqueName index="753" name="[dWOs 1].[WO].&amp;[3044]"/>
            <x15:cachedUniqueName index="754" name="[dWOs 1].[WO].&amp;[3045]"/>
            <x15:cachedUniqueName index="755" name="[dWOs 1].[WO].&amp;[3046]"/>
            <x15:cachedUniqueName index="756" name="[dWOs 1].[WO].&amp;[3047]"/>
            <x15:cachedUniqueName index="757" name="[dWOs 1].[WO].&amp;[3048]"/>
            <x15:cachedUniqueName index="758" name="[dWOs 1].[WO].&amp;[3049]"/>
            <x15:cachedUniqueName index="759" name="[dWOs 1].[WO].&amp;[3050]"/>
            <x15:cachedUniqueName index="760" name="[dWOs 1].[WO].&amp;[3051]"/>
            <x15:cachedUniqueName index="761" name="[dWOs 1].[WO].&amp;[3052]"/>
            <x15:cachedUniqueName index="762" name="[dWOs 1].[WO].&amp;[3053]"/>
            <x15:cachedUniqueName index="763" name="[dWOs 1].[WO].&amp;[3054]"/>
            <x15:cachedUniqueName index="764" name="[dWOs 1].[WO].&amp;[3055]"/>
            <x15:cachedUniqueName index="765" name="[dWOs 1].[WO].&amp;[3056]"/>
            <x15:cachedUniqueName index="766" name="[dWOs 1].[WO].&amp;[3057]"/>
            <x15:cachedUniqueName index="767" name="[dWOs 1].[WO].&amp;[3058]"/>
            <x15:cachedUniqueName index="768" name="[dWOs 1].[WO].&amp;[3059]"/>
            <x15:cachedUniqueName index="769" name="[dWOs 1].[WO].&amp;[3060]"/>
            <x15:cachedUniqueName index="770" name="[dWOs 1].[WO].&amp;[3061]"/>
            <x15:cachedUniqueName index="771" name="[dWOs 1].[WO].&amp;[3062]"/>
            <x15:cachedUniqueName index="772" name="[dWOs 1].[WO].&amp;[3063]"/>
            <x15:cachedUniqueName index="773" name="[dWOs 1].[WO].&amp;[3064]"/>
            <x15:cachedUniqueName index="774" name="[dWOs 1].[WO].&amp;[3065]"/>
            <x15:cachedUniqueName index="775" name="[dWOs 1].[WO].&amp;[3066]"/>
            <x15:cachedUniqueName index="776" name="[dWOs 1].[WO].&amp;[3067]"/>
            <x15:cachedUniqueName index="777" name="[dWOs 1].[WO].&amp;[3068]"/>
            <x15:cachedUniqueName index="778" name="[dWOs 1].[WO].&amp;[3069]"/>
            <x15:cachedUniqueName index="779" name="[dWOs 1].[WO].&amp;[3070]"/>
            <x15:cachedUniqueName index="780" name="[dWOs 1].[WO].&amp;[3071]"/>
            <x15:cachedUniqueName index="781" name="[dWOs 1].[WO].&amp;[3072]"/>
            <x15:cachedUniqueName index="782" name="[dWOs 1].[WO].&amp;[3073]"/>
            <x15:cachedUniqueName index="783" name="[dWOs 1].[WO].&amp;[3074]"/>
            <x15:cachedUniqueName index="784" name="[dWOs 1].[WO].&amp;[3075]"/>
            <x15:cachedUniqueName index="785" name="[dWOs 1].[WO].&amp;[3076]"/>
            <x15:cachedUniqueName index="786" name="[dWOs 1].[WO].&amp;[3077]"/>
            <x15:cachedUniqueName index="787" name="[dWOs 1].[WO].&amp;[3079]"/>
            <x15:cachedUniqueName index="788" name="[dWOs 1].[WO].&amp;[3080]"/>
            <x15:cachedUniqueName index="789" name="[dWOs 1].[WO].&amp;[3081]"/>
            <x15:cachedUniqueName index="790" name="[dWOs 1].[WO].&amp;[3082]"/>
            <x15:cachedUniqueName index="791" name="[dWOs 1].[WO].&amp;[3083]"/>
            <x15:cachedUniqueName index="792" name="[dWOs 1].[WO].&amp;[3084]"/>
            <x15:cachedUniqueName index="793" name="[dWOs 1].[WO].&amp;[3085]"/>
            <x15:cachedUniqueName index="794" name="[dWOs 1].[WO].&amp;[3086]"/>
            <x15:cachedUniqueName index="795" name="[dWOs 1].[WO].&amp;[3087]"/>
            <x15:cachedUniqueName index="796" name="[dWOs 1].[WO].&amp;[3088]"/>
            <x15:cachedUniqueName index="797" name="[dWOs 1].[WO].&amp;[3089]"/>
            <x15:cachedUniqueName index="798" name="[dWOs 1].[WO].&amp;[3090]"/>
            <x15:cachedUniqueName index="799" name="[dWOs 1].[WO].&amp;[3091]"/>
            <x15:cachedUniqueName index="800" name="[dWOs 1].[WO].&amp;[3092]"/>
            <x15:cachedUniqueName index="801" name="[dWOs 1].[WO].&amp;[3093]"/>
            <x15:cachedUniqueName index="802" name="[dWOs 1].[WO].&amp;[3094]"/>
            <x15:cachedUniqueName index="803" name="[dWOs 1].[WO].&amp;[3095]"/>
            <x15:cachedUniqueName index="804" name="[dWOs 1].[WO].&amp;[3096]"/>
            <x15:cachedUniqueName index="805" name="[dWOs 1].[WO].&amp;[3097]"/>
            <x15:cachedUniqueName index="806" name="[dWOs 1].[WO].&amp;[3098]"/>
            <x15:cachedUniqueName index="807" name="[dWOs 1].[WO].&amp;[3099]"/>
            <x15:cachedUniqueName index="808" name="[dWOs 1].[WO].&amp;[3100]"/>
            <x15:cachedUniqueName index="809" name="[dWOs 1].[WO].&amp;[3101]"/>
            <x15:cachedUniqueName index="810" name="[dWOs 1].[WO].&amp;[3102]"/>
            <x15:cachedUniqueName index="811" name="[dWOs 1].[WO].&amp;[3103]"/>
            <x15:cachedUniqueName index="812" name="[dWOs 1].[WO].&amp;[3104]"/>
            <x15:cachedUniqueName index="813" name="[dWOs 1].[WO].&amp;[3105]"/>
            <x15:cachedUniqueName index="814" name="[dWOs 1].[WO].&amp;[3106]"/>
            <x15:cachedUniqueName index="815" name="[dWOs 1].[WO].&amp;[3107]"/>
            <x15:cachedUniqueName index="816" name="[dWOs 1].[WO].&amp;[3108]"/>
            <x15:cachedUniqueName index="817" name="[dWOs 1].[WO].&amp;[3109]"/>
            <x15:cachedUniqueName index="818" name="[dWOs 1].[WO].&amp;[3110]"/>
            <x15:cachedUniqueName index="819" name="[dWOs 1].[WO].&amp;[3111]"/>
            <x15:cachedUniqueName index="820" name="[dWOs 1].[WO].&amp;[3112]"/>
            <x15:cachedUniqueName index="821" name="[dWOs 1].[WO].&amp;[3113]"/>
            <x15:cachedUniqueName index="822" name="[dWOs 1].[WO].&amp;[3114]"/>
            <x15:cachedUniqueName index="823" name="[dWOs 1].[WO].&amp;[3115]"/>
            <x15:cachedUniqueName index="824" name="[dWOs 1].[WO].&amp;[3116]"/>
            <x15:cachedUniqueName index="825" name="[dWOs 1].[WO].&amp;[3117]"/>
            <x15:cachedUniqueName index="826" name="[dWOs 1].[WO].&amp;[3118]"/>
            <x15:cachedUniqueName index="827" name="[dWOs 1].[WO].&amp;[3119]"/>
            <x15:cachedUniqueName index="828" name="[dWOs 1].[WO].&amp;[3120]"/>
            <x15:cachedUniqueName index="829" name="[dWOs 1].[WO].&amp;[3121]"/>
            <x15:cachedUniqueName index="830" name="[dWOs 1].[WO].&amp;[3122]"/>
            <x15:cachedUniqueName index="831" name="[dWOs 1].[WO].&amp;[3123]"/>
            <x15:cachedUniqueName index="832" name="[dWOs 1].[WO].&amp;[3124]"/>
            <x15:cachedUniqueName index="833" name="[dWOs 1].[WO].&amp;[3125]"/>
            <x15:cachedUniqueName index="834" name="[dWOs 1].[WO].&amp;[3126]"/>
            <x15:cachedUniqueName index="835" name="[dWOs 1].[WO].&amp;[3127]"/>
            <x15:cachedUniqueName index="836" name="[dWOs 1].[WO].&amp;[3128]"/>
            <x15:cachedUniqueName index="837" name="[dWOs 1].[WO].&amp;[3129]"/>
            <x15:cachedUniqueName index="838" name="[dWOs 1].[WO].&amp;[3130]"/>
            <x15:cachedUniqueName index="839" name="[dWOs 1].[WO].&amp;[3131]"/>
            <x15:cachedUniqueName index="840" name="[dWOs 1].[WO].&amp;[3132]"/>
            <x15:cachedUniqueName index="841" name="[dWOs 1].[WO].&amp;[3133]"/>
            <x15:cachedUniqueName index="842" name="[dWOs 1].[WO].&amp;[3134]"/>
            <x15:cachedUniqueName index="843" name="[dWOs 1].[WO].&amp;[3135]"/>
            <x15:cachedUniqueName index="844" name="[dWOs 1].[WO].&amp;[3136]"/>
            <x15:cachedUniqueName index="845" name="[dWOs 1].[WO].&amp;[3137]"/>
            <x15:cachedUniqueName index="846" name="[dWOs 1].[WO].&amp;[3138]"/>
            <x15:cachedUniqueName index="847" name="[dWOs 1].[WO].&amp;[3139]"/>
            <x15:cachedUniqueName index="848" name="[dWOs 1].[WO].&amp;[3140]"/>
            <x15:cachedUniqueName index="849" name="[dWOs 1].[WO].&amp;[3141]"/>
            <x15:cachedUniqueName index="850" name="[dWOs 1].[WO].&amp;[3142]"/>
            <x15:cachedUniqueName index="851" name="[dWOs 1].[WO].&amp;[3143]"/>
            <x15:cachedUniqueName index="852" name="[dWOs 1].[WO].&amp;[3144]"/>
            <x15:cachedUniqueName index="853" name="[dWOs 1].[WO].&amp;[3145]"/>
            <x15:cachedUniqueName index="854" name="[dWOs 1].[WO].&amp;[3146]"/>
            <x15:cachedUniqueName index="855" name="[dWOs 1].[WO].&amp;[3147]"/>
            <x15:cachedUniqueName index="856" name="[dWOs 1].[WO].&amp;[3148]"/>
            <x15:cachedUniqueName index="857" name="[dWOs 1].[WO].&amp;[3149]"/>
            <x15:cachedUniqueName index="858" name="[dWOs 1].[WO].&amp;[3150]"/>
            <x15:cachedUniqueName index="859" name="[dWOs 1].[WO].&amp;[3151]"/>
            <x15:cachedUniqueName index="860" name="[dWOs 1].[WO].&amp;[3152]"/>
            <x15:cachedUniqueName index="861" name="[dWOs 1].[WO].&amp;[3153]"/>
            <x15:cachedUniqueName index="862" name="[dWOs 1].[WO].&amp;[3154]"/>
            <x15:cachedUniqueName index="863" name="[dWOs 1].[WO].&amp;[3155]"/>
            <x15:cachedUniqueName index="864" name="[dWOs 1].[WO].&amp;[3156]"/>
            <x15:cachedUniqueName index="865" name="[dWOs 1].[WO].&amp;[3157]"/>
            <x15:cachedUniqueName index="866" name="[dWOs 1].[WO].&amp;[3158]"/>
            <x15:cachedUniqueName index="867" name="[dWOs 1].[WO].&amp;[3159]"/>
            <x15:cachedUniqueName index="868" name="[dWOs 1].[WO].&amp;[3160]"/>
            <x15:cachedUniqueName index="869" name="[dWOs 1].[WO].&amp;[3161]"/>
            <x15:cachedUniqueName index="870" name="[dWOs 1].[WO].&amp;[3163]"/>
            <x15:cachedUniqueName index="871" name="[dWOs 1].[WO].&amp;[3164]"/>
            <x15:cachedUniqueName index="872" name="[dWOs 1].[WO].&amp;[3165]"/>
            <x15:cachedUniqueName index="873" name="[dWOs 1].[WO].&amp;[3166]"/>
            <x15:cachedUniqueName index="874" name="[dWOs 1].[WO].&amp;[3167]"/>
            <x15:cachedUniqueName index="875" name="[dWOs 1].[WO].&amp;[3168]"/>
            <x15:cachedUniqueName index="876" name="[dWOs 1].[WO].&amp;[3169]"/>
            <x15:cachedUniqueName index="877" name="[dWOs 1].[WO].&amp;[3171]"/>
            <x15:cachedUniqueName index="878" name="[dWOs 1].[WO].&amp;[3172]"/>
            <x15:cachedUniqueName index="879" name="[dWOs 1].[WO].&amp;[3173]"/>
            <x15:cachedUniqueName index="880" name="[dWOs 1].[WO].&amp;[3174]"/>
            <x15:cachedUniqueName index="881" name="[dWOs 1].[WO].&amp;[3175]"/>
            <x15:cachedUniqueName index="882" name="[dWOs 1].[WO].&amp;[3176]"/>
            <x15:cachedUniqueName index="883" name="[dWOs 1].[WO].&amp;[3177]"/>
            <x15:cachedUniqueName index="884" name="[dWOs 1].[WO].&amp;[3178]"/>
            <x15:cachedUniqueName index="885" name="[dWOs 1].[WO].&amp;[3179]"/>
            <x15:cachedUniqueName index="886" name="[dWOs 1].[WO].&amp;[3180]"/>
            <x15:cachedUniqueName index="887" name="[dWOs 1].[WO].&amp;[3181]"/>
            <x15:cachedUniqueName index="888" name="[dWOs 1].[WO].&amp;[3182]"/>
            <x15:cachedUniqueName index="889" name="[dWOs 1].[WO].&amp;[3183]"/>
            <x15:cachedUniqueName index="890" name="[dWOs 1].[WO].&amp;[3184]"/>
            <x15:cachedUniqueName index="891" name="[dWOs 1].[WO].&amp;[3185]"/>
            <x15:cachedUniqueName index="892" name="[dWOs 1].[WO].&amp;[3186]"/>
            <x15:cachedUniqueName index="893" name="[dWOs 1].[WO].&amp;[3187]"/>
            <x15:cachedUniqueName index="894" name="[dWOs 1].[WO].&amp;[3188]"/>
            <x15:cachedUniqueName index="895" name="[dWOs 1].[WO].&amp;[3189]"/>
            <x15:cachedUniqueName index="896" name="[dWOs 1].[WO].&amp;[3190]"/>
            <x15:cachedUniqueName index="897" name="[dWOs 1].[WO].&amp;[3191]"/>
            <x15:cachedUniqueName index="898" name="[dWOs 1].[WO].&amp;[3192]"/>
            <x15:cachedUniqueName index="899" name="[dWOs 1].[WO].&amp;[3193]"/>
            <x15:cachedUniqueName index="900" name="[dWOs 1].[WO].&amp;[3194]"/>
            <x15:cachedUniqueName index="901" name="[dWOs 1].[WO].&amp;[3195]"/>
            <x15:cachedUniqueName index="902" name="[dWOs 1].[WO].&amp;[3196]"/>
            <x15:cachedUniqueName index="903" name="[dWOs 1].[WO].&amp;[3197]"/>
            <x15:cachedUniqueName index="904" name="[dWOs 1].[WO].&amp;[3198]"/>
            <x15:cachedUniqueName index="905" name="[dWOs 1].[WO].&amp;[3199]"/>
            <x15:cachedUniqueName index="906" name="[dWOs 1].[WO].&amp;[3200]"/>
            <x15:cachedUniqueName index="907" name="[dWOs 1].[WO].&amp;[3201]"/>
            <x15:cachedUniqueName index="908" name="[dWOs 1].[WO].&amp;[3202]"/>
            <x15:cachedUniqueName index="909" name="[dWOs 1].[WO].&amp;[3204]"/>
            <x15:cachedUniqueName index="910" name="[dWOs 1].[WO].&amp;[3205]"/>
            <x15:cachedUniqueName index="911" name="[dWOs 1].[WO].&amp;[3206]"/>
            <x15:cachedUniqueName index="912" name="[dWOs 1].[WO].&amp;[3207]"/>
            <x15:cachedUniqueName index="913" name="[dWOs 1].[WO].&amp;[3208]"/>
            <x15:cachedUniqueName index="914" name="[dWOs 1].[WO].&amp;[3209]"/>
            <x15:cachedUniqueName index="915" name="[dWOs 1].[WO].&amp;[3210]"/>
            <x15:cachedUniqueName index="916" name="[dWOs 1].[WO].&amp;[3211]"/>
            <x15:cachedUniqueName index="917" name="[dWOs 1].[WO].&amp;[3212]"/>
            <x15:cachedUniqueName index="918" name="[dWOs 1].[WO].&amp;[3213]"/>
            <x15:cachedUniqueName index="919" name="[dWOs 1].[WO].&amp;[3214]"/>
            <x15:cachedUniqueName index="920" name="[dWOs 1].[WO].&amp;[3215]"/>
            <x15:cachedUniqueName index="921" name="[dWOs 1].[WO].&amp;[3216]"/>
            <x15:cachedUniqueName index="922" name="[dWOs 1].[WO].&amp;[3217]"/>
            <x15:cachedUniqueName index="923" name="[dWOs 1].[WO].&amp;[3218]"/>
            <x15:cachedUniqueName index="924" name="[dWOs 1].[WO].&amp;[3219]"/>
            <x15:cachedUniqueName index="925" name="[dWOs 1].[WO].&amp;[3220]"/>
            <x15:cachedUniqueName index="926" name="[dWOs 1].[WO].&amp;[3221]"/>
            <x15:cachedUniqueName index="927" name="[dWOs 1].[WO].&amp;[3222]"/>
            <x15:cachedUniqueName index="928" name="[dWOs 1].[WO].&amp;[3223]"/>
            <x15:cachedUniqueName index="929" name="[dWOs 1].[WO].&amp;[3224]"/>
            <x15:cachedUniqueName index="930" name="[dWOs 1].[WO].&amp;[3225]"/>
            <x15:cachedUniqueName index="931" name="[dWOs 1].[WO].&amp;[3226]"/>
            <x15:cachedUniqueName index="932" name="[dWOs 1].[WO].&amp;[3227]"/>
            <x15:cachedUniqueName index="933" name="[dWOs 1].[WO].&amp;[3228]"/>
            <x15:cachedUniqueName index="934" name="[dWOs 1].[WO].&amp;[3229]"/>
            <x15:cachedUniqueName index="935" name="[dWOs 1].[WO].&amp;[3230]"/>
            <x15:cachedUniqueName index="936" name="[dWOs 1].[WO].&amp;[3231]"/>
            <x15:cachedUniqueName index="937" name="[dWOs 1].[WO].&amp;[3232]"/>
            <x15:cachedUniqueName index="938" name="[dWOs 1].[WO].&amp;[3233]"/>
            <x15:cachedUniqueName index="939" name="[dWOs 1].[WO].&amp;[3234]"/>
            <x15:cachedUniqueName index="940" name="[dWOs 1].[WO].&amp;[3235]"/>
            <x15:cachedUniqueName index="941" name="[dWOs 1].[WO].&amp;[3236]"/>
            <x15:cachedUniqueName index="942" name="[dWOs 1].[WO].&amp;[3237]"/>
            <x15:cachedUniqueName index="943" name="[dWOs 1].[WO].&amp;[3238]"/>
            <x15:cachedUniqueName index="944" name="[dWOs 1].[WO].&amp;[3239]"/>
            <x15:cachedUniqueName index="945" name="[dWOs 1].[WO].&amp;[3240]"/>
            <x15:cachedUniqueName index="946" name="[dWOs 1].[WO].&amp;[3241]"/>
            <x15:cachedUniqueName index="947" name="[dWOs 1].[WO].&amp;[3242]"/>
            <x15:cachedUniqueName index="948" name="[dWOs 1].[WO].&amp;[3243]"/>
            <x15:cachedUniqueName index="949" name="[dWOs 1].[WO].&amp;[3244]"/>
            <x15:cachedUniqueName index="950" name="[dWOs 1].[WO].&amp;[3245]"/>
            <x15:cachedUniqueName index="951" name="[dWOs 1].[WO].&amp;[3246]"/>
            <x15:cachedUniqueName index="952" name="[dWOs 1].[WO].&amp;[3247]"/>
            <x15:cachedUniqueName index="953" name="[dWOs 1].[WO].&amp;[3248]"/>
            <x15:cachedUniqueName index="954" name="[dWOs 1].[WO].&amp;[3249]"/>
            <x15:cachedUniqueName index="955" name="[dWOs 1].[WO].&amp;[3250]"/>
            <x15:cachedUniqueName index="956" name="[dWOs 1].[WO].&amp;[3251]"/>
            <x15:cachedUniqueName index="957" name="[dWOs 1].[WO].&amp;[3252]"/>
            <x15:cachedUniqueName index="958" name="[dWOs 1].[WO].&amp;[3253]"/>
            <x15:cachedUniqueName index="959" name="[dWOs 1].[WO].&amp;[3254]"/>
            <x15:cachedUniqueName index="960" name="[dWOs 1].[WO].&amp;[3255]"/>
            <x15:cachedUniqueName index="961" name="[dWOs 1].[WO].&amp;[3256]"/>
            <x15:cachedUniqueName index="962" name="[dWOs 1].[WO].&amp;[3257]"/>
            <x15:cachedUniqueName index="963" name="[dWOs 1].[WO].&amp;[3258]"/>
            <x15:cachedUniqueName index="964" name="[dWOs 1].[WO].&amp;[3259]"/>
            <x15:cachedUniqueName index="965" name="[dWOs 1].[WO].&amp;[3261]"/>
            <x15:cachedUniqueName index="966" name="[dWOs 1].[WO].&amp;[3262]"/>
            <x15:cachedUniqueName index="967" name="[dWOs 1].[WO].&amp;[3263]"/>
            <x15:cachedUniqueName index="968" name="[dWOs 1].[WO].&amp;[3264]"/>
            <x15:cachedUniqueName index="969" name="[dWOs 1].[WO].&amp;[3265]"/>
            <x15:cachedUniqueName index="970" name="[dWOs 1].[WO].&amp;[3266]"/>
            <x15:cachedUniqueName index="971" name="[dWOs 1].[WO].&amp;[3267]"/>
            <x15:cachedUniqueName index="972" name="[dWOs 1].[WO].&amp;[3269]"/>
            <x15:cachedUniqueName index="973" name="[dWOs 1].[WO].&amp;[3270]"/>
            <x15:cachedUniqueName index="974" name="[dWOs 1].[WO].&amp;[3271]"/>
            <x15:cachedUniqueName index="975" name="[dWOs 1].[WO].&amp;[3272]"/>
            <x15:cachedUniqueName index="976" name="[dWOs 1].[WO].&amp;[3273]"/>
            <x15:cachedUniqueName index="977" name="[dWOs 1].[WO].&amp;[3274]"/>
            <x15:cachedUniqueName index="978" name="[dWOs 1].[WO].&amp;[3275]"/>
            <x15:cachedUniqueName index="979" name="[dWOs 1].[WO].&amp;[3276]"/>
            <x15:cachedUniqueName index="980" name="[dWOs 1].[WO].&amp;[3277]"/>
            <x15:cachedUniqueName index="981" name="[dWOs 1].[WO].&amp;[3278]"/>
            <x15:cachedUniqueName index="982" name="[dWOs 1].[WO].&amp;[3279]"/>
            <x15:cachedUniqueName index="983" name="[dWOs 1].[WO].&amp;[3280]"/>
            <x15:cachedUniqueName index="984" name="[dWOs 1].[WO].&amp;[3281]"/>
            <x15:cachedUniqueName index="985" name="[dWOs 1].[WO].&amp;[3282]"/>
            <x15:cachedUniqueName index="986" name="[dWOs 1].[WO].&amp;[3283]"/>
            <x15:cachedUniqueName index="987" name="[dWOs 1].[WO].&amp;[3284]"/>
            <x15:cachedUniqueName index="988" name="[dWOs 1].[WO].&amp;[3285]"/>
            <x15:cachedUniqueName index="989" name="[dWOs 1].[WO].&amp;[3286]"/>
            <x15:cachedUniqueName index="990" name="[dWOs 1].[WO].&amp;[3287]"/>
            <x15:cachedUniqueName index="991" name="[dWOs 1].[WO].&amp;[3288]"/>
            <x15:cachedUniqueName index="992" name="[dWOs 1].[WO].&amp;[3289]"/>
            <x15:cachedUniqueName index="993" name="[dWOs 1].[WO].&amp;[3290]"/>
            <x15:cachedUniqueName index="994" name="[dWOs 1].[WO].&amp;[3291]"/>
            <x15:cachedUniqueName index="995" name="[dWOs 1].[WO].&amp;[3292]"/>
            <x15:cachedUniqueName index="996" name="[dWOs 1].[WO].&amp;[3293]"/>
            <x15:cachedUniqueName index="997" name="[dWOs 1].[WO].&amp;[3294]"/>
            <x15:cachedUniqueName index="998" name="[dWOs 1].[WO].&amp;[3295]"/>
            <x15:cachedUniqueName index="999" name="[dWOs 1].[WO].&amp;[3296]"/>
            <x15:cachedUniqueName index="1000" name="[dWOs 1].[WO].&amp;[3297]"/>
            <x15:cachedUniqueName index="1001" name="[dWOs 1].[WO].&amp;[3298]"/>
            <x15:cachedUniqueName index="1002" name="[dWOs 1].[WO].&amp;[3299]"/>
            <x15:cachedUniqueName index="1003" name="[dWOs 1].[WO].&amp;[3300]"/>
            <x15:cachedUniqueName index="1004" name="[dWOs 1].[WO].&amp;[3301]"/>
            <x15:cachedUniqueName index="1005" name="[dWOs 1].[WO].&amp;[3302]"/>
            <x15:cachedUniqueName index="1006" name="[dWOs 1].[WO].&amp;[3303]"/>
            <x15:cachedUniqueName index="1007" name="[dWOs 1].[WO].&amp;[3304]"/>
            <x15:cachedUniqueName index="1008" name="[dWOs 1].[WO].&amp;[3305]"/>
            <x15:cachedUniqueName index="1009" name="[dWOs 1].[WO].&amp;[3306]"/>
            <x15:cachedUniqueName index="1010" name="[dWOs 1].[WO].&amp;[3307]"/>
            <x15:cachedUniqueName index="1011" name="[dWOs 1].[WO].&amp;[3308]"/>
            <x15:cachedUniqueName index="1012" name="[dWOs 1].[WO].&amp;[3310]"/>
            <x15:cachedUniqueName index="1013" name="[dWOs 1].[WO].&amp;[3312]"/>
            <x15:cachedUniqueName index="1014" name="[dWOs 1].[WO].&amp;[3313]"/>
            <x15:cachedUniqueName index="1015" name="[dWOs 1].[WO].&amp;[3315]"/>
            <x15:cachedUniqueName index="1016" name="[dWOs 1].[WO].&amp;[3324]"/>
            <x15:cachedUniqueName index="1017" name="[dWOs 1].[WO].&amp;[3325]"/>
            <x15:cachedUniqueName index="1018" name="[dWOs 1].[WO].&amp;[3330]"/>
            <x15:cachedUniqueName index="1019" name="[dWOs 1].[WO].&amp;[3331]"/>
            <x15:cachedUniqueName index="1020" name="[dWOs 1].[WO].&amp;[3332]"/>
            <x15:cachedUniqueName index="1021" name="[dWOs 1].[WO].&amp;[3341]"/>
            <x15:cachedUniqueName index="1022" name="[dWOs 1].[WO].&amp;[3349]"/>
            <x15:cachedUniqueName index="1023" name="[dWOs 1].[WO].&amp;[3350]"/>
            <x15:cachedUniqueName index="1024" name="[dWOs 1].[WO].&amp;[3353]"/>
            <x15:cachedUniqueName index="1025" name="[dWOs 1].[WO].&amp;[3354]"/>
            <x15:cachedUniqueName index="1026" name="[dWOs 1].[WO].&amp;[3355]"/>
            <x15:cachedUniqueName index="1027" name="[dWOs 1].[WO].&amp;[3359]"/>
            <x15:cachedUniqueName index="1028" name="[dWOs 1].[WO].&amp;[3360]"/>
          </x15:cachedUniqueNames>
        </ext>
      </extLst>
    </cacheField>
    <cacheField name="[TabProd].[Month].[Month]" caption="Month" numFmtId="0" hierarchy="81" level="1">
      <sharedItems containsNonDate="0" containsDate="1" containsString="0" containsBlank="1" minDate="2025-01-01T00:00:00" maxDate="2025-03-02T00:00:00" count="4">
        <m/>
        <d v="2025-01-01T00:00:00"/>
        <d v="2025-02-01T00:00:00"/>
        <d v="2025-03-01T00:00:00"/>
      </sharedItems>
    </cacheField>
    <cacheField name="[Measures].[Soma de Total]" caption="Soma de Total" numFmtId="0" hierarchy="140" level="32767"/>
  </cacheFields>
  <cacheHierarchies count="143">
    <cacheHierarchy uniqueName="[ContractTypes].[ID]" caption="ID" attribute="1" defaultMemberUniqueName="[ContractTypes].[ID].[All]" allUniqueName="[ContractTypes].[ID].[All]" dimensionUniqueName="[ContractTypes]" displayFolder="" count="0" memberValueDatatype="20" unbalanced="0"/>
    <cacheHierarchy uniqueName="[ContractTypes].[ContractType]" caption="ContractType" attribute="1" defaultMemberUniqueName="[ContractTypes].[ContractType].[All]" allUniqueName="[ContractTypes].[ContractType].[All]" dimensionUniqueName="[ContractTypes]" displayFolder="" count="0" memberValueDatatype="130" unbalanced="0"/>
    <cacheHierarchy uniqueName="[ContractTypes 1].[ID]" caption="ID" attribute="1" defaultMemberUniqueName="[ContractTypes 1].[ID].[All]" allUniqueName="[ContractTypes 1].[ID].[All]" dimensionUniqueName="[ContractTypes 1]" displayFolder="" count="0" memberValueDatatype="20" unbalanced="0"/>
    <cacheHierarchy uniqueName="[ContractTypes 1].[ContractType]" caption="ContractType" attribute="1" defaultMemberUniqueName="[ContractTypes 1].[ContractType].[All]" allUniqueName="[ContractTypes 1].[ContractType].[All]" dimensionUniqueName="[ContractTypes 1]" displayFolder="" count="0" memberValueDatatype="130" unbalanced="0"/>
    <cacheHierarchy uniqueName="[Days].[Embark]" caption="Embark" attribute="1" defaultMemberUniqueName="[Days].[Embark].[All]" allUniqueName="[Days].[Embark].[All]" dimensionUniqueName="[Days]" displayFolder="" count="0" memberValueDatatype="130" unbalanced="0"/>
    <cacheHierarchy uniqueName="[Days].[WO]" caption="WO" attribute="1" defaultMemberUniqueName="[Days].[WO].[All]" allUniqueName="[Days].[WO].[All]" dimensionUniqueName="[Days]" displayFolder="" count="0" memberValueDatatype="20" unbalanced="0"/>
    <cacheHierarchy uniqueName="[Days].[Contract Category]" caption="Contract Category" attribute="1" defaultMemberUniqueName="[Days].[Contract Category].[All]" allUniqueName="[Days].[Contract Category].[All]" dimensionUniqueName="[Days]" displayFolder="" count="0" memberValueDatatype="130" unbalanced="0"/>
    <cacheHierarchy uniqueName="[Days].[Client]" caption="Client" attribute="1" defaultMemberUniqueName="[Days].[Client].[All]" allUniqueName="[Days].[Client].[All]" dimensionUniqueName="[Days]" displayFolder="" count="0" memberValueDatatype="130" unbalanced="0"/>
    <cacheHierarchy uniqueName="[Days].[Rig]" caption="Rig" attribute="1" defaultMemberUniqueName="[Days].[Rig].[All]" allUniqueName="[Days].[Rig].[All]" dimensionUniqueName="[Days]" displayFolder="" count="0" memberValueDatatype="130" unbalanced="0"/>
    <cacheHierarchy uniqueName="[Days].[SOW]" caption="SOW" attribute="1" defaultMemberUniqueName="[Days].[SOW].[All]" allUniqueName="[Days].[SOW].[All]" dimensionUniqueName="[Days]" displayFolder="" count="0" memberValueDatatype="130" unbalanced="0"/>
    <cacheHierarchy uniqueName="[Days].[Start Date]" caption="Start Date" attribute="1" time="1" defaultMemberUniqueName="[Days].[Start Date].[All]" allUniqueName="[Days].[Start Date].[All]" dimensionUniqueName="[Days]" displayFolder="" count="0" memberValueDatatype="7" unbalanced="0"/>
    <cacheHierarchy uniqueName="[Days].[End Date]" caption="End Date" attribute="1" time="1" defaultMemberUniqueName="[Days].[End Date].[All]" allUniqueName="[Days].[End Date].[All]" dimensionUniqueName="[Days]" displayFolder="" count="0" memberValueDatatype="7" unbalanced="0"/>
    <cacheHierarchy uniqueName="[Days].[Total]" caption="Total" attribute="1" defaultMemberUniqueName="[Days].[Total].[All]" allUniqueName="[Days].[Total].[All]" dimensionUniqueName="[Days]" displayFolder="" count="0" memberValueDatatype="20" unbalanced="0"/>
    <cacheHierarchy uniqueName="[Days].[Dates]" caption="Dates" attribute="1" time="1" defaultMemberUniqueName="[Days].[Dates].[All]" allUniqueName="[Days].[Dates].[All]" dimensionUniqueName="[Days]" displayFolder="" count="0" memberValueDatatype="7" unbalanced="0"/>
    <cacheHierarchy uniqueName="[Days].[Ano]" caption="Ano" attribute="1" defaultMemberUniqueName="[Days].[Ano].[All]" allUniqueName="[Days].[Ano].[All]" dimensionUniqueName="[Days]" displayFolder="" count="0" memberValueDatatype="20" unbalanced="0"/>
    <cacheHierarchy uniqueName="[Days].[Mês]" caption="Mês" attribute="1" defaultMemberUniqueName="[Days].[Mês].[All]" allUniqueName="[Days].[Mês].[All]" dimensionUniqueName="[Days]" displayFolder="" count="0" memberValueDatatype="130" unbalanced="0"/>
    <cacheHierarchy uniqueName="[dCategories].[Categories]" caption="Categories" attribute="1" defaultMemberUniqueName="[dCategories].[Categories].[All]" allUniqueName="[dCategories].[Categories].[All]" dimensionUniqueName="[dCategories]" displayFolder="" count="0" memberValueDatatype="130" unbalanced="0"/>
    <cacheHierarchy uniqueName="[dClientes].[ID]" caption="ID" attribute="1" defaultMemberUniqueName="[dClientes].[ID].[All]" allUniqueName="[dClientes].[ID].[All]" dimensionUniqueName="[dClientes]" displayFolder="" count="0" memberValueDatatype="20" unbalanced="0"/>
    <cacheHierarchy uniqueName="[dClientes].[Client]" caption="Client" attribute="1" defaultMemberUniqueName="[dClientes].[Client].[All]" allUniqueName="[dClientes].[Client].[All]" dimensionUniqueName="[dClientes]" displayFolder="" count="0" memberValueDatatype="130" unbalanced="0"/>
    <cacheHierarchy uniqueName="[dClientes].[ID_Client]" caption="ID_Client" attribute="1" defaultMemberUniqueName="[dClientes].[ID_Client].[All]" allUniqueName="[dClientes].[ID_Client].[All]" dimensionUniqueName="[dClientes]" displayFolder="" count="0" memberValueDatatype="130" unbalanced="0"/>
    <cacheHierarchy uniqueName="[dClientes].[Coord]" caption="Coord" attribute="1" defaultMemberUniqueName="[dClientes].[Coord].[All]" allUniqueName="[dClientes].[Coord].[All]" dimensionUniqueName="[dClientes]" displayFolder="" count="0" memberValueDatatype="130" unbalanced="0"/>
    <cacheHierarchy uniqueName="[dClientes].[ID Coord]" caption="ID Coord" attribute="1" defaultMemberUniqueName="[dClientes].[ID Coord].[All]" allUniqueName="[dClientes].[ID Coord].[All]" dimensionUniqueName="[dClientes]" displayFolder="" count="0" memberValueDatatype="130" unbalanced="0"/>
    <cacheHierarchy uniqueName="[dClientes].[Anexos]" caption="Anexos" attribute="1" defaultMemberUniqueName="[dClientes].[Anexos].[All]" allUniqueName="[dClientes].[Anexos].[All]" dimensionUniqueName="[dClientes]" displayFolder="" count="0" memberValueDatatype="130" unbalanced="0"/>
    <cacheHierarchy uniqueName="[dClientes].[ID_Country]" caption="ID_Country" attribute="1" defaultMemberUniqueName="[dClientes].[ID_Country].[All]" allUniqueName="[dClientes].[ID_Country].[All]" dimensionUniqueName="[dClientes]" displayFolder="" count="0" memberValueDatatype="5" unbalanced="0"/>
    <cacheHierarchy uniqueName="[dClientes].[Country]" caption="Country" attribute="1" defaultMemberUniqueName="[dClientes].[Country].[All]" allUniqueName="[dClientes].[Country].[All]" dimensionUniqueName="[dClientes]" displayFolder="" count="0" memberValueDatatype="130" unbalanced="0"/>
    <cacheHierarchy uniqueName="[dClientes].[BDM]" caption="BDM" attribute="1" defaultMemberUniqueName="[dClientes].[BDM].[All]" allUniqueName="[dClientes].[BDM].[All]" dimensionUniqueName="[dClientes]" displayFolder="" count="0" memberValueDatatype="130" unbalanced="0"/>
    <cacheHierarchy uniqueName="[dClientes].[Client_Pais]" caption="Client_Pais" attribute="1" defaultMemberUniqueName="[dClientes].[Client_Pais].[All]" allUniqueName="[dClientes].[Client_Pais].[All]" dimensionUniqueName="[dClientes]" displayFolder="" count="0" memberValueDatatype="130" unbalanced="0"/>
    <cacheHierarchy uniqueName="[dClientes].[client_id_mos]" caption="client_id_mos" attribute="1" defaultMemberUniqueName="[dClientes].[client_id_mos].[All]" allUniqueName="[dClientes].[client_id_mos].[All]" dimensionUniqueName="[dClientes]" displayFolder="" count="0" memberValueDatatype="5" unbalanced="0"/>
    <cacheHierarchy uniqueName="[dEmbarks].[Embark]" caption="Embark" attribute="1" defaultMemberUniqueName="[dEmbarks].[Embark].[All]" allUniqueName="[dEmbarks].[Embark].[All]" dimensionUniqueName="[dEmbarks]" displayFolder="" count="0" memberValueDatatype="130" unbalanced="0"/>
    <cacheHierarchy uniqueName="[dEmbarks].[ID]" caption="ID" attribute="1" defaultMemberUniqueName="[dEmbarks].[ID].[All]" allUniqueName="[dEmbarks].[ID].[All]" dimensionUniqueName="[dEmbarks]" displayFolder="" count="0" memberValueDatatype="20" unbalanced="0"/>
    <cacheHierarchy uniqueName="[dRig].[ID]" caption="ID" attribute="1" defaultMemberUniqueName="[dRig].[ID].[All]" allUniqueName="[dRig].[ID].[All]" dimensionUniqueName="[dRig]" displayFolder="" count="0" memberValueDatatype="20" unbalanced="0"/>
    <cacheHierarchy uniqueName="[dRig].[Rig]" caption="Rig" attribute="1" defaultMemberUniqueName="[dRig].[Rig].[All]" allUniqueName="[dRig].[Rig].[All]" dimensionUniqueName="[dRig]" displayFolder="" count="0" memberValueDatatype="130" unbalanced="0"/>
    <cacheHierarchy uniqueName="[dRig].[IDClient]" caption="IDClient" attribute="1" defaultMemberUniqueName="[dRig].[IDClient].[All]" allUniqueName="[dRig].[IDClient].[All]" dimensionUniqueName="[dRig]" displayFolder="" count="0" memberValueDatatype="5" unbalanced="0"/>
    <cacheHierarchy uniqueName="[dRig].[Client]" caption="Client" attribute="1" defaultMemberUniqueName="[dRig].[Client].[All]" allUniqueName="[dRig].[Client].[All]" dimensionUniqueName="[dRig]" displayFolder="" count="0" memberValueDatatype="130" unbalanced="0"/>
    <cacheHierarchy uniqueName="[dRig].[ID_Country]" caption="ID_Country" attribute="1" defaultMemberUniqueName="[dRig].[ID_Country].[All]" allUniqueName="[dRig].[ID_Country].[All]" dimensionUniqueName="[dRig]" displayFolder="" count="0" memberValueDatatype="5" unbalanced="0"/>
    <cacheHierarchy uniqueName="[dRig].[País]" caption="País" attribute="1" defaultMemberUniqueName="[dRig].[País].[All]" allUniqueName="[dRig].[País].[All]" dimensionUniqueName="[dRig]" displayFolder="" count="0" memberValueDatatype="130" unbalanced="0"/>
    <cacheHierarchy uniqueName="[dRig].[ID-Rig]" caption="ID-Rig" attribute="1" defaultMemberUniqueName="[dRig].[ID-Rig].[All]" allUniqueName="[dRig].[ID-Rig].[All]" dimensionUniqueName="[dRig]" displayFolder="" count="0" memberValueDatatype="130" unbalanced="0"/>
    <cacheHierarchy uniqueName="[dRig].[LinkFoto]" caption="LinkFoto" attribute="1" defaultMemberUniqueName="[dRig].[LinkFoto].[All]" allUniqueName="[dRig].[LinkFoto].[All]" dimensionUniqueName="[dRig]" displayFolder="" count="0" memberValueDatatype="130" unbalanced="0"/>
    <cacheHierarchy uniqueName="[dSoWDetail].[SoW]" caption="SoW" attribute="1" defaultMemberUniqueName="[dSoWDetail].[SoW].[All]" allUniqueName="[dSoWDetail].[SoW].[All]" dimensionUniqueName="[dSoWDetail]" displayFolder="" count="0" memberValueDatatype="130" unbalanced="0"/>
    <cacheHierarchy uniqueName="[dSoWDetail].[SoWDetail]" caption="SoWDetail" attribute="1" defaultMemberUniqueName="[dSoWDetail].[SoWDetail].[All]" allUniqueName="[dSoWDetail].[SoWDetail].[All]" dimensionUniqueName="[dSoWDetail]" displayFolder="" count="0" memberValueDatatype="130" unbalanced="0"/>
    <cacheHierarchy uniqueName="[dSoWDetail].[SoW-SoWDetail]" caption="SoW-SoWDetail" attribute="1" defaultMemberUniqueName="[dSoWDetail].[SoW-SoWDetail].[All]" allUniqueName="[dSoWDetail].[SoW-SoWDetail].[All]" dimensionUniqueName="[dSoWDetail]" displayFolder="" count="0" memberValueDatatype="130" unbalanced="0"/>
    <cacheHierarchy uniqueName="[dSoWDetail].[NPTD]" caption="NPTD" attribute="1" defaultMemberUniqueName="[dSoWDetail].[NPTD].[All]" allUniqueName="[dSoWDetail].[NPTD].[All]" dimensionUniqueName="[dSoWDetail]" displayFolder="" count="0" memberValueDatatype="130" unbalanced="0"/>
    <cacheHierarchy uniqueName="[dWOs].[WO]" caption="WO" attribute="1" defaultMemberUniqueName="[dWOs].[WO].[All]" allUniqueName="[dWOs].[WO].[All]" dimensionUniqueName="[dWOs]" displayFolder="" count="0" memberValueDatatype="20" unbalanced="0"/>
    <cacheHierarchy uniqueName="[dWOs].[IDRig]" caption="IDRig" attribute="1" defaultMemberUniqueName="[dWOs].[IDRig].[All]" allUniqueName="[dWOs].[IDRig].[All]" dimensionUniqueName="[dWOs]" displayFolder="" count="0" memberValueDatatype="5" unbalanced="0"/>
    <cacheHierarchy uniqueName="[dWOs].[Rig]" caption="Rig" attribute="1" defaultMemberUniqueName="[dWOs].[Rig].[All]" allUniqueName="[dWOs].[Rig].[All]" dimensionUniqueName="[dWOs]" displayFolder="" count="0" memberValueDatatype="130" unbalanced="0"/>
    <cacheHierarchy uniqueName="[dWOs].[IDClient]" caption="IDClient" attribute="1" defaultMemberUniqueName="[dWOs].[IDClient].[All]" allUniqueName="[dWOs].[IDClient].[All]" dimensionUniqueName="[dWOs]" displayFolder="" count="0" memberValueDatatype="5" unbalanced="0"/>
    <cacheHierarchy uniqueName="[dWOs].[Client]" caption="Client" attribute="1" defaultMemberUniqueName="[dWOs].[Client].[All]" allUniqueName="[dWOs].[Client].[All]" dimensionUniqueName="[dWOs]" displayFolder="" count="0" memberValueDatatype="130" unbalanced="0"/>
    <cacheHierarchy uniqueName="[dWOs].[IDContractType]" caption="IDContractType" attribute="1" defaultMemberUniqueName="[dWOs].[IDContractType].[All]" allUniqueName="[dWOs].[IDContractType].[All]" dimensionUniqueName="[dWOs]" displayFolder="" count="0" memberValueDatatype="5" unbalanced="0"/>
    <cacheHierarchy uniqueName="[dWOs].[ContractType]" caption="ContractType" attribute="1" defaultMemberUniqueName="[dWOs].[ContractType].[All]" allUniqueName="[dWOs].[ContractType].[All]" dimensionUniqueName="[dWOs]" displayFolder="" count="0" memberValueDatatype="130" unbalanced="0"/>
    <cacheHierarchy uniqueName="[dWOs].[IDStatus]" caption="IDStatus" attribute="1" defaultMemberUniqueName="[dWOs].[IDStatus].[All]" allUniqueName="[dWOs].[IDStatus].[All]" dimensionUniqueName="[dWOs]" displayFolder="" count="0" memberValueDatatype="5" unbalanced="0"/>
    <cacheHierarchy uniqueName="[dWOs].[Status]" caption="Status" attribute="1" defaultMemberUniqueName="[dWOs].[Status].[All]" allUniqueName="[dWOs].[Status].[All]" dimensionUniqueName="[dWOs]" displayFolder="" count="0" memberValueDatatype="130" unbalanced="0"/>
    <cacheHierarchy uniqueName="[dWOs].[ID_Country]" caption="ID_Country" attribute="1" defaultMemberUniqueName="[dWOs].[ID_Country].[All]" allUniqueName="[dWOs].[ID_Country].[All]" dimensionUniqueName="[dWOs]" displayFolder="" count="0" memberValueDatatype="5" unbalanced="0"/>
    <cacheHierarchy uniqueName="[dWOs].[Country]" caption="Country" attribute="1" defaultMemberUniqueName="[dWOs].[Country].[All]" allUniqueName="[dWOs].[Country].[All]" dimensionUniqueName="[dWOs]" displayFolder="" count="0" memberValueDatatype="130" unbalanced="0"/>
    <cacheHierarchy uniqueName="[dWOs].[Contract_Category]" caption="Contract_Category" attribute="1" defaultMemberUniqueName="[dWOs].[Contract_Category].[All]" allUniqueName="[dWOs].[Contract_Category].[All]" dimensionUniqueName="[dWOs]" displayFolder="" count="0" memberValueDatatype="130" unbalanced="0"/>
    <cacheHierarchy uniqueName="[dWOs].[Client-Rig]" caption="Client-Rig" attribute="1" defaultMemberUniqueName="[dWOs].[Client-Rig].[All]" allUniqueName="[dWOs].[Client-Rig].[All]" dimensionUniqueName="[dWOs]" displayFolder="" count="0" memberValueDatatype="130" unbalanced="0"/>
    <cacheHierarchy uniqueName="[dWOs].[ID-RigDrake]" caption="ID-RigDrake" attribute="1" defaultMemberUniqueName="[dWOs].[ID-RigDrake].[All]" allUniqueName="[dWOs].[ID-RigDrake].[All]" dimensionUniqueName="[dWOs]" displayFolder="" count="0" memberValueDatatype="130" unbalanced="0"/>
    <cacheHierarchy uniqueName="[dWOs].[IDWO]" caption="IDWO" attribute="1" defaultMemberUniqueName="[dWOs].[IDWO].[All]" allUniqueName="[dWOs].[IDWO].[All]" dimensionUniqueName="[dWOs]" displayFolder="" count="0" memberValueDatatype="130" unbalanced="0"/>
    <cacheHierarchy uniqueName="[dWOs].[Criado por]" caption="Criado por" attribute="1" defaultMemberUniqueName="[dWOs].[Criado por].[All]" allUniqueName="[dWOs].[Criado por].[All]" dimensionUniqueName="[dWOs]" displayFolder="" count="0" memberValueDatatype="130" unbalanced="0"/>
    <cacheHierarchy uniqueName="[dWOs].[Modificado por]" caption="Modificado por" attribute="1" defaultMemberUniqueName="[dWOs].[Modificado por].[All]" allUniqueName="[dWOs].[Modificado por].[All]" dimensionUniqueName="[dWOs]" displayFolder="" count="0" memberValueDatatype="130" unbalanced="0"/>
    <cacheHierarchy uniqueName="[dWOs].[ID_Contract_Category]" caption="ID_Contract_Category" attribute="1" defaultMemberUniqueName="[dWOs].[ID_Contract_Category].[All]" allUniqueName="[dWOs].[ID_Contract_Category].[All]" dimensionUniqueName="[dWOs]" displayFolder="" count="0" memberValueDatatype="5" unbalanced="0"/>
    <cacheHierarchy uniqueName="[dWOs].[platform_id]" caption="platform_id" attribute="1" defaultMemberUniqueName="[dWOs].[platform_id].[All]" allUniqueName="[dWOs].[platform_id].[All]" dimensionUniqueName="[dWOs]" displayFolder="" count="0" memberValueDatatype="5" unbalanced="0"/>
    <cacheHierarchy uniqueName="[dWOs].[client_id]" caption="client_id" attribute="1" defaultMemberUniqueName="[dWOs].[client_id].[All]" allUniqueName="[dWOs].[client_id].[All]" dimensionUniqueName="[dWOs]" displayFolder="" count="0" memberValueDatatype="5" unbalanced="0"/>
    <cacheHierarchy uniqueName="[dWOs].[ID-Classification]" caption="ID-Classification" attribute="1" defaultMemberUniqueName="[dWOs].[ID-Classification].[All]" allUniqueName="[dWOs].[ID-Classification].[All]" dimensionUniqueName="[dWOs]" displayFolder="" count="0" memberValueDatatype="5" unbalanced="0"/>
    <cacheHierarchy uniqueName="[dWOs].[Country_ID]" caption="Country_ID" attribute="1" defaultMemberUniqueName="[dWOs].[Country_ID].[All]" allUniqueName="[dWOs].[Country_ID].[All]" dimensionUniqueName="[dWOs]" displayFolder="" count="0" memberValueDatatype="130" unbalanced="0"/>
    <cacheHierarchy uniqueName="[dWOs 1].[WO]" caption="WO" attribute="1" defaultMemberUniqueName="[dWOs 1].[WO].[All]" allUniqueName="[dWOs 1].[WO].[All]" dimensionUniqueName="[dWOs 1]" displayFolder="" count="2" memberValueDatatype="20" unbalanced="0">
      <fieldsUsage count="2">
        <fieldUsage x="-1"/>
        <fieldUsage x="0"/>
      </fieldsUsage>
    </cacheHierarchy>
    <cacheHierarchy uniqueName="[dWOs 1].[IDRig]" caption="IDRig" attribute="1" defaultMemberUniqueName="[dWOs 1].[IDRig].[All]" allUniqueName="[dWOs 1].[IDRig].[All]" dimensionUniqueName="[dWOs 1]" displayFolder="" count="0" memberValueDatatype="20" unbalanced="0"/>
    <cacheHierarchy uniqueName="[dWOs 1].[Rig]" caption="Rig" attribute="1" defaultMemberUniqueName="[dWOs 1].[Rig].[All]" allUniqueName="[dWOs 1].[Rig].[All]" dimensionUniqueName="[dWOs 1]" displayFolder="" count="0" memberValueDatatype="130" unbalanced="0"/>
    <cacheHierarchy uniqueName="[dWOs 1].[IDClient]" caption="IDClient" attribute="1" defaultMemberUniqueName="[dWOs 1].[IDClient].[All]" allUniqueName="[dWOs 1].[IDClient].[All]" dimensionUniqueName="[dWOs 1]" displayFolder="" count="0" memberValueDatatype="20" unbalanced="0"/>
    <cacheHierarchy uniqueName="[dWOs 1].[Client]" caption="Client" attribute="1" defaultMemberUniqueName="[dWOs 1].[Client].[All]" allUniqueName="[dWOs 1].[Client].[All]" dimensionUniqueName="[dWOs 1]" displayFolder="" count="0" memberValueDatatype="130" unbalanced="0"/>
    <cacheHierarchy uniqueName="[dWOs 1].[IDContractType]" caption="IDContractType" attribute="1" defaultMemberUniqueName="[dWOs 1].[IDContractType].[All]" allUniqueName="[dWOs 1].[IDContractType].[All]" dimensionUniqueName="[dWOs 1]" displayFolder="" count="0" memberValueDatatype="20" unbalanced="0"/>
    <cacheHierarchy uniqueName="[dWOs 1].[ContractType]" caption="ContractType" attribute="1" defaultMemberUniqueName="[dWOs 1].[ContractType].[All]" allUniqueName="[dWOs 1].[ContractType].[All]" dimensionUniqueName="[dWOs 1]" displayFolder="" count="0" memberValueDatatype="130" unbalanced="0"/>
    <cacheHierarchy uniqueName="[dWOs 1].[IDStatus]" caption="IDStatus" attribute="1" defaultMemberUniqueName="[dWOs 1].[IDStatus].[All]" allUniqueName="[dWOs 1].[IDStatus].[All]" dimensionUniqueName="[dWOs 1]" displayFolder="" count="0" memberValueDatatype="130" unbalanced="0"/>
    <cacheHierarchy uniqueName="[dWOs 1].[Status]" caption="Status" attribute="1" defaultMemberUniqueName="[dWOs 1].[Status].[All]" allUniqueName="[dWOs 1].[Status].[All]" dimensionUniqueName="[dWOs 1]" displayFolder="" count="0" memberValueDatatype="130" unbalanced="0"/>
    <cacheHierarchy uniqueName="[dWOs 1].[ID_Country]" caption="ID_Country" attribute="1" defaultMemberUniqueName="[dWOs 1].[ID_Country].[All]" allUniqueName="[dWOs 1].[ID_Country].[All]" dimensionUniqueName="[dWOs 1]" displayFolder="" count="0" memberValueDatatype="20" unbalanced="0"/>
    <cacheHierarchy uniqueName="[dWOs 1].[Country]" caption="Country" attribute="1" defaultMemberUniqueName="[dWOs 1].[Country].[All]" allUniqueName="[dWOs 1].[Country].[All]" dimensionUniqueName="[dWOs 1]" displayFolder="" count="0" memberValueDatatype="130" unbalanced="0"/>
    <cacheHierarchy uniqueName="[dWOs 1].[Contract_Category]" caption="Contract_Category" attribute="1" defaultMemberUniqueName="[dWOs 1].[Contract_Category].[All]" allUniqueName="[dWOs 1].[Contract_Category].[All]" dimensionUniqueName="[dWOs 1]" displayFolder="" count="0" memberValueDatatype="130" unbalanced="0"/>
    <cacheHierarchy uniqueName="[dWOs 1].[Client-Rig]" caption="Client-Rig" attribute="1" defaultMemberUniqueName="[dWOs 1].[Client-Rig].[All]" allUniqueName="[dWOs 1].[Client-Rig].[All]" dimensionUniqueName="[dWOs 1]" displayFolder="" count="0" memberValueDatatype="130" unbalanced="0"/>
    <cacheHierarchy uniqueName="[dWOs 1].[ID-RigDrake]" caption="ID-RigDrake" attribute="1" defaultMemberUniqueName="[dWOs 1].[ID-RigDrake].[All]" allUniqueName="[dWOs 1].[ID-RigDrake].[All]" dimensionUniqueName="[dWOs 1]" displayFolder="" count="0" memberValueDatatype="130" unbalanced="0"/>
    <cacheHierarchy uniqueName="[dWOs 1].[IDWOCountry]" caption="IDWOCountry" attribute="1" defaultMemberUniqueName="[dWOs 1].[IDWOCountry].[All]" allUniqueName="[dWOs 1].[IDWOCountry].[All]" dimensionUniqueName="[dWOs 1]" displayFolder="" count="0" memberValueDatatype="130" unbalanced="0"/>
    <cacheHierarchy uniqueName="[dWOs 1].[Criado por]" caption="Criado por" attribute="1" defaultMemberUniqueName="[dWOs 1].[Criado por].[All]" allUniqueName="[dWOs 1].[Criado por].[All]" dimensionUniqueName="[dWOs 1]" displayFolder="" count="0" memberValueDatatype="130" unbalanced="0"/>
    <cacheHierarchy uniqueName="[Intervalo].[Project and Production 2025]" caption="Project and Production 2025" attribute="1" defaultMemberUniqueName="[Intervalo].[Project and Production 2025].[All]" allUniqueName="[Intervalo].[Project and Production 2025].[All]" dimensionUniqueName="[Intervalo]" displayFolder="" count="0" memberValueDatatype="130" unbalanced="0"/>
    <cacheHierarchy uniqueName="[TabProd].[Month]" caption="Month" attribute="1" time="1" defaultMemberUniqueName="[TabProd].[Month].[All]" allUniqueName="[TabProd].[Month].[All]" dimensionUniqueName="[TabProd]" displayFolder="" count="2" memberValueDatatype="7" unbalanced="0">
      <fieldsUsage count="2">
        <fieldUsage x="-1"/>
        <fieldUsage x="1"/>
      </fieldsUsage>
    </cacheHierarchy>
    <cacheHierarchy uniqueName="[TabProd].[E/F]" caption="E/F" attribute="1" defaultMemberUniqueName="[TabProd].[E/F].[All]" allUniqueName="[TabProd].[E/F].[All]" dimensionUniqueName="[TabProd]" displayFolder="" count="0" memberValueDatatype="130" unbalanced="0"/>
    <cacheHierarchy uniqueName="[TabProd].[Embark]" caption="Embark" attribute="1" defaultMemberUniqueName="[TabProd].[Embark].[All]" allUniqueName="[TabProd].[Embark].[All]" dimensionUniqueName="[TabProd]" displayFolder="" count="0" memberValueDatatype="130" unbalanced="0"/>
    <cacheHierarchy uniqueName="[TabProd].[WO]" caption="WO" attribute="1" defaultMemberUniqueName="[TabProd].[WO].[All]" allUniqueName="[TabProd].[WO].[All]" dimensionUniqueName="[TabProd]" displayFolder="" count="0" memberValueDatatype="20" unbalanced="0"/>
    <cacheHierarchy uniqueName="[TabProd].[Contract Category]" caption="Contract Category" attribute="1" defaultMemberUniqueName="[TabProd].[Contract Category].[All]" allUniqueName="[TabProd].[Contract Category].[All]" dimensionUniqueName="[TabProd]" displayFolder="" count="0" memberValueDatatype="130" unbalanced="0"/>
    <cacheHierarchy uniqueName="[TabProd].[Client]" caption="Client" attribute="1" defaultMemberUniqueName="[TabProd].[Client].[All]" allUniqueName="[TabProd].[Client].[All]" dimensionUniqueName="[TabProd]" displayFolder="" count="0" memberValueDatatype="130" unbalanced="0"/>
    <cacheHierarchy uniqueName="[TabProd].[Rig]" caption="Rig" attribute="1" defaultMemberUniqueName="[TabProd].[Rig].[All]" allUniqueName="[TabProd].[Rig].[All]" dimensionUniqueName="[TabProd]" displayFolder="" count="0" memberValueDatatype="130" unbalanced="0"/>
    <cacheHierarchy uniqueName="[TabProd].[Quote]" caption="Quote" attribute="1" defaultMemberUniqueName="[TabProd].[Quote].[All]" allUniqueName="[TabProd].[Quote].[All]" dimensionUniqueName="[TabProd]" displayFolder="" count="0" memberValueDatatype="20" unbalanced="0"/>
    <cacheHierarchy uniqueName="[TabProd].[SOW]" caption="SOW" attribute="1" defaultMemberUniqueName="[TabProd].[SOW].[All]" allUniqueName="[TabProd].[SOW].[All]" dimensionUniqueName="[TabProd]" displayFolder="" count="0" memberValueDatatype="130" unbalanced="0"/>
    <cacheHierarchy uniqueName="[TabProd].[IDSow]" caption="IDSow" attribute="1" defaultMemberUniqueName="[TabProd].[IDSow].[All]" allUniqueName="[TabProd].[IDSow].[All]" dimensionUniqueName="[TabProd]" displayFolder="" count="0" memberValueDatatype="130" unbalanced="0"/>
    <cacheHierarchy uniqueName="[TabProd].[Start Date]" caption="Start Date" attribute="1" time="1" defaultMemberUniqueName="[TabProd].[Start Date].[All]" allUniqueName="[TabProd].[Start Date].[All]" dimensionUniqueName="[TabProd]" displayFolder="" count="0" memberValueDatatype="7" unbalanced="0"/>
    <cacheHierarchy uniqueName="[TabProd].[End Date]" caption="End Date" attribute="1" time="1" defaultMemberUniqueName="[TabProd].[End Date].[All]" allUniqueName="[TabProd].[End Date].[All]" dimensionUniqueName="[TabProd]" displayFolder="" count="0" memberValueDatatype="7" unbalanced="0"/>
    <cacheHierarchy uniqueName="[TabProd].[Amount Charged]" caption="Amount Charged" attribute="1" defaultMemberUniqueName="[TabProd].[Amount Charged].[All]" allUniqueName="[TabProd].[Amount Charged].[All]" dimensionUniqueName="[TabProd]" displayFolder="" count="0" memberValueDatatype="5" unbalanced="0"/>
    <cacheHierarchy uniqueName="[TabProd].[Value]" caption="Value" attribute="1" defaultMemberUniqueName="[TabProd].[Value].[All]" allUniqueName="[TabProd].[Value].[All]" dimensionUniqueName="[TabProd]" displayFolder="" count="0" memberValueDatatype="5" unbalanced="0"/>
    <cacheHierarchy uniqueName="[TabProd].[Pending Amount]" caption="Pending Amount" attribute="1" defaultMemberUniqueName="[TabProd].[Pending Amount].[All]" allUniqueName="[TabProd].[Pending Amount].[All]" dimensionUniqueName="[TabProd]" displayFolder="" count="0" memberValueDatatype="130" unbalanced="0"/>
    <cacheHierarchy uniqueName="[TabProd].[DI]" caption="DI" attribute="1" defaultMemberUniqueName="[TabProd].[DI].[All]" allUniqueName="[TabProd].[DI].[All]" dimensionUniqueName="[TabProd]" displayFolder="" count="0" memberValueDatatype="130" unbalanced="0"/>
    <cacheHierarchy uniqueName="[TabProd].[DI Date]" caption="DI Date" attribute="1" time="1" defaultMemberUniqueName="[TabProd].[DI Date].[All]" allUniqueName="[TabProd].[DI Date].[All]" dimensionUniqueName="[TabProd]" displayFolder="" count="0" memberValueDatatype="7" unbalanced="0"/>
    <cacheHierarchy uniqueName="[TabProd].[Number of Invoice]" caption="Number of Invoice" attribute="1" defaultMemberUniqueName="[TabProd].[Number of Invoice].[All]" allUniqueName="[TabProd].[Number of Invoice].[All]" dimensionUniqueName="[TabProd]" displayFolder="" count="0" memberValueDatatype="130" unbalanced="0"/>
    <cacheHierarchy uniqueName="[TabProd].[InvoiceTotal Value]" caption="InvoiceTotal Value" attribute="1" defaultMemberUniqueName="[TabProd].[InvoiceTotal Value].[All]" allUniqueName="[TabProd].[InvoiceTotal Value].[All]" dimensionUniqueName="[TabProd]" displayFolder="" count="0" memberValueDatatype="5" unbalanced="0"/>
    <cacheHierarchy uniqueName="[TabProd].[Invoice Date]" caption="Invoice Date" attribute="1" time="1" defaultMemberUniqueName="[TabProd].[Invoice Date].[All]" allUniqueName="[TabProd].[Invoice Date].[All]" dimensionUniqueName="[TabProd]" displayFolder="" count="0" memberValueDatatype="7" unbalanced="0"/>
    <cacheHierarchy uniqueName="[TabProd].[Days NF-Des]" caption="Days NF-Des" attribute="1" defaultMemberUniqueName="[TabProd].[Days NF-Des].[All]" allUniqueName="[TabProd].[Days NF-Des].[All]" dimensionUniqueName="[TabProd]" displayFolder="" count="0" memberValueDatatype="130" unbalanced="0"/>
    <cacheHierarchy uniqueName="[TabProd].[Rental Equipment Invoice (REI)]" caption="Rental Equipment Invoice (REI)" attribute="1" defaultMemberUniqueName="[TabProd].[Rental Equipment Invoice (REI)].[All]" allUniqueName="[TabProd].[Rental Equipment Invoice (REI)].[All]" dimensionUniqueName="[TabProd]" displayFolder="" count="0" memberValueDatatype="20" unbalanced="0"/>
    <cacheHierarchy uniqueName="[TabProd].[Rental Equipment Invoice Value]" caption="Rental Equipment Invoice Value" attribute="1" defaultMemberUniqueName="[TabProd].[Rental Equipment Invoice Value].[All]" allUniqueName="[TabProd].[Rental Equipment Invoice Value].[All]" dimensionUniqueName="[TabProd]" displayFolder="" count="0" memberValueDatatype="5" unbalanced="0"/>
    <cacheHierarchy uniqueName="[TabProd].[REI Date]" caption="REI Date" attribute="1" time="1" defaultMemberUniqueName="[TabProd].[REI Date].[All]" allUniqueName="[TabProd].[REI Date].[All]" dimensionUniqueName="[TabProd]" displayFolder="" count="0" memberValueDatatype="7" unbalanced="0"/>
    <cacheHierarchy uniqueName="[TabProd].[Days FL-Des]" caption="Days FL-Des" attribute="1" defaultMemberUniqueName="[TabProd].[Days FL-Des].[All]" allUniqueName="[TabProd].[Days FL-Des].[All]" dimensionUniqueName="[TabProd]" displayFolder="" count="0" memberValueDatatype="130" unbalanced="0"/>
    <cacheHierarchy uniqueName="[TabProd].[WIP]" caption="WIP" attribute="1" defaultMemberUniqueName="[TabProd].[WIP].[All]" allUniqueName="[TabProd].[WIP].[All]" dimensionUniqueName="[TabProd]" displayFolder="" count="0" memberValueDatatype="5" unbalanced="0"/>
    <cacheHierarchy uniqueName="[TabProd].[Daily]" caption="Daily" attribute="1" defaultMemberUniqueName="[TabProd].[Daily].[All]" allUniqueName="[TabProd].[Daily].[All]" dimensionUniqueName="[TabProd]" displayFolder="" count="0" memberValueDatatype="20" unbalanced="0"/>
    <cacheHierarchy uniqueName="[TabProd].[Stand-by]" caption="Stand-by" attribute="1" defaultMemberUniqueName="[TabProd].[Stand-by].[All]" allUniqueName="[TabProd].[Stand-by].[All]" dimensionUniqueName="[TabProd]" displayFolder="" count="0" memberValueDatatype="20" unbalanced="0"/>
    <cacheHierarchy uniqueName="[TabProd].[Total Daily]" caption="Total Daily" attribute="1" defaultMemberUniqueName="[TabProd].[Total Daily].[All]" allUniqueName="[TabProd].[Total Daily].[All]" dimensionUniqueName="[TabProd]" displayFolder="" count="0" memberValueDatatype="20" unbalanced="0"/>
    <cacheHierarchy uniqueName="[TabProd].[Personal]" caption="Personal" attribute="1" defaultMemberUniqueName="[TabProd].[Personal].[All]" allUniqueName="[TabProd].[Personal].[All]" dimensionUniqueName="[TabProd]" displayFolder="" count="0" memberValueDatatype="5" unbalanced="0"/>
    <cacheHierarchy uniqueName="[TabProd].[Stand-by $]" caption="Stand-by $" attribute="1" defaultMemberUniqueName="[TabProd].[Stand-by $].[All]" allUniqueName="[TabProd].[Stand-by $].[All]" dimensionUniqueName="[TabProd]" displayFolder="" count="0" memberValueDatatype="5" unbalanced="0"/>
    <cacheHierarchy uniqueName="[TabProd].[Personel Logistics]" caption="Personel Logistics" attribute="1" defaultMemberUniqueName="[TabProd].[Personel Logistics].[All]" allUniqueName="[TabProd].[Personel Logistics].[All]" dimensionUniqueName="[TabProd]" displayFolder="" count="0" memberValueDatatype="5" unbalanced="0"/>
    <cacheHierarchy uniqueName="[TabProd].[Hotel / Meal]" caption="Hotel / Meal" attribute="1" defaultMemberUniqueName="[TabProd].[Hotel / Meal].[All]" allUniqueName="[TabProd].[Hotel / Meal].[All]" dimensionUniqueName="[TabProd]" displayFolder="" count="0" memberValueDatatype="5" unbalanced="0"/>
    <cacheHierarchy uniqueName="[TabProd].[Equipment   In Transit]" caption="Equipment   In Transit" attribute="1" defaultMemberUniqueName="[TabProd].[Equipment   In Transit].[All]" allUniqueName="[TabProd].[Equipment   In Transit].[All]" dimensionUniqueName="[TabProd]" displayFolder="" count="0" memberValueDatatype="5" unbalanced="0"/>
    <cacheHierarchy uniqueName="[TabProd].[Material]" caption="Material" attribute="1" defaultMemberUniqueName="[TabProd].[Material].[All]" allUniqueName="[TabProd].[Material].[All]" dimensionUniqueName="[TabProd]" displayFolder="" count="0" memberValueDatatype="5" unbalanced="0"/>
    <cacheHierarchy uniqueName="[TabProd].[Log de Materials]" caption="Log de Materials" attribute="1" defaultMemberUniqueName="[TabProd].[Log de Materials].[All]" allUniqueName="[TabProd].[Log de Materials].[All]" dimensionUniqueName="[TabProd]" displayFolder="" count="0" memberValueDatatype="5" unbalanced="0"/>
    <cacheHierarchy uniqueName="[TabProd].[Exchange rate variation]" caption="Exchange rate variation" attribute="1" defaultMemberUniqueName="[TabProd].[Exchange rate variation].[All]" allUniqueName="[TabProd].[Exchange rate variation].[All]" dimensionUniqueName="[TabProd]" displayFolder="" count="0" memberValueDatatype="130" unbalanced="0"/>
    <cacheHierarchy uniqueName="[TabProd].[LOP]" caption="LOP" attribute="1" defaultMemberUniqueName="[TabProd].[LOP].[All]" allUniqueName="[TabProd].[LOP].[All]" dimensionUniqueName="[TabProd]" displayFolder="" count="0" memberValueDatatype="5" unbalanced="0"/>
    <cacheHierarchy uniqueName="[TabProd].[Tags &amp; Slings]" caption="Tags &amp; Slings" attribute="1" defaultMemberUniqueName="[TabProd].[Tags &amp; Slings].[All]" allUniqueName="[TabProd].[Tags &amp; Slings].[All]" dimensionUniqueName="[TabProd]" displayFolder="" count="0" memberValueDatatype="130" unbalanced="0"/>
    <cacheHierarchy uniqueName="[TabProd].[Extra Time]" caption="Extra Time" attribute="1" defaultMemberUniqueName="[TabProd].[Extra Time].[All]" allUniqueName="[TabProd].[Extra Time].[All]" dimensionUniqueName="[TabProd]" displayFolder="" count="0" memberValueDatatype="5" unbalanced="0"/>
    <cacheHierarchy uniqueName="[TabProd].[Others]" caption="Others" attribute="1" defaultMemberUniqueName="[TabProd].[Others].[All]" allUniqueName="[TabProd].[Others].[All]" dimensionUniqueName="[TabProd]" displayFolder="" count="0" memberValueDatatype="5" unbalanced="0"/>
    <cacheHierarchy uniqueName="[TabProd].[ART (Technical Responsibility)]" caption="ART (Technical Responsibility)" attribute="1" defaultMemberUniqueName="[TabProd].[ART (Technical Responsibility)].[All]" allUniqueName="[TabProd].[ART (Technical Responsibility)].[All]" dimensionUniqueName="[TabProd]" displayFolder="" count="0" memberValueDatatype="5" unbalanced="0"/>
    <cacheHierarchy uniqueName="[TabProd].[Engineering]" caption="Engineering" attribute="1" defaultMemberUniqueName="[TabProd].[Engineering].[All]" allUniqueName="[TabProd].[Engineering].[All]" dimensionUniqueName="[TabProd]" displayFolder="" count="0" memberValueDatatype="5" unbalanced="0"/>
    <cacheHierarchy uniqueName="[TabProd].[Total]" caption="Total" attribute="1" defaultMemberUniqueName="[TabProd].[Total].[All]" allUniqueName="[TabProd].[Total].[All]" dimensionUniqueName="[TabProd]" displayFolder="" count="0" memberValueDatatype="5" unbalanced="0"/>
    <cacheHierarchy uniqueName="[TabProd].[Ticket Médio]" caption="Ticket Médio" attribute="1" defaultMemberUniqueName="[TabProd].[Ticket Médio].[All]" allUniqueName="[TabProd].[Ticket Médio].[All]" dimensionUniqueName="[TabProd]" displayFolder="" count="0" memberValueDatatype="130" unbalanced="0"/>
    <cacheHierarchy uniqueName="[Measures].[__XL_Count dWOs]" caption="__XL_Count dWOs" measure="1" displayFolder="" measureGroup="dWOs" count="0" hidden="1"/>
    <cacheHierarchy uniqueName="[Measures].[__XL_Count dRig]" caption="__XL_Count dRig" measure="1" displayFolder="" measureGroup="dRig" count="0" hidden="1"/>
    <cacheHierarchy uniqueName="[Measures].[__XL_Count dClientes]" caption="__XL_Count dClientes" measure="1" displayFolder="" measureGroup="dClientes" count="0" hidden="1"/>
    <cacheHierarchy uniqueName="[Measures].[__XL_Count dSoWDetail]" caption="__XL_Count dSoWDetail" measure="1" displayFolder="" measureGroup="dSoWDetail" count="0" hidden="1"/>
    <cacheHierarchy uniqueName="[Measures].[__XL_Count dCategories]" caption="__XL_Count dCategories" measure="1" displayFolder="" measureGroup="dCategories" count="0" hidden="1"/>
    <cacheHierarchy uniqueName="[Measures].[__XL_Count dEmbarks]" caption="__XL_Count dEmbarks" measure="1" displayFolder="" measureGroup="dEmbarks" count="0" hidden="1"/>
    <cacheHierarchy uniqueName="[Measures].[__XL_Count ContractTypes]" caption="__XL_Count ContractTypes" measure="1" displayFolder="" measureGroup="ContractTypes" count="0" hidden="1"/>
    <cacheHierarchy uniqueName="[Measures].[__XL_Count Intervalo]" caption="__XL_Count Intervalo" measure="1" displayFolder="" measureGroup="Intervalo" count="0" hidden="1"/>
    <cacheHierarchy uniqueName="[Measures].[__XL_Count dWOs 1]" caption="__XL_Count dWOs 1" measure="1" displayFolder="" measureGroup="dWOs 1" count="0" hidden="1"/>
    <cacheHierarchy uniqueName="[Measures].[__XL_Count TabProd]" caption="__XL_Count TabProd" measure="1" displayFolder="" measureGroup="TabProd" count="0" hidden="1"/>
    <cacheHierarchy uniqueName="[Measures].[__XL_Count ContractTypes 1]" caption="__XL_Count ContractTypes 1" measure="1" displayFolder="" measureGroup="ContractTypes 1" count="0" hidden="1"/>
    <cacheHierarchy uniqueName="[Measures].[__XL_Count Days]" caption="__XL_Count Days" measure="1" displayFolder="" measureGroup="Days" count="0" hidden="1"/>
    <cacheHierarchy uniqueName="[Measures].[__No measures defined]" caption="__No measures defined" measure="1" displayFolder="" count="0" hidden="1"/>
    <cacheHierarchy uniqueName="[Measures].[Soma de WO]" caption="Soma de WO" measure="1" displayFolder="" measureGroup="dWOs 1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oma de Total]" caption="Soma de Total" measure="1" displayFolder="" measureGroup="TabProd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4"/>
        </ext>
      </extLst>
    </cacheHierarchy>
    <cacheHierarchy uniqueName="[Measures].[Contagem de Month]" caption="Contagem de Month" measure="1" displayFolder="" measureGroup="TabProd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Soma de Total 2]" caption="Soma de Total 2" measure="1" displayFolder="" measureGroup="Day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13">
    <dimension name="ContractTypes" uniqueName="[ContractTypes]" caption="ContractTypes"/>
    <dimension name="ContractTypes 1" uniqueName="[ContractTypes 1]" caption="ContractTypes 1"/>
    <dimension name="Days" uniqueName="[Days]" caption="Days"/>
    <dimension name="dCategories" uniqueName="[dCategories]" caption="dCategories"/>
    <dimension name="dClientes" uniqueName="[dClientes]" caption="dClientes"/>
    <dimension name="dEmbarks" uniqueName="[dEmbarks]" caption="dEmbarks"/>
    <dimension name="dRig" uniqueName="[dRig]" caption="dRig"/>
    <dimension name="dSoWDetail" uniqueName="[dSoWDetail]" caption="dSoWDetail"/>
    <dimension name="dWOs" uniqueName="[dWOs]" caption="dWOs"/>
    <dimension name="dWOs 1" uniqueName="[dWOs 1]" caption="dWOs 1"/>
    <dimension name="Intervalo" uniqueName="[Intervalo]" caption="Intervalo"/>
    <dimension measure="1" name="Measures" uniqueName="[Measures]" caption="Measures"/>
    <dimension name="TabProd" uniqueName="[TabProd]" caption="TabProd"/>
  </dimensions>
  <measureGroups count="12">
    <measureGroup name="ContractTypes" caption="ContractTypes"/>
    <measureGroup name="ContractTypes 1" caption="ContractTypes 1"/>
    <measureGroup name="Days" caption="Days"/>
    <measureGroup name="dCategories" caption="dCategories"/>
    <measureGroup name="dClientes" caption="dClientes"/>
    <measureGroup name="dEmbarks" caption="dEmbarks"/>
    <measureGroup name="dRig" caption="dRig"/>
    <measureGroup name="dSoWDetail" caption="dSoWDetail"/>
    <measureGroup name="dWOs" caption="dWOs"/>
    <measureGroup name="dWOs 1" caption="dWOs 1"/>
    <measureGroup name="Intervalo" caption="Intervalo"/>
    <measureGroup name="TabProd" caption="TabProd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9"/>
    <map measureGroup="10" dimension="10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x v="0"/>
    <s v="Inspection Spot"/>
    <x v="0"/>
    <x v="0"/>
    <s v="General NDT"/>
    <d v="2025-01-01T00:00:00"/>
    <d v="2025-02-05T00:00:00"/>
    <n v="379120"/>
    <d v="2025-01-01T00:00:00"/>
    <x v="0"/>
    <x v="0"/>
  </r>
  <r>
    <x v="0"/>
    <s v="Inspection Spot"/>
    <x v="0"/>
    <x v="0"/>
    <s v="General NDT"/>
    <d v="2025-01-01T00:00:00"/>
    <d v="2025-02-05T00:00:00"/>
    <n v="379120"/>
    <d v="2025-01-02T00:00:00"/>
    <x v="0"/>
    <x v="0"/>
  </r>
  <r>
    <x v="0"/>
    <s v="Inspection Spot"/>
    <x v="0"/>
    <x v="0"/>
    <s v="General NDT"/>
    <d v="2025-01-01T00:00:00"/>
    <d v="2025-02-05T00:00:00"/>
    <n v="379120"/>
    <d v="2025-01-03T00:00:00"/>
    <x v="0"/>
    <x v="0"/>
  </r>
  <r>
    <x v="0"/>
    <s v="Inspection Spot"/>
    <x v="0"/>
    <x v="0"/>
    <s v="General NDT"/>
    <d v="2025-01-01T00:00:00"/>
    <d v="2025-02-05T00:00:00"/>
    <n v="379120"/>
    <d v="2025-01-04T00:00:00"/>
    <x v="0"/>
    <x v="0"/>
  </r>
  <r>
    <x v="0"/>
    <s v="Inspection Spot"/>
    <x v="0"/>
    <x v="0"/>
    <s v="General NDT"/>
    <d v="2025-01-01T00:00:00"/>
    <d v="2025-02-05T00:00:00"/>
    <n v="379120"/>
    <d v="2025-01-05T00:00:00"/>
    <x v="0"/>
    <x v="0"/>
  </r>
  <r>
    <x v="0"/>
    <s v="Inspection Spot"/>
    <x v="0"/>
    <x v="0"/>
    <s v="General NDT"/>
    <d v="2025-01-01T00:00:00"/>
    <d v="2025-02-05T00:00:00"/>
    <n v="379120"/>
    <d v="2025-01-06T00:00:00"/>
    <x v="0"/>
    <x v="0"/>
  </r>
  <r>
    <x v="0"/>
    <s v="Inspection Spot"/>
    <x v="0"/>
    <x v="0"/>
    <s v="General NDT"/>
    <d v="2025-01-01T00:00:00"/>
    <d v="2025-02-05T00:00:00"/>
    <n v="379120"/>
    <d v="2025-01-07T00:00:00"/>
    <x v="0"/>
    <x v="0"/>
  </r>
  <r>
    <x v="0"/>
    <s v="Inspection Spot"/>
    <x v="0"/>
    <x v="0"/>
    <s v="General NDT"/>
    <d v="2025-01-01T00:00:00"/>
    <d v="2025-02-05T00:00:00"/>
    <n v="379120"/>
    <d v="2025-01-08T00:00:00"/>
    <x v="0"/>
    <x v="0"/>
  </r>
  <r>
    <x v="0"/>
    <s v="Inspection Spot"/>
    <x v="0"/>
    <x v="0"/>
    <s v="General NDT"/>
    <d v="2025-01-01T00:00:00"/>
    <d v="2025-02-05T00:00:00"/>
    <n v="379120"/>
    <d v="2025-01-09T00:00:00"/>
    <x v="0"/>
    <x v="0"/>
  </r>
  <r>
    <x v="0"/>
    <s v="Inspection Spot"/>
    <x v="0"/>
    <x v="0"/>
    <s v="General NDT"/>
    <d v="2025-01-01T00:00:00"/>
    <d v="2025-02-05T00:00:00"/>
    <n v="379120"/>
    <d v="2025-01-10T00:00:00"/>
    <x v="0"/>
    <x v="0"/>
  </r>
  <r>
    <x v="0"/>
    <s v="Inspection Spot"/>
    <x v="0"/>
    <x v="0"/>
    <s v="General NDT"/>
    <d v="2025-01-01T00:00:00"/>
    <d v="2025-02-05T00:00:00"/>
    <n v="379120"/>
    <d v="2025-01-11T00:00:00"/>
    <x v="0"/>
    <x v="0"/>
  </r>
  <r>
    <x v="0"/>
    <s v="Inspection Spot"/>
    <x v="0"/>
    <x v="0"/>
    <s v="General NDT"/>
    <d v="2025-01-01T00:00:00"/>
    <d v="2025-02-05T00:00:00"/>
    <n v="379120"/>
    <d v="2025-01-12T00:00:00"/>
    <x v="0"/>
    <x v="0"/>
  </r>
  <r>
    <x v="0"/>
    <s v="Inspection Spot"/>
    <x v="0"/>
    <x v="0"/>
    <s v="General NDT"/>
    <d v="2025-01-01T00:00:00"/>
    <d v="2025-02-05T00:00:00"/>
    <n v="379120"/>
    <d v="2025-01-13T00:00:00"/>
    <x v="0"/>
    <x v="0"/>
  </r>
  <r>
    <x v="0"/>
    <s v="Inspection Spot"/>
    <x v="0"/>
    <x v="0"/>
    <s v="General NDT"/>
    <d v="2025-01-01T00:00:00"/>
    <d v="2025-02-05T00:00:00"/>
    <n v="379120"/>
    <d v="2025-01-14T00:00:00"/>
    <x v="0"/>
    <x v="0"/>
  </r>
  <r>
    <x v="0"/>
    <s v="Inspection Spot"/>
    <x v="0"/>
    <x v="0"/>
    <s v="General NDT"/>
    <d v="2025-01-01T00:00:00"/>
    <d v="2025-02-05T00:00:00"/>
    <n v="379120"/>
    <d v="2025-01-15T00:00:00"/>
    <x v="0"/>
    <x v="0"/>
  </r>
  <r>
    <x v="0"/>
    <s v="Inspection Spot"/>
    <x v="0"/>
    <x v="0"/>
    <s v="General NDT"/>
    <d v="2025-01-01T00:00:00"/>
    <d v="2025-02-05T00:00:00"/>
    <n v="379120"/>
    <d v="2025-01-16T00:00:00"/>
    <x v="0"/>
    <x v="0"/>
  </r>
  <r>
    <x v="0"/>
    <s v="Inspection Spot"/>
    <x v="0"/>
    <x v="0"/>
    <s v="General NDT"/>
    <d v="2025-01-01T00:00:00"/>
    <d v="2025-02-05T00:00:00"/>
    <n v="379120"/>
    <d v="2025-01-17T00:00:00"/>
    <x v="0"/>
    <x v="0"/>
  </r>
  <r>
    <x v="0"/>
    <s v="Inspection Spot"/>
    <x v="0"/>
    <x v="0"/>
    <s v="General NDT"/>
    <d v="2025-01-01T00:00:00"/>
    <d v="2025-02-05T00:00:00"/>
    <n v="379120"/>
    <d v="2025-01-18T00:00:00"/>
    <x v="0"/>
    <x v="0"/>
  </r>
  <r>
    <x v="0"/>
    <s v="Inspection Spot"/>
    <x v="0"/>
    <x v="0"/>
    <s v="General NDT"/>
    <d v="2025-01-01T00:00:00"/>
    <d v="2025-02-05T00:00:00"/>
    <n v="379120"/>
    <d v="2025-01-19T00:00:00"/>
    <x v="0"/>
    <x v="0"/>
  </r>
  <r>
    <x v="0"/>
    <s v="Inspection Spot"/>
    <x v="0"/>
    <x v="0"/>
    <s v="General NDT"/>
    <d v="2025-01-01T00:00:00"/>
    <d v="2025-02-05T00:00:00"/>
    <n v="379120"/>
    <d v="2025-01-20T00:00:00"/>
    <x v="0"/>
    <x v="0"/>
  </r>
  <r>
    <x v="0"/>
    <s v="Inspection Spot"/>
    <x v="0"/>
    <x v="0"/>
    <s v="General NDT"/>
    <d v="2025-01-01T00:00:00"/>
    <d v="2025-02-05T00:00:00"/>
    <n v="379120"/>
    <d v="2025-01-21T00:00:00"/>
    <x v="0"/>
    <x v="0"/>
  </r>
  <r>
    <x v="0"/>
    <s v="Inspection Spot"/>
    <x v="0"/>
    <x v="0"/>
    <s v="General NDT"/>
    <d v="2025-01-01T00:00:00"/>
    <d v="2025-02-05T00:00:00"/>
    <n v="379120"/>
    <d v="2025-01-22T00:00:00"/>
    <x v="0"/>
    <x v="0"/>
  </r>
  <r>
    <x v="0"/>
    <s v="Inspection Spot"/>
    <x v="0"/>
    <x v="0"/>
    <s v="General NDT"/>
    <d v="2025-01-01T00:00:00"/>
    <d v="2025-02-05T00:00:00"/>
    <n v="379120"/>
    <d v="2025-01-23T00:00:00"/>
    <x v="0"/>
    <x v="0"/>
  </r>
  <r>
    <x v="0"/>
    <s v="Inspection Spot"/>
    <x v="0"/>
    <x v="0"/>
    <s v="General NDT"/>
    <d v="2025-01-01T00:00:00"/>
    <d v="2025-02-05T00:00:00"/>
    <n v="379120"/>
    <d v="2025-01-24T00:00:00"/>
    <x v="0"/>
    <x v="0"/>
  </r>
  <r>
    <x v="0"/>
    <s v="Inspection Spot"/>
    <x v="0"/>
    <x v="0"/>
    <s v="General NDT"/>
    <d v="2025-01-01T00:00:00"/>
    <d v="2025-02-05T00:00:00"/>
    <n v="379120"/>
    <d v="2025-01-25T00:00:00"/>
    <x v="0"/>
    <x v="0"/>
  </r>
  <r>
    <x v="0"/>
    <s v="Inspection Spot"/>
    <x v="0"/>
    <x v="0"/>
    <s v="General NDT"/>
    <d v="2025-01-01T00:00:00"/>
    <d v="2025-02-05T00:00:00"/>
    <n v="379120"/>
    <d v="2025-01-26T00:00:00"/>
    <x v="0"/>
    <x v="0"/>
  </r>
  <r>
    <x v="0"/>
    <s v="Inspection Spot"/>
    <x v="0"/>
    <x v="0"/>
    <s v="General NDT"/>
    <d v="2025-01-01T00:00:00"/>
    <d v="2025-02-05T00:00:00"/>
    <n v="379120"/>
    <d v="2025-01-27T00:00:00"/>
    <x v="0"/>
    <x v="0"/>
  </r>
  <r>
    <x v="0"/>
    <s v="Inspection Spot"/>
    <x v="0"/>
    <x v="0"/>
    <s v="General NDT"/>
    <d v="2025-01-01T00:00:00"/>
    <d v="2025-02-05T00:00:00"/>
    <n v="379120"/>
    <d v="2025-01-28T00:00:00"/>
    <x v="0"/>
    <x v="0"/>
  </r>
  <r>
    <x v="0"/>
    <s v="Inspection Spot"/>
    <x v="0"/>
    <x v="0"/>
    <s v="General NDT"/>
    <d v="2025-01-01T00:00:00"/>
    <d v="2025-02-05T00:00:00"/>
    <n v="379120"/>
    <d v="2025-01-29T00:00:00"/>
    <x v="0"/>
    <x v="0"/>
  </r>
  <r>
    <x v="0"/>
    <s v="Inspection Spot"/>
    <x v="0"/>
    <x v="0"/>
    <s v="General NDT"/>
    <d v="2025-01-01T00:00:00"/>
    <d v="2025-02-05T00:00:00"/>
    <n v="379120"/>
    <d v="2025-01-30T00:00:00"/>
    <x v="0"/>
    <x v="0"/>
  </r>
  <r>
    <x v="0"/>
    <s v="Inspection Spot"/>
    <x v="0"/>
    <x v="0"/>
    <s v="General NDT"/>
    <d v="2025-01-01T00:00:00"/>
    <d v="2025-02-05T00:00:00"/>
    <n v="379120"/>
    <d v="2025-01-31T00:00:00"/>
    <x v="0"/>
    <x v="0"/>
  </r>
  <r>
    <x v="0"/>
    <s v="Inspection Spot"/>
    <x v="0"/>
    <x v="0"/>
    <s v="General NDT"/>
    <d v="2025-01-01T00:00:00"/>
    <d v="2025-02-05T00:00:00"/>
    <n v="379120"/>
    <d v="2025-02-01T00:00:00"/>
    <x v="0"/>
    <x v="1"/>
  </r>
  <r>
    <x v="0"/>
    <s v="Inspection Spot"/>
    <x v="0"/>
    <x v="0"/>
    <s v="General NDT"/>
    <d v="2025-01-01T00:00:00"/>
    <d v="2025-02-05T00:00:00"/>
    <n v="379120"/>
    <d v="2025-02-02T00:00:00"/>
    <x v="0"/>
    <x v="1"/>
  </r>
  <r>
    <x v="0"/>
    <s v="Inspection Spot"/>
    <x v="0"/>
    <x v="0"/>
    <s v="General NDT"/>
    <d v="2025-01-01T00:00:00"/>
    <d v="2025-02-05T00:00:00"/>
    <n v="379120"/>
    <d v="2025-02-03T00:00:00"/>
    <x v="0"/>
    <x v="1"/>
  </r>
  <r>
    <x v="0"/>
    <s v="Inspection Spot"/>
    <x v="0"/>
    <x v="0"/>
    <s v="General NDT"/>
    <d v="2025-01-01T00:00:00"/>
    <d v="2025-02-05T00:00:00"/>
    <n v="379120"/>
    <d v="2025-02-04T00:00:00"/>
    <x v="0"/>
    <x v="1"/>
  </r>
  <r>
    <x v="0"/>
    <s v="Inspection Spot"/>
    <x v="0"/>
    <x v="0"/>
    <s v="Crane Inspection Evaluation"/>
    <d v="2025-02-01T00:00:00"/>
    <d v="2025-02-28T00:00:00"/>
    <n v="284358"/>
    <d v="2025-02-01T00:00:00"/>
    <x v="0"/>
    <x v="1"/>
  </r>
  <r>
    <x v="0"/>
    <s v="Inspection Spot"/>
    <x v="0"/>
    <x v="0"/>
    <s v="Crane Inspection Evaluation"/>
    <d v="2025-02-01T00:00:00"/>
    <d v="2025-02-28T00:00:00"/>
    <n v="284358"/>
    <d v="2025-02-02T00:00:00"/>
    <x v="0"/>
    <x v="1"/>
  </r>
  <r>
    <x v="0"/>
    <s v="Inspection Spot"/>
    <x v="0"/>
    <x v="0"/>
    <s v="Crane Inspection Evaluation"/>
    <d v="2025-02-01T00:00:00"/>
    <d v="2025-02-28T00:00:00"/>
    <n v="284358"/>
    <d v="2025-02-03T00:00:00"/>
    <x v="0"/>
    <x v="1"/>
  </r>
  <r>
    <x v="0"/>
    <s v="Inspection Spot"/>
    <x v="0"/>
    <x v="0"/>
    <s v="Crane Inspection Evaluation"/>
    <d v="2025-02-01T00:00:00"/>
    <d v="2025-02-28T00:00:00"/>
    <n v="284358"/>
    <d v="2025-02-04T00:00:00"/>
    <x v="0"/>
    <x v="1"/>
  </r>
  <r>
    <x v="0"/>
    <s v="Inspection Spot"/>
    <x v="0"/>
    <x v="0"/>
    <s v="Crane Inspection Evaluation"/>
    <d v="2025-02-01T00:00:00"/>
    <d v="2025-02-28T00:00:00"/>
    <n v="284358"/>
    <d v="2025-02-05T00:00:00"/>
    <x v="0"/>
    <x v="1"/>
  </r>
  <r>
    <x v="0"/>
    <s v="Inspection Spot"/>
    <x v="0"/>
    <x v="0"/>
    <s v="Crane Inspection Evaluation"/>
    <d v="2025-02-01T00:00:00"/>
    <d v="2025-02-28T00:00:00"/>
    <n v="284358"/>
    <d v="2025-02-06T00:00:00"/>
    <x v="0"/>
    <x v="1"/>
  </r>
  <r>
    <x v="0"/>
    <s v="Inspection Spot"/>
    <x v="0"/>
    <x v="0"/>
    <s v="Crane Inspection Evaluation"/>
    <d v="2025-02-01T00:00:00"/>
    <d v="2025-02-28T00:00:00"/>
    <n v="284358"/>
    <d v="2025-02-07T00:00:00"/>
    <x v="0"/>
    <x v="1"/>
  </r>
  <r>
    <x v="0"/>
    <s v="Inspection Spot"/>
    <x v="0"/>
    <x v="0"/>
    <s v="Crane Inspection Evaluation"/>
    <d v="2025-02-01T00:00:00"/>
    <d v="2025-02-28T00:00:00"/>
    <n v="284358"/>
    <d v="2025-02-08T00:00:00"/>
    <x v="0"/>
    <x v="1"/>
  </r>
  <r>
    <x v="0"/>
    <s v="Inspection Spot"/>
    <x v="0"/>
    <x v="0"/>
    <s v="Crane Inspection Evaluation"/>
    <d v="2025-02-01T00:00:00"/>
    <d v="2025-02-28T00:00:00"/>
    <n v="284358"/>
    <d v="2025-02-09T00:00:00"/>
    <x v="0"/>
    <x v="1"/>
  </r>
  <r>
    <x v="0"/>
    <s v="Inspection Spot"/>
    <x v="0"/>
    <x v="0"/>
    <s v="Crane Inspection Evaluation"/>
    <d v="2025-02-01T00:00:00"/>
    <d v="2025-02-28T00:00:00"/>
    <n v="284358"/>
    <d v="2025-02-10T00:00:00"/>
    <x v="0"/>
    <x v="1"/>
  </r>
  <r>
    <x v="0"/>
    <s v="Inspection Spot"/>
    <x v="0"/>
    <x v="0"/>
    <s v="Crane Inspection Evaluation"/>
    <d v="2025-02-01T00:00:00"/>
    <d v="2025-02-28T00:00:00"/>
    <n v="284358"/>
    <d v="2025-02-11T00:00:00"/>
    <x v="0"/>
    <x v="1"/>
  </r>
  <r>
    <x v="0"/>
    <s v="Inspection Spot"/>
    <x v="0"/>
    <x v="0"/>
    <s v="Crane Inspection Evaluation"/>
    <d v="2025-02-01T00:00:00"/>
    <d v="2025-02-28T00:00:00"/>
    <n v="284358"/>
    <d v="2025-02-12T00:00:00"/>
    <x v="0"/>
    <x v="1"/>
  </r>
  <r>
    <x v="0"/>
    <s v="Inspection Spot"/>
    <x v="0"/>
    <x v="0"/>
    <s v="Crane Inspection Evaluation"/>
    <d v="2025-02-01T00:00:00"/>
    <d v="2025-02-28T00:00:00"/>
    <n v="284358"/>
    <d v="2025-02-13T00:00:00"/>
    <x v="0"/>
    <x v="1"/>
  </r>
  <r>
    <x v="0"/>
    <s v="Inspection Spot"/>
    <x v="0"/>
    <x v="0"/>
    <s v="Crane Inspection Evaluation"/>
    <d v="2025-02-01T00:00:00"/>
    <d v="2025-02-28T00:00:00"/>
    <n v="284358"/>
    <d v="2025-02-14T00:00:00"/>
    <x v="0"/>
    <x v="1"/>
  </r>
  <r>
    <x v="0"/>
    <s v="Inspection Spot"/>
    <x v="0"/>
    <x v="0"/>
    <s v="Crane Inspection Evaluation"/>
    <d v="2025-02-01T00:00:00"/>
    <d v="2025-02-28T00:00:00"/>
    <n v="284358"/>
    <d v="2025-02-15T00:00:00"/>
    <x v="0"/>
    <x v="1"/>
  </r>
  <r>
    <x v="0"/>
    <s v="Inspection Spot"/>
    <x v="0"/>
    <x v="0"/>
    <s v="Crane Inspection Evaluation"/>
    <d v="2025-02-01T00:00:00"/>
    <d v="2025-02-28T00:00:00"/>
    <n v="284358"/>
    <d v="2025-02-16T00:00:00"/>
    <x v="0"/>
    <x v="1"/>
  </r>
  <r>
    <x v="0"/>
    <s v="Inspection Spot"/>
    <x v="0"/>
    <x v="0"/>
    <s v="Crane Inspection Evaluation"/>
    <d v="2025-02-01T00:00:00"/>
    <d v="2025-02-28T00:00:00"/>
    <n v="284358"/>
    <d v="2025-02-17T00:00:00"/>
    <x v="0"/>
    <x v="1"/>
  </r>
  <r>
    <x v="0"/>
    <s v="Inspection Spot"/>
    <x v="0"/>
    <x v="0"/>
    <s v="Crane Inspection Evaluation"/>
    <d v="2025-02-01T00:00:00"/>
    <d v="2025-02-28T00:00:00"/>
    <n v="284358"/>
    <d v="2025-02-18T00:00:00"/>
    <x v="0"/>
    <x v="1"/>
  </r>
  <r>
    <x v="0"/>
    <s v="Inspection Spot"/>
    <x v="0"/>
    <x v="0"/>
    <s v="Crane Inspection Evaluation"/>
    <d v="2025-02-01T00:00:00"/>
    <d v="2025-02-28T00:00:00"/>
    <n v="284358"/>
    <d v="2025-02-19T00:00:00"/>
    <x v="0"/>
    <x v="1"/>
  </r>
  <r>
    <x v="0"/>
    <s v="Inspection Spot"/>
    <x v="0"/>
    <x v="0"/>
    <s v="Crane Inspection Evaluation"/>
    <d v="2025-02-01T00:00:00"/>
    <d v="2025-02-28T00:00:00"/>
    <n v="284358"/>
    <d v="2025-02-20T00:00:00"/>
    <x v="0"/>
    <x v="1"/>
  </r>
  <r>
    <x v="0"/>
    <s v="Inspection Spot"/>
    <x v="0"/>
    <x v="0"/>
    <s v="Crane Inspection Evaluation"/>
    <d v="2025-02-01T00:00:00"/>
    <d v="2025-02-28T00:00:00"/>
    <n v="284358"/>
    <d v="2025-02-21T00:00:00"/>
    <x v="0"/>
    <x v="1"/>
  </r>
  <r>
    <x v="0"/>
    <s v="Inspection Spot"/>
    <x v="0"/>
    <x v="0"/>
    <s v="Crane Inspection Evaluation"/>
    <d v="2025-02-01T00:00:00"/>
    <d v="2025-02-28T00:00:00"/>
    <n v="284358"/>
    <d v="2025-02-22T00:00:00"/>
    <x v="0"/>
    <x v="1"/>
  </r>
  <r>
    <x v="0"/>
    <s v="Inspection Spot"/>
    <x v="0"/>
    <x v="0"/>
    <s v="Crane Inspection Evaluation"/>
    <d v="2025-02-01T00:00:00"/>
    <d v="2025-02-28T00:00:00"/>
    <n v="284358"/>
    <d v="2025-02-23T00:00:00"/>
    <x v="0"/>
    <x v="1"/>
  </r>
  <r>
    <x v="0"/>
    <s v="Inspection Spot"/>
    <x v="0"/>
    <x v="0"/>
    <s v="Crane Inspection Evaluation"/>
    <d v="2025-02-01T00:00:00"/>
    <d v="2025-02-28T00:00:00"/>
    <n v="284358"/>
    <d v="2025-02-24T00:00:00"/>
    <x v="0"/>
    <x v="1"/>
  </r>
  <r>
    <x v="0"/>
    <s v="Inspection Spot"/>
    <x v="0"/>
    <x v="0"/>
    <s v="Crane Inspection Evaluation"/>
    <d v="2025-02-01T00:00:00"/>
    <d v="2025-02-28T00:00:00"/>
    <n v="284358"/>
    <d v="2025-02-25T00:00:00"/>
    <x v="0"/>
    <x v="1"/>
  </r>
  <r>
    <x v="0"/>
    <s v="Inspection Spot"/>
    <x v="0"/>
    <x v="0"/>
    <s v="Crane Inspection Evaluation"/>
    <d v="2025-02-01T00:00:00"/>
    <d v="2025-02-28T00:00:00"/>
    <n v="284358"/>
    <d v="2025-02-26T00:00:00"/>
    <x v="0"/>
    <x v="1"/>
  </r>
  <r>
    <x v="0"/>
    <s v="Inspection Spot"/>
    <x v="0"/>
    <x v="0"/>
    <s v="Crane Inspection Evaluation"/>
    <d v="2025-02-01T00:00:00"/>
    <d v="2025-02-28T00:00:00"/>
    <n v="284358"/>
    <d v="2025-02-27T00:00:00"/>
    <x v="0"/>
    <x v="1"/>
  </r>
  <r>
    <x v="1"/>
    <s v="Maintenance Variable"/>
    <x v="1"/>
    <x v="1"/>
    <s v="Crane Inspection Evaluation"/>
    <d v="2025-03-01T00:00:00"/>
    <d v="2025-03-31T00:00:00"/>
    <n v="189572"/>
    <d v="2025-03-01T00:00:00"/>
    <x v="0"/>
    <x v="2"/>
  </r>
  <r>
    <x v="1"/>
    <s v="Maintenance Variable"/>
    <x v="1"/>
    <x v="1"/>
    <s v="Crane Inspection Evaluation"/>
    <d v="2025-03-01T00:00:00"/>
    <d v="2025-03-31T00:00:00"/>
    <n v="189572"/>
    <d v="2025-03-02T00:00:00"/>
    <x v="0"/>
    <x v="2"/>
  </r>
  <r>
    <x v="1"/>
    <s v="Maintenance Variable"/>
    <x v="1"/>
    <x v="1"/>
    <s v="Crane Inspection Evaluation"/>
    <d v="2025-03-01T00:00:00"/>
    <d v="2025-03-31T00:00:00"/>
    <n v="189572"/>
    <d v="2025-03-03T00:00:00"/>
    <x v="0"/>
    <x v="2"/>
  </r>
  <r>
    <x v="1"/>
    <s v="Maintenance Variable"/>
    <x v="1"/>
    <x v="1"/>
    <s v="Crane Inspection Evaluation"/>
    <d v="2025-03-01T00:00:00"/>
    <d v="2025-03-31T00:00:00"/>
    <n v="189572"/>
    <d v="2025-03-04T00:00:00"/>
    <x v="0"/>
    <x v="2"/>
  </r>
  <r>
    <x v="1"/>
    <s v="Maintenance Variable"/>
    <x v="1"/>
    <x v="1"/>
    <s v="Crane Inspection Evaluation"/>
    <d v="2025-03-01T00:00:00"/>
    <d v="2025-03-31T00:00:00"/>
    <n v="189572"/>
    <d v="2025-03-05T00:00:00"/>
    <x v="0"/>
    <x v="2"/>
  </r>
  <r>
    <x v="1"/>
    <s v="Maintenance Variable"/>
    <x v="1"/>
    <x v="1"/>
    <s v="Crane Inspection Evaluation"/>
    <d v="2025-03-01T00:00:00"/>
    <d v="2025-03-31T00:00:00"/>
    <n v="189572"/>
    <d v="2025-03-06T00:00:00"/>
    <x v="0"/>
    <x v="2"/>
  </r>
  <r>
    <x v="1"/>
    <s v="Maintenance Variable"/>
    <x v="1"/>
    <x v="1"/>
    <s v="Crane Inspection Evaluation"/>
    <d v="2025-03-01T00:00:00"/>
    <d v="2025-03-31T00:00:00"/>
    <n v="189572"/>
    <d v="2025-03-07T00:00:00"/>
    <x v="0"/>
    <x v="2"/>
  </r>
  <r>
    <x v="1"/>
    <s v="Maintenance Variable"/>
    <x v="1"/>
    <x v="1"/>
    <s v="Crane Inspection Evaluation"/>
    <d v="2025-03-01T00:00:00"/>
    <d v="2025-03-31T00:00:00"/>
    <n v="189572"/>
    <d v="2025-03-08T00:00:00"/>
    <x v="0"/>
    <x v="2"/>
  </r>
  <r>
    <x v="1"/>
    <s v="Maintenance Variable"/>
    <x v="1"/>
    <x v="1"/>
    <s v="Crane Inspection Evaluation"/>
    <d v="2025-03-01T00:00:00"/>
    <d v="2025-03-31T00:00:00"/>
    <n v="189572"/>
    <d v="2025-03-09T00:00:00"/>
    <x v="0"/>
    <x v="2"/>
  </r>
  <r>
    <x v="1"/>
    <s v="Maintenance Variable"/>
    <x v="1"/>
    <x v="1"/>
    <s v="Crane Inspection Evaluation"/>
    <d v="2025-03-01T00:00:00"/>
    <d v="2025-03-31T00:00:00"/>
    <n v="189572"/>
    <d v="2025-03-10T00:00:00"/>
    <x v="0"/>
    <x v="2"/>
  </r>
  <r>
    <x v="1"/>
    <s v="Maintenance Variable"/>
    <x v="1"/>
    <x v="1"/>
    <s v="Crane Inspection Evaluation"/>
    <d v="2025-03-01T00:00:00"/>
    <d v="2025-03-31T00:00:00"/>
    <n v="189572"/>
    <d v="2025-03-11T00:00:00"/>
    <x v="0"/>
    <x v="2"/>
  </r>
  <r>
    <x v="1"/>
    <s v="Maintenance Variable"/>
    <x v="1"/>
    <x v="1"/>
    <s v="Crane Inspection Evaluation"/>
    <d v="2025-03-01T00:00:00"/>
    <d v="2025-03-31T00:00:00"/>
    <n v="189572"/>
    <d v="2025-03-12T00:00:00"/>
    <x v="0"/>
    <x v="2"/>
  </r>
  <r>
    <x v="1"/>
    <s v="Maintenance Variable"/>
    <x v="1"/>
    <x v="1"/>
    <s v="Crane Inspection Evaluation"/>
    <d v="2025-03-01T00:00:00"/>
    <d v="2025-03-31T00:00:00"/>
    <n v="189572"/>
    <d v="2025-03-13T00:00:00"/>
    <x v="0"/>
    <x v="2"/>
  </r>
  <r>
    <x v="1"/>
    <s v="Maintenance Variable"/>
    <x v="1"/>
    <x v="1"/>
    <s v="Crane Inspection Evaluation"/>
    <d v="2025-03-01T00:00:00"/>
    <d v="2025-03-31T00:00:00"/>
    <n v="189572"/>
    <d v="2025-03-14T00:00:00"/>
    <x v="0"/>
    <x v="2"/>
  </r>
  <r>
    <x v="1"/>
    <s v="Maintenance Variable"/>
    <x v="1"/>
    <x v="1"/>
    <s v="Crane Inspection Evaluation"/>
    <d v="2025-03-01T00:00:00"/>
    <d v="2025-03-31T00:00:00"/>
    <n v="189572"/>
    <d v="2025-03-15T00:00:00"/>
    <x v="0"/>
    <x v="2"/>
  </r>
  <r>
    <x v="1"/>
    <s v="Maintenance Variable"/>
    <x v="1"/>
    <x v="1"/>
    <s v="Crane Inspection Evaluation"/>
    <d v="2025-03-01T00:00:00"/>
    <d v="2025-03-31T00:00:00"/>
    <n v="189572"/>
    <d v="2025-03-16T00:00:00"/>
    <x v="0"/>
    <x v="2"/>
  </r>
  <r>
    <x v="1"/>
    <s v="Maintenance Variable"/>
    <x v="1"/>
    <x v="1"/>
    <s v="Crane Inspection Evaluation"/>
    <d v="2025-03-01T00:00:00"/>
    <d v="2025-03-31T00:00:00"/>
    <n v="189572"/>
    <d v="2025-03-17T00:00:00"/>
    <x v="0"/>
    <x v="2"/>
  </r>
  <r>
    <x v="1"/>
    <s v="Maintenance Variable"/>
    <x v="1"/>
    <x v="1"/>
    <s v="Crane Inspection Evaluation"/>
    <d v="2025-03-01T00:00:00"/>
    <d v="2025-03-31T00:00:00"/>
    <n v="189572"/>
    <d v="2025-03-18T00:00:00"/>
    <x v="0"/>
    <x v="2"/>
  </r>
  <r>
    <x v="1"/>
    <s v="Maintenance Variable"/>
    <x v="1"/>
    <x v="1"/>
    <s v="Crane Inspection Evaluation"/>
    <d v="2025-03-01T00:00:00"/>
    <d v="2025-03-31T00:00:00"/>
    <n v="189572"/>
    <d v="2025-03-19T00:00:00"/>
    <x v="0"/>
    <x v="2"/>
  </r>
  <r>
    <x v="1"/>
    <s v="Maintenance Variable"/>
    <x v="1"/>
    <x v="1"/>
    <s v="Crane Inspection Evaluation"/>
    <d v="2025-03-01T00:00:00"/>
    <d v="2025-03-31T00:00:00"/>
    <n v="189572"/>
    <d v="2025-03-20T00:00:00"/>
    <x v="0"/>
    <x v="2"/>
  </r>
  <r>
    <x v="1"/>
    <s v="Maintenance Variable"/>
    <x v="1"/>
    <x v="1"/>
    <s v="Crane Inspection Evaluation"/>
    <d v="2025-03-01T00:00:00"/>
    <d v="2025-03-31T00:00:00"/>
    <n v="189572"/>
    <d v="2025-03-21T00:00:00"/>
    <x v="0"/>
    <x v="2"/>
  </r>
  <r>
    <x v="1"/>
    <s v="Maintenance Variable"/>
    <x v="1"/>
    <x v="1"/>
    <s v="Crane Inspection Evaluation"/>
    <d v="2025-03-01T00:00:00"/>
    <d v="2025-03-31T00:00:00"/>
    <n v="189572"/>
    <d v="2025-03-22T00:00:00"/>
    <x v="0"/>
    <x v="2"/>
  </r>
  <r>
    <x v="1"/>
    <s v="Maintenance Variable"/>
    <x v="1"/>
    <x v="1"/>
    <s v="Crane Inspection Evaluation"/>
    <d v="2025-03-01T00:00:00"/>
    <d v="2025-03-31T00:00:00"/>
    <n v="189572"/>
    <d v="2025-03-23T00:00:00"/>
    <x v="0"/>
    <x v="2"/>
  </r>
  <r>
    <x v="1"/>
    <s v="Maintenance Variable"/>
    <x v="1"/>
    <x v="1"/>
    <s v="Crane Inspection Evaluation"/>
    <d v="2025-03-01T00:00:00"/>
    <d v="2025-03-31T00:00:00"/>
    <n v="189572"/>
    <d v="2025-03-24T00:00:00"/>
    <x v="0"/>
    <x v="2"/>
  </r>
  <r>
    <x v="1"/>
    <s v="Maintenance Variable"/>
    <x v="1"/>
    <x v="1"/>
    <s v="Crane Inspection Evaluation"/>
    <d v="2025-03-01T00:00:00"/>
    <d v="2025-03-31T00:00:00"/>
    <n v="189572"/>
    <d v="2025-03-25T00:00:00"/>
    <x v="0"/>
    <x v="2"/>
  </r>
  <r>
    <x v="1"/>
    <s v="Maintenance Variable"/>
    <x v="1"/>
    <x v="1"/>
    <s v="Crane Inspection Evaluation"/>
    <d v="2025-03-01T00:00:00"/>
    <d v="2025-03-31T00:00:00"/>
    <n v="189572"/>
    <d v="2025-03-26T00:00:00"/>
    <x v="0"/>
    <x v="2"/>
  </r>
  <r>
    <x v="1"/>
    <s v="Maintenance Variable"/>
    <x v="1"/>
    <x v="1"/>
    <s v="Crane Inspection Evaluation"/>
    <d v="2025-03-01T00:00:00"/>
    <d v="2025-03-31T00:00:00"/>
    <n v="189572"/>
    <d v="2025-03-27T00:00:00"/>
    <x v="0"/>
    <x v="2"/>
  </r>
  <r>
    <x v="1"/>
    <s v="Maintenance Variable"/>
    <x v="1"/>
    <x v="1"/>
    <s v="Crane Inspection Evaluation"/>
    <d v="2025-03-01T00:00:00"/>
    <d v="2025-03-31T00:00:00"/>
    <n v="189572"/>
    <d v="2025-03-28T00:00:00"/>
    <x v="0"/>
    <x v="2"/>
  </r>
  <r>
    <x v="1"/>
    <s v="Maintenance Variable"/>
    <x v="1"/>
    <x v="1"/>
    <s v="Crane Inspection Evaluation"/>
    <d v="2025-03-01T00:00:00"/>
    <d v="2025-03-31T00:00:00"/>
    <n v="189572"/>
    <d v="2025-03-29T00:00:00"/>
    <x v="0"/>
    <x v="2"/>
  </r>
  <r>
    <x v="1"/>
    <s v="Maintenance Variable"/>
    <x v="1"/>
    <x v="1"/>
    <s v="Crane Inspection Evaluation"/>
    <d v="2025-03-01T00:00:00"/>
    <d v="2025-03-31T00:00:00"/>
    <n v="189572"/>
    <d v="2025-03-30T00:00:00"/>
    <x v="0"/>
    <x v="2"/>
  </r>
  <r>
    <x v="2"/>
    <s v="Maintanence Variable"/>
    <x v="2"/>
    <x v="2"/>
    <s v="Drilling Handling Tools"/>
    <d v="2025-04-01T00:00:00"/>
    <d v="2025-04-30T00:00:00"/>
    <n v="94786"/>
    <d v="2025-04-01T00:00:00"/>
    <x v="0"/>
    <x v="3"/>
  </r>
  <r>
    <x v="2"/>
    <s v="Maintanence Variable"/>
    <x v="2"/>
    <x v="2"/>
    <s v="Drilling Handling Tools"/>
    <d v="2025-04-01T00:00:00"/>
    <d v="2025-04-30T00:00:00"/>
    <n v="94786"/>
    <d v="2025-04-02T00:00:00"/>
    <x v="0"/>
    <x v="3"/>
  </r>
  <r>
    <x v="2"/>
    <s v="Maintanence Variable"/>
    <x v="2"/>
    <x v="2"/>
    <s v="Drilling Handling Tools"/>
    <d v="2025-04-01T00:00:00"/>
    <d v="2025-04-30T00:00:00"/>
    <n v="94786"/>
    <d v="2025-04-03T00:00:00"/>
    <x v="0"/>
    <x v="3"/>
  </r>
  <r>
    <x v="2"/>
    <s v="Maintanence Variable"/>
    <x v="2"/>
    <x v="2"/>
    <s v="Drilling Handling Tools"/>
    <d v="2025-04-01T00:00:00"/>
    <d v="2025-04-30T00:00:00"/>
    <n v="94786"/>
    <d v="2025-04-04T00:00:00"/>
    <x v="0"/>
    <x v="3"/>
  </r>
  <r>
    <x v="2"/>
    <s v="Maintanence Variable"/>
    <x v="2"/>
    <x v="2"/>
    <s v="Drilling Handling Tools"/>
    <d v="2025-04-01T00:00:00"/>
    <d v="2025-04-30T00:00:00"/>
    <n v="94786"/>
    <d v="2025-04-05T00:00:00"/>
    <x v="0"/>
    <x v="3"/>
  </r>
  <r>
    <x v="2"/>
    <s v="Maintanence Variable"/>
    <x v="2"/>
    <x v="2"/>
    <s v="Drilling Handling Tools"/>
    <d v="2025-04-01T00:00:00"/>
    <d v="2025-04-30T00:00:00"/>
    <n v="94786"/>
    <d v="2025-04-06T00:00:00"/>
    <x v="0"/>
    <x v="3"/>
  </r>
  <r>
    <x v="2"/>
    <s v="Maintanence Variable"/>
    <x v="2"/>
    <x v="2"/>
    <s v="Drilling Handling Tools"/>
    <d v="2025-04-01T00:00:00"/>
    <d v="2025-04-30T00:00:00"/>
    <n v="94786"/>
    <d v="2025-04-07T00:00:00"/>
    <x v="0"/>
    <x v="3"/>
  </r>
  <r>
    <x v="2"/>
    <s v="Maintanence Variable"/>
    <x v="2"/>
    <x v="2"/>
    <s v="Drilling Handling Tools"/>
    <d v="2025-04-01T00:00:00"/>
    <d v="2025-04-30T00:00:00"/>
    <n v="94786"/>
    <d v="2025-04-08T00:00:00"/>
    <x v="0"/>
    <x v="3"/>
  </r>
  <r>
    <x v="2"/>
    <s v="Maintanence Variable"/>
    <x v="2"/>
    <x v="2"/>
    <s v="Drilling Handling Tools"/>
    <d v="2025-04-01T00:00:00"/>
    <d v="2025-04-30T00:00:00"/>
    <n v="94786"/>
    <d v="2025-04-09T00:00:00"/>
    <x v="0"/>
    <x v="3"/>
  </r>
  <r>
    <x v="2"/>
    <s v="Maintanence Variable"/>
    <x v="2"/>
    <x v="2"/>
    <s v="Drilling Handling Tools"/>
    <d v="2025-04-01T00:00:00"/>
    <d v="2025-04-30T00:00:00"/>
    <n v="94786"/>
    <d v="2025-04-10T00:00:00"/>
    <x v="0"/>
    <x v="3"/>
  </r>
  <r>
    <x v="2"/>
    <s v="Maintanence Variable"/>
    <x v="2"/>
    <x v="2"/>
    <s v="Drilling Handling Tools"/>
    <d v="2025-04-01T00:00:00"/>
    <d v="2025-04-30T00:00:00"/>
    <n v="94786"/>
    <d v="2025-04-11T00:00:00"/>
    <x v="0"/>
    <x v="3"/>
  </r>
  <r>
    <x v="2"/>
    <s v="Maintanence Variable"/>
    <x v="2"/>
    <x v="2"/>
    <s v="Drilling Handling Tools"/>
    <d v="2025-04-01T00:00:00"/>
    <d v="2025-04-30T00:00:00"/>
    <n v="94786"/>
    <d v="2025-04-12T00:00:00"/>
    <x v="0"/>
    <x v="3"/>
  </r>
  <r>
    <x v="2"/>
    <s v="Maintanence Variable"/>
    <x v="2"/>
    <x v="2"/>
    <s v="Drilling Handling Tools"/>
    <d v="2025-04-01T00:00:00"/>
    <d v="2025-04-30T00:00:00"/>
    <n v="94786"/>
    <d v="2025-04-13T00:00:00"/>
    <x v="0"/>
    <x v="3"/>
  </r>
  <r>
    <x v="2"/>
    <s v="Maintanence Variable"/>
    <x v="2"/>
    <x v="2"/>
    <s v="Drilling Handling Tools"/>
    <d v="2025-04-01T00:00:00"/>
    <d v="2025-04-30T00:00:00"/>
    <n v="94786"/>
    <d v="2025-04-14T00:00:00"/>
    <x v="0"/>
    <x v="3"/>
  </r>
  <r>
    <x v="2"/>
    <s v="Maintanence Variable"/>
    <x v="2"/>
    <x v="2"/>
    <s v="Drilling Handling Tools"/>
    <d v="2025-04-01T00:00:00"/>
    <d v="2025-04-30T00:00:00"/>
    <n v="94786"/>
    <d v="2025-04-15T00:00:00"/>
    <x v="0"/>
    <x v="3"/>
  </r>
  <r>
    <x v="2"/>
    <s v="Maintanence Variable"/>
    <x v="2"/>
    <x v="2"/>
    <s v="Drilling Handling Tools"/>
    <d v="2025-04-01T00:00:00"/>
    <d v="2025-04-30T00:00:00"/>
    <n v="94786"/>
    <d v="2025-04-16T00:00:00"/>
    <x v="0"/>
    <x v="3"/>
  </r>
  <r>
    <x v="2"/>
    <s v="Maintanence Variable"/>
    <x v="2"/>
    <x v="2"/>
    <s v="Drilling Handling Tools"/>
    <d v="2025-04-01T00:00:00"/>
    <d v="2025-04-30T00:00:00"/>
    <n v="94786"/>
    <d v="2025-04-17T00:00:00"/>
    <x v="0"/>
    <x v="3"/>
  </r>
  <r>
    <x v="2"/>
    <s v="Maintanence Variable"/>
    <x v="2"/>
    <x v="2"/>
    <s v="Drilling Handling Tools"/>
    <d v="2025-04-01T00:00:00"/>
    <d v="2025-04-30T00:00:00"/>
    <n v="94786"/>
    <d v="2025-04-18T00:00:00"/>
    <x v="0"/>
    <x v="3"/>
  </r>
  <r>
    <x v="2"/>
    <s v="Maintanence Variable"/>
    <x v="2"/>
    <x v="2"/>
    <s v="Drilling Handling Tools"/>
    <d v="2025-04-01T00:00:00"/>
    <d v="2025-04-30T00:00:00"/>
    <n v="94786"/>
    <d v="2025-04-19T00:00:00"/>
    <x v="0"/>
    <x v="3"/>
  </r>
  <r>
    <x v="2"/>
    <s v="Maintanence Variable"/>
    <x v="2"/>
    <x v="2"/>
    <s v="Drilling Handling Tools"/>
    <d v="2025-04-01T00:00:00"/>
    <d v="2025-04-30T00:00:00"/>
    <n v="94786"/>
    <d v="2025-04-20T00:00:00"/>
    <x v="0"/>
    <x v="3"/>
  </r>
  <r>
    <x v="2"/>
    <s v="Maintanence Variable"/>
    <x v="2"/>
    <x v="2"/>
    <s v="Drilling Handling Tools"/>
    <d v="2025-04-01T00:00:00"/>
    <d v="2025-04-30T00:00:00"/>
    <n v="94786"/>
    <d v="2025-04-21T00:00:00"/>
    <x v="0"/>
    <x v="3"/>
  </r>
  <r>
    <x v="2"/>
    <s v="Maintanence Variable"/>
    <x v="2"/>
    <x v="2"/>
    <s v="Drilling Handling Tools"/>
    <d v="2025-04-01T00:00:00"/>
    <d v="2025-04-30T00:00:00"/>
    <n v="94786"/>
    <d v="2025-04-22T00:00:00"/>
    <x v="0"/>
    <x v="3"/>
  </r>
  <r>
    <x v="2"/>
    <s v="Maintanence Variable"/>
    <x v="2"/>
    <x v="2"/>
    <s v="Drilling Handling Tools"/>
    <d v="2025-04-01T00:00:00"/>
    <d v="2025-04-30T00:00:00"/>
    <n v="94786"/>
    <d v="2025-04-23T00:00:00"/>
    <x v="0"/>
    <x v="3"/>
  </r>
  <r>
    <x v="2"/>
    <s v="Maintanence Variable"/>
    <x v="2"/>
    <x v="2"/>
    <s v="Drilling Handling Tools"/>
    <d v="2025-04-01T00:00:00"/>
    <d v="2025-04-30T00:00:00"/>
    <n v="94786"/>
    <d v="2025-04-24T00:00:00"/>
    <x v="0"/>
    <x v="3"/>
  </r>
  <r>
    <x v="2"/>
    <s v="Maintanence Variable"/>
    <x v="2"/>
    <x v="2"/>
    <s v="Drilling Handling Tools"/>
    <d v="2025-04-01T00:00:00"/>
    <d v="2025-04-30T00:00:00"/>
    <n v="94786"/>
    <d v="2025-04-25T00:00:00"/>
    <x v="0"/>
    <x v="3"/>
  </r>
  <r>
    <x v="2"/>
    <s v="Maintanence Variable"/>
    <x v="2"/>
    <x v="2"/>
    <s v="Drilling Handling Tools"/>
    <d v="2025-04-01T00:00:00"/>
    <d v="2025-04-30T00:00:00"/>
    <n v="94786"/>
    <d v="2025-04-26T00:00:00"/>
    <x v="0"/>
    <x v="3"/>
  </r>
  <r>
    <x v="2"/>
    <s v="Maintanence Variable"/>
    <x v="2"/>
    <x v="2"/>
    <s v="Drilling Handling Tools"/>
    <d v="2025-04-01T00:00:00"/>
    <d v="2025-04-30T00:00:00"/>
    <n v="94786"/>
    <d v="2025-04-27T00:00:00"/>
    <x v="0"/>
    <x v="3"/>
  </r>
  <r>
    <x v="2"/>
    <s v="Maintanence Variable"/>
    <x v="2"/>
    <x v="2"/>
    <s v="Drilling Handling Tools"/>
    <d v="2025-04-01T00:00:00"/>
    <d v="2025-04-30T00:00:00"/>
    <n v="94786"/>
    <d v="2025-04-28T00:00:00"/>
    <x v="0"/>
    <x v="3"/>
  </r>
  <r>
    <x v="2"/>
    <s v="Maintanence Variable"/>
    <x v="2"/>
    <x v="2"/>
    <s v="Drilling Handling Tools"/>
    <d v="2025-04-01T00:00:00"/>
    <d v="2025-04-30T00:00:00"/>
    <n v="94786"/>
    <d v="2025-04-29T00:00:00"/>
    <x v="0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3">
  <r>
    <x v="0"/>
    <s v="F"/>
    <m/>
    <n v="2297"/>
    <x v="0"/>
    <x v="0"/>
    <s v="Norbe IX"/>
    <n v="2812"/>
    <m/>
    <m/>
    <d v="2023-01-01T00:00:00"/>
    <d v="2023-01-31T00:00:00"/>
    <n v="125116.12"/>
    <n v="125116.12"/>
    <s v=""/>
    <n v="0"/>
    <m/>
    <m/>
    <n v="125116.12"/>
    <m/>
    <s v=""/>
    <m/>
    <m/>
    <m/>
    <s v=""/>
    <n v="0"/>
    <m/>
    <m/>
    <x v="0"/>
    <n v="125116.12"/>
    <m/>
    <m/>
    <m/>
    <m/>
    <m/>
    <m/>
    <m/>
    <m/>
    <m/>
    <m/>
    <m/>
    <m/>
    <m/>
    <n v="125116.12"/>
    <s v=""/>
  </r>
  <r>
    <x v="0"/>
    <s v="F"/>
    <m/>
    <n v="2778"/>
    <x v="0"/>
    <x v="1"/>
    <s v="MV-30"/>
    <n v="3550"/>
    <m/>
    <m/>
    <d v="2024-01-11T00:00:00"/>
    <d v="2024-01-24T00:00:00"/>
    <n v="-26977.200000000001"/>
    <n v="-26977.200000000001"/>
    <s v=""/>
    <n v="3495"/>
    <d v="2024-01-30T00:00:00"/>
    <n v="0"/>
    <n v="-26977.200000000001"/>
    <m/>
    <s v=""/>
    <m/>
    <m/>
    <m/>
    <s v=""/>
    <n v="0"/>
    <m/>
    <m/>
    <x v="0"/>
    <n v="-26977.200000000001"/>
    <m/>
    <m/>
    <m/>
    <m/>
    <m/>
    <m/>
    <m/>
    <m/>
    <m/>
    <m/>
    <m/>
    <m/>
    <m/>
    <n v="-26977.200000000001"/>
    <s v=""/>
  </r>
  <r>
    <x v="1"/>
    <s v="F"/>
    <m/>
    <n v="2759"/>
    <x v="0"/>
    <x v="1"/>
    <s v="MV-31"/>
    <n v="3576"/>
    <m/>
    <m/>
    <d v="2024-05-27T00:00:00"/>
    <d v="2024-06-10T00:00:00"/>
    <n v="-76791.789999999994"/>
    <n v="-76791.789999999994"/>
    <s v=""/>
    <s v="3933-3951"/>
    <d v="2024-06-25T00:00:00"/>
    <n v="0"/>
    <n v="-76791.789999999994"/>
    <d v="2024-06-10T00:00:00"/>
    <n v="0"/>
    <m/>
    <m/>
    <m/>
    <s v=""/>
    <n v="0"/>
    <m/>
    <m/>
    <x v="0"/>
    <n v="-76791.789999999994"/>
    <m/>
    <m/>
    <m/>
    <m/>
    <m/>
    <m/>
    <m/>
    <m/>
    <m/>
    <m/>
    <m/>
    <m/>
    <m/>
    <n v="-76791.789999999994"/>
    <s v=""/>
  </r>
  <r>
    <x v="2"/>
    <s v="F"/>
    <m/>
    <n v="3145"/>
    <x v="1"/>
    <x v="2"/>
    <s v="Peregrino Charlie"/>
    <n v="4346"/>
    <m/>
    <m/>
    <d v="2024-08-01T00:00:00"/>
    <d v="2024-09-01T00:00:00"/>
    <n v="-56885"/>
    <n v="-56885"/>
    <s v=""/>
    <n v="4265"/>
    <m/>
    <m/>
    <m/>
    <m/>
    <s v=""/>
    <m/>
    <m/>
    <m/>
    <s v=""/>
    <n v="0"/>
    <m/>
    <m/>
    <x v="0"/>
    <m/>
    <m/>
    <m/>
    <m/>
    <n v="-56885"/>
    <m/>
    <m/>
    <m/>
    <m/>
    <m/>
    <m/>
    <m/>
    <m/>
    <m/>
    <n v="-56885"/>
    <s v=""/>
  </r>
  <r>
    <x v="1"/>
    <s v="F"/>
    <m/>
    <n v="2902"/>
    <x v="2"/>
    <x v="3"/>
    <s v="PBS"/>
    <n v="4062"/>
    <m/>
    <m/>
    <d v="2024-09-28T00:00:00"/>
    <d v="2024-10-18T00:00:00"/>
    <n v="21409"/>
    <n v="21409"/>
    <s v=""/>
    <n v="4203"/>
    <d v="2024-11-06T00:00:00"/>
    <n v="740"/>
    <n v="21409"/>
    <d v="2024-11-19T00:00:00"/>
    <n v="32"/>
    <m/>
    <m/>
    <m/>
    <s v=""/>
    <n v="0"/>
    <m/>
    <m/>
    <x v="0"/>
    <n v="21409"/>
    <m/>
    <m/>
    <m/>
    <m/>
    <m/>
    <m/>
    <m/>
    <m/>
    <m/>
    <m/>
    <m/>
    <m/>
    <m/>
    <n v="21409"/>
    <s v=""/>
  </r>
  <r>
    <x v="1"/>
    <s v="F"/>
    <m/>
    <n v="2902"/>
    <x v="2"/>
    <x v="3"/>
    <s v="PBS"/>
    <n v="4062"/>
    <m/>
    <m/>
    <d v="2024-09-28T00:00:00"/>
    <d v="2024-10-18T00:00:00"/>
    <n v="101264"/>
    <n v="101264"/>
    <s v=""/>
    <n v="4203"/>
    <d v="2024-11-06T00:00:00"/>
    <n v="740"/>
    <n v="101264"/>
    <d v="2024-11-19T00:00:00"/>
    <n v="32"/>
    <m/>
    <m/>
    <m/>
    <s v=""/>
    <n v="0"/>
    <m/>
    <m/>
    <x v="0"/>
    <n v="101264"/>
    <m/>
    <m/>
    <m/>
    <m/>
    <m/>
    <m/>
    <m/>
    <m/>
    <m/>
    <m/>
    <m/>
    <m/>
    <m/>
    <n v="101264"/>
    <s v=""/>
  </r>
  <r>
    <x v="1"/>
    <s v="F"/>
    <m/>
    <n v="3043"/>
    <x v="3"/>
    <x v="3"/>
    <s v="PBS"/>
    <n v="4062"/>
    <m/>
    <m/>
    <d v="2024-09-28T00:00:00"/>
    <d v="2024-10-18T00:00:00"/>
    <n v="-21409"/>
    <n v="-21409"/>
    <s v=""/>
    <n v="4203"/>
    <d v="2024-11-06T00:00:00"/>
    <n v="740"/>
    <n v="-21409"/>
    <d v="2024-11-19T00:00:00"/>
    <n v="32"/>
    <m/>
    <m/>
    <m/>
    <s v=""/>
    <n v="0"/>
    <m/>
    <m/>
    <x v="0"/>
    <n v="-21409"/>
    <m/>
    <m/>
    <m/>
    <m/>
    <m/>
    <m/>
    <m/>
    <m/>
    <m/>
    <m/>
    <m/>
    <m/>
    <m/>
    <n v="-21409"/>
    <s v=""/>
  </r>
  <r>
    <x v="1"/>
    <s v="F"/>
    <m/>
    <n v="3043"/>
    <x v="3"/>
    <x v="3"/>
    <s v="PBS"/>
    <n v="4062"/>
    <m/>
    <m/>
    <d v="2024-09-28T00:00:00"/>
    <d v="2024-10-18T00:00:00"/>
    <n v="-101264"/>
    <n v="-101264"/>
    <s v=""/>
    <n v="4203"/>
    <d v="2024-11-06T00:00:00"/>
    <n v="740"/>
    <n v="-101264"/>
    <d v="2024-11-19T00:00:00"/>
    <n v="32"/>
    <m/>
    <m/>
    <m/>
    <s v=""/>
    <n v="0"/>
    <m/>
    <m/>
    <x v="0"/>
    <n v="-101264"/>
    <m/>
    <m/>
    <m/>
    <m/>
    <m/>
    <m/>
    <m/>
    <m/>
    <m/>
    <m/>
    <m/>
    <m/>
    <m/>
    <n v="-101264"/>
    <s v=""/>
  </r>
  <r>
    <x v="0"/>
    <s v="F"/>
    <m/>
    <n v="2902"/>
    <x v="2"/>
    <x v="3"/>
    <s v="PBS"/>
    <n v="4062"/>
    <d v="2024-09-28T00:00:00"/>
    <d v="2024-10-18T00:00:00"/>
    <d v="2024-09-28T00:00:00"/>
    <d v="2024-10-18T00:00:00"/>
    <n v="-21409"/>
    <n v="-21409"/>
    <s v=""/>
    <n v="4203"/>
    <d v="2024-11-06T00:00:00"/>
    <n v="740"/>
    <n v="-21409"/>
    <d v="2024-11-19T00:00:00"/>
    <n v="32"/>
    <m/>
    <m/>
    <m/>
    <s v=""/>
    <n v="0"/>
    <m/>
    <m/>
    <x v="0"/>
    <n v="-21409"/>
    <m/>
    <m/>
    <m/>
    <m/>
    <m/>
    <m/>
    <m/>
    <m/>
    <m/>
    <m/>
    <m/>
    <m/>
    <m/>
    <n v="-21409"/>
    <s v=""/>
  </r>
  <r>
    <x v="0"/>
    <s v="F"/>
    <m/>
    <n v="2902"/>
    <x v="2"/>
    <x v="3"/>
    <s v="PBS"/>
    <n v="4062"/>
    <d v="2024-09-28T00:00:00"/>
    <d v="2024-10-18T00:00:00"/>
    <d v="2024-09-28T00:00:00"/>
    <d v="2024-10-18T00:00:00"/>
    <n v="-101264"/>
    <n v="-101264"/>
    <s v=""/>
    <n v="4203"/>
    <d v="2024-11-06T00:00:00"/>
    <n v="740"/>
    <n v="-101264"/>
    <d v="2024-11-19T00:00:00"/>
    <n v="32"/>
    <m/>
    <m/>
    <m/>
    <s v=""/>
    <n v="0"/>
    <m/>
    <m/>
    <x v="0"/>
    <n v="-101264"/>
    <m/>
    <m/>
    <m/>
    <m/>
    <m/>
    <m/>
    <m/>
    <m/>
    <m/>
    <m/>
    <m/>
    <m/>
    <m/>
    <n v="-101264"/>
    <s v=""/>
  </r>
  <r>
    <x v="0"/>
    <s v="F"/>
    <m/>
    <n v="3043"/>
    <x v="3"/>
    <x v="3"/>
    <s v="PBS"/>
    <n v="4062"/>
    <m/>
    <m/>
    <d v="2024-09-28T00:00:00"/>
    <d v="2024-10-18T00:00:00"/>
    <n v="21409"/>
    <n v="21409"/>
    <s v=""/>
    <n v="4203"/>
    <d v="2024-11-06T00:00:00"/>
    <n v="740"/>
    <n v="21409"/>
    <d v="2024-11-19T00:00:00"/>
    <n v="32"/>
    <m/>
    <m/>
    <m/>
    <s v=""/>
    <n v="0"/>
    <m/>
    <m/>
    <x v="0"/>
    <n v="21409"/>
    <m/>
    <m/>
    <m/>
    <m/>
    <m/>
    <m/>
    <m/>
    <m/>
    <m/>
    <m/>
    <m/>
    <m/>
    <m/>
    <n v="21409"/>
    <s v=""/>
  </r>
  <r>
    <x v="0"/>
    <s v="F"/>
    <m/>
    <n v="3043"/>
    <x v="3"/>
    <x v="3"/>
    <s v="PBS"/>
    <n v="4062"/>
    <m/>
    <m/>
    <d v="2024-09-28T00:00:00"/>
    <d v="2024-10-18T00:00:00"/>
    <n v="101264"/>
    <n v="101264"/>
    <s v=""/>
    <n v="4203"/>
    <d v="2024-11-06T00:00:00"/>
    <n v="740"/>
    <n v="101264"/>
    <d v="2024-11-19T00:00:00"/>
    <n v="32"/>
    <m/>
    <m/>
    <m/>
    <s v=""/>
    <n v="0"/>
    <m/>
    <m/>
    <x v="0"/>
    <n v="101264"/>
    <m/>
    <m/>
    <m/>
    <m/>
    <m/>
    <m/>
    <m/>
    <m/>
    <m/>
    <m/>
    <m/>
    <m/>
    <m/>
    <n v="101264"/>
    <s v=""/>
  </r>
  <r>
    <x v="3"/>
    <s v="F"/>
    <m/>
    <n v="3125"/>
    <x v="4"/>
    <x v="0"/>
    <s v="Norbe IX"/>
    <n v="4311"/>
    <m/>
    <m/>
    <d v="2024-09-30T00:00:00"/>
    <d v="2025-02-15T00:00:00"/>
    <n v="48112"/>
    <n v="48112"/>
    <s v=""/>
    <s v="4487-4536"/>
    <d v="2025-02-25T00:00:00"/>
    <m/>
    <m/>
    <m/>
    <s v=""/>
    <s v="577-610"/>
    <n v="48112"/>
    <d v="2025-03-19T00:00:00"/>
    <n v="32"/>
    <n v="0"/>
    <m/>
    <m/>
    <x v="0"/>
    <m/>
    <m/>
    <m/>
    <m/>
    <m/>
    <n v="48112"/>
    <m/>
    <m/>
    <m/>
    <m/>
    <m/>
    <m/>
    <m/>
    <m/>
    <n v="48112"/>
    <s v=""/>
  </r>
  <r>
    <x v="4"/>
    <s v="F"/>
    <m/>
    <n v="3125"/>
    <x v="4"/>
    <x v="0"/>
    <s v="Norbe IX"/>
    <n v="4311"/>
    <m/>
    <m/>
    <d v="2024-09-30T00:00:00"/>
    <d v="2025-02-15T00:00:00"/>
    <n v="25996"/>
    <n v="25996"/>
    <s v=""/>
    <s v="4487-4536"/>
    <d v="2025-02-25T00:00:00"/>
    <m/>
    <m/>
    <m/>
    <s v=""/>
    <s v="577-610"/>
    <n v="25996"/>
    <d v="2025-03-01T00:00:00"/>
    <n v="14"/>
    <n v="0"/>
    <m/>
    <m/>
    <x v="0"/>
    <m/>
    <m/>
    <m/>
    <m/>
    <m/>
    <n v="25996"/>
    <m/>
    <m/>
    <m/>
    <m/>
    <m/>
    <m/>
    <m/>
    <m/>
    <n v="25996"/>
    <s v=""/>
  </r>
  <r>
    <x v="2"/>
    <s v="F"/>
    <m/>
    <n v="3179"/>
    <x v="3"/>
    <x v="1"/>
    <s v="Base"/>
    <n v="4390"/>
    <m/>
    <m/>
    <d v="2024-11-07T00:00:00"/>
    <d v="2024-11-12T00:00:00"/>
    <n v="3300.03"/>
    <n v="3300.0299999999997"/>
    <s v=""/>
    <n v="4323"/>
    <d v="2025-04-03T00:00:00"/>
    <n v="1034"/>
    <n v="2876.95"/>
    <d v="2025-05-15T00:00:00"/>
    <n v="184"/>
    <n v="671"/>
    <n v="423.08"/>
    <d v="2025-05-16T00:00:00"/>
    <n v="185"/>
    <n v="-5.6843418860808015E-14"/>
    <n v="2"/>
    <m/>
    <x v="1"/>
    <n v="2876.95"/>
    <m/>
    <m/>
    <m/>
    <m/>
    <n v="423.08"/>
    <m/>
    <m/>
    <m/>
    <m/>
    <m/>
    <m/>
    <m/>
    <m/>
    <n v="3300.0299999999997"/>
    <n v="1650.0149999999999"/>
  </r>
  <r>
    <x v="4"/>
    <s v="F"/>
    <m/>
    <n v="3126"/>
    <x v="0"/>
    <x v="3"/>
    <s v="Aquila"/>
    <n v="4281"/>
    <m/>
    <m/>
    <d v="2024-11-15T00:00:00"/>
    <d v="2024-12-07T00:00:00"/>
    <n v="30740"/>
    <n v="30740"/>
    <s v=""/>
    <n v="4476"/>
    <d v="2025-01-30T00:00:00"/>
    <m/>
    <m/>
    <m/>
    <s v=""/>
    <n v="582"/>
    <n v="30740"/>
    <d v="2025-03-03T00:00:00"/>
    <n v="86"/>
    <n v="0"/>
    <m/>
    <m/>
    <x v="0"/>
    <m/>
    <m/>
    <m/>
    <m/>
    <m/>
    <n v="30740"/>
    <m/>
    <m/>
    <m/>
    <m/>
    <m/>
    <m/>
    <m/>
    <m/>
    <n v="30740"/>
    <s v=""/>
  </r>
  <r>
    <x v="4"/>
    <s v="F"/>
    <m/>
    <n v="3203"/>
    <x v="1"/>
    <x v="4"/>
    <s v="FPSO Espirito Santo"/>
    <n v="4479"/>
    <m/>
    <m/>
    <d v="2024-11-15T00:00:00"/>
    <d v="2024-12-15T00:00:00"/>
    <n v="-42711.519999999997"/>
    <n v="-42711.519999999997"/>
    <s v=""/>
    <n v="4377"/>
    <d v="2024-12-17T00:00:00"/>
    <n v="883"/>
    <n v="-42711.519999999997"/>
    <d v="2025-02-14T00:00:00"/>
    <n v="61"/>
    <m/>
    <m/>
    <m/>
    <s v=""/>
    <n v="0"/>
    <m/>
    <m/>
    <x v="0"/>
    <m/>
    <n v="-42711.519999999997"/>
    <m/>
    <m/>
    <m/>
    <m/>
    <m/>
    <m/>
    <m/>
    <m/>
    <m/>
    <m/>
    <m/>
    <m/>
    <n v="-42711.519999999997"/>
    <s v=""/>
  </r>
  <r>
    <x v="5"/>
    <s v="F"/>
    <m/>
    <n v="3203"/>
    <x v="1"/>
    <x v="4"/>
    <s v="FPSO Espirito Santo"/>
    <n v="4479"/>
    <m/>
    <m/>
    <d v="2024-11-15T00:00:00"/>
    <d v="2024-12-15T00:00:00"/>
    <n v="-4"/>
    <n v="-4"/>
    <s v=""/>
    <n v="4377"/>
    <d v="2024-12-17T00:00:00"/>
    <n v="883"/>
    <n v="-4"/>
    <d v="2025-02-14T00:00:00"/>
    <n v="61"/>
    <m/>
    <m/>
    <m/>
    <s v=""/>
    <n v="0"/>
    <m/>
    <m/>
    <x v="0"/>
    <m/>
    <n v="-4"/>
    <m/>
    <m/>
    <m/>
    <m/>
    <m/>
    <m/>
    <m/>
    <m/>
    <m/>
    <m/>
    <m/>
    <m/>
    <n v="-4"/>
    <s v=""/>
  </r>
  <r>
    <x v="3"/>
    <s v="F"/>
    <m/>
    <n v="2923"/>
    <x v="2"/>
    <x v="5"/>
    <s v="SH2"/>
    <n v="3970"/>
    <m/>
    <m/>
    <d v="2024-12-06T00:00:00"/>
    <d v="2024-12-28T00:00:00"/>
    <n v="-0.8"/>
    <n v="-0.8"/>
    <s v=""/>
    <n v="4398"/>
    <d v="2025-01-15T00:00:00"/>
    <n v="849"/>
    <n v="-0.8"/>
    <d v="2025-01-22T00:00:00"/>
    <n v="25"/>
    <n v="436"/>
    <m/>
    <d v="2025-01-22T00:00:00"/>
    <n v="25"/>
    <n v="0"/>
    <m/>
    <m/>
    <x v="0"/>
    <m/>
    <n v="-0.8"/>
    <m/>
    <m/>
    <m/>
    <m/>
    <m/>
    <m/>
    <m/>
    <m/>
    <m/>
    <m/>
    <m/>
    <m/>
    <n v="-0.8"/>
    <s v=""/>
  </r>
  <r>
    <x v="3"/>
    <s v="F"/>
    <m/>
    <n v="3178"/>
    <x v="3"/>
    <x v="6"/>
    <s v="DS Carolina"/>
    <n v="4419"/>
    <m/>
    <m/>
    <d v="2024-12-08T00:00:00"/>
    <d v="2024-12-22T00:00:00"/>
    <n v="375"/>
    <n v="375"/>
    <s v=""/>
    <n v="4395"/>
    <d v="2024-12-30T00:00:00"/>
    <n v="850"/>
    <n v="375"/>
    <d v="2025-01-22T00:00:00"/>
    <n v="31"/>
    <n v="537"/>
    <n v="0"/>
    <d v="2025-01-22T00:00:00"/>
    <n v="31"/>
    <n v="0"/>
    <m/>
    <m/>
    <x v="0"/>
    <m/>
    <m/>
    <m/>
    <m/>
    <m/>
    <m/>
    <m/>
    <m/>
    <m/>
    <m/>
    <m/>
    <m/>
    <n v="375"/>
    <m/>
    <n v="375"/>
    <s v=""/>
  </r>
  <r>
    <x v="3"/>
    <s v="F"/>
    <m/>
    <n v="3216"/>
    <x v="5"/>
    <x v="7"/>
    <s v="Peregrino Bravo"/>
    <n v="4519"/>
    <m/>
    <m/>
    <d v="2024-12-09T00:00:00"/>
    <d v="2025-01-16T00:00:00"/>
    <n v="10960"/>
    <n v="10960"/>
    <s v=""/>
    <n v="4380"/>
    <d v="2025-01-09T00:00:00"/>
    <n v="980"/>
    <m/>
    <d v="2025-04-15T00:00:00"/>
    <n v="89"/>
    <n v="638"/>
    <n v="10960"/>
    <d v="2025-04-17T00:00:00"/>
    <n v="91"/>
    <n v="0"/>
    <m/>
    <m/>
    <x v="0"/>
    <m/>
    <m/>
    <m/>
    <m/>
    <n v="8010"/>
    <m/>
    <n v="2950"/>
    <m/>
    <m/>
    <m/>
    <m/>
    <m/>
    <m/>
    <m/>
    <n v="10960"/>
    <s v=""/>
  </r>
  <r>
    <x v="6"/>
    <s v="F"/>
    <m/>
    <n v="3216"/>
    <x v="5"/>
    <x v="7"/>
    <s v="Peregrino Bravo"/>
    <n v="4519"/>
    <m/>
    <m/>
    <d v="2024-12-09T00:00:00"/>
    <d v="2025-01-16T00:00:00"/>
    <n v="-1780"/>
    <n v="-1780"/>
    <s v=""/>
    <n v="4380"/>
    <d v="2025-01-09T00:00:00"/>
    <n v="980"/>
    <m/>
    <d v="2025-04-15T00:00:00"/>
    <n v="89"/>
    <n v="638"/>
    <n v="-1780"/>
    <d v="2025-04-17T00:00:00"/>
    <n v="91"/>
    <n v="0"/>
    <m/>
    <m/>
    <x v="0"/>
    <m/>
    <m/>
    <m/>
    <m/>
    <n v="1780"/>
    <n v="-3560"/>
    <m/>
    <m/>
    <m/>
    <m/>
    <m/>
    <m/>
    <m/>
    <m/>
    <n v="-1780"/>
    <s v=""/>
  </r>
  <r>
    <x v="3"/>
    <s v="F"/>
    <m/>
    <n v="3187"/>
    <x v="4"/>
    <x v="0"/>
    <s v="Norbe VIII"/>
    <n v="4437"/>
    <m/>
    <m/>
    <d v="2024-12-10T00:00:00"/>
    <d v="2025-01-03T00:00:00"/>
    <n v="7064.58"/>
    <n v="7064.58"/>
    <s v=""/>
    <n v="4394"/>
    <d v="2025-01-07T00:00:00"/>
    <m/>
    <m/>
    <m/>
    <s v=""/>
    <n v="532"/>
    <n v="7064.58"/>
    <d v="2025-01-17T00:00:00"/>
    <n v="14"/>
    <n v="0"/>
    <m/>
    <m/>
    <x v="0"/>
    <m/>
    <m/>
    <m/>
    <m/>
    <m/>
    <n v="7064.58"/>
    <m/>
    <m/>
    <m/>
    <m/>
    <m/>
    <m/>
    <m/>
    <m/>
    <n v="7064.58"/>
    <s v=""/>
  </r>
  <r>
    <x v="2"/>
    <s v="F"/>
    <m/>
    <n v="3225"/>
    <x v="1"/>
    <x v="8"/>
    <s v="Skandi Olinda"/>
    <n v="4533"/>
    <m/>
    <m/>
    <d v="2024-12-12T00:00:00"/>
    <d v="2024-12-19T00:00:00"/>
    <n v="6746.13"/>
    <n v="6746.13"/>
    <s v=""/>
    <n v="4404"/>
    <d v="2025-04-02T00:00:00"/>
    <n v="3811"/>
    <n v="6746.13"/>
    <d v="2025-04-07T00:00:00"/>
    <n v="109"/>
    <n v="2470"/>
    <m/>
    <d v="2025-04-07T00:00:00"/>
    <n v="109"/>
    <n v="0"/>
    <m/>
    <m/>
    <x v="0"/>
    <m/>
    <n v="3790.05"/>
    <n v="1910.1599999999999"/>
    <n v="1045.92"/>
    <m/>
    <m/>
    <m/>
    <m/>
    <m/>
    <m/>
    <m/>
    <m/>
    <m/>
    <m/>
    <n v="6746.13"/>
    <s v=""/>
  </r>
  <r>
    <x v="3"/>
    <s v="F"/>
    <m/>
    <n v="3226"/>
    <x v="1"/>
    <x v="7"/>
    <s v="Peregrino Bravo"/>
    <n v="4535"/>
    <m/>
    <m/>
    <d v="2024-12-16T00:00:00"/>
    <d v="2025-01-03T00:00:00"/>
    <n v="33517"/>
    <n v="33517"/>
    <s v=""/>
    <n v="4427"/>
    <d v="2025-01-21T00:00:00"/>
    <n v="977"/>
    <n v="10677"/>
    <d v="2025-04-11T00:00:00"/>
    <n v="98"/>
    <n v="632"/>
    <n v="22840"/>
    <d v="2025-04-11T00:00:00"/>
    <n v="98"/>
    <n v="0"/>
    <n v="5"/>
    <m/>
    <x v="2"/>
    <n v="8927"/>
    <m/>
    <n v="1750"/>
    <m/>
    <n v="13260"/>
    <n v="6630"/>
    <n v="2950"/>
    <m/>
    <m/>
    <m/>
    <m/>
    <m/>
    <m/>
    <m/>
    <n v="33517"/>
    <n v="6703.4"/>
  </r>
  <r>
    <x v="3"/>
    <s v="F"/>
    <m/>
    <n v="3241"/>
    <x v="4"/>
    <x v="0"/>
    <s v="Norbe IX"/>
    <n v="4562"/>
    <m/>
    <m/>
    <d v="2024-12-18T00:00:00"/>
    <d v="2025-01-12T00:00:00"/>
    <n v="5989.2"/>
    <n v="5989.2"/>
    <s v=""/>
    <s v="4445-4454"/>
    <d v="2025-02-12T00:00:00"/>
    <m/>
    <m/>
    <m/>
    <s v=""/>
    <s v="554-563"/>
    <n v="5989.2"/>
    <d v="2025-02-17T00:00:00"/>
    <n v="36"/>
    <n v="0"/>
    <m/>
    <m/>
    <x v="0"/>
    <m/>
    <m/>
    <m/>
    <m/>
    <m/>
    <n v="5989.2"/>
    <m/>
    <m/>
    <m/>
    <m/>
    <m/>
    <m/>
    <m/>
    <m/>
    <n v="5989.2"/>
    <s v=""/>
  </r>
  <r>
    <x v="3"/>
    <s v="F"/>
    <m/>
    <n v="3137"/>
    <x v="1"/>
    <x v="9"/>
    <s v="Peregrino Alpha"/>
    <n v="4336"/>
    <m/>
    <m/>
    <d v="2024-12-20T00:00:00"/>
    <d v="2024-12-25T00:00:00"/>
    <n v="9985"/>
    <n v="9985"/>
    <s v=""/>
    <n v="4414"/>
    <d v="2024-12-26T00:00:00"/>
    <n v="860"/>
    <m/>
    <d v="2025-02-05T00:00:00"/>
    <n v="42"/>
    <n v="547"/>
    <n v="9985"/>
    <d v="2025-02-05T00:00:00"/>
    <n v="42"/>
    <n v="0"/>
    <m/>
    <m/>
    <x v="0"/>
    <m/>
    <m/>
    <m/>
    <m/>
    <n v="7035"/>
    <m/>
    <n v="2950"/>
    <m/>
    <m/>
    <m/>
    <m/>
    <m/>
    <m/>
    <m/>
    <n v="9985"/>
    <s v=""/>
  </r>
  <r>
    <x v="3"/>
    <s v="F"/>
    <m/>
    <n v="3233"/>
    <x v="3"/>
    <x v="3"/>
    <s v="PBS"/>
    <n v="4546"/>
    <m/>
    <m/>
    <d v="2024-12-20T00:00:00"/>
    <d v="2025-01-03T00:00:00"/>
    <n v="11747.8"/>
    <n v="11747.800000000003"/>
    <s v=""/>
    <n v="4420"/>
    <d v="2025-01-08T00:00:00"/>
    <n v="840"/>
    <n v="10255.800000000003"/>
    <d v="2025-01-15T00:00:00"/>
    <n v="12"/>
    <n v="530"/>
    <n v="1492"/>
    <d v="2025-01-15T00:00:00"/>
    <n v="12"/>
    <n v="0"/>
    <n v="6"/>
    <m/>
    <x v="3"/>
    <n v="8947.8000000000029"/>
    <m/>
    <n v="1308"/>
    <m/>
    <m/>
    <n v="1492"/>
    <m/>
    <m/>
    <m/>
    <m/>
    <m/>
    <m/>
    <m/>
    <m/>
    <n v="11747.800000000003"/>
    <n v="1957.9666666666672"/>
  </r>
  <r>
    <x v="3"/>
    <s v="F"/>
    <m/>
    <n v="3217"/>
    <x v="5"/>
    <x v="7"/>
    <s v="Peregrino Alpha"/>
    <n v="4532"/>
    <m/>
    <m/>
    <d v="2024-12-20T00:00:00"/>
    <d v="2025-01-15T00:00:00"/>
    <n v="33550"/>
    <n v="33550"/>
    <s v=""/>
    <n v="4415"/>
    <d v="2025-01-17T00:00:00"/>
    <n v="982"/>
    <m/>
    <d v="2025-04-15T00:00:00"/>
    <n v="90"/>
    <n v="635"/>
    <n v="33550"/>
    <d v="2025-04-15T00:00:00"/>
    <n v="90"/>
    <n v="0"/>
    <m/>
    <m/>
    <x v="0"/>
    <m/>
    <m/>
    <m/>
    <m/>
    <m/>
    <n v="30600"/>
    <n v="2950"/>
    <m/>
    <m/>
    <m/>
    <m/>
    <m/>
    <m/>
    <m/>
    <n v="33550"/>
    <s v=""/>
  </r>
  <r>
    <x v="6"/>
    <s v="F"/>
    <m/>
    <n v="3217"/>
    <x v="5"/>
    <x v="7"/>
    <s v="Peregrino Alpha"/>
    <n v="4532"/>
    <m/>
    <m/>
    <d v="2024-12-20T00:00:00"/>
    <d v="2025-01-15T00:00:00"/>
    <n v="-2950"/>
    <n v="-2950"/>
    <s v=""/>
    <n v="4415"/>
    <d v="2025-01-17T00:00:00"/>
    <n v="982"/>
    <m/>
    <d v="2025-04-15T00:00:00"/>
    <n v="90"/>
    <n v="635"/>
    <n v="-2950"/>
    <d v="2025-04-15T00:00:00"/>
    <n v="90"/>
    <n v="0"/>
    <m/>
    <m/>
    <x v="0"/>
    <m/>
    <m/>
    <m/>
    <m/>
    <m/>
    <m/>
    <n v="-2950"/>
    <m/>
    <m/>
    <m/>
    <m/>
    <m/>
    <m/>
    <m/>
    <n v="-2950"/>
    <s v=""/>
  </r>
  <r>
    <x v="3"/>
    <s v="F"/>
    <m/>
    <n v="3242"/>
    <x v="1"/>
    <x v="4"/>
    <s v="FPSO Espirito Santo"/>
    <n v="4561"/>
    <m/>
    <m/>
    <d v="2024-12-21T00:00:00"/>
    <d v="2025-01-04T00:00:00"/>
    <n v="59213.05"/>
    <n v="59213.05"/>
    <s v=""/>
    <n v="4413"/>
    <d v="2025-01-23T00:00:00"/>
    <n v="3783"/>
    <n v="35573.050000000003"/>
    <d v="2025-02-14T00:00:00"/>
    <n v="41"/>
    <n v="2456"/>
    <n v="23640"/>
    <d v="2025-02-14T00:00:00"/>
    <n v="41"/>
    <n v="0"/>
    <n v="14"/>
    <m/>
    <x v="4"/>
    <n v="32400"/>
    <m/>
    <n v="3173.05"/>
    <m/>
    <m/>
    <n v="23640"/>
    <m/>
    <m/>
    <m/>
    <m/>
    <m/>
    <m/>
    <m/>
    <m/>
    <n v="59213.05"/>
    <n v="4229.5035714285714"/>
  </r>
  <r>
    <x v="3"/>
    <s v="F"/>
    <m/>
    <n v="3232"/>
    <x v="3"/>
    <x v="10"/>
    <s v="Takatsugu J"/>
    <n v="4541"/>
    <s v="Tank Inspection"/>
    <m/>
    <d v="2024-12-22T00:00:00"/>
    <d v="2025-01-05T00:00:00"/>
    <n v="26944"/>
    <n v="26944"/>
    <s v=""/>
    <n v="4418"/>
    <d v="2025-01-09T00:00:00"/>
    <n v="834"/>
    <n v="20304"/>
    <d v="2025-01-14T00:00:00"/>
    <n v="9"/>
    <n v="523"/>
    <n v="6640"/>
    <d v="2025-01-14T00:00:00"/>
    <n v="9"/>
    <n v="0"/>
    <n v="8"/>
    <m/>
    <x v="5"/>
    <n v="19504"/>
    <m/>
    <n v="800"/>
    <m/>
    <m/>
    <n v="6640"/>
    <m/>
    <m/>
    <m/>
    <m/>
    <m/>
    <m/>
    <m/>
    <m/>
    <n v="26944"/>
    <n v="3368"/>
  </r>
  <r>
    <x v="3"/>
    <s v="F"/>
    <m/>
    <n v="3236"/>
    <x v="1"/>
    <x v="7"/>
    <s v="Peregrino Alpha"/>
    <n v="4558"/>
    <m/>
    <m/>
    <d v="2024-12-23T00:00:00"/>
    <d v="2025-01-06T00:00:00"/>
    <n v="39841.199999999997"/>
    <n v="39841.199999999997"/>
    <s v=""/>
    <n v="4426"/>
    <d v="2025-01-10T00:00:00"/>
    <n v="1051"/>
    <n v="641.20000000000005"/>
    <d v="2025-05-22T00:00:00"/>
    <n v="136"/>
    <n v="681"/>
    <n v="39200"/>
    <d v="2025-05-30T00:00:00"/>
    <n v="144"/>
    <n v="0"/>
    <n v="13"/>
    <m/>
    <x v="6"/>
    <n v="25361.199999999997"/>
    <n v="0"/>
    <n v="-1050"/>
    <m/>
    <n v="5180"/>
    <n v="7400"/>
    <n v="2950"/>
    <m/>
    <m/>
    <m/>
    <m/>
    <m/>
    <m/>
    <m/>
    <n v="39841.199999999997"/>
    <n v="3064.707692307692"/>
  </r>
  <r>
    <x v="3"/>
    <s v="F"/>
    <m/>
    <n v="3178"/>
    <x v="3"/>
    <x v="6"/>
    <s v="DS Carolina"/>
    <n v="4419"/>
    <m/>
    <m/>
    <d v="2024-12-25T00:00:00"/>
    <d v="2025-01-08T00:00:00"/>
    <n v="49116"/>
    <n v="49116"/>
    <s v=""/>
    <s v="4428-4494"/>
    <d v="2025-02-10T00:00:00"/>
    <s v="888-3804"/>
    <n v="44916"/>
    <d v="2025-03-25T00:00:00"/>
    <n v="76"/>
    <s v="564-2465"/>
    <n v="4200"/>
    <d v="2025-03-25T00:00:00"/>
    <n v="76"/>
    <n v="0"/>
    <n v="21"/>
    <m/>
    <x v="7"/>
    <n v="43176"/>
    <m/>
    <n v="1740"/>
    <m/>
    <m/>
    <n v="4200"/>
    <m/>
    <m/>
    <m/>
    <m/>
    <m/>
    <m/>
    <m/>
    <m/>
    <n v="49116"/>
    <n v="2338.8571428571427"/>
  </r>
  <r>
    <x v="3"/>
    <s v="F"/>
    <m/>
    <n v="3231"/>
    <x v="3"/>
    <x v="5"/>
    <s v="SH2"/>
    <n v="4536"/>
    <m/>
    <m/>
    <d v="2024-12-27T00:00:00"/>
    <d v="2025-01-15T00:00:00"/>
    <n v="94435.199999999997"/>
    <n v="94435.199999999997"/>
    <s v=""/>
    <n v="4436"/>
    <d v="2025-01-17T00:00:00"/>
    <n v="852"/>
    <n v="89596.800000000003"/>
    <d v="2025-01-22T00:00:00"/>
    <n v="7"/>
    <n v="539"/>
    <n v="4838.3999999999996"/>
    <d v="2025-01-22T00:00:00"/>
    <n v="7"/>
    <n v="-5.4569682106375694E-12"/>
    <n v="42"/>
    <m/>
    <x v="8"/>
    <n v="88300.800000000003"/>
    <m/>
    <n v="1296"/>
    <m/>
    <m/>
    <n v="4838.3999999999996"/>
    <m/>
    <m/>
    <m/>
    <m/>
    <m/>
    <m/>
    <m/>
    <m/>
    <n v="94435.199999999997"/>
    <n v="2248.4571428571426"/>
  </r>
  <r>
    <x v="3"/>
    <s v="F"/>
    <m/>
    <n v="2297"/>
    <x v="0"/>
    <x v="0"/>
    <s v="Norbe IX"/>
    <n v="2531"/>
    <m/>
    <m/>
    <d v="2024-12-28T00:00:00"/>
    <d v="2025-01-08T00:00:00"/>
    <n v="40754.720000000001"/>
    <n v="40754.720000000001"/>
    <s v=""/>
    <n v="4421"/>
    <d v="2025-01-13T00:00:00"/>
    <n v="855"/>
    <n v="35364.44"/>
    <d v="2025-02-03T00:00:00"/>
    <n v="26"/>
    <n v="525"/>
    <n v="5390.28"/>
    <d v="2025-01-14T00:00:00"/>
    <n v="6"/>
    <n v="-9.0949470177292824E-13"/>
    <n v="18"/>
    <m/>
    <x v="9"/>
    <n v="35364.44"/>
    <m/>
    <m/>
    <m/>
    <m/>
    <n v="5390.28"/>
    <m/>
    <m/>
    <m/>
    <m/>
    <m/>
    <m/>
    <m/>
    <m/>
    <n v="40754.720000000001"/>
    <n v="2264.1511111111113"/>
  </r>
  <r>
    <x v="3"/>
    <s v="F"/>
    <m/>
    <n v="3220"/>
    <x v="0"/>
    <x v="11"/>
    <s v="SH2"/>
    <n v="4446"/>
    <m/>
    <m/>
    <d v="2024-12-28T00:00:00"/>
    <d v="2025-01-07T00:00:00"/>
    <n v="59846.8"/>
    <n v="59846.8"/>
    <s v=""/>
    <n v="4435"/>
    <d v="2025-01-16T00:00:00"/>
    <n v="3777"/>
    <n v="28132.799999999999"/>
    <d v="2025-02-03T00:00:00"/>
    <n v="27"/>
    <n v="2451"/>
    <n v="31714"/>
    <d v="2025-02-03T00:00:00"/>
    <n v="27"/>
    <n v="3.637978807091713E-12"/>
    <n v="12"/>
    <m/>
    <x v="10"/>
    <n v="28132.799999999999"/>
    <m/>
    <m/>
    <m/>
    <m/>
    <n v="31714"/>
    <m/>
    <m/>
    <m/>
    <m/>
    <m/>
    <m/>
    <m/>
    <m/>
    <n v="59846.8"/>
    <n v="4987.2333333333336"/>
  </r>
  <r>
    <x v="3"/>
    <s v="F"/>
    <m/>
    <n v="3220"/>
    <x v="0"/>
    <x v="11"/>
    <s v="SH2"/>
    <n v="4446"/>
    <m/>
    <m/>
    <d v="2024-12-28T00:00:00"/>
    <d v="2025-01-07T00:00:00"/>
    <n v="86052.800000000003"/>
    <n v="86052.800000000003"/>
    <s v=""/>
    <n v="4457"/>
    <d v="2025-01-22T00:00:00"/>
    <n v="3778"/>
    <n v="28132.799999999999"/>
    <d v="2025-02-03T00:00:00"/>
    <n v="27"/>
    <n v="2452"/>
    <n v="57920"/>
    <d v="2025-02-03T00:00:00"/>
    <n v="27"/>
    <n v="0"/>
    <n v="12"/>
    <m/>
    <x v="10"/>
    <n v="28132.799999999999"/>
    <m/>
    <m/>
    <m/>
    <m/>
    <n v="57920"/>
    <m/>
    <m/>
    <m/>
    <m/>
    <m/>
    <m/>
    <m/>
    <m/>
    <n v="86052.800000000003"/>
    <n v="7171.0666666666666"/>
  </r>
  <r>
    <x v="3"/>
    <s v="F"/>
    <m/>
    <n v="3245"/>
    <x v="4"/>
    <x v="8"/>
    <s v="Skandi Vitória"/>
    <n v="4580"/>
    <m/>
    <m/>
    <d v="2024-12-28T00:00:00"/>
    <d v="2025-01-15T00:00:00"/>
    <n v="13843.96"/>
    <n v="13843.96"/>
    <s v=""/>
    <n v="4432"/>
    <d v="2025-01-15T00:00:00"/>
    <m/>
    <m/>
    <m/>
    <s v=""/>
    <m/>
    <n v="13843.96"/>
    <d v="2025-01-23T00:00:00"/>
    <n v="8"/>
    <n v="0"/>
    <m/>
    <m/>
    <x v="0"/>
    <m/>
    <m/>
    <m/>
    <m/>
    <m/>
    <n v="13843.96"/>
    <m/>
    <m/>
    <m/>
    <m/>
    <m/>
    <m/>
    <m/>
    <m/>
    <n v="13843.96"/>
    <s v=""/>
  </r>
  <r>
    <x v="3"/>
    <s v="F"/>
    <m/>
    <n v="2924"/>
    <x v="2"/>
    <x v="10"/>
    <s v="Takatsugu J"/>
    <n v="3701"/>
    <m/>
    <m/>
    <d v="2024-12-29T00:00:00"/>
    <d v="2025-01-12T00:00:00"/>
    <n v="71315.199999999997"/>
    <n v="71315.199999999997"/>
    <s v=""/>
    <n v="4434"/>
    <d v="2025-01-14T00:00:00"/>
    <n v="837"/>
    <n v="42789.120000000003"/>
    <d v="2025-01-15T00:00:00"/>
    <n v="3"/>
    <n v="527"/>
    <n v="28526.080000000002"/>
    <d v="2025-01-15T00:00:00"/>
    <n v="3"/>
    <n v="-7.2759576141834259E-12"/>
    <n v="36"/>
    <m/>
    <x v="11"/>
    <n v="42789.120000000003"/>
    <m/>
    <m/>
    <m/>
    <m/>
    <n v="28526.079999999998"/>
    <m/>
    <m/>
    <m/>
    <m/>
    <m/>
    <m/>
    <m/>
    <m/>
    <n v="71315.199999999997"/>
    <n v="1980.9777777777776"/>
  </r>
  <r>
    <x v="3"/>
    <s v="F"/>
    <m/>
    <n v="3031"/>
    <x v="0"/>
    <x v="0"/>
    <s v="ODN I"/>
    <n v="4120"/>
    <m/>
    <m/>
    <d v="2024-12-29T00:00:00"/>
    <d v="2025-01-12T00:00:00"/>
    <n v="24469.94"/>
    <n v="24469.940000000002"/>
    <s v=""/>
    <n v="4423"/>
    <d v="2025-01-17T00:00:00"/>
    <n v="846"/>
    <n v="23528.78"/>
    <d v="2025-01-17T00:00:00"/>
    <n v="5"/>
    <n v="534"/>
    <n v="941.16"/>
    <d v="2025-01-17T00:00:00"/>
    <n v="5"/>
    <n v="3.5242919693700969E-12"/>
    <n v="11"/>
    <m/>
    <x v="12"/>
    <n v="23528.780000000002"/>
    <m/>
    <m/>
    <m/>
    <m/>
    <n v="941.15999999999985"/>
    <m/>
    <m/>
    <m/>
    <m/>
    <m/>
    <m/>
    <m/>
    <m/>
    <n v="24469.940000000002"/>
    <n v="2224.5400000000004"/>
  </r>
  <r>
    <x v="3"/>
    <s v="F"/>
    <m/>
    <n v="3214"/>
    <x v="3"/>
    <x v="0"/>
    <s v="Norbe VI"/>
    <n v="4495"/>
    <m/>
    <m/>
    <d v="2024-12-29T00:00:00"/>
    <d v="2025-01-05T00:00:00"/>
    <n v="72633.5"/>
    <n v="72633.5"/>
    <s v=""/>
    <s v="4424-4535-4543"/>
    <d v="2025-02-24T00:00:00"/>
    <s v="910-948-965"/>
    <n v="23506.25"/>
    <d v="2025-04-09T00:00:00"/>
    <n v="94"/>
    <s v="576-611-726"/>
    <n v="49127.25"/>
    <d v="2025-03-01T00:00:00"/>
    <n v="55"/>
    <n v="0"/>
    <n v="12"/>
    <m/>
    <x v="10"/>
    <n v="23506.25"/>
    <m/>
    <m/>
    <m/>
    <m/>
    <n v="49127.25"/>
    <m/>
    <m/>
    <m/>
    <m/>
    <m/>
    <m/>
    <m/>
    <m/>
    <n v="72633.5"/>
    <n v="6052.791666666667"/>
  </r>
  <r>
    <x v="4"/>
    <s v="F"/>
    <m/>
    <n v="3214"/>
    <x v="3"/>
    <x v="0"/>
    <s v="Norbe VI"/>
    <n v="4495"/>
    <m/>
    <m/>
    <d v="2024-12-29T00:00:00"/>
    <d v="2025-01-05T00:00:00"/>
    <n v="93923.85"/>
    <n v="93923.85"/>
    <s v=""/>
    <s v="4424-4535-4543"/>
    <d v="2025-02-24T00:00:00"/>
    <s v="910-948-965"/>
    <n v="17419.53"/>
    <d v="2025-04-09T00:00:00"/>
    <n v="94"/>
    <s v="576-611-726"/>
    <n v="76504.320000000007"/>
    <d v="2025-03-19T00:00:00"/>
    <n v="73"/>
    <n v="0"/>
    <m/>
    <m/>
    <x v="0"/>
    <n v="17419.53"/>
    <m/>
    <m/>
    <m/>
    <m/>
    <n v="76504.320000000007"/>
    <m/>
    <m/>
    <m/>
    <m/>
    <m/>
    <m/>
    <m/>
    <m/>
    <n v="93923.85"/>
    <s v=""/>
  </r>
  <r>
    <x v="1"/>
    <s v="F"/>
    <m/>
    <n v="3214"/>
    <x v="3"/>
    <x v="0"/>
    <s v="Norbe VI"/>
    <n v="4495"/>
    <m/>
    <m/>
    <d v="2024-12-29T00:00:00"/>
    <d v="2025-01-05T00:00:00"/>
    <n v="-134792.75"/>
    <n v="-134792.75"/>
    <s v=""/>
    <s v="4424-4535-4543"/>
    <d v="2025-02-24T00:00:00"/>
    <s v="910-948-965"/>
    <n v="-13711.97"/>
    <d v="2025-04-09T00:00:00"/>
    <n v="94"/>
    <s v="576-611-726"/>
    <n v="-121080.78"/>
    <d v="2025-07-11T00:00:00"/>
    <n v="187"/>
    <n v="0"/>
    <m/>
    <m/>
    <x v="0"/>
    <n v="-13711.97"/>
    <m/>
    <m/>
    <m/>
    <m/>
    <n v="-121080.78"/>
    <m/>
    <m/>
    <m/>
    <m/>
    <m/>
    <m/>
    <m/>
    <m/>
    <n v="-134792.75"/>
    <s v=""/>
  </r>
  <r>
    <x v="3"/>
    <s v="F"/>
    <m/>
    <n v="3244"/>
    <x v="5"/>
    <x v="7"/>
    <s v="Peregrino Bravo"/>
    <n v="4578"/>
    <m/>
    <m/>
    <d v="2024-12-30T00:00:00"/>
    <d v="2025-01-08T00:00:00"/>
    <n v="111018.16"/>
    <n v="111018.16"/>
    <s v=""/>
    <n v="4430"/>
    <d v="2025-01-29T00:00:00"/>
    <n v="895"/>
    <n v="103008.16"/>
    <d v="2025-02-19T00:00:00"/>
    <n v="42"/>
    <n v="570"/>
    <n v="8010"/>
    <d v="2025-02-19T00:00:00"/>
    <n v="42"/>
    <n v="0"/>
    <n v="52"/>
    <m/>
    <x v="13"/>
    <n v="93872.16"/>
    <m/>
    <n v="700"/>
    <m/>
    <m/>
    <n v="10960"/>
    <n v="-2950"/>
    <m/>
    <n v="8436"/>
    <m/>
    <m/>
    <m/>
    <m/>
    <m/>
    <n v="111018.16"/>
    <n v="2134.9646153846156"/>
  </r>
  <r>
    <x v="3"/>
    <s v="F"/>
    <m/>
    <n v="3227"/>
    <x v="5"/>
    <x v="12"/>
    <s v="Peregrino Charlie"/>
    <n v="4545"/>
    <m/>
    <m/>
    <d v="2024-12-30T00:00:00"/>
    <d v="2025-01-13T00:00:00"/>
    <n v="330086.03999999998"/>
    <n v="330086.04000000004"/>
    <s v=""/>
    <n v="4446"/>
    <d v="2025-02-04T00:00:00"/>
    <n v="926"/>
    <n v="194846.04"/>
    <d v="2025-03-07T00:00:00"/>
    <n v="53"/>
    <n v="589"/>
    <n v="135240"/>
    <d v="2025-03-07T00:00:00"/>
    <n v="53"/>
    <n v="2.9103830456733704E-11"/>
    <n v="99"/>
    <m/>
    <x v="14"/>
    <n v="188546.04"/>
    <m/>
    <n v="6300"/>
    <m/>
    <n v="76440"/>
    <n v="58800"/>
    <m/>
    <m/>
    <m/>
    <m/>
    <m/>
    <m/>
    <m/>
    <m/>
    <n v="330086.04000000004"/>
    <n v="3334.2024242424245"/>
  </r>
  <r>
    <x v="4"/>
    <s v="F"/>
    <m/>
    <n v="3227"/>
    <x v="5"/>
    <x v="12"/>
    <s v="Peregrino Charlie"/>
    <n v="4545"/>
    <m/>
    <m/>
    <d v="2024-12-30T00:00:00"/>
    <d v="2025-01-13T00:00:00"/>
    <n v="25176.2"/>
    <n v="25176.199999999983"/>
    <s v=""/>
    <n v="4446"/>
    <d v="2025-02-04T00:00:00"/>
    <n v="926"/>
    <n v="14386.199999999983"/>
    <d v="2025-03-07T00:00:00"/>
    <n v="53"/>
    <n v="589"/>
    <n v="10790"/>
    <d v="2025-03-07T00:00:00"/>
    <n v="53"/>
    <n v="0"/>
    <n v="8"/>
    <m/>
    <x v="5"/>
    <n v="12986.199999999983"/>
    <m/>
    <n v="1400"/>
    <m/>
    <n v="7840"/>
    <m/>
    <n v="2950"/>
    <m/>
    <m/>
    <m/>
    <m/>
    <m/>
    <m/>
    <m/>
    <n v="25176.199999999983"/>
    <n v="3147.0249999999978"/>
  </r>
  <r>
    <x v="3"/>
    <s v="F"/>
    <m/>
    <n v="2827"/>
    <x v="2"/>
    <x v="13"/>
    <s v="Amaralina Star"/>
    <n v="3380"/>
    <m/>
    <m/>
    <d v="2025-01-01T00:00:00"/>
    <d v="2025-01-05T00:00:00"/>
    <n v="28418"/>
    <n v="28418"/>
    <s v=""/>
    <n v="4439"/>
    <d v="2025-02-03T00:00:00"/>
    <n v="870"/>
    <n v="28418"/>
    <d v="2025-02-07T00:00:00"/>
    <n v="33"/>
    <m/>
    <m/>
    <m/>
    <s v=""/>
    <n v="0"/>
    <n v="15"/>
    <m/>
    <x v="15"/>
    <n v="24914"/>
    <m/>
    <n v="3504"/>
    <m/>
    <m/>
    <m/>
    <m/>
    <m/>
    <m/>
    <m/>
    <m/>
    <m/>
    <m/>
    <m/>
    <n v="28418"/>
    <n v="1894.5333333333333"/>
  </r>
  <r>
    <x v="3"/>
    <s v="F"/>
    <m/>
    <n v="2834"/>
    <x v="2"/>
    <x v="13"/>
    <s v="Laguna Star"/>
    <n v="3380"/>
    <m/>
    <m/>
    <d v="2025-01-01T00:00:00"/>
    <d v="2025-01-11T00:00:00"/>
    <n v="58316"/>
    <n v="58316"/>
    <s v=""/>
    <n v="4438"/>
    <d v="2025-02-03T00:00:00"/>
    <n v="858"/>
    <n v="58316"/>
    <d v="2025-02-04T00:00:00"/>
    <n v="24"/>
    <m/>
    <m/>
    <m/>
    <s v=""/>
    <n v="0"/>
    <n v="33"/>
    <m/>
    <x v="16"/>
    <n v="54812"/>
    <m/>
    <n v="3504"/>
    <m/>
    <m/>
    <m/>
    <m/>
    <m/>
    <m/>
    <m/>
    <m/>
    <m/>
    <m/>
    <m/>
    <n v="58316"/>
    <n v="1767.1515151515152"/>
  </r>
  <r>
    <x v="3"/>
    <s v="F"/>
    <m/>
    <n v="2850"/>
    <x v="2"/>
    <x v="6"/>
    <s v="DS Carolina"/>
    <n v="3610"/>
    <m/>
    <m/>
    <d v="2025-01-01T00:00:00"/>
    <d v="2025-01-11T00:00:00"/>
    <n v="59664"/>
    <n v="59664"/>
    <s v=""/>
    <n v="4443"/>
    <d v="2025-02-04T00:00:00"/>
    <n v="3782"/>
    <n v="59664"/>
    <d v="2025-02-06T00:00:00"/>
    <n v="26"/>
    <m/>
    <m/>
    <m/>
    <s v=""/>
    <n v="0"/>
    <n v="33"/>
    <m/>
    <x v="16"/>
    <n v="59664"/>
    <m/>
    <m/>
    <m/>
    <m/>
    <m/>
    <m/>
    <m/>
    <m/>
    <m/>
    <m/>
    <m/>
    <m/>
    <m/>
    <n v="59664"/>
    <n v="1808"/>
  </r>
  <r>
    <x v="3"/>
    <s v="F"/>
    <m/>
    <n v="2900"/>
    <x v="2"/>
    <x v="3"/>
    <s v="Corcovado"/>
    <n v="1877"/>
    <m/>
    <m/>
    <d v="2025-01-01T00:00:00"/>
    <d v="2025-01-06T00:00:00"/>
    <n v="37836"/>
    <n v="37836"/>
    <s v=""/>
    <n v="4447"/>
    <d v="2025-02-05T00:00:00"/>
    <n v="862"/>
    <n v="33231.96"/>
    <d v="2025-02-05T00:00:00"/>
    <n v="30"/>
    <n v="548"/>
    <n v="4604.04"/>
    <m/>
    <s v=""/>
    <n v="9.0949470177292824E-13"/>
    <n v="18"/>
    <m/>
    <x v="9"/>
    <n v="33231.96"/>
    <m/>
    <m/>
    <m/>
    <m/>
    <n v="4604.04"/>
    <m/>
    <m/>
    <m/>
    <m/>
    <m/>
    <m/>
    <m/>
    <m/>
    <n v="37836"/>
    <n v="2102"/>
  </r>
  <r>
    <x v="3"/>
    <s v="F"/>
    <m/>
    <n v="2901"/>
    <x v="2"/>
    <x v="3"/>
    <s v="Mykonos"/>
    <n v="1877"/>
    <m/>
    <m/>
    <d v="2025-01-01T00:00:00"/>
    <d v="2025-01-04T00:00:00"/>
    <n v="25224"/>
    <n v="25224"/>
    <s v=""/>
    <n v="4448"/>
    <d v="2025-02-04T00:00:00"/>
    <n v="868"/>
    <n v="22154.639999999999"/>
    <d v="2025-02-07T00:00:00"/>
    <n v="34"/>
    <n v="552"/>
    <n v="3069.36"/>
    <d v="2025-02-07T00:00:00"/>
    <n v="34"/>
    <n v="4.5474735088646412E-13"/>
    <n v="12"/>
    <m/>
    <x v="10"/>
    <n v="22154.639999999999"/>
    <m/>
    <m/>
    <m/>
    <m/>
    <n v="3069.36"/>
    <m/>
    <m/>
    <m/>
    <m/>
    <m/>
    <m/>
    <m/>
    <m/>
    <n v="25224"/>
    <n v="2102"/>
  </r>
  <r>
    <x v="3"/>
    <s v="F"/>
    <m/>
    <n v="2902"/>
    <x v="2"/>
    <x v="3"/>
    <s v="PBS"/>
    <n v="1877"/>
    <m/>
    <m/>
    <d v="2025-01-01T00:00:00"/>
    <d v="2025-01-04T00:00:00"/>
    <n v="25224"/>
    <n v="25224"/>
    <s v=""/>
    <n v="4449"/>
    <d v="2025-02-03T00:00:00"/>
    <n v="863"/>
    <n v="22154.639999999999"/>
    <d v="2025-02-06T00:00:00"/>
    <n v="33"/>
    <n v="549"/>
    <n v="3069.36"/>
    <d v="2025-02-06T00:00:00"/>
    <n v="33"/>
    <n v="4.5474735088646412E-13"/>
    <n v="12"/>
    <m/>
    <x v="10"/>
    <n v="22154.639999999999"/>
    <m/>
    <m/>
    <m/>
    <m/>
    <n v="3069.36"/>
    <m/>
    <m/>
    <m/>
    <m/>
    <m/>
    <m/>
    <m/>
    <m/>
    <n v="25224"/>
    <n v="2102"/>
  </r>
  <r>
    <x v="3"/>
    <s v="F"/>
    <m/>
    <n v="2903"/>
    <x v="2"/>
    <x v="3"/>
    <s v="KG2"/>
    <n v="1877"/>
    <m/>
    <m/>
    <d v="2025-01-01T00:00:00"/>
    <d v="2025-01-12T00:00:00"/>
    <n v="75672"/>
    <n v="75672"/>
    <s v=""/>
    <n v="4450"/>
    <d v="2025-02-03T00:00:00"/>
    <n v="879"/>
    <n v="66463.92"/>
    <d v="2025-02-13T00:00:00"/>
    <n v="32"/>
    <n v="560"/>
    <n v="9208.08"/>
    <d v="2025-02-13T00:00:00"/>
    <n v="32"/>
    <n v="1.8189894035458565E-12"/>
    <n v="36"/>
    <m/>
    <x v="11"/>
    <n v="66463.92"/>
    <m/>
    <m/>
    <m/>
    <m/>
    <n v="9208.08"/>
    <m/>
    <m/>
    <m/>
    <m/>
    <m/>
    <m/>
    <m/>
    <m/>
    <n v="75672"/>
    <n v="2102"/>
  </r>
  <r>
    <x v="3"/>
    <s v="F"/>
    <m/>
    <n v="2904"/>
    <x v="2"/>
    <x v="3"/>
    <s v="Orion"/>
    <n v="1877"/>
    <m/>
    <m/>
    <d v="2025-01-01T00:00:00"/>
    <d v="2025-01-03T00:00:00"/>
    <n v="18918"/>
    <n v="18918"/>
    <s v=""/>
    <n v="4451"/>
    <d v="2025-02-04T00:00:00"/>
    <n v="869"/>
    <n v="16615.98"/>
    <d v="2025-02-07T00:00:00"/>
    <n v="35"/>
    <n v="553"/>
    <n v="2302.02"/>
    <d v="2025-02-07T00:00:00"/>
    <n v="35"/>
    <n v="4.5474735088646412E-13"/>
    <n v="9"/>
    <m/>
    <x v="17"/>
    <n v="16615.98"/>
    <m/>
    <m/>
    <m/>
    <m/>
    <n v="2302.02"/>
    <m/>
    <m/>
    <m/>
    <m/>
    <m/>
    <m/>
    <m/>
    <m/>
    <n v="18918"/>
    <n v="2102"/>
  </r>
  <r>
    <x v="3"/>
    <s v="F"/>
    <m/>
    <n v="2917"/>
    <x v="2"/>
    <x v="0"/>
    <s v="Norbe VI"/>
    <n v="2016"/>
    <m/>
    <m/>
    <d v="2025-01-01T00:00:00"/>
    <d v="2025-01-11T00:00:00"/>
    <n v="60652"/>
    <n v="60652"/>
    <s v=""/>
    <n v="4440"/>
    <d v="2025-02-03T00:00:00"/>
    <n v="861"/>
    <n v="60652"/>
    <d v="2025-02-05T00:00:00"/>
    <n v="25"/>
    <m/>
    <m/>
    <m/>
    <s v=""/>
    <n v="0"/>
    <n v="33"/>
    <m/>
    <x v="16"/>
    <n v="60652"/>
    <m/>
    <m/>
    <m/>
    <m/>
    <m/>
    <m/>
    <m/>
    <m/>
    <m/>
    <m/>
    <m/>
    <m/>
    <m/>
    <n v="60652"/>
    <n v="1837.939393939394"/>
  </r>
  <r>
    <x v="3"/>
    <s v="F"/>
    <m/>
    <n v="2919"/>
    <x v="2"/>
    <x v="0"/>
    <s v="Norbe IX"/>
    <n v="2016"/>
    <m/>
    <m/>
    <d v="2025-01-01T00:00:00"/>
    <d v="2025-01-14T00:00:00"/>
    <n v="77193.5"/>
    <n v="77193.5"/>
    <s v=""/>
    <n v="4441"/>
    <d v="2025-02-04T00:00:00"/>
    <n v="887"/>
    <n v="77193.5"/>
    <d v="2025-02-17T00:00:00"/>
    <n v="34"/>
    <m/>
    <m/>
    <m/>
    <s v=""/>
    <n v="0"/>
    <n v="42"/>
    <m/>
    <x v="8"/>
    <n v="77193.5"/>
    <m/>
    <m/>
    <m/>
    <m/>
    <m/>
    <m/>
    <m/>
    <m/>
    <m/>
    <m/>
    <m/>
    <m/>
    <m/>
    <n v="77193.5"/>
    <n v="1837.9404761904761"/>
  </r>
  <r>
    <x v="3"/>
    <s v="F"/>
    <m/>
    <n v="2920"/>
    <x v="2"/>
    <x v="0"/>
    <s v="ODN I"/>
    <n v="2016"/>
    <m/>
    <m/>
    <d v="2025-01-01T00:00:00"/>
    <d v="2025-01-11T00:00:00"/>
    <n v="60652"/>
    <n v="60652"/>
    <s v=""/>
    <n v="4442"/>
    <d v="2025-02-03T00:00:00"/>
    <n v="865"/>
    <n v="60652"/>
    <d v="2025-02-06T00:00:00"/>
    <n v="26"/>
    <m/>
    <m/>
    <m/>
    <s v=""/>
    <n v="0"/>
    <n v="33"/>
    <m/>
    <x v="16"/>
    <n v="60652"/>
    <m/>
    <m/>
    <m/>
    <m/>
    <m/>
    <m/>
    <m/>
    <m/>
    <m/>
    <m/>
    <m/>
    <m/>
    <m/>
    <n v="60652"/>
    <n v="1837.939393939394"/>
  </r>
  <r>
    <x v="3"/>
    <s v="F"/>
    <m/>
    <n v="3005"/>
    <x v="2"/>
    <x v="3"/>
    <s v="Aquila"/>
    <n v="4191"/>
    <m/>
    <m/>
    <d v="2025-01-01T00:00:00"/>
    <d v="2025-01-19T00:00:00"/>
    <n v="119814"/>
    <n v="119814"/>
    <s v=""/>
    <n v="4452"/>
    <d v="2025-02-03T00:00:00"/>
    <n v="859"/>
    <n v="105234.54"/>
    <d v="2025-02-04T00:00:00"/>
    <n v="16"/>
    <n v="546"/>
    <n v="14579.460000000001"/>
    <d v="2025-02-04T00:00:00"/>
    <n v="16"/>
    <n v="5.4569682106375694E-12"/>
    <n v="57"/>
    <m/>
    <x v="18"/>
    <n v="105234.54"/>
    <m/>
    <m/>
    <m/>
    <m/>
    <n v="14579.460000000001"/>
    <m/>
    <m/>
    <m/>
    <m/>
    <m/>
    <m/>
    <m/>
    <m/>
    <n v="119814"/>
    <n v="2102"/>
  </r>
  <r>
    <x v="3"/>
    <s v="F"/>
    <m/>
    <n v="3088"/>
    <x v="1"/>
    <x v="14"/>
    <s v="Several"/>
    <n v="4109"/>
    <m/>
    <m/>
    <d v="2025-01-01T00:00:00"/>
    <d v="2025-02-14T00:00:00"/>
    <n v="151919"/>
    <n v="151919"/>
    <s v=""/>
    <n v="4513"/>
    <d v="2025-02-17T00:00:00"/>
    <n v="3793"/>
    <n v="151919"/>
    <d v="2025-02-24T00:00:00"/>
    <n v="10"/>
    <m/>
    <m/>
    <m/>
    <s v=""/>
    <n v="0"/>
    <n v="30"/>
    <m/>
    <x v="19"/>
    <n v="57120"/>
    <m/>
    <n v="13599"/>
    <n v="560"/>
    <m/>
    <n v="80640"/>
    <m/>
    <m/>
    <m/>
    <m/>
    <m/>
    <m/>
    <m/>
    <m/>
    <n v="151919"/>
    <n v="5063.9666666666662"/>
  </r>
  <r>
    <x v="3"/>
    <s v="F"/>
    <m/>
    <n v="3196"/>
    <x v="5"/>
    <x v="15"/>
    <s v="West Polaris"/>
    <n v="4470"/>
    <m/>
    <m/>
    <d v="2025-01-01T00:00:00"/>
    <d v="2025-01-31T00:00:00"/>
    <n v="1052780.4099999999"/>
    <n v="1052780.4099999999"/>
    <s v=""/>
    <n v="4478"/>
    <d v="2025-02-06T00:00:00"/>
    <n v="3800"/>
    <n v="821520.41"/>
    <d v="2025-02-03T00:00:00"/>
    <n v="3"/>
    <n v="2461"/>
    <n v="231260"/>
    <d v="2025-02-03T00:00:00"/>
    <n v="3"/>
    <n v="-1.1641532182693481E-10"/>
    <n v="289"/>
    <m/>
    <x v="20"/>
    <n v="735482.02"/>
    <m/>
    <n v="11600"/>
    <m/>
    <m/>
    <n v="231260"/>
    <m/>
    <m/>
    <m/>
    <m/>
    <n v="74438.39"/>
    <m/>
    <m/>
    <m/>
    <n v="1052780.4099999999"/>
    <n v="3642.8387889273354"/>
  </r>
  <r>
    <x v="3"/>
    <s v="F"/>
    <m/>
    <n v="3197"/>
    <x v="5"/>
    <x v="15"/>
    <s v="West Polaris"/>
    <n v="4471"/>
    <m/>
    <m/>
    <d v="2025-01-01T00:00:00"/>
    <d v="2025-01-26T00:00:00"/>
    <n v="190686.5"/>
    <n v="190686.5"/>
    <s v=""/>
    <n v="4472"/>
    <d v="2025-01-31T00:00:00"/>
    <n v="3790"/>
    <n v="163686.5"/>
    <d v="2025-02-20T00:00:00"/>
    <n v="25"/>
    <n v="2460"/>
    <n v="27000"/>
    <d v="2025-02-25T00:00:00"/>
    <n v="30"/>
    <n v="0"/>
    <n v="75"/>
    <m/>
    <x v="21"/>
    <n v="161946.5"/>
    <m/>
    <n v="1740"/>
    <m/>
    <n v="9000"/>
    <n v="18000"/>
    <m/>
    <m/>
    <m/>
    <m/>
    <m/>
    <m/>
    <m/>
    <m/>
    <n v="190686.5"/>
    <n v="2542.4866666666667"/>
  </r>
  <r>
    <x v="3"/>
    <s v="F"/>
    <m/>
    <n v="3227"/>
    <x v="5"/>
    <x v="12"/>
    <s v="Peregrino Charlie"/>
    <n v="4545"/>
    <m/>
    <m/>
    <d v="2025-01-01T00:00:00"/>
    <d v="2025-02-21T00:00:00"/>
    <n v="340766.28"/>
    <n v="340766.28"/>
    <s v=""/>
    <n v="4461"/>
    <d v="2025-02-26T00:00:00"/>
    <n v="987"/>
    <n v="276071.28000000003"/>
    <d v="2025-04-17T00:00:00"/>
    <n v="55"/>
    <n v="640"/>
    <n v="64695"/>
    <d v="2025-04-17T00:00:00"/>
    <n v="55"/>
    <n v="0"/>
    <n v="145"/>
    <m/>
    <x v="22"/>
    <n v="266971.28000000003"/>
    <m/>
    <n v="9100"/>
    <m/>
    <n v="22420"/>
    <n v="39325"/>
    <n v="2950"/>
    <m/>
    <m/>
    <m/>
    <m/>
    <m/>
    <m/>
    <m/>
    <n v="340766.28"/>
    <n v="2350.1122758620691"/>
  </r>
  <r>
    <x v="4"/>
    <s v="F"/>
    <m/>
    <n v="3088"/>
    <x v="1"/>
    <x v="14"/>
    <s v="Several"/>
    <n v="4109"/>
    <m/>
    <m/>
    <d v="2025-01-01T00:00:00"/>
    <d v="2025-02-14T00:00:00"/>
    <n v="77600.38"/>
    <n v="77600.38"/>
    <s v=""/>
    <n v="4513"/>
    <d v="2025-02-17T00:00:00"/>
    <n v="3793"/>
    <n v="77600.38"/>
    <d v="2025-02-24T00:00:00"/>
    <n v="10"/>
    <m/>
    <m/>
    <m/>
    <s v=""/>
    <n v="0"/>
    <n v="14"/>
    <m/>
    <x v="4"/>
    <n v="29425.97"/>
    <m/>
    <n v="3027.91"/>
    <n v="-560"/>
    <m/>
    <n v="45706.5"/>
    <m/>
    <m/>
    <m/>
    <m/>
    <m/>
    <m/>
    <m/>
    <m/>
    <n v="77600.38"/>
    <n v="5542.8842857142863"/>
  </r>
  <r>
    <x v="4"/>
    <s v="F"/>
    <m/>
    <n v="3227"/>
    <x v="5"/>
    <x v="12"/>
    <s v="Peregrino Charlie"/>
    <n v="4545"/>
    <m/>
    <m/>
    <d v="2025-01-01T00:00:00"/>
    <d v="2025-02-21T00:00:00"/>
    <n v="11781.85"/>
    <n v="11781.85"/>
    <s v=""/>
    <n v="4461"/>
    <d v="2025-02-26T00:00:00"/>
    <n v="987"/>
    <n v="9966.85"/>
    <d v="2025-04-17T00:00:00"/>
    <n v="55"/>
    <n v="640"/>
    <n v="1815"/>
    <d v="2025-04-17T00:00:00"/>
    <n v="55"/>
    <n v="0"/>
    <n v="2"/>
    <m/>
    <x v="1"/>
    <n v="3572"/>
    <m/>
    <n v="1400"/>
    <m/>
    <n v="-4720"/>
    <n v="6535"/>
    <m/>
    <m/>
    <m/>
    <m/>
    <n v="4994.8500000000004"/>
    <m/>
    <m/>
    <m/>
    <n v="11781.85"/>
    <n v="5890.9250000000002"/>
  </r>
  <r>
    <x v="0"/>
    <s v="F"/>
    <m/>
    <n v="2900"/>
    <x v="2"/>
    <x v="3"/>
    <s v="Corcovado"/>
    <n v="4062"/>
    <m/>
    <m/>
    <d v="2025-01-01T00:00:00"/>
    <d v="2025-01-06T00:00:00"/>
    <n v="-37836"/>
    <n v="-37836"/>
    <s v=""/>
    <n v="4447"/>
    <d v="2025-02-05T00:00:00"/>
    <n v="862"/>
    <n v="-33231.96"/>
    <d v="2025-02-05T00:00:00"/>
    <n v="30"/>
    <n v="548"/>
    <n v="-4604.04"/>
    <m/>
    <s v=""/>
    <n v="-9.0949470177292824E-13"/>
    <m/>
    <m/>
    <x v="0"/>
    <n v="-33231.96"/>
    <m/>
    <m/>
    <m/>
    <m/>
    <n v="-4604.04"/>
    <m/>
    <m/>
    <m/>
    <m/>
    <m/>
    <m/>
    <m/>
    <m/>
    <n v="-37836"/>
    <s v=""/>
  </r>
  <r>
    <x v="0"/>
    <s v="F"/>
    <m/>
    <n v="2902"/>
    <x v="2"/>
    <x v="3"/>
    <s v="PBS"/>
    <n v="4062"/>
    <m/>
    <m/>
    <d v="2025-01-01T00:00:00"/>
    <d v="2025-01-04T00:00:00"/>
    <n v="-25224"/>
    <n v="-25224"/>
    <s v=""/>
    <n v="4449"/>
    <d v="2025-02-03T00:00:00"/>
    <n v="863"/>
    <n v="-22154.639999999999"/>
    <d v="2025-02-06T00:00:00"/>
    <n v="33"/>
    <n v="549"/>
    <n v="-3069.36"/>
    <d v="2025-02-06T00:00:00"/>
    <n v="33"/>
    <n v="-4.5474735088646412E-13"/>
    <n v="0"/>
    <m/>
    <x v="0"/>
    <n v="-22154.639999999999"/>
    <m/>
    <m/>
    <m/>
    <m/>
    <n v="-3069.36"/>
    <m/>
    <m/>
    <m/>
    <m/>
    <m/>
    <m/>
    <m/>
    <m/>
    <n v="-25224"/>
    <s v=""/>
  </r>
  <r>
    <x v="0"/>
    <s v="F"/>
    <m/>
    <n v="3300"/>
    <x v="2"/>
    <x v="3"/>
    <s v="Corcovado"/>
    <n v="4062"/>
    <m/>
    <m/>
    <d v="2025-01-01T00:00:00"/>
    <d v="2025-01-06T00:00:00"/>
    <n v="37836"/>
    <n v="37836"/>
    <s v=""/>
    <n v="4447"/>
    <d v="2025-02-05T00:00:00"/>
    <n v="862"/>
    <n v="33231.96"/>
    <d v="2025-02-05T00:00:00"/>
    <n v="30"/>
    <n v="548"/>
    <n v="4604.04"/>
    <d v="2025-02-05T00:00:00"/>
    <n v="30"/>
    <n v="9.0949470177292824E-13"/>
    <m/>
    <m/>
    <x v="0"/>
    <n v="33231.96"/>
    <m/>
    <m/>
    <m/>
    <m/>
    <n v="4604.04"/>
    <m/>
    <m/>
    <m/>
    <m/>
    <m/>
    <m/>
    <m/>
    <m/>
    <n v="37836"/>
    <s v=""/>
  </r>
  <r>
    <x v="0"/>
    <s v="F"/>
    <m/>
    <n v="3302"/>
    <x v="2"/>
    <x v="3"/>
    <s v="PBS"/>
    <n v="4062"/>
    <m/>
    <m/>
    <d v="2025-01-01T00:00:00"/>
    <d v="2025-01-04T00:00:00"/>
    <n v="25224"/>
    <n v="25224"/>
    <s v=""/>
    <n v="4449"/>
    <d v="2025-02-03T00:00:00"/>
    <n v="863"/>
    <n v="22154.639999999999"/>
    <d v="2025-02-06T00:00:00"/>
    <n v="33"/>
    <n v="549"/>
    <n v="3069.36"/>
    <d v="2025-02-06T00:00:00"/>
    <n v="33"/>
    <n v="4.5474735088646412E-13"/>
    <n v="0"/>
    <m/>
    <x v="0"/>
    <n v="22154.639999999999"/>
    <m/>
    <m/>
    <m/>
    <m/>
    <n v="3069.36"/>
    <m/>
    <m/>
    <m/>
    <m/>
    <m/>
    <m/>
    <m/>
    <m/>
    <n v="25224"/>
    <s v=""/>
  </r>
  <r>
    <x v="7"/>
    <s v="F"/>
    <m/>
    <n v="2827"/>
    <x v="2"/>
    <x v="13"/>
    <s v="Amaralina Star"/>
    <n v="3380"/>
    <m/>
    <m/>
    <d v="2025-01-01T00:00:00"/>
    <d v="2025-01-05T00:00:00"/>
    <n v="-28418"/>
    <n v="-28418"/>
    <s v=""/>
    <n v="4439"/>
    <d v="2025-02-03T00:00:00"/>
    <n v="870"/>
    <n v="-28418"/>
    <d v="2025-02-07T00:00:00"/>
    <n v="33"/>
    <m/>
    <m/>
    <m/>
    <s v=""/>
    <n v="0"/>
    <n v="-15"/>
    <m/>
    <x v="23"/>
    <n v="-24914"/>
    <m/>
    <n v="-3504"/>
    <m/>
    <m/>
    <m/>
    <m/>
    <m/>
    <m/>
    <m/>
    <m/>
    <m/>
    <m/>
    <m/>
    <n v="-28418"/>
    <n v="1894.5333333333333"/>
  </r>
  <r>
    <x v="7"/>
    <s v="F"/>
    <m/>
    <n v="2834"/>
    <x v="2"/>
    <x v="13"/>
    <s v="Laguna Star"/>
    <n v="3380"/>
    <m/>
    <m/>
    <d v="2025-01-01T00:00:00"/>
    <d v="2025-01-11T00:00:00"/>
    <n v="-58316"/>
    <n v="-58316"/>
    <s v=""/>
    <n v="4438"/>
    <d v="2025-02-03T00:00:00"/>
    <n v="858"/>
    <n v="-58316"/>
    <d v="2025-02-04T00:00:00"/>
    <n v="24"/>
    <m/>
    <m/>
    <m/>
    <s v=""/>
    <n v="0"/>
    <n v="-33"/>
    <m/>
    <x v="24"/>
    <n v="-54812"/>
    <m/>
    <n v="-3504"/>
    <m/>
    <m/>
    <m/>
    <m/>
    <m/>
    <m/>
    <m/>
    <m/>
    <m/>
    <m/>
    <m/>
    <n v="-58316"/>
    <n v="1767.1515151515152"/>
  </r>
  <r>
    <x v="7"/>
    <s v="F"/>
    <m/>
    <n v="2901"/>
    <x v="2"/>
    <x v="3"/>
    <s v="Mykonos"/>
    <n v="1877"/>
    <m/>
    <m/>
    <d v="2025-01-01T00:00:00"/>
    <d v="2025-01-04T00:00:00"/>
    <n v="-25224"/>
    <n v="-25224"/>
    <s v=""/>
    <n v="4448"/>
    <d v="2025-02-04T00:00:00"/>
    <n v="868"/>
    <n v="-22154.639999999999"/>
    <d v="2025-02-07T00:00:00"/>
    <n v="34"/>
    <n v="552"/>
    <n v="-3069.36"/>
    <d v="2025-02-07T00:00:00"/>
    <n v="34"/>
    <n v="-4.5474735088646412E-13"/>
    <n v="-12"/>
    <m/>
    <x v="25"/>
    <n v="-22154.639999999999"/>
    <m/>
    <m/>
    <m/>
    <m/>
    <n v="-3069.36"/>
    <m/>
    <m/>
    <m/>
    <m/>
    <m/>
    <m/>
    <m/>
    <m/>
    <n v="-25224"/>
    <n v="2102"/>
  </r>
  <r>
    <x v="7"/>
    <s v="F"/>
    <m/>
    <n v="2903"/>
    <x v="2"/>
    <x v="3"/>
    <s v="KG2"/>
    <n v="1877"/>
    <m/>
    <m/>
    <d v="2025-01-01T00:00:00"/>
    <d v="2025-01-12T00:00:00"/>
    <n v="-75672"/>
    <n v="-75672"/>
    <s v=""/>
    <n v="4450"/>
    <d v="2025-02-03T00:00:00"/>
    <n v="879"/>
    <n v="-66463.92"/>
    <d v="2025-02-13T00:00:00"/>
    <n v="32"/>
    <n v="560"/>
    <n v="-9208.08"/>
    <d v="2025-02-13T00:00:00"/>
    <n v="32"/>
    <n v="-1.8189894035458565E-12"/>
    <n v="-36"/>
    <m/>
    <x v="26"/>
    <n v="-66463.92"/>
    <m/>
    <m/>
    <m/>
    <m/>
    <n v="-9208.08"/>
    <m/>
    <m/>
    <m/>
    <m/>
    <m/>
    <m/>
    <m/>
    <m/>
    <n v="-75672"/>
    <n v="2102"/>
  </r>
  <r>
    <x v="7"/>
    <s v="F"/>
    <m/>
    <n v="2917"/>
    <x v="2"/>
    <x v="0"/>
    <s v="Norbe VI"/>
    <n v="2016"/>
    <m/>
    <m/>
    <d v="2025-01-01T00:00:00"/>
    <d v="2025-01-11T00:00:00"/>
    <n v="-60652"/>
    <n v="-60652"/>
    <s v=""/>
    <n v="4440"/>
    <d v="2025-02-03T00:00:00"/>
    <n v="861"/>
    <n v="-60652"/>
    <d v="2025-02-05T00:00:00"/>
    <n v="25"/>
    <m/>
    <m/>
    <m/>
    <s v=""/>
    <n v="0"/>
    <n v="-33"/>
    <m/>
    <x v="24"/>
    <n v="-60652"/>
    <m/>
    <m/>
    <m/>
    <m/>
    <m/>
    <m/>
    <m/>
    <m/>
    <m/>
    <m/>
    <m/>
    <m/>
    <m/>
    <n v="-60652"/>
    <n v="1837.939393939394"/>
  </r>
  <r>
    <x v="7"/>
    <s v="F"/>
    <m/>
    <n v="2919"/>
    <x v="2"/>
    <x v="0"/>
    <s v="Norbe IX"/>
    <n v="2016"/>
    <m/>
    <m/>
    <d v="2025-01-01T00:00:00"/>
    <d v="2025-01-14T00:00:00"/>
    <n v="-77193.5"/>
    <n v="-77193.5"/>
    <s v=""/>
    <n v="4441"/>
    <d v="2025-02-04T00:00:00"/>
    <n v="887"/>
    <n v="-77193.5"/>
    <d v="2025-02-17T00:00:00"/>
    <n v="34"/>
    <m/>
    <m/>
    <m/>
    <s v=""/>
    <n v="0"/>
    <m/>
    <m/>
    <x v="0"/>
    <n v="-77193.5"/>
    <m/>
    <m/>
    <m/>
    <m/>
    <m/>
    <m/>
    <m/>
    <m/>
    <m/>
    <m/>
    <m/>
    <m/>
    <m/>
    <n v="-77193.5"/>
    <s v=""/>
  </r>
  <r>
    <x v="7"/>
    <s v="F"/>
    <m/>
    <n v="3005"/>
    <x v="2"/>
    <x v="3"/>
    <s v="Aquila"/>
    <n v="4191"/>
    <m/>
    <m/>
    <d v="2025-01-01T00:00:00"/>
    <d v="2025-01-19T00:00:00"/>
    <n v="-119814"/>
    <n v="-119814"/>
    <s v=""/>
    <n v="4452"/>
    <d v="2025-02-03T00:00:00"/>
    <n v="859"/>
    <n v="-105234.54"/>
    <d v="2025-02-04T00:00:00"/>
    <n v="16"/>
    <n v="546"/>
    <n v="-14579.46"/>
    <d v="2025-02-04T00:00:00"/>
    <n v="16"/>
    <n v="-7.2759576141834259E-12"/>
    <m/>
    <m/>
    <x v="0"/>
    <n v="-105234.54"/>
    <m/>
    <m/>
    <m/>
    <m/>
    <n v="-14579.460000000001"/>
    <m/>
    <m/>
    <m/>
    <m/>
    <m/>
    <m/>
    <m/>
    <m/>
    <n v="-119814"/>
    <s v=""/>
  </r>
  <r>
    <x v="7"/>
    <s v="F"/>
    <m/>
    <n v="3289"/>
    <x v="2"/>
    <x v="13"/>
    <s v="Laguna Star"/>
    <n v="3380"/>
    <m/>
    <m/>
    <d v="2025-01-01T00:00:00"/>
    <d v="2025-01-11T00:00:00"/>
    <n v="58316"/>
    <n v="58316"/>
    <s v=""/>
    <n v="4438"/>
    <d v="2025-02-03T00:00:00"/>
    <n v="858"/>
    <n v="58316"/>
    <d v="2025-02-04T00:00:00"/>
    <n v="24"/>
    <m/>
    <m/>
    <m/>
    <s v=""/>
    <n v="0"/>
    <n v="33"/>
    <m/>
    <x v="16"/>
    <n v="54812"/>
    <m/>
    <n v="3504"/>
    <m/>
    <m/>
    <m/>
    <m/>
    <m/>
    <m/>
    <m/>
    <m/>
    <m/>
    <m/>
    <m/>
    <n v="58316"/>
    <n v="1767.1515151515152"/>
  </r>
  <r>
    <x v="7"/>
    <s v="F"/>
    <m/>
    <n v="3290"/>
    <x v="2"/>
    <x v="13"/>
    <s v="Amaralina Star"/>
    <n v="3380"/>
    <m/>
    <m/>
    <d v="2025-01-01T00:00:00"/>
    <d v="2025-01-05T00:00:00"/>
    <n v="28418"/>
    <n v="28418"/>
    <s v=""/>
    <n v="4439"/>
    <d v="2025-02-03T00:00:00"/>
    <n v="870"/>
    <n v="28418"/>
    <d v="2025-02-07T00:00:00"/>
    <n v="33"/>
    <m/>
    <m/>
    <m/>
    <s v=""/>
    <n v="0"/>
    <n v="15"/>
    <m/>
    <x v="15"/>
    <n v="24914"/>
    <m/>
    <n v="3504"/>
    <m/>
    <m/>
    <m/>
    <m/>
    <m/>
    <m/>
    <m/>
    <m/>
    <m/>
    <m/>
    <m/>
    <n v="28418"/>
    <n v="1894.5333333333333"/>
  </r>
  <r>
    <x v="7"/>
    <s v="F"/>
    <m/>
    <n v="3295"/>
    <x v="2"/>
    <x v="0"/>
    <s v="Norbe VI"/>
    <n v="2016"/>
    <m/>
    <m/>
    <d v="2025-01-01T00:00:00"/>
    <d v="2025-01-11T00:00:00"/>
    <n v="60652"/>
    <n v="60652"/>
    <s v=""/>
    <n v="4440"/>
    <d v="2025-02-03T00:00:00"/>
    <n v="861"/>
    <n v="60652"/>
    <d v="2025-02-05T00:00:00"/>
    <n v="25"/>
    <m/>
    <m/>
    <m/>
    <s v=""/>
    <n v="0"/>
    <n v="33"/>
    <m/>
    <x v="16"/>
    <n v="60652"/>
    <m/>
    <m/>
    <m/>
    <m/>
    <m/>
    <m/>
    <m/>
    <m/>
    <m/>
    <m/>
    <m/>
    <m/>
    <m/>
    <n v="60652"/>
    <n v="1837.939393939394"/>
  </r>
  <r>
    <x v="7"/>
    <s v="F"/>
    <m/>
    <n v="3296"/>
    <x v="2"/>
    <x v="0"/>
    <s v="Norbe IX"/>
    <n v="2016"/>
    <m/>
    <m/>
    <d v="2025-01-01T00:00:00"/>
    <d v="2025-01-14T00:00:00"/>
    <n v="77193.5"/>
    <n v="77193.5"/>
    <s v=""/>
    <n v="4441"/>
    <d v="2025-02-04T00:00:00"/>
    <n v="887"/>
    <n v="77193.5"/>
    <d v="2025-02-17T00:00:00"/>
    <n v="34"/>
    <m/>
    <m/>
    <m/>
    <s v=""/>
    <n v="0"/>
    <m/>
    <m/>
    <x v="0"/>
    <n v="77193.5"/>
    <m/>
    <m/>
    <m/>
    <m/>
    <m/>
    <m/>
    <m/>
    <m/>
    <m/>
    <m/>
    <m/>
    <m/>
    <m/>
    <n v="77193.5"/>
    <s v=""/>
  </r>
  <r>
    <x v="7"/>
    <s v="F"/>
    <m/>
    <n v="3301"/>
    <x v="2"/>
    <x v="3"/>
    <s v="Mykonos"/>
    <n v="1877"/>
    <m/>
    <m/>
    <d v="2025-01-01T00:00:00"/>
    <d v="2025-01-04T00:00:00"/>
    <n v="25224"/>
    <n v="25224"/>
    <s v=""/>
    <n v="4448"/>
    <d v="2025-02-04T00:00:00"/>
    <n v="868"/>
    <n v="22154.639999999999"/>
    <d v="2025-02-07T00:00:00"/>
    <n v="34"/>
    <n v="552"/>
    <n v="3069.36"/>
    <d v="2025-02-07T00:00:00"/>
    <n v="34"/>
    <n v="4.5474735088646412E-13"/>
    <n v="12"/>
    <m/>
    <x v="10"/>
    <n v="22154.639999999999"/>
    <m/>
    <m/>
    <m/>
    <m/>
    <n v="3069.36"/>
    <m/>
    <m/>
    <m/>
    <m/>
    <m/>
    <m/>
    <m/>
    <m/>
    <n v="25224"/>
    <n v="2102"/>
  </r>
  <r>
    <x v="7"/>
    <s v="F"/>
    <m/>
    <n v="3303"/>
    <x v="2"/>
    <x v="3"/>
    <s v="KG2"/>
    <n v="1877"/>
    <m/>
    <m/>
    <d v="2025-01-01T00:00:00"/>
    <d v="2025-01-12T00:00:00"/>
    <n v="75672"/>
    <n v="75672"/>
    <s v=""/>
    <n v="4450"/>
    <d v="2025-02-03T00:00:00"/>
    <n v="879"/>
    <n v="66463.92"/>
    <d v="2025-02-13T00:00:00"/>
    <n v="32"/>
    <n v="560"/>
    <n v="9208.08"/>
    <d v="2025-02-13T00:00:00"/>
    <n v="32"/>
    <n v="1.8189894035458565E-12"/>
    <n v="36"/>
    <m/>
    <x v="11"/>
    <n v="66463.92"/>
    <m/>
    <m/>
    <m/>
    <m/>
    <n v="9208.08"/>
    <m/>
    <m/>
    <m/>
    <m/>
    <m/>
    <m/>
    <m/>
    <m/>
    <n v="75672"/>
    <n v="2102"/>
  </r>
  <r>
    <x v="7"/>
    <s v="F"/>
    <m/>
    <n v="3305"/>
    <x v="2"/>
    <x v="3"/>
    <s v="Aquila"/>
    <n v="4191"/>
    <m/>
    <m/>
    <d v="2025-01-01T00:00:00"/>
    <d v="2025-01-19T00:00:00"/>
    <n v="119814"/>
    <n v="119814"/>
    <s v=""/>
    <n v="4452"/>
    <d v="2025-02-03T00:00:00"/>
    <n v="859"/>
    <n v="105234.54"/>
    <d v="2025-02-04T00:00:00"/>
    <n v="16"/>
    <n v="546"/>
    <n v="14579.460000000001"/>
    <d v="2025-02-04T00:00:00"/>
    <n v="16"/>
    <n v="5.4569682106375694E-12"/>
    <m/>
    <m/>
    <x v="0"/>
    <n v="105234.54"/>
    <m/>
    <m/>
    <m/>
    <m/>
    <n v="14579.460000000001"/>
    <m/>
    <m/>
    <m/>
    <m/>
    <m/>
    <m/>
    <m/>
    <m/>
    <n v="119814"/>
    <s v=""/>
  </r>
  <r>
    <x v="3"/>
    <s v="F"/>
    <m/>
    <n v="3304"/>
    <x v="2"/>
    <x v="3"/>
    <s v="Orion"/>
    <n v="1877"/>
    <m/>
    <m/>
    <d v="2025-01-04T00:00:00"/>
    <d v="2025-01-31T00:00:00"/>
    <n v="170262"/>
    <n v="170262"/>
    <s v=""/>
    <n v="4451"/>
    <d v="2025-02-04T00:00:00"/>
    <n v="869"/>
    <n v="149543.82"/>
    <d v="2025-02-07T00:00:00"/>
    <n v="7"/>
    <n v="553"/>
    <n v="20718.18"/>
    <d v="2025-02-07T00:00:00"/>
    <n v="7"/>
    <n v="-7.2759576141834259E-12"/>
    <n v="84"/>
    <m/>
    <x v="27"/>
    <n v="149543.82"/>
    <m/>
    <m/>
    <m/>
    <m/>
    <n v="20718.18"/>
    <m/>
    <m/>
    <m/>
    <m/>
    <m/>
    <m/>
    <m/>
    <m/>
    <n v="170262"/>
    <n v="2026.9285714285713"/>
  </r>
  <r>
    <x v="3"/>
    <s v="F"/>
    <m/>
    <n v="3304"/>
    <x v="2"/>
    <x v="3"/>
    <s v="Orion"/>
    <n v="1877"/>
    <m/>
    <m/>
    <d v="2025-01-04T00:00:00"/>
    <d v="2025-01-31T00:00:00"/>
    <n v="15029.89"/>
    <n v="15029.89"/>
    <s v=""/>
    <n v="4493"/>
    <d v="2025-02-07T00:00:00"/>
    <n v="918"/>
    <n v="15029.89"/>
    <d v="2025-03-03T00:00:00"/>
    <n v="31"/>
    <m/>
    <m/>
    <m/>
    <s v=""/>
    <n v="0"/>
    <n v="7"/>
    <m/>
    <x v="28"/>
    <n v="14340.73"/>
    <m/>
    <m/>
    <m/>
    <m/>
    <m/>
    <m/>
    <m/>
    <m/>
    <m/>
    <n v="689.16"/>
    <m/>
    <m/>
    <m/>
    <n v="15029.89"/>
    <n v="2147.1271428571426"/>
  </r>
  <r>
    <x v="3"/>
    <s v="F"/>
    <m/>
    <n v="2871"/>
    <x v="0"/>
    <x v="0"/>
    <s v="ODN I"/>
    <n v="3789"/>
    <m/>
    <m/>
    <d v="2025-01-05T00:00:00"/>
    <d v="2025-01-19T00:00:00"/>
    <n v="92632.12"/>
    <n v="92632.12"/>
    <s v=""/>
    <n v="4422"/>
    <d v="2025-01-27T00:00:00"/>
    <n v="866"/>
    <n v="81851.56"/>
    <d v="2025-02-06T00:00:00"/>
    <n v="18"/>
    <n v="550"/>
    <n v="10780.56"/>
    <d v="2025-02-06T00:00:00"/>
    <n v="18"/>
    <n v="-1.8189894035458565E-12"/>
    <n v="42"/>
    <m/>
    <x v="8"/>
    <n v="81851.56"/>
    <m/>
    <m/>
    <m/>
    <m/>
    <n v="10780.56"/>
    <m/>
    <m/>
    <m/>
    <m/>
    <m/>
    <m/>
    <m/>
    <m/>
    <n v="92632.12"/>
    <n v="2205.5266666666666"/>
  </r>
  <r>
    <x v="3"/>
    <s v="F"/>
    <m/>
    <n v="3250"/>
    <x v="1"/>
    <x v="16"/>
    <s v="Aquila"/>
    <n v="4586"/>
    <m/>
    <m/>
    <d v="2025-01-05T00:00:00"/>
    <d v="2025-01-06T00:00:00"/>
    <n v="6840"/>
    <n v="6840"/>
    <s v=""/>
    <n v="4537"/>
    <d v="2025-02-26T00:00:00"/>
    <n v="947"/>
    <n v="5640"/>
    <d v="2025-03-19T00:00:00"/>
    <n v="72"/>
    <n v="609"/>
    <n v="1200"/>
    <d v="2025-03-19T00:00:00"/>
    <n v="72"/>
    <n v="0"/>
    <n v="3"/>
    <m/>
    <x v="29"/>
    <n v="5640"/>
    <m/>
    <m/>
    <m/>
    <m/>
    <n v="1200"/>
    <m/>
    <m/>
    <m/>
    <m/>
    <m/>
    <m/>
    <m/>
    <m/>
    <n v="6840"/>
    <n v="2280"/>
  </r>
  <r>
    <x v="3"/>
    <s v="F"/>
    <m/>
    <n v="3301"/>
    <x v="2"/>
    <x v="3"/>
    <s v="Mykonos"/>
    <n v="1877"/>
    <m/>
    <m/>
    <d v="2025-01-05T00:00:00"/>
    <d v="2025-01-31T00:00:00"/>
    <n v="163956"/>
    <n v="163956"/>
    <s v=""/>
    <n v="4448"/>
    <d v="2025-02-04T00:00:00"/>
    <n v="868"/>
    <n v="144005.16"/>
    <d v="2025-02-07T00:00:00"/>
    <n v="7"/>
    <n v="552"/>
    <n v="19950.84"/>
    <d v="2025-02-07T00:00:00"/>
    <n v="7"/>
    <n v="-3.637978807091713E-12"/>
    <n v="81"/>
    <m/>
    <x v="30"/>
    <n v="144005.16"/>
    <m/>
    <m/>
    <m/>
    <m/>
    <n v="19950.84"/>
    <m/>
    <m/>
    <m/>
    <m/>
    <m/>
    <m/>
    <m/>
    <m/>
    <n v="163956"/>
    <n v="2024.148148148148"/>
  </r>
  <r>
    <x v="3"/>
    <s v="F"/>
    <m/>
    <n v="3302"/>
    <x v="2"/>
    <x v="3"/>
    <s v="PBS"/>
    <n v="1877"/>
    <m/>
    <m/>
    <d v="2025-01-05T00:00:00"/>
    <d v="2025-01-31T00:00:00"/>
    <n v="163956"/>
    <n v="163956"/>
    <s v=""/>
    <n v="4449"/>
    <d v="2025-02-03T00:00:00"/>
    <n v="863"/>
    <n v="144005.16"/>
    <d v="2025-02-06T00:00:00"/>
    <n v="6"/>
    <n v="549"/>
    <n v="19950.84"/>
    <d v="2025-02-06T00:00:00"/>
    <n v="6"/>
    <n v="-3.637978807091713E-12"/>
    <n v="81"/>
    <m/>
    <x v="30"/>
    <n v="144005.16"/>
    <m/>
    <m/>
    <m/>
    <m/>
    <n v="19950.84"/>
    <m/>
    <m/>
    <m/>
    <m/>
    <m/>
    <m/>
    <m/>
    <m/>
    <n v="163956"/>
    <n v="2024.148148148148"/>
  </r>
  <r>
    <x v="4"/>
    <s v="F"/>
    <m/>
    <n v="3250"/>
    <x v="1"/>
    <x v="16"/>
    <s v="Aquila"/>
    <n v="4586"/>
    <m/>
    <m/>
    <d v="2025-01-05T00:00:00"/>
    <d v="2025-01-06T00:00:00"/>
    <n v="6840"/>
    <n v="6840"/>
    <s v=""/>
    <n v="4537"/>
    <d v="2025-02-26T00:00:00"/>
    <n v="947"/>
    <n v="5640"/>
    <d v="2025-03-19T00:00:00"/>
    <n v="72"/>
    <n v="609"/>
    <n v="1200"/>
    <d v="2025-03-19T00:00:00"/>
    <n v="72"/>
    <n v="0"/>
    <n v="3"/>
    <m/>
    <x v="29"/>
    <n v="5640"/>
    <m/>
    <m/>
    <m/>
    <m/>
    <n v="1200"/>
    <m/>
    <m/>
    <m/>
    <m/>
    <m/>
    <m/>
    <m/>
    <m/>
    <n v="6840"/>
    <n v="2280"/>
  </r>
  <r>
    <x v="4"/>
    <s v="F"/>
    <m/>
    <n v="3301"/>
    <x v="2"/>
    <x v="3"/>
    <s v="Mykonos"/>
    <n v="1877"/>
    <m/>
    <m/>
    <d v="2025-01-05T00:00:00"/>
    <d v="2025-01-31T00:00:00"/>
    <n v="4729.5"/>
    <n v="4729.5"/>
    <s v=""/>
    <n v="4492"/>
    <d v="2025-02-11T00:00:00"/>
    <n v="880"/>
    <n v="4729.5"/>
    <d v="2025-02-14T00:00:00"/>
    <n v="14"/>
    <m/>
    <m/>
    <m/>
    <s v=""/>
    <n v="0"/>
    <m/>
    <m/>
    <x v="0"/>
    <m/>
    <m/>
    <m/>
    <m/>
    <m/>
    <m/>
    <m/>
    <m/>
    <m/>
    <m/>
    <n v="4729.5"/>
    <m/>
    <m/>
    <m/>
    <n v="4729.5"/>
    <s v=""/>
  </r>
  <r>
    <x v="3"/>
    <s v="F"/>
    <m/>
    <n v="3219"/>
    <x v="3"/>
    <x v="0"/>
    <s v="Norbe IX"/>
    <n v="4514"/>
    <m/>
    <m/>
    <d v="2025-01-06T00:00:00"/>
    <d v="2025-01-20T00:00:00"/>
    <n v="61887.839999999997"/>
    <n v="61887.839999999997"/>
    <s v=""/>
    <n v="4425"/>
    <d v="2025-01-17T00:00:00"/>
    <n v="856"/>
    <n v="55898.64"/>
    <d v="2025-02-03T00:00:00"/>
    <n v="14"/>
    <n v="543"/>
    <n v="5989.2"/>
    <d v="2025-02-03T00:00:00"/>
    <n v="14"/>
    <n v="-2.7284841053187847E-12"/>
    <n v="28"/>
    <m/>
    <x v="31"/>
    <n v="55898.64"/>
    <m/>
    <m/>
    <m/>
    <m/>
    <n v="5989.2"/>
    <m/>
    <m/>
    <m/>
    <m/>
    <m/>
    <m/>
    <m/>
    <m/>
    <n v="61887.839999999997"/>
    <n v="2210.2799999999997"/>
  </r>
  <r>
    <x v="3"/>
    <s v="F"/>
    <m/>
    <n v="3252"/>
    <x v="4"/>
    <x v="0"/>
    <s v="Norbe VI"/>
    <n v="4592"/>
    <m/>
    <m/>
    <d v="2025-01-06T00:00:00"/>
    <d v="2025-01-28T00:00:00"/>
    <n v="8740"/>
    <n v="8740"/>
    <s v=""/>
    <n v="4474"/>
    <d v="2025-03-12T00:00:00"/>
    <m/>
    <m/>
    <m/>
    <s v=""/>
    <n v="608"/>
    <n v="8740"/>
    <d v="2025-03-19T00:00:00"/>
    <n v="50"/>
    <n v="0"/>
    <m/>
    <m/>
    <x v="0"/>
    <m/>
    <m/>
    <m/>
    <m/>
    <m/>
    <n v="8740"/>
    <m/>
    <m/>
    <m/>
    <m/>
    <m/>
    <m/>
    <m/>
    <m/>
    <n v="8740"/>
    <s v=""/>
  </r>
  <r>
    <x v="3"/>
    <s v="F"/>
    <m/>
    <n v="3290"/>
    <x v="2"/>
    <x v="13"/>
    <s v="Amaralina Star"/>
    <n v="3380"/>
    <m/>
    <m/>
    <d v="2025-01-06T00:00:00"/>
    <d v="2025-01-31T00:00:00"/>
    <n v="130984.7"/>
    <n v="130984.7"/>
    <s v=""/>
    <n v="4439"/>
    <d v="2025-02-03T00:00:00"/>
    <n v="870"/>
    <n v="130984.7"/>
    <d v="2025-02-07T00:00:00"/>
    <n v="7"/>
    <m/>
    <m/>
    <m/>
    <s v=""/>
    <n v="0"/>
    <n v="77"/>
    <m/>
    <x v="32"/>
    <n v="124574"/>
    <m/>
    <n v="3504"/>
    <m/>
    <m/>
    <m/>
    <m/>
    <m/>
    <m/>
    <m/>
    <n v="2906.7"/>
    <m/>
    <m/>
    <m/>
    <n v="130984.7"/>
    <n v="1701.1"/>
  </r>
  <r>
    <x v="3"/>
    <s v="F"/>
    <m/>
    <n v="3253"/>
    <x v="1"/>
    <x v="4"/>
    <s v="FPSO Espirito Santo"/>
    <n v="4596"/>
    <m/>
    <m/>
    <d v="2025-01-07T00:00:00"/>
    <d v="2025-01-10T00:00:00"/>
    <n v="42192.23"/>
    <n v="42192.23"/>
    <s v=""/>
    <n v="4433"/>
    <d v="2025-02-10T00:00:00"/>
    <n v="3818"/>
    <n v="20832.36"/>
    <d v="2025-04-15T00:00:00"/>
    <n v="95"/>
    <n v="2477"/>
    <n v="21359.87"/>
    <d v="2025-04-15T00:00:00"/>
    <n v="95"/>
    <n v="3.637978807091713E-12"/>
    <n v="4"/>
    <n v="2"/>
    <x v="3"/>
    <n v="9322.6"/>
    <n v="2796.78"/>
    <n v="4974.32"/>
    <m/>
    <m/>
    <n v="17647.8"/>
    <n v="3712.07"/>
    <m/>
    <m/>
    <m/>
    <n v="3266.79"/>
    <m/>
    <n v="471.87"/>
    <m/>
    <n v="42192.23"/>
    <n v="7032.0383333333339"/>
  </r>
  <r>
    <x v="3"/>
    <s v="F"/>
    <m/>
    <n v="3292"/>
    <x v="2"/>
    <x v="5"/>
    <s v="SH1"/>
    <n v="3970"/>
    <m/>
    <m/>
    <d v="2025-01-07T00:00:00"/>
    <d v="2025-01-24T00:00:00"/>
    <n v="103526.27"/>
    <n v="103526.27000000002"/>
    <s v=""/>
    <s v="4473-4508"/>
    <d v="2025-02-12T00:00:00"/>
    <s v="913-915"/>
    <n v="59637.37"/>
    <d v="2025-03-03T00:00:00"/>
    <n v="38"/>
    <n v="578"/>
    <n v="43888.9"/>
    <d v="2025-02-03T00:00:00"/>
    <n v="10"/>
    <n v="1.4551915228366852E-11"/>
    <n v="45"/>
    <m/>
    <x v="33"/>
    <n v="54215.8"/>
    <m/>
    <m/>
    <m/>
    <m/>
    <n v="43888.9"/>
    <m/>
    <m/>
    <m/>
    <m/>
    <n v="5421.57"/>
    <m/>
    <m/>
    <m/>
    <n v="103526.27000000002"/>
    <n v="2300.5837777777783"/>
  </r>
  <r>
    <x v="3"/>
    <s v="F"/>
    <m/>
    <n v="3300"/>
    <x v="2"/>
    <x v="3"/>
    <s v="Corcovado"/>
    <n v="1877"/>
    <m/>
    <m/>
    <d v="2025-01-07T00:00:00"/>
    <d v="2025-01-31T00:00:00"/>
    <n v="151344"/>
    <n v="151344"/>
    <s v=""/>
    <n v="4447"/>
    <d v="2025-02-05T00:00:00"/>
    <n v="862"/>
    <n v="132927.84"/>
    <d v="2025-02-05T00:00:00"/>
    <n v="5"/>
    <n v="548"/>
    <n v="18416.16"/>
    <d v="2025-02-06T00:00:00"/>
    <n v="6"/>
    <n v="3.637978807091713E-12"/>
    <n v="75"/>
    <m/>
    <x v="21"/>
    <n v="132927.84"/>
    <m/>
    <m/>
    <m/>
    <m/>
    <n v="18416.16"/>
    <m/>
    <m/>
    <m/>
    <m/>
    <m/>
    <m/>
    <m/>
    <m/>
    <n v="151344"/>
    <n v="2017.92"/>
  </r>
  <r>
    <x v="4"/>
    <s v="F"/>
    <m/>
    <n v="3253"/>
    <x v="1"/>
    <x v="4"/>
    <s v="FPSO Espirito Santo"/>
    <n v="4596"/>
    <m/>
    <m/>
    <d v="2025-01-07T00:00:00"/>
    <d v="2025-01-10T00:00:00"/>
    <n v="2823.68"/>
    <n v="2823.68"/>
    <s v=""/>
    <n v="4433"/>
    <d v="2025-02-10T00:00:00"/>
    <n v="3818"/>
    <n v="0"/>
    <d v="2025-04-15T00:00:00"/>
    <n v="95"/>
    <n v="2477"/>
    <n v="2823.68"/>
    <d v="2025-04-15T00:00:00"/>
    <n v="95"/>
    <n v="0"/>
    <m/>
    <m/>
    <x v="0"/>
    <m/>
    <m/>
    <m/>
    <m/>
    <m/>
    <n v="2823.68"/>
    <m/>
    <m/>
    <m/>
    <m/>
    <m/>
    <m/>
    <m/>
    <m/>
    <n v="2823.68"/>
    <s v=""/>
  </r>
  <r>
    <x v="4"/>
    <s v="F"/>
    <m/>
    <n v="3292"/>
    <x v="2"/>
    <x v="5"/>
    <s v="SH1"/>
    <n v="3970"/>
    <m/>
    <m/>
    <d v="2025-01-07T00:00:00"/>
    <d v="2025-01-24T00:00:00"/>
    <n v="20531.21"/>
    <n v="20531.21"/>
    <s v=""/>
    <s v="4473-4508"/>
    <d v="2025-02-12T00:00:00"/>
    <s v="913-915"/>
    <n v="20963.210000000003"/>
    <d v="2025-03-03T00:00:00"/>
    <n v="38"/>
    <n v="578"/>
    <n v="-432"/>
    <d v="2025-02-03T00:00:00"/>
    <n v="10"/>
    <n v="-3.637978807091713E-12"/>
    <n v="12"/>
    <m/>
    <x v="10"/>
    <n v="20963.21"/>
    <m/>
    <m/>
    <m/>
    <m/>
    <n v="-432"/>
    <m/>
    <m/>
    <m/>
    <m/>
    <n v="0"/>
    <m/>
    <m/>
    <m/>
    <n v="20531.21"/>
    <n v="1710.9341666666667"/>
  </r>
  <r>
    <x v="6"/>
    <s v="F"/>
    <m/>
    <n v="3253"/>
    <x v="1"/>
    <x v="4"/>
    <s v="FPSO Espirito Santo"/>
    <n v="4596"/>
    <m/>
    <m/>
    <d v="2025-01-07T00:00:00"/>
    <d v="2025-01-10T00:00:00"/>
    <n v="1063.79"/>
    <n v="1063.79"/>
    <s v=""/>
    <n v="4433"/>
    <d v="2025-02-10T00:00:00"/>
    <n v="3818"/>
    <n v="-348"/>
    <d v="2025-04-15T00:00:00"/>
    <n v="95"/>
    <n v="2477"/>
    <n v="1411.79"/>
    <d v="2025-04-15T00:00:00"/>
    <n v="95"/>
    <n v="0"/>
    <m/>
    <m/>
    <x v="0"/>
    <m/>
    <m/>
    <n v="-348"/>
    <m/>
    <m/>
    <n v="1411.79"/>
    <m/>
    <m/>
    <m/>
    <m/>
    <m/>
    <m/>
    <m/>
    <m/>
    <n v="1063.79"/>
    <s v=""/>
  </r>
  <r>
    <x v="3"/>
    <s v="F"/>
    <m/>
    <n v="2297"/>
    <x v="0"/>
    <x v="0"/>
    <s v="Norbe IX"/>
    <n v="2531"/>
    <m/>
    <m/>
    <d v="2025-01-08T00:00:00"/>
    <d v="2025-01-22T00:00:00"/>
    <n v="92632.12"/>
    <n v="92632.12"/>
    <s v=""/>
    <n v="4460"/>
    <d v="2025-02-07T00:00:00"/>
    <n v="884"/>
    <n v="81851.56"/>
    <d v="2025-02-14T00:00:00"/>
    <n v="23"/>
    <n v="562"/>
    <n v="10780.56"/>
    <d v="2025-02-14T00:00:00"/>
    <n v="23"/>
    <n v="-1.8189894035458565E-12"/>
    <n v="42"/>
    <m/>
    <x v="8"/>
    <n v="81851.56"/>
    <m/>
    <m/>
    <m/>
    <m/>
    <m/>
    <n v="10780.56"/>
    <m/>
    <m/>
    <m/>
    <m/>
    <m/>
    <m/>
    <m/>
    <n v="92632.12"/>
    <n v="2205.5266666666666"/>
  </r>
  <r>
    <x v="3"/>
    <s v="F"/>
    <m/>
    <n v="3224"/>
    <x v="3"/>
    <x v="6"/>
    <s v="SSV Victoria"/>
    <n v="4531"/>
    <m/>
    <m/>
    <d v="2025-01-08T00:00:00"/>
    <d v="2025-01-21T00:00:00"/>
    <n v="85044"/>
    <n v="85044"/>
    <s v=""/>
    <n v="4429"/>
    <d v="2025-01-28T00:00:00"/>
    <n v="3781"/>
    <n v="64444"/>
    <d v="2025-02-04T00:00:00"/>
    <n v="14"/>
    <n v="2455"/>
    <n v="20600"/>
    <d v="2025-02-04T00:00:00"/>
    <n v="14"/>
    <n v="0"/>
    <n v="30"/>
    <m/>
    <x v="19"/>
    <n v="60964"/>
    <m/>
    <n v="3480"/>
    <m/>
    <m/>
    <n v="20600"/>
    <m/>
    <m/>
    <m/>
    <m/>
    <m/>
    <m/>
    <m/>
    <m/>
    <n v="85044"/>
    <n v="2834.8"/>
  </r>
  <r>
    <x v="3"/>
    <s v="F"/>
    <m/>
    <n v="3257"/>
    <x v="4"/>
    <x v="15"/>
    <s v="West Polaris"/>
    <n v="4594"/>
    <m/>
    <m/>
    <d v="2025-01-10T00:00:00"/>
    <d v="2025-02-21T00:00:00"/>
    <n v="12075"/>
    <n v="12075"/>
    <s v=""/>
    <n v="4499"/>
    <d v="2025-03-07T00:00:00"/>
    <m/>
    <m/>
    <m/>
    <s v=""/>
    <n v="2464"/>
    <n v="12075"/>
    <d v="2025-03-20T00:00:00"/>
    <n v="27"/>
    <n v="0"/>
    <m/>
    <m/>
    <x v="0"/>
    <m/>
    <m/>
    <m/>
    <m/>
    <m/>
    <n v="10500"/>
    <n v="1575"/>
    <m/>
    <m/>
    <m/>
    <m/>
    <m/>
    <m/>
    <m/>
    <n v="12075"/>
    <s v=""/>
  </r>
  <r>
    <x v="4"/>
    <s v="F"/>
    <m/>
    <n v="3257"/>
    <x v="4"/>
    <x v="15"/>
    <s v="West Polaris"/>
    <n v="4594"/>
    <m/>
    <m/>
    <d v="2025-01-10T00:00:00"/>
    <d v="2025-02-21T00:00:00"/>
    <n v="12575"/>
    <n v="12575"/>
    <s v=""/>
    <n v="4499"/>
    <d v="2025-03-07T00:00:00"/>
    <m/>
    <m/>
    <m/>
    <s v=""/>
    <n v="2464"/>
    <n v="12575"/>
    <d v="2025-03-20T00:00:00"/>
    <n v="27"/>
    <n v="0"/>
    <m/>
    <m/>
    <x v="0"/>
    <m/>
    <m/>
    <m/>
    <m/>
    <m/>
    <n v="11000"/>
    <n v="1575"/>
    <m/>
    <m/>
    <m/>
    <m/>
    <m/>
    <m/>
    <m/>
    <n v="12575"/>
    <s v=""/>
  </r>
  <r>
    <x v="3"/>
    <s v="F"/>
    <m/>
    <n v="3258"/>
    <x v="5"/>
    <x v="15"/>
    <s v="West Polaris"/>
    <n v="4595"/>
    <m/>
    <m/>
    <d v="2025-01-11T00:00:00"/>
    <d v="2025-02-05T00:00:00"/>
    <n v="105881.46"/>
    <n v="105881.46"/>
    <s v=""/>
    <n v="0"/>
    <m/>
    <m/>
    <m/>
    <m/>
    <s v=""/>
    <m/>
    <m/>
    <m/>
    <s v=""/>
    <n v="0"/>
    <m/>
    <m/>
    <x v="0"/>
    <n v="101561.46"/>
    <m/>
    <n v="960"/>
    <m/>
    <m/>
    <n v="3360"/>
    <m/>
    <m/>
    <m/>
    <m/>
    <m/>
    <m/>
    <m/>
    <m/>
    <n v="105881.46"/>
    <s v=""/>
  </r>
  <r>
    <x v="4"/>
    <s v="F"/>
    <m/>
    <n v="3258"/>
    <x v="5"/>
    <x v="15"/>
    <s v="West Polaris"/>
    <n v="4595"/>
    <m/>
    <m/>
    <d v="2025-01-11T00:00:00"/>
    <d v="2025-02-05T00:00:00"/>
    <n v="-105881.46"/>
    <n v="-105881.46"/>
    <s v=""/>
    <n v="0"/>
    <m/>
    <m/>
    <m/>
    <m/>
    <s v=""/>
    <m/>
    <m/>
    <m/>
    <s v=""/>
    <n v="0"/>
    <m/>
    <m/>
    <x v="0"/>
    <n v="-101561.46"/>
    <m/>
    <n v="-960"/>
    <m/>
    <m/>
    <n v="-3360"/>
    <m/>
    <m/>
    <m/>
    <m/>
    <m/>
    <m/>
    <m/>
    <m/>
    <n v="-105881.46"/>
    <s v=""/>
  </r>
  <r>
    <x v="3"/>
    <s v="F"/>
    <m/>
    <n v="3289"/>
    <x v="2"/>
    <x v="13"/>
    <s v="Laguna Star"/>
    <n v="3380"/>
    <m/>
    <m/>
    <d v="2025-01-12T00:00:00"/>
    <d v="2025-01-31T00:00:00"/>
    <n v="109642.25"/>
    <n v="109642.25"/>
    <s v=""/>
    <n v="4438"/>
    <d v="2025-02-03T00:00:00"/>
    <n v="858"/>
    <n v="109642.25"/>
    <d v="2025-02-04T00:00:00"/>
    <n v="4"/>
    <m/>
    <m/>
    <m/>
    <s v=""/>
    <n v="0"/>
    <n v="60"/>
    <m/>
    <x v="34"/>
    <n v="94676"/>
    <m/>
    <n v="3504"/>
    <m/>
    <m/>
    <m/>
    <m/>
    <m/>
    <m/>
    <m/>
    <n v="11462.25"/>
    <m/>
    <m/>
    <m/>
    <n v="109642.25"/>
    <n v="1827.3708333333334"/>
  </r>
  <r>
    <x v="3"/>
    <s v="F"/>
    <m/>
    <n v="3294"/>
    <x v="2"/>
    <x v="10"/>
    <s v="Takatsugu J"/>
    <n v="3701"/>
    <m/>
    <m/>
    <d v="2025-01-12T00:00:00"/>
    <d v="2025-01-26T00:00:00"/>
    <n v="87955.12"/>
    <n v="87955.12"/>
    <s v=""/>
    <n v="4462"/>
    <d v="2025-01-27T00:00:00"/>
    <n v="853"/>
    <n v="52297.52"/>
    <d v="2025-01-29T00:00:00"/>
    <n v="3"/>
    <n v="541"/>
    <n v="35657.599999999999"/>
    <d v="2025-01-29T00:00:00"/>
    <n v="3"/>
    <n v="0"/>
    <n v="44"/>
    <m/>
    <x v="35"/>
    <n v="52297.52"/>
    <m/>
    <m/>
    <m/>
    <m/>
    <n v="35657.599999999999"/>
    <m/>
    <m/>
    <m/>
    <m/>
    <m/>
    <m/>
    <m/>
    <m/>
    <n v="87955.12"/>
    <n v="1998.9799999999998"/>
  </r>
  <r>
    <x v="3"/>
    <s v="F"/>
    <m/>
    <n v="3295"/>
    <x v="2"/>
    <x v="0"/>
    <s v="Norbe VI"/>
    <n v="2016"/>
    <m/>
    <m/>
    <d v="2025-01-12T00:00:00"/>
    <d v="2025-01-31T00:00:00"/>
    <n v="104762.66"/>
    <n v="104762.66"/>
    <s v=""/>
    <n v="4440"/>
    <d v="2025-02-03T00:00:00"/>
    <n v="861"/>
    <n v="104762.66"/>
    <d v="2025-02-05T00:00:00"/>
    <n v="5"/>
    <m/>
    <m/>
    <m/>
    <s v=""/>
    <n v="0"/>
    <n v="60"/>
    <m/>
    <x v="34"/>
    <n v="104762.66"/>
    <m/>
    <m/>
    <m/>
    <m/>
    <m/>
    <m/>
    <m/>
    <m/>
    <m/>
    <m/>
    <m/>
    <m/>
    <m/>
    <n v="104762.66"/>
    <n v="1746.0443333333335"/>
  </r>
  <r>
    <x v="3"/>
    <s v="F"/>
    <m/>
    <n v="3297"/>
    <x v="2"/>
    <x v="0"/>
    <s v="ODN I"/>
    <n v="2016"/>
    <m/>
    <m/>
    <d v="2025-01-12T00:00:00"/>
    <d v="2025-01-31T00:00:00"/>
    <n v="104762.66"/>
    <n v="104762.66"/>
    <s v=""/>
    <n v="4442"/>
    <d v="2025-02-03T00:00:00"/>
    <n v="865"/>
    <n v="104762.66"/>
    <d v="2025-02-06T00:00:00"/>
    <n v="6"/>
    <m/>
    <m/>
    <m/>
    <s v=""/>
    <n v="0"/>
    <n v="60"/>
    <m/>
    <x v="34"/>
    <n v="104762.66"/>
    <m/>
    <m/>
    <m/>
    <m/>
    <m/>
    <m/>
    <m/>
    <m/>
    <m/>
    <m/>
    <m/>
    <m/>
    <m/>
    <n v="104762.66"/>
    <n v="1746.0443333333335"/>
  </r>
  <r>
    <x v="3"/>
    <s v="F"/>
    <m/>
    <n v="3299"/>
    <x v="2"/>
    <x v="6"/>
    <s v="DS Carolina"/>
    <n v="3610"/>
    <m/>
    <m/>
    <d v="2025-01-12T00:00:00"/>
    <d v="2025-01-31T00:00:00"/>
    <n v="103056"/>
    <n v="103056"/>
    <s v=""/>
    <n v="4443"/>
    <d v="2025-02-04T00:00:00"/>
    <n v="3782"/>
    <n v="103056"/>
    <d v="2025-02-06T00:00:00"/>
    <n v="6"/>
    <m/>
    <m/>
    <m/>
    <s v=""/>
    <n v="0"/>
    <n v="60"/>
    <m/>
    <x v="34"/>
    <n v="103056"/>
    <m/>
    <m/>
    <m/>
    <m/>
    <m/>
    <m/>
    <m/>
    <m/>
    <m/>
    <m/>
    <m/>
    <m/>
    <m/>
    <n v="103056"/>
    <n v="1717.6"/>
  </r>
  <r>
    <x v="2"/>
    <s v="F"/>
    <m/>
    <n v="3299"/>
    <x v="2"/>
    <x v="6"/>
    <s v="DS Carolina"/>
    <n v="3610"/>
    <m/>
    <m/>
    <d v="2025-01-12T00:00:00"/>
    <d v="2025-01-31T00:00:00"/>
    <n v="8493.08"/>
    <n v="8493.08"/>
    <s v=""/>
    <n v="4444"/>
    <d v="2025-02-03T00:00:00"/>
    <n v="864"/>
    <n v="8493.08"/>
    <d v="2025-02-06T00:00:00"/>
    <n v="6"/>
    <m/>
    <m/>
    <m/>
    <s v=""/>
    <n v="0"/>
    <n v="3"/>
    <m/>
    <x v="29"/>
    <m/>
    <m/>
    <m/>
    <m/>
    <m/>
    <m/>
    <m/>
    <m/>
    <m/>
    <m/>
    <n v="8493.08"/>
    <m/>
    <m/>
    <m/>
    <n v="8493.08"/>
    <n v="2831.0266666666666"/>
  </r>
  <r>
    <x v="3"/>
    <s v="F"/>
    <m/>
    <n v="3251"/>
    <x v="1"/>
    <x v="8"/>
    <s v="Skandi Vitória"/>
    <n v="4589"/>
    <m/>
    <m/>
    <d v="2025-01-13T00:00:00"/>
    <d v="2025-01-16T00:00:00"/>
    <n v="45372.27"/>
    <n v="45372.27"/>
    <s v=""/>
    <n v="4469"/>
    <d v="2025-01-31T00:00:00"/>
    <n v="3784"/>
    <n v="35839.65"/>
    <d v="2025-02-14T00:00:00"/>
    <n v="29"/>
    <n v="2457"/>
    <n v="9532.619999999999"/>
    <d v="2025-02-14T00:00:00"/>
    <n v="29"/>
    <n v="-3.637978807091713E-12"/>
    <n v="12"/>
    <m/>
    <x v="10"/>
    <n v="22864.17"/>
    <m/>
    <n v="5730.48"/>
    <n v="6870"/>
    <m/>
    <n v="6708.66"/>
    <n v="2823.96"/>
    <m/>
    <m/>
    <m/>
    <m/>
    <m/>
    <n v="375"/>
    <m/>
    <n v="45372.27"/>
    <n v="3781.0224999999996"/>
  </r>
  <r>
    <x v="3"/>
    <s v="F"/>
    <m/>
    <n v="3256"/>
    <x v="0"/>
    <x v="10"/>
    <s v="Arabia I"/>
    <n v="4593"/>
    <m/>
    <m/>
    <d v="2025-01-13T00:00:00"/>
    <d v="2025-01-28T00:00:00"/>
    <n v="142710.96"/>
    <n v="142710.96000000002"/>
    <s v=""/>
    <n v="4477"/>
    <d v="2025-02-10T00:00:00"/>
    <n v="889"/>
    <n v="127078.92"/>
    <d v="2025-02-18T00:00:00"/>
    <n v="21"/>
    <n v="565"/>
    <n v="15632.04"/>
    <d v="2025-02-18T00:00:00"/>
    <n v="21"/>
    <n v="2.1827872842550278E-11"/>
    <n v="45"/>
    <m/>
    <x v="33"/>
    <n v="116793.60000000001"/>
    <m/>
    <n v="10285.32"/>
    <m/>
    <m/>
    <n v="15120"/>
    <n v="512.04"/>
    <m/>
    <m/>
    <m/>
    <m/>
    <m/>
    <m/>
    <m/>
    <n v="142710.96000000002"/>
    <n v="3171.3546666666671"/>
  </r>
  <r>
    <x v="3"/>
    <s v="F"/>
    <m/>
    <n v="3262"/>
    <x v="3"/>
    <x v="10"/>
    <s v="Arabia I"/>
    <n v="4591"/>
    <m/>
    <m/>
    <d v="2025-01-13T00:00:00"/>
    <d v="2025-01-28T00:00:00"/>
    <n v="91543.95"/>
    <n v="91543.95"/>
    <s v=""/>
    <n v="4475"/>
    <d v="2025-02-04T00:00:00"/>
    <n v="881"/>
    <n v="91543.95"/>
    <d v="2025-02-11T00:00:00"/>
    <n v="14"/>
    <m/>
    <m/>
    <m/>
    <s v=""/>
    <n v="0"/>
    <n v="42"/>
    <m/>
    <x v="8"/>
    <n v="89143.95"/>
    <m/>
    <n v="2400"/>
    <m/>
    <m/>
    <m/>
    <m/>
    <m/>
    <m/>
    <m/>
    <m/>
    <m/>
    <m/>
    <m/>
    <n v="91543.95"/>
    <n v="2179.6178571428572"/>
  </r>
  <r>
    <x v="3"/>
    <s v="F"/>
    <m/>
    <n v="3303"/>
    <x v="2"/>
    <x v="3"/>
    <s v="KG2"/>
    <n v="1877"/>
    <m/>
    <m/>
    <d v="2025-01-13T00:00:00"/>
    <d v="2025-01-31T00:00:00"/>
    <n v="113508"/>
    <n v="113508"/>
    <s v=""/>
    <n v="4450"/>
    <d v="2025-02-03T00:00:00"/>
    <n v="879"/>
    <n v="99695.88"/>
    <d v="2025-02-13T00:00:00"/>
    <n v="13"/>
    <n v="560"/>
    <n v="13812.12"/>
    <d v="2025-02-13T00:00:00"/>
    <n v="13"/>
    <n v="-5.4569682106375694E-12"/>
    <n v="57"/>
    <m/>
    <x v="18"/>
    <n v="99695.88"/>
    <m/>
    <m/>
    <m/>
    <m/>
    <n v="13812.12"/>
    <m/>
    <m/>
    <m/>
    <m/>
    <m/>
    <m/>
    <m/>
    <m/>
    <n v="113508"/>
    <n v="1991.3684210526317"/>
  </r>
  <r>
    <x v="4"/>
    <s v="F"/>
    <m/>
    <n v="3256"/>
    <x v="0"/>
    <x v="10"/>
    <s v="Arabia I"/>
    <n v="4593"/>
    <m/>
    <m/>
    <d v="2025-01-13T00:00:00"/>
    <d v="2025-01-28T00:00:00"/>
    <n v="4370"/>
    <n v="4370"/>
    <s v=""/>
    <n v="4477"/>
    <d v="2025-02-10T00:00:00"/>
    <n v="889"/>
    <n v="4370"/>
    <d v="2025-02-18T00:00:00"/>
    <n v="21"/>
    <n v="565"/>
    <m/>
    <d v="2025-02-18T00:00:00"/>
    <n v="21"/>
    <n v="0"/>
    <m/>
    <m/>
    <x v="0"/>
    <m/>
    <m/>
    <n v="4370"/>
    <m/>
    <m/>
    <m/>
    <m/>
    <m/>
    <m/>
    <m/>
    <m/>
    <m/>
    <m/>
    <m/>
    <n v="4370"/>
    <s v=""/>
  </r>
  <r>
    <x v="2"/>
    <s v="F"/>
    <m/>
    <n v="3251"/>
    <x v="1"/>
    <x v="8"/>
    <s v="Skandi Vitória"/>
    <n v="4589"/>
    <m/>
    <m/>
    <d v="2025-01-13T00:00:00"/>
    <d v="2025-01-16T00:00:00"/>
    <n v="-220.2"/>
    <n v="-220.19999999999982"/>
    <s v=""/>
    <n v="4469"/>
    <d v="2025-01-31T00:00:00"/>
    <n v="3784"/>
    <n v="0"/>
    <d v="2025-02-14T00:00:00"/>
    <n v="29"/>
    <n v="2457"/>
    <n v="-220.2"/>
    <d v="2025-02-14T00:00:00"/>
    <n v="29"/>
    <n v="1.7053025658242404E-13"/>
    <m/>
    <m/>
    <x v="0"/>
    <m/>
    <m/>
    <m/>
    <m/>
    <m/>
    <n v="-220.19999999999982"/>
    <m/>
    <m/>
    <m/>
    <m/>
    <m/>
    <m/>
    <m/>
    <m/>
    <n v="-220.19999999999982"/>
    <s v=""/>
  </r>
  <r>
    <x v="3"/>
    <s v="F"/>
    <m/>
    <n v="3263"/>
    <x v="1"/>
    <x v="4"/>
    <s v="FPSO Ilhabela"/>
    <n v="4603"/>
    <m/>
    <m/>
    <d v="2025-01-15T00:00:00"/>
    <d v="2025-01-24T00:00:00"/>
    <n v="34739.79"/>
    <n v="34739.79"/>
    <s v=""/>
    <n v="4470"/>
    <d v="2025-01-30T00:00:00"/>
    <n v="3780"/>
    <n v="31785.45"/>
    <d v="2025-02-04T00:00:00"/>
    <n v="11"/>
    <n v="2454"/>
    <n v="2954.34"/>
    <d v="2025-02-04T00:00:00"/>
    <n v="11"/>
    <n v="0"/>
    <n v="9"/>
    <m/>
    <x v="17"/>
    <n v="29817"/>
    <m/>
    <n v="1496.58"/>
    <m/>
    <m/>
    <n v="2954.34"/>
    <m/>
    <m/>
    <m/>
    <m/>
    <m/>
    <n v="471.87"/>
    <m/>
    <m/>
    <n v="34739.79"/>
    <n v="3859.9766666666669"/>
  </r>
  <r>
    <x v="3"/>
    <s v="F"/>
    <m/>
    <n v="3296"/>
    <x v="2"/>
    <x v="0"/>
    <s v="Norbe IX"/>
    <n v="2016"/>
    <m/>
    <m/>
    <d v="2025-01-15T00:00:00"/>
    <d v="2025-01-31T00:00:00"/>
    <n v="88221.16"/>
    <n v="88221.16"/>
    <s v=""/>
    <n v="4441"/>
    <d v="2025-02-04T00:00:00"/>
    <n v="887"/>
    <n v="88221.16"/>
    <d v="2025-02-17T00:00:00"/>
    <n v="17"/>
    <m/>
    <m/>
    <m/>
    <s v=""/>
    <n v="0"/>
    <n v="50"/>
    <m/>
    <x v="36"/>
    <n v="88221.16"/>
    <m/>
    <m/>
    <m/>
    <m/>
    <m/>
    <m/>
    <m/>
    <m/>
    <m/>
    <m/>
    <m/>
    <m/>
    <m/>
    <n v="88221.16"/>
    <n v="1764.4232000000002"/>
  </r>
  <r>
    <x v="3"/>
    <s v="F"/>
    <m/>
    <n v="3201"/>
    <x v="0"/>
    <x v="11"/>
    <s v="SH1"/>
    <n v="4423"/>
    <m/>
    <m/>
    <d v="2025-01-16T00:00:00"/>
    <d v="2025-01-30T00:00:00"/>
    <n v="242216.4"/>
    <n v="242216.4"/>
    <s v=""/>
    <s v="4482-4504-4505-4506"/>
    <d v="2025-02-12T00:00:00"/>
    <s v="3797,3796,3795,3794"/>
    <n v="242216.4"/>
    <d v="2025-02-19T00:00:00"/>
    <n v="20"/>
    <m/>
    <m/>
    <m/>
    <s v=""/>
    <n v="0"/>
    <n v="56"/>
    <m/>
    <x v="37"/>
    <n v="131286.39999999999"/>
    <m/>
    <n v="3456"/>
    <m/>
    <n v="38120"/>
    <n v="53368"/>
    <n v="3186"/>
    <m/>
    <n v="12800"/>
    <m/>
    <m/>
    <m/>
    <m/>
    <m/>
    <n v="242216.4"/>
    <n v="4325.2928571428574"/>
  </r>
  <r>
    <x v="3"/>
    <s v="F"/>
    <m/>
    <n v="3264"/>
    <x v="3"/>
    <x v="13"/>
    <s v="Alpha Star"/>
    <n v="4604"/>
    <m/>
    <m/>
    <d v="2025-01-16T00:00:00"/>
    <d v="2025-01-24T00:00:00"/>
    <n v="138117.29"/>
    <n v="138117.29"/>
    <s v=""/>
    <n v="4467"/>
    <d v="2025-02-12T00:00:00"/>
    <n v="892"/>
    <n v="123589.29000000001"/>
    <d v="2025-02-19T00:00:00"/>
    <n v="26"/>
    <n v="567"/>
    <n v="14528"/>
    <d v="2025-02-19T00:00:00"/>
    <n v="26"/>
    <n v="0"/>
    <n v="54"/>
    <m/>
    <x v="38"/>
    <n v="89504"/>
    <m/>
    <n v="16313.25"/>
    <n v="17772.04"/>
    <m/>
    <n v="12640"/>
    <n v="1888"/>
    <m/>
    <m/>
    <m/>
    <m/>
    <m/>
    <m/>
    <m/>
    <n v="138117.29"/>
    <n v="2557.7275925925928"/>
  </r>
  <r>
    <x v="3"/>
    <s v="F"/>
    <m/>
    <n v="3273"/>
    <x v="3"/>
    <x v="6"/>
    <s v="DS Carolina"/>
    <n v="4615"/>
    <m/>
    <m/>
    <d v="2025-01-16T00:00:00"/>
    <d v="2025-01-16T00:00:00"/>
    <n v="3150"/>
    <n v="3150"/>
    <s v=""/>
    <n v="4485"/>
    <d v="2025-02-07T00:00:00"/>
    <n v="872"/>
    <n v="3150"/>
    <d v="2025-02-10T00:00:00"/>
    <n v="25"/>
    <m/>
    <m/>
    <m/>
    <s v=""/>
    <n v="0"/>
    <n v="1"/>
    <m/>
    <x v="39"/>
    <m/>
    <m/>
    <m/>
    <m/>
    <m/>
    <m/>
    <m/>
    <m/>
    <n v="2775"/>
    <m/>
    <m/>
    <m/>
    <n v="375"/>
    <m/>
    <n v="3150"/>
    <n v="3150"/>
  </r>
  <r>
    <x v="4"/>
    <s v="F"/>
    <m/>
    <n v="3201"/>
    <x v="0"/>
    <x v="11"/>
    <s v="SH1"/>
    <n v="4423"/>
    <m/>
    <m/>
    <d v="2025-01-16T00:00:00"/>
    <d v="2025-01-30T00:00:00"/>
    <n v="4799.1899999999996"/>
    <n v="4799.1899999999996"/>
    <s v=""/>
    <s v="4482-4504-4505-4506"/>
    <d v="2025-02-12T00:00:00"/>
    <s v="3797,3796,3795,3794"/>
    <n v="4799.1899999999996"/>
    <d v="2025-02-19T00:00:00"/>
    <n v="20"/>
    <m/>
    <m/>
    <m/>
    <s v=""/>
    <n v="0"/>
    <m/>
    <m/>
    <x v="0"/>
    <m/>
    <m/>
    <m/>
    <m/>
    <n v="4799.1899999999996"/>
    <m/>
    <m/>
    <m/>
    <m/>
    <m/>
    <m/>
    <m/>
    <m/>
    <m/>
    <n v="4799.1899999999996"/>
    <s v=""/>
  </r>
  <r>
    <x v="4"/>
    <s v="F"/>
    <m/>
    <n v="3264"/>
    <x v="3"/>
    <x v="13"/>
    <s v="Alpha Star"/>
    <n v="4604"/>
    <m/>
    <m/>
    <d v="2025-01-16T00:00:00"/>
    <d v="2025-01-24T00:00:00"/>
    <n v="12768"/>
    <n v="12768"/>
    <s v=""/>
    <n v="4467"/>
    <d v="2025-02-12T00:00:00"/>
    <n v="892"/>
    <n v="11188"/>
    <d v="2025-02-19T00:00:00"/>
    <n v="26"/>
    <n v="567"/>
    <n v="1580"/>
    <d v="2025-02-19T00:00:00"/>
    <n v="26"/>
    <n v="0"/>
    <m/>
    <m/>
    <x v="0"/>
    <n v="11188"/>
    <m/>
    <m/>
    <m/>
    <m/>
    <n v="1580"/>
    <m/>
    <m/>
    <m/>
    <m/>
    <m/>
    <m/>
    <m/>
    <m/>
    <n v="12768"/>
    <s v=""/>
  </r>
  <r>
    <x v="3"/>
    <s v="F"/>
    <m/>
    <n v="3221"/>
    <x v="3"/>
    <x v="13"/>
    <s v="Amaralina Star"/>
    <n v="4307"/>
    <m/>
    <m/>
    <d v="2025-01-17T00:00:00"/>
    <d v="2025-02-03T00:00:00"/>
    <n v="83782"/>
    <n v="83782"/>
    <s v=""/>
    <n v="4455"/>
    <d v="2025-02-03T00:00:00"/>
    <n v="873"/>
    <n v="70632"/>
    <d v="2025-02-10T00:00:00"/>
    <n v="7"/>
    <n v="556"/>
    <n v="13150"/>
    <d v="2025-02-10T00:00:00"/>
    <n v="7"/>
    <n v="0"/>
    <n v="36"/>
    <m/>
    <x v="11"/>
    <n v="67128"/>
    <m/>
    <n v="3504"/>
    <m/>
    <m/>
    <n v="10200"/>
    <n v="2950"/>
    <m/>
    <m/>
    <m/>
    <m/>
    <m/>
    <m/>
    <m/>
    <n v="83782"/>
    <n v="2327.2777777777778"/>
  </r>
  <r>
    <x v="3"/>
    <s v="F"/>
    <m/>
    <n v="3269"/>
    <x v="0"/>
    <x v="13"/>
    <s v="Alpha Star"/>
    <n v="4606"/>
    <m/>
    <m/>
    <d v="2025-01-17T00:00:00"/>
    <d v="2025-01-24T00:00:00"/>
    <n v="225262.88"/>
    <n v="225262.88"/>
    <s v=""/>
    <s v="4456-4517-4521"/>
    <d v="2025-02-12T00:00:00"/>
    <n v="891"/>
    <n v="200432.87"/>
    <d v="2025-02-19T00:00:00"/>
    <n v="26"/>
    <s v="601-724"/>
    <n v="24830.01"/>
    <d v="2025-03-14T00:00:00"/>
    <n v="49"/>
    <n v="1.0913936421275139E-11"/>
    <n v="55"/>
    <m/>
    <x v="40"/>
    <n v="149036.79999999999"/>
    <m/>
    <n v="21244.13"/>
    <n v="17351.95"/>
    <m/>
    <n v="19880"/>
    <n v="4950"/>
    <m/>
    <n v="12800"/>
    <m/>
    <m/>
    <m/>
    <m/>
    <m/>
    <n v="225262.88"/>
    <n v="4095.6887272727272"/>
  </r>
  <r>
    <x v="4"/>
    <s v="F"/>
    <m/>
    <n v="3221"/>
    <x v="3"/>
    <x v="13"/>
    <s v="Amaralina Star"/>
    <n v="4307"/>
    <m/>
    <m/>
    <d v="2025-01-17T00:00:00"/>
    <d v="2025-02-03T00:00:00"/>
    <n v="8426"/>
    <n v="8426"/>
    <s v=""/>
    <n v="4455"/>
    <d v="2025-02-03T00:00:00"/>
    <n v="873"/>
    <n v="4116"/>
    <d v="2025-02-10T00:00:00"/>
    <n v="7"/>
    <n v="556"/>
    <n v="4310"/>
    <d v="2025-02-10T00:00:00"/>
    <n v="7"/>
    <n v="0"/>
    <n v="2"/>
    <m/>
    <x v="1"/>
    <n v="4116"/>
    <m/>
    <m/>
    <m/>
    <m/>
    <n v="1360"/>
    <n v="2950"/>
    <m/>
    <m/>
    <m/>
    <m/>
    <m/>
    <m/>
    <m/>
    <n v="8426"/>
    <n v="4213"/>
  </r>
  <r>
    <x v="3"/>
    <s v="F"/>
    <m/>
    <n v="3293"/>
    <x v="2"/>
    <x v="5"/>
    <s v="SH2"/>
    <n v="3970"/>
    <m/>
    <m/>
    <d v="2025-01-18T00:00:00"/>
    <d v="2025-02-01T00:00:00"/>
    <n v="88552.78"/>
    <n v="88552.78"/>
    <s v=""/>
    <n v="4479"/>
    <d v="2025-02-04T00:00:00"/>
    <n v="871"/>
    <n v="52408.98"/>
    <d v="2025-02-10T00:00:00"/>
    <n v="9"/>
    <n v="555"/>
    <n v="36143.800000000003"/>
    <d v="2025-02-10T00:00:00"/>
    <n v="9"/>
    <n v="-7.2759576141834259E-12"/>
    <n v="42"/>
    <m/>
    <x v="8"/>
    <n v="52408.98"/>
    <m/>
    <m/>
    <m/>
    <m/>
    <n v="36143.800000000003"/>
    <m/>
    <m/>
    <m/>
    <m/>
    <m/>
    <m/>
    <m/>
    <m/>
    <n v="88552.78"/>
    <n v="2108.399523809524"/>
  </r>
  <r>
    <x v="4"/>
    <s v="F"/>
    <m/>
    <n v="3293"/>
    <x v="2"/>
    <x v="5"/>
    <s v="SH2"/>
    <n v="3970"/>
    <m/>
    <m/>
    <d v="2025-01-18T00:00:00"/>
    <d v="2025-02-01T00:00:00"/>
    <n v="6324.7"/>
    <n v="6324.7"/>
    <s v=""/>
    <n v="4479"/>
    <d v="2025-02-04T00:00:00"/>
    <n v="871"/>
    <n v="3743"/>
    <d v="2025-02-10T00:00:00"/>
    <n v="9"/>
    <n v="555"/>
    <n v="2581.6999999999998"/>
    <d v="2025-02-10T00:00:00"/>
    <n v="9"/>
    <n v="0"/>
    <m/>
    <n v="3"/>
    <x v="29"/>
    <m/>
    <n v="3743"/>
    <m/>
    <m/>
    <m/>
    <n v="2581.6999999999998"/>
    <m/>
    <m/>
    <m/>
    <m/>
    <m/>
    <m/>
    <m/>
    <m/>
    <n v="6324.7"/>
    <n v="2108.2333333333331"/>
  </r>
  <r>
    <x v="3"/>
    <s v="F"/>
    <m/>
    <n v="2871"/>
    <x v="0"/>
    <x v="0"/>
    <s v="ODN I"/>
    <n v="3789"/>
    <m/>
    <m/>
    <d v="2025-01-19T00:00:00"/>
    <d v="2025-02-02T00:00:00"/>
    <n v="67848.039999999994"/>
    <n v="67848.039999999994"/>
    <s v=""/>
    <n v="4459"/>
    <d v="2025-02-04T00:00:00"/>
    <n v="867"/>
    <n v="59951.839999999997"/>
    <d v="2025-02-06T00:00:00"/>
    <n v="4"/>
    <n v="551"/>
    <n v="7896.2"/>
    <d v="2025-02-06T00:00:00"/>
    <n v="4"/>
    <n v="-2.7284841053187847E-12"/>
    <n v="39"/>
    <m/>
    <x v="41"/>
    <n v="59951.839999999997"/>
    <m/>
    <m/>
    <m/>
    <m/>
    <n v="7896.2"/>
    <m/>
    <m/>
    <m/>
    <m/>
    <m/>
    <m/>
    <m/>
    <m/>
    <n v="67848.039999999994"/>
    <n v="1739.6933333333332"/>
  </r>
  <r>
    <x v="3"/>
    <s v="F"/>
    <m/>
    <n v="3006"/>
    <x v="0"/>
    <x v="0"/>
    <s v="Norbe VI"/>
    <n v="4014"/>
    <m/>
    <m/>
    <d v="2025-01-19T00:00:00"/>
    <d v="2025-01-29T00:00:00"/>
    <n v="193863.29"/>
    <n v="193863.28999999998"/>
    <s v=""/>
    <n v="4453"/>
    <d v="2025-04-28T00:00:00"/>
    <n v="998"/>
    <n v="150299.24"/>
    <d v="2025-05-02T00:00:00"/>
    <n v="93"/>
    <n v="649"/>
    <n v="43564.05"/>
    <d v="2025-05-02T00:00:00"/>
    <n v="93"/>
    <n v="-1.4551915228366852E-11"/>
    <n v="18"/>
    <n v="80"/>
    <x v="42"/>
    <n v="46202.04"/>
    <n v="104097.2"/>
    <m/>
    <m/>
    <n v="43564.05"/>
    <m/>
    <m/>
    <m/>
    <m/>
    <m/>
    <m/>
    <m/>
    <m/>
    <m/>
    <n v="193863.28999999998"/>
    <n v="1978.1968367346938"/>
  </r>
  <r>
    <x v="4"/>
    <s v="F"/>
    <m/>
    <n v="2871"/>
    <x v="0"/>
    <x v="0"/>
    <s v="ODN I"/>
    <n v="3789"/>
    <m/>
    <m/>
    <d v="2025-01-19T00:00:00"/>
    <d v="2025-02-02T00:00:00"/>
    <n v="24784.080000000002"/>
    <n v="24784.080000000002"/>
    <s v=""/>
    <n v="4459"/>
    <d v="2025-02-04T00:00:00"/>
    <n v="867"/>
    <n v="21899.72"/>
    <d v="2025-02-06T00:00:00"/>
    <n v="4"/>
    <n v="551"/>
    <n v="2884.3599999999997"/>
    <d v="2025-02-06T00:00:00"/>
    <n v="4"/>
    <n v="9.0949470177292824E-13"/>
    <n v="3"/>
    <m/>
    <x v="29"/>
    <n v="21899.72"/>
    <m/>
    <m/>
    <m/>
    <m/>
    <n v="2884.3599999999997"/>
    <m/>
    <m/>
    <m/>
    <m/>
    <m/>
    <m/>
    <m/>
    <m/>
    <n v="24784.080000000002"/>
    <n v="8261.36"/>
  </r>
  <r>
    <x v="6"/>
    <s v="F"/>
    <m/>
    <n v="3006"/>
    <x v="0"/>
    <x v="0"/>
    <s v="Norbe VI"/>
    <n v="4014"/>
    <m/>
    <m/>
    <d v="2025-01-19T00:00:00"/>
    <d v="2025-01-29T00:00:00"/>
    <n v="1398.98"/>
    <n v="1398.9800000000032"/>
    <s v=""/>
    <n v="4453"/>
    <d v="2025-04-28T00:00:00"/>
    <n v="998"/>
    <n v="1398.9800000000032"/>
    <d v="2025-05-02T00:00:00"/>
    <n v="93"/>
    <n v="649"/>
    <n v="0"/>
    <d v="2025-05-02T00:00:00"/>
    <n v="93"/>
    <n v="0"/>
    <n v="-18"/>
    <n v="18"/>
    <x v="0"/>
    <n v="-46202.04"/>
    <n v="23101.020000000004"/>
    <m/>
    <n v="24500"/>
    <m/>
    <m/>
    <m/>
    <m/>
    <m/>
    <m/>
    <m/>
    <m/>
    <m/>
    <m/>
    <n v="1398.9800000000032"/>
    <s v=""/>
  </r>
  <r>
    <x v="3"/>
    <s v="F"/>
    <m/>
    <n v="3271"/>
    <x v="0"/>
    <x v="10"/>
    <s v="Arabia I"/>
    <n v="4609"/>
    <m/>
    <m/>
    <d v="2025-01-20T00:00:00"/>
    <d v="2025-02-03T00:00:00"/>
    <n v="70461"/>
    <n v="70461"/>
    <s v=""/>
    <n v="4481"/>
    <d v="2025-02-13T00:00:00"/>
    <n v="890"/>
    <n v="66861"/>
    <d v="2025-02-18T00:00:00"/>
    <n v="15"/>
    <n v="566"/>
    <n v="3600"/>
    <d v="2025-02-18T00:00:00"/>
    <n v="15"/>
    <n v="0"/>
    <n v="27"/>
    <m/>
    <x v="43"/>
    <n v="65286"/>
    <m/>
    <n v="1200"/>
    <m/>
    <m/>
    <n v="3600"/>
    <m/>
    <m/>
    <m/>
    <m/>
    <m/>
    <m/>
    <n v="375"/>
    <m/>
    <n v="70461"/>
    <n v="2609.6666666666665"/>
  </r>
  <r>
    <x v="3"/>
    <s v="F"/>
    <m/>
    <n v="3305"/>
    <x v="2"/>
    <x v="3"/>
    <s v="Aquila"/>
    <n v="4191"/>
    <m/>
    <m/>
    <d v="2025-01-20T00:00:00"/>
    <d v="2025-01-31T00:00:00"/>
    <n v="69366"/>
    <n v="69366"/>
    <s v=""/>
    <n v="4452"/>
    <d v="2025-02-03T00:00:00"/>
    <n v="859"/>
    <n v="60925.259999999995"/>
    <d v="2025-02-04T00:00:00"/>
    <n v="4"/>
    <n v="546"/>
    <n v="8440.74"/>
    <d v="2025-02-04T00:00:00"/>
    <n v="4"/>
    <n v="5.4569682106375694E-12"/>
    <n v="36"/>
    <m/>
    <x v="11"/>
    <n v="60925.259999999995"/>
    <m/>
    <m/>
    <m/>
    <m/>
    <n v="8440.74"/>
    <m/>
    <m/>
    <m/>
    <m/>
    <m/>
    <m/>
    <m/>
    <m/>
    <n v="69366"/>
    <n v="1926.8333333333333"/>
  </r>
  <r>
    <x v="4"/>
    <s v="F"/>
    <m/>
    <n v="3271"/>
    <x v="0"/>
    <x v="10"/>
    <s v="Arabia I"/>
    <n v="4609"/>
    <m/>
    <m/>
    <d v="2025-01-20T00:00:00"/>
    <d v="2025-02-03T00:00:00"/>
    <n v="72646.03"/>
    <n v="72646.030000000013"/>
    <s v=""/>
    <n v="4481"/>
    <d v="2025-02-13T00:00:00"/>
    <n v="890"/>
    <n v="70966.030000000013"/>
    <d v="2025-02-18T00:00:00"/>
    <n v="15"/>
    <n v="566"/>
    <n v="1680"/>
    <d v="2025-02-18T00:00:00"/>
    <n v="15"/>
    <n v="0"/>
    <n v="18"/>
    <m/>
    <x v="9"/>
    <n v="54550.080000000002"/>
    <m/>
    <n v="15944.380000000001"/>
    <n v="846.57"/>
    <m/>
    <n v="1680"/>
    <m/>
    <m/>
    <m/>
    <m/>
    <m/>
    <m/>
    <n v="-375"/>
    <m/>
    <n v="72646.030000000013"/>
    <n v="4035.8905555555561"/>
  </r>
  <r>
    <x v="3"/>
    <s v="F"/>
    <m/>
    <n v="3266"/>
    <x v="3"/>
    <x v="1"/>
    <s v="MV-32"/>
    <n v="4601"/>
    <m/>
    <m/>
    <d v="2025-01-22T00:00:00"/>
    <d v="2025-02-01T00:00:00"/>
    <n v="43930"/>
    <n v="43930"/>
    <s v=""/>
    <n v="4523"/>
    <d v="2025-03-13T00:00:00"/>
    <n v="968"/>
    <n v="38680"/>
    <d v="2025-04-09T00:00:00"/>
    <n v="67"/>
    <n v="624"/>
    <n v="5250"/>
    <d v="2025-04-09T00:00:00"/>
    <n v="67"/>
    <n v="0"/>
    <n v="30"/>
    <m/>
    <x v="19"/>
    <n v="37180"/>
    <m/>
    <n v="1500"/>
    <m/>
    <m/>
    <n v="2750"/>
    <n v="2500"/>
    <m/>
    <m/>
    <m/>
    <m/>
    <m/>
    <m/>
    <m/>
    <n v="43930"/>
    <n v="1464.3333333333333"/>
  </r>
  <r>
    <x v="3"/>
    <s v="F"/>
    <m/>
    <n v="3276"/>
    <x v="0"/>
    <x v="3"/>
    <s v="KG2"/>
    <n v="4625"/>
    <m/>
    <m/>
    <d v="2025-01-22T00:00:00"/>
    <d v="2025-01-28T00:00:00"/>
    <n v="69181.34"/>
    <n v="69181.34"/>
    <s v=""/>
    <n v="4468"/>
    <d v="2025-02-12T00:00:00"/>
    <n v="917"/>
    <n v="65456.29"/>
    <d v="2025-03-03T00:00:00"/>
    <n v="34"/>
    <n v="581"/>
    <n v="3725.05"/>
    <d v="2025-03-03T00:00:00"/>
    <n v="34"/>
    <n v="-4.5474735088646412E-12"/>
    <n v="24"/>
    <m/>
    <x v="44"/>
    <n v="63417.120000000003"/>
    <m/>
    <n v="2039.17"/>
    <m/>
    <m/>
    <n v="2557.8000000000002"/>
    <n v="1167.25"/>
    <m/>
    <m/>
    <m/>
    <m/>
    <m/>
    <m/>
    <m/>
    <n v="69181.34"/>
    <n v="2882.5558333333333"/>
  </r>
  <r>
    <x v="4"/>
    <s v="F"/>
    <m/>
    <n v="3266"/>
    <x v="3"/>
    <x v="1"/>
    <s v="MV-32"/>
    <n v="4601"/>
    <m/>
    <m/>
    <d v="2025-01-22T00:00:00"/>
    <d v="2025-02-01T00:00:00"/>
    <n v="-494.94"/>
    <n v="-494.94"/>
    <s v=""/>
    <n v="4523"/>
    <d v="2025-03-13T00:00:00"/>
    <n v="968"/>
    <n v="300.06"/>
    <d v="2025-04-09T00:00:00"/>
    <n v="67"/>
    <n v="624"/>
    <n v="-795"/>
    <d v="2025-04-09T00:00:00"/>
    <n v="67"/>
    <n v="0"/>
    <m/>
    <m/>
    <x v="0"/>
    <m/>
    <m/>
    <n v="300.06"/>
    <m/>
    <m/>
    <m/>
    <n v="-795"/>
    <m/>
    <m/>
    <m/>
    <m/>
    <m/>
    <m/>
    <m/>
    <n v="-494.94"/>
    <s v=""/>
  </r>
  <r>
    <x v="3"/>
    <s v="F"/>
    <m/>
    <n v="3150"/>
    <x v="3"/>
    <x v="10"/>
    <s v="Takatsugu J"/>
    <n v="4352"/>
    <m/>
    <m/>
    <d v="2025-01-23T00:00:00"/>
    <d v="2025-02-06T00:00:00"/>
    <n v="80346"/>
    <n v="80346"/>
    <s v=""/>
    <n v="4463"/>
    <d v="2025-02-07T00:00:00"/>
    <n v="882"/>
    <n v="64596"/>
    <d v="2025-02-14T00:00:00"/>
    <n v="8"/>
    <n v="561"/>
    <n v="15750"/>
    <d v="2025-02-14T00:00:00"/>
    <n v="8"/>
    <n v="0"/>
    <n v="27"/>
    <m/>
    <x v="43"/>
    <n v="63396"/>
    <m/>
    <n v="1200"/>
    <m/>
    <m/>
    <n v="12600"/>
    <n v="3150"/>
    <m/>
    <m/>
    <m/>
    <m/>
    <m/>
    <m/>
    <m/>
    <n v="80346"/>
    <n v="2975.7777777777778"/>
  </r>
  <r>
    <x v="3"/>
    <s v="F"/>
    <m/>
    <n v="3277"/>
    <x v="3"/>
    <x v="5"/>
    <s v="Q7000"/>
    <n v="4620"/>
    <m/>
    <m/>
    <d v="2025-01-23T00:00:00"/>
    <d v="2025-02-07T00:00:00"/>
    <n v="297006.45"/>
    <n v="297006.45"/>
    <s v=""/>
    <n v="4486"/>
    <d v="2025-02-13T00:00:00"/>
    <n v="914"/>
    <n v="205539"/>
    <d v="2025-03-03T00:00:00"/>
    <n v="24"/>
    <n v="579"/>
    <n v="91467.45"/>
    <d v="2025-03-03T00:00:00"/>
    <n v="24"/>
    <n v="1.4551915228366852E-11"/>
    <n v="90"/>
    <m/>
    <x v="45"/>
    <n v="197712"/>
    <m/>
    <n v="4320"/>
    <m/>
    <m/>
    <n v="88281.45"/>
    <n v="3186"/>
    <m/>
    <m/>
    <m/>
    <m/>
    <m/>
    <n v="375"/>
    <n v="3132"/>
    <n v="297006.45"/>
    <n v="3300.0716666666667"/>
  </r>
  <r>
    <x v="4"/>
    <s v="F"/>
    <m/>
    <n v="3150"/>
    <x v="3"/>
    <x v="10"/>
    <s v="Takatsugu J"/>
    <n v="4352"/>
    <m/>
    <m/>
    <d v="2025-01-23T00:00:00"/>
    <d v="2025-02-06T00:00:00"/>
    <n v="45306"/>
    <n v="45306"/>
    <s v=""/>
    <n v="4463"/>
    <d v="2025-02-07T00:00:00"/>
    <n v="882"/>
    <n v="36396"/>
    <d v="2025-02-14T00:00:00"/>
    <n v="8"/>
    <n v="561"/>
    <n v="8910"/>
    <d v="2025-02-14T00:00:00"/>
    <n v="8"/>
    <n v="0"/>
    <n v="12"/>
    <m/>
    <x v="10"/>
    <n v="35196"/>
    <m/>
    <n v="1200"/>
    <m/>
    <n v="9000"/>
    <n v="-3240"/>
    <n v="3150"/>
    <m/>
    <m/>
    <m/>
    <m/>
    <m/>
    <m/>
    <m/>
    <n v="45306"/>
    <n v="3775.5"/>
  </r>
  <r>
    <x v="4"/>
    <s v="F"/>
    <m/>
    <n v="3277"/>
    <x v="3"/>
    <x v="5"/>
    <s v="Q7000"/>
    <n v="4620"/>
    <m/>
    <m/>
    <d v="2025-01-23T00:00:00"/>
    <d v="2025-02-07T00:00:00"/>
    <n v="291527.8"/>
    <n v="291527.80000000005"/>
    <s v=""/>
    <n v="4486"/>
    <d v="2025-02-13T00:00:00"/>
    <n v="914"/>
    <n v="222867.43000000002"/>
    <d v="2025-03-03T00:00:00"/>
    <n v="24"/>
    <n v="579"/>
    <n v="68660.37000000001"/>
    <d v="2025-03-03T00:00:00"/>
    <n v="24"/>
    <n v="1.4551915228366852E-11"/>
    <n v="66"/>
    <m/>
    <x v="46"/>
    <n v="145222.40000000002"/>
    <m/>
    <n v="29662.47"/>
    <n v="51489.56"/>
    <m/>
    <n v="68660.37000000001"/>
    <m/>
    <m/>
    <m/>
    <m/>
    <m/>
    <m/>
    <n v="-375"/>
    <n v="-3132"/>
    <n v="291527.80000000005"/>
    <n v="4417.0878787878792"/>
  </r>
  <r>
    <x v="3"/>
    <s v="F"/>
    <m/>
    <n v="3281"/>
    <x v="3"/>
    <x v="3"/>
    <s v="PBS"/>
    <n v="4633"/>
    <m/>
    <m/>
    <d v="2025-01-24T00:00:00"/>
    <d v="2025-02-22T00:00:00"/>
    <n v="38587.199999999997"/>
    <n v="38587.200000000004"/>
    <s v=""/>
    <n v="4507"/>
    <d v="2025-02-24T00:00:00"/>
    <n v="929"/>
    <n v="31766.400000000001"/>
    <d v="2025-03-10T00:00:00"/>
    <n v="16"/>
    <n v="592"/>
    <n v="6820.8"/>
    <d v="2025-03-10T00:00:00"/>
    <n v="16"/>
    <n v="2.7284841053187847E-12"/>
    <n v="16"/>
    <m/>
    <x v="47"/>
    <n v="30966.400000000001"/>
    <m/>
    <n v="800"/>
    <m/>
    <m/>
    <n v="6820.8"/>
    <m/>
    <m/>
    <m/>
    <m/>
    <m/>
    <m/>
    <m/>
    <m/>
    <n v="38587.200000000004"/>
    <n v="2411.7000000000003"/>
  </r>
  <r>
    <x v="3"/>
    <s v="F"/>
    <m/>
    <n v="3284"/>
    <x v="4"/>
    <x v="0"/>
    <s v="Norbe IX"/>
    <n v="4637"/>
    <m/>
    <m/>
    <d v="2025-01-24T00:00:00"/>
    <d v="2025-05-13T00:00:00"/>
    <n v="26694.32"/>
    <n v="26694.32"/>
    <s v=""/>
    <n v="4489"/>
    <d v="2025-05-27T00:00:00"/>
    <m/>
    <m/>
    <m/>
    <s v=""/>
    <n v="696"/>
    <n v="26694.32"/>
    <d v="2025-06-13T00:00:00"/>
    <n v="31"/>
    <n v="0"/>
    <m/>
    <m/>
    <x v="0"/>
    <m/>
    <m/>
    <m/>
    <m/>
    <m/>
    <n v="26694.32"/>
    <m/>
    <m/>
    <m/>
    <m/>
    <m/>
    <m/>
    <m/>
    <m/>
    <n v="26694.32"/>
    <s v=""/>
  </r>
  <r>
    <x v="4"/>
    <s v="F"/>
    <m/>
    <n v="3269"/>
    <x v="0"/>
    <x v="13"/>
    <s v="Alpha Star"/>
    <n v="4606"/>
    <m/>
    <m/>
    <d v="2025-01-24T00:00:00"/>
    <d v="2025-05-31T00:00:00"/>
    <n v="96030"/>
    <n v="96030"/>
    <s v=""/>
    <n v="4517"/>
    <d v="2025-06-09T00:00:00"/>
    <m/>
    <m/>
    <m/>
    <s v=""/>
    <n v="724"/>
    <n v="96030"/>
    <d v="2025-07-09T00:00:00"/>
    <n v="39"/>
    <n v="0"/>
    <m/>
    <m/>
    <x v="0"/>
    <m/>
    <m/>
    <m/>
    <m/>
    <n v="96030"/>
    <m/>
    <m/>
    <m/>
    <m/>
    <m/>
    <m/>
    <m/>
    <m/>
    <m/>
    <n v="96030"/>
    <s v=""/>
  </r>
  <r>
    <x v="4"/>
    <s v="F"/>
    <m/>
    <n v="3281"/>
    <x v="3"/>
    <x v="3"/>
    <s v="PBS"/>
    <n v="4633"/>
    <m/>
    <m/>
    <d v="2025-01-24T00:00:00"/>
    <d v="2025-02-22T00:00:00"/>
    <n v="87368.35"/>
    <n v="87368.349999999991"/>
    <s v=""/>
    <n v="4507"/>
    <d v="2025-02-24T00:00:00"/>
    <n v="929"/>
    <n v="82679.049999999988"/>
    <d v="2025-03-10T00:00:00"/>
    <n v="16"/>
    <n v="592"/>
    <n v="4689.3"/>
    <d v="2025-03-10T00:00:00"/>
    <n v="16"/>
    <n v="2.7284841053187847E-12"/>
    <n v="35"/>
    <n v="5"/>
    <x v="48"/>
    <n v="75635.429999999993"/>
    <n v="4838.5"/>
    <n v="1975.12"/>
    <n v="230"/>
    <m/>
    <n v="4689.3"/>
    <m/>
    <m/>
    <m/>
    <m/>
    <m/>
    <m/>
    <m/>
    <m/>
    <n v="87368.349999999991"/>
    <n v="2184.2087499999998"/>
  </r>
  <r>
    <x v="4"/>
    <s v="F"/>
    <m/>
    <n v="3284"/>
    <x v="4"/>
    <x v="0"/>
    <s v="Norbe IX"/>
    <n v="4637"/>
    <m/>
    <m/>
    <d v="2025-01-24T00:00:00"/>
    <d v="2025-05-13T00:00:00"/>
    <n v="60062.22"/>
    <n v="60062.22"/>
    <s v=""/>
    <n v="4489"/>
    <d v="2025-05-27T00:00:00"/>
    <m/>
    <m/>
    <m/>
    <s v=""/>
    <n v="696"/>
    <n v="60062.22"/>
    <d v="2025-06-13T00:00:00"/>
    <n v="31"/>
    <n v="0"/>
    <m/>
    <m/>
    <x v="0"/>
    <m/>
    <m/>
    <m/>
    <m/>
    <m/>
    <n v="60062.22"/>
    <m/>
    <m/>
    <m/>
    <m/>
    <m/>
    <m/>
    <m/>
    <m/>
    <n v="60062.22"/>
    <s v=""/>
  </r>
  <r>
    <x v="2"/>
    <s v="F"/>
    <m/>
    <n v="3269"/>
    <x v="0"/>
    <x v="13"/>
    <s v="Alpha Star"/>
    <n v="4606"/>
    <m/>
    <m/>
    <d v="2025-01-24T00:00:00"/>
    <d v="2025-05-31T00:00:00"/>
    <n v="173310"/>
    <n v="173310"/>
    <s v=""/>
    <n v="4517"/>
    <d v="2025-06-09T00:00:00"/>
    <m/>
    <m/>
    <m/>
    <s v=""/>
    <n v="724"/>
    <n v="173310"/>
    <d v="2025-07-09T00:00:00"/>
    <n v="39"/>
    <n v="0"/>
    <m/>
    <m/>
    <x v="0"/>
    <m/>
    <m/>
    <m/>
    <m/>
    <n v="173310"/>
    <m/>
    <m/>
    <m/>
    <m/>
    <m/>
    <m/>
    <m/>
    <m/>
    <m/>
    <n v="173310"/>
    <s v=""/>
  </r>
  <r>
    <x v="2"/>
    <s v="F"/>
    <m/>
    <n v="3284"/>
    <x v="4"/>
    <x v="0"/>
    <s v="Norbe IX"/>
    <n v="4637"/>
    <m/>
    <m/>
    <d v="2025-01-24T00:00:00"/>
    <d v="2025-05-13T00:00:00"/>
    <n v="113450.86"/>
    <n v="113450.85999999999"/>
    <s v=""/>
    <n v="4489"/>
    <d v="2025-05-27T00:00:00"/>
    <m/>
    <m/>
    <m/>
    <s v=""/>
    <n v="696"/>
    <n v="113450.86"/>
    <d v="2025-06-13T00:00:00"/>
    <n v="31"/>
    <n v="-1.4551915228366852E-11"/>
    <m/>
    <m/>
    <x v="0"/>
    <m/>
    <m/>
    <m/>
    <m/>
    <m/>
    <n v="113450.85999999999"/>
    <m/>
    <m/>
    <m/>
    <m/>
    <m/>
    <m/>
    <m/>
    <m/>
    <n v="113450.85999999999"/>
    <s v=""/>
  </r>
  <r>
    <x v="6"/>
    <s v="F"/>
    <m/>
    <n v="3269"/>
    <x v="0"/>
    <x v="13"/>
    <s v="Alpha Star"/>
    <n v="4606"/>
    <m/>
    <m/>
    <d v="2025-01-24T00:00:00"/>
    <d v="2025-05-31T00:00:00"/>
    <n v="-84420"/>
    <n v="-84420"/>
    <s v=""/>
    <n v="4517"/>
    <d v="2025-06-09T00:00:00"/>
    <m/>
    <m/>
    <m/>
    <s v=""/>
    <n v="724"/>
    <n v="-84420"/>
    <d v="2025-07-09T00:00:00"/>
    <n v="39"/>
    <n v="0"/>
    <m/>
    <m/>
    <x v="0"/>
    <m/>
    <m/>
    <m/>
    <m/>
    <n v="-84420"/>
    <m/>
    <m/>
    <m/>
    <m/>
    <m/>
    <m/>
    <m/>
    <m/>
    <m/>
    <n v="-84420"/>
    <s v=""/>
  </r>
  <r>
    <x v="6"/>
    <s v="F"/>
    <m/>
    <n v="3269"/>
    <x v="0"/>
    <x v="13"/>
    <s v="Alpha Star"/>
    <n v="4606"/>
    <m/>
    <m/>
    <d v="2025-01-24T00:00:00"/>
    <d v="2025-05-31T00:00:00"/>
    <n v="82800"/>
    <n v="82800"/>
    <s v=""/>
    <n v="4517"/>
    <d v="2025-06-09T00:00:00"/>
    <m/>
    <m/>
    <m/>
    <s v=""/>
    <n v="724"/>
    <n v="82800"/>
    <d v="2025-07-09T00:00:00"/>
    <n v="39"/>
    <n v="0"/>
    <m/>
    <m/>
    <x v="0"/>
    <m/>
    <m/>
    <m/>
    <m/>
    <n v="82800"/>
    <m/>
    <m/>
    <m/>
    <m/>
    <m/>
    <m/>
    <m/>
    <m/>
    <m/>
    <n v="82800"/>
    <s v=""/>
  </r>
  <r>
    <x v="6"/>
    <s v="F"/>
    <m/>
    <n v="3284"/>
    <x v="4"/>
    <x v="0"/>
    <s v="Norbe IX"/>
    <n v="4637"/>
    <m/>
    <m/>
    <d v="2025-01-24T00:00:00"/>
    <d v="2025-05-13T00:00:00"/>
    <n v="120124.44"/>
    <n v="120124.44000000003"/>
    <s v=""/>
    <n v="4489"/>
    <d v="2025-05-27T00:00:00"/>
    <m/>
    <m/>
    <m/>
    <s v=""/>
    <n v="696"/>
    <n v="120124.44"/>
    <d v="2025-06-13T00:00:00"/>
    <n v="31"/>
    <n v="2.9103830456733704E-11"/>
    <m/>
    <m/>
    <x v="0"/>
    <m/>
    <m/>
    <m/>
    <m/>
    <m/>
    <n v="120124.44000000003"/>
    <m/>
    <m/>
    <m/>
    <m/>
    <m/>
    <m/>
    <m/>
    <m/>
    <n v="120124.44000000003"/>
    <s v=""/>
  </r>
  <r>
    <x v="5"/>
    <s v="F"/>
    <m/>
    <n v="3269"/>
    <x v="0"/>
    <x v="13"/>
    <s v="Alpha Star"/>
    <n v="4606"/>
    <m/>
    <m/>
    <d v="2025-01-24T00:00:00"/>
    <d v="2025-05-31T00:00:00"/>
    <n v="85560"/>
    <n v="85560"/>
    <s v=""/>
    <n v="4517"/>
    <d v="2025-06-09T00:00:00"/>
    <m/>
    <m/>
    <m/>
    <s v=""/>
    <n v="724"/>
    <n v="85560"/>
    <d v="2025-07-09T00:00:00"/>
    <n v="39"/>
    <n v="0"/>
    <m/>
    <m/>
    <x v="0"/>
    <m/>
    <m/>
    <m/>
    <m/>
    <n v="85560"/>
    <m/>
    <m/>
    <m/>
    <m/>
    <m/>
    <m/>
    <m/>
    <m/>
    <m/>
    <n v="85560"/>
    <s v=""/>
  </r>
  <r>
    <x v="5"/>
    <s v="F"/>
    <m/>
    <n v="3284"/>
    <x v="4"/>
    <x v="0"/>
    <s v="Norbe IX"/>
    <n v="4637"/>
    <m/>
    <m/>
    <d v="2025-01-24T00:00:00"/>
    <d v="2025-05-13T00:00:00"/>
    <n v="46715.06"/>
    <n v="46715.060000000005"/>
    <s v=""/>
    <n v="4489"/>
    <d v="2025-05-27T00:00:00"/>
    <m/>
    <m/>
    <m/>
    <s v=""/>
    <n v="696"/>
    <n v="46715.06"/>
    <d v="2025-06-13T00:00:00"/>
    <n v="31"/>
    <n v="7.2759576141834259E-12"/>
    <m/>
    <m/>
    <x v="0"/>
    <m/>
    <m/>
    <m/>
    <m/>
    <m/>
    <n v="46715.060000000005"/>
    <m/>
    <m/>
    <m/>
    <m/>
    <m/>
    <m/>
    <m/>
    <m/>
    <n v="46715.060000000005"/>
    <s v=""/>
  </r>
  <r>
    <x v="8"/>
    <s v="F"/>
    <m/>
    <n v="3269"/>
    <x v="0"/>
    <x v="13"/>
    <s v="Alpha Star"/>
    <n v="4606"/>
    <m/>
    <m/>
    <d v="2025-01-24T00:00:00"/>
    <d v="2025-06-06T00:00:00"/>
    <n v="16559.990000000002"/>
    <n v="16559.990000000002"/>
    <s v=""/>
    <n v="4517"/>
    <d v="2025-06-09T00:00:00"/>
    <m/>
    <m/>
    <m/>
    <s v=""/>
    <n v="724"/>
    <n v="16559.990000000002"/>
    <d v="2025-07-09T00:00:00"/>
    <n v="33"/>
    <n v="0"/>
    <m/>
    <m/>
    <x v="0"/>
    <m/>
    <m/>
    <m/>
    <m/>
    <n v="-353280"/>
    <n v="369840"/>
    <m/>
    <m/>
    <m/>
    <m/>
    <m/>
    <n v="-0.01"/>
    <m/>
    <m/>
    <n v="16559.990000000002"/>
    <s v=""/>
  </r>
  <r>
    <x v="3"/>
    <s v="F"/>
    <m/>
    <n v="3268"/>
    <x v="3"/>
    <x v="13"/>
    <s v="Alpha Star"/>
    <n v="4597"/>
    <m/>
    <m/>
    <d v="2025-01-25T00:00:00"/>
    <d v="2025-02-02T00:00:00"/>
    <n v="68850"/>
    <n v="68850"/>
    <s v=""/>
    <n v="4471"/>
    <d v="2025-02-07T00:00:00"/>
    <n v="893"/>
    <n v="15350"/>
    <d v="2025-02-19T00:00:00"/>
    <n v="17"/>
    <n v="568"/>
    <n v="53500"/>
    <d v="2025-02-19T00:00:00"/>
    <n v="17"/>
    <n v="0"/>
    <n v="7"/>
    <m/>
    <x v="28"/>
    <n v="14406"/>
    <m/>
    <n v="944"/>
    <m/>
    <m/>
    <n v="52220"/>
    <n v="1280"/>
    <m/>
    <m/>
    <m/>
    <m/>
    <m/>
    <m/>
    <m/>
    <n v="68850"/>
    <n v="9835.7142857142862"/>
  </r>
  <r>
    <x v="3"/>
    <s v="F"/>
    <m/>
    <n v="3279"/>
    <x v="3"/>
    <x v="3"/>
    <s v="Orion"/>
    <n v="4576"/>
    <m/>
    <m/>
    <d v="2025-01-25T00:00:00"/>
    <d v="2025-02-08T00:00:00"/>
    <n v="14144.62"/>
    <n v="14144.619999999999"/>
    <s v=""/>
    <n v="4495"/>
    <d v="2025-02-11T00:00:00"/>
    <n v="878"/>
    <n v="13547.8"/>
    <d v="2025-02-13T00:00:00"/>
    <n v="5"/>
    <n v="559"/>
    <n v="596.82000000000005"/>
    <d v="2025-02-13T00:00:00"/>
    <n v="5"/>
    <n v="-3.4106051316484809E-13"/>
    <n v="7"/>
    <m/>
    <x v="28"/>
    <n v="13547.8"/>
    <m/>
    <m/>
    <m/>
    <m/>
    <n v="596.82000000000005"/>
    <m/>
    <m/>
    <m/>
    <m/>
    <m/>
    <m/>
    <m/>
    <m/>
    <n v="14144.619999999999"/>
    <n v="2020.6599999999999"/>
  </r>
  <r>
    <x v="4"/>
    <s v="F"/>
    <m/>
    <n v="3268"/>
    <x v="3"/>
    <x v="13"/>
    <s v="Alpha Star"/>
    <n v="4597"/>
    <m/>
    <m/>
    <d v="2025-01-25T00:00:00"/>
    <d v="2025-02-02T00:00:00"/>
    <n v="6926"/>
    <n v="6926"/>
    <s v=""/>
    <n v="4471"/>
    <d v="2025-02-07T00:00:00"/>
    <n v="893"/>
    <n v="2058"/>
    <d v="2025-02-19T00:00:00"/>
    <n v="17"/>
    <n v="568"/>
    <n v="4868"/>
    <d v="2025-02-19T00:00:00"/>
    <n v="17"/>
    <n v="0"/>
    <n v="1"/>
    <m/>
    <x v="39"/>
    <n v="2058"/>
    <m/>
    <m/>
    <m/>
    <m/>
    <n v="3588"/>
    <n v="1280"/>
    <m/>
    <m/>
    <m/>
    <m/>
    <m/>
    <m/>
    <m/>
    <n v="6926"/>
    <n v="6926"/>
  </r>
  <r>
    <x v="4"/>
    <s v="F"/>
    <m/>
    <n v="3279"/>
    <x v="3"/>
    <x v="3"/>
    <s v="Orion"/>
    <n v="4576"/>
    <m/>
    <m/>
    <d v="2025-01-25T00:00:00"/>
    <d v="2025-02-08T00:00:00"/>
    <n v="19707.16"/>
    <n v="19707.160000000003"/>
    <s v=""/>
    <n v="4495"/>
    <d v="2025-02-11T00:00:00"/>
    <n v="878"/>
    <n v="19110.34"/>
    <d v="2025-02-13T00:00:00"/>
    <n v="5"/>
    <n v="559"/>
    <n v="596.82000000000005"/>
    <d v="2025-02-13T00:00:00"/>
    <n v="5"/>
    <n v="3.2969182939268649E-12"/>
    <n v="7"/>
    <m/>
    <x v="28"/>
    <n v="14515.5"/>
    <m/>
    <n v="4220.51"/>
    <n v="374.33"/>
    <m/>
    <n v="596.82000000000005"/>
    <m/>
    <m/>
    <m/>
    <m/>
    <m/>
    <m/>
    <m/>
    <m/>
    <n v="19707.160000000003"/>
    <n v="2815.3085714285721"/>
  </r>
  <r>
    <x v="2"/>
    <s v="F"/>
    <m/>
    <n v="3264"/>
    <x v="3"/>
    <x v="13"/>
    <s v="Alpha Star"/>
    <n v="4604"/>
    <m/>
    <m/>
    <d v="2025-01-25T00:00:00"/>
    <d v="2025-06-15T00:00:00"/>
    <n v="96688"/>
    <n v="96688"/>
    <s v=""/>
    <n v="4516"/>
    <d v="2025-06-09T00:00:00"/>
    <m/>
    <m/>
    <m/>
    <s v=""/>
    <n v="723"/>
    <n v="96688"/>
    <d v="2025-07-09T00:00:00"/>
    <n v="24"/>
    <n v="0"/>
    <m/>
    <m/>
    <x v="0"/>
    <m/>
    <m/>
    <m/>
    <m/>
    <m/>
    <n v="94800"/>
    <n v="1888"/>
    <m/>
    <m/>
    <m/>
    <m/>
    <m/>
    <m/>
    <m/>
    <n v="96688"/>
    <s v=""/>
  </r>
  <r>
    <x v="6"/>
    <s v="F"/>
    <m/>
    <n v="3264"/>
    <x v="3"/>
    <x v="13"/>
    <s v="Alpha Star"/>
    <n v="4604"/>
    <m/>
    <m/>
    <d v="2025-01-25T00:00:00"/>
    <d v="2025-06-15T00:00:00"/>
    <n v="9480"/>
    <n v="9480"/>
    <s v=""/>
    <n v="4516"/>
    <d v="2025-06-09T00:00:00"/>
    <m/>
    <m/>
    <m/>
    <s v=""/>
    <n v="723"/>
    <n v="9480"/>
    <d v="2025-07-09T00:00:00"/>
    <n v="24"/>
    <n v="0"/>
    <m/>
    <m/>
    <x v="0"/>
    <m/>
    <m/>
    <m/>
    <m/>
    <m/>
    <n v="9480"/>
    <m/>
    <m/>
    <m/>
    <m/>
    <m/>
    <m/>
    <m/>
    <m/>
    <n v="9480"/>
    <s v=""/>
  </r>
  <r>
    <x v="6"/>
    <s v="F"/>
    <m/>
    <n v="3264"/>
    <x v="3"/>
    <x v="13"/>
    <s v="Alpha Star"/>
    <n v="4604"/>
    <m/>
    <m/>
    <d v="2025-01-25T00:00:00"/>
    <d v="2025-06-15T00:00:00"/>
    <n v="47400"/>
    <n v="47400"/>
    <s v=""/>
    <n v="4516"/>
    <d v="2025-06-09T00:00:00"/>
    <m/>
    <m/>
    <m/>
    <s v=""/>
    <n v="723"/>
    <n v="47400"/>
    <d v="2025-07-09T00:00:00"/>
    <n v="24"/>
    <n v="0"/>
    <m/>
    <m/>
    <x v="0"/>
    <m/>
    <m/>
    <m/>
    <m/>
    <m/>
    <n v="47400"/>
    <m/>
    <m/>
    <m/>
    <m/>
    <m/>
    <m/>
    <m/>
    <m/>
    <n v="47400"/>
    <s v=""/>
  </r>
  <r>
    <x v="5"/>
    <s v="F"/>
    <m/>
    <n v="3264"/>
    <x v="3"/>
    <x v="13"/>
    <s v="Alpha Star"/>
    <n v="4604"/>
    <m/>
    <m/>
    <d v="2025-01-25T00:00:00"/>
    <d v="2025-06-15T00:00:00"/>
    <n v="48980"/>
    <n v="48980"/>
    <s v=""/>
    <n v="4516"/>
    <d v="2025-06-09T00:00:00"/>
    <m/>
    <m/>
    <m/>
    <s v=""/>
    <n v="723"/>
    <n v="48980"/>
    <d v="2025-07-09T00:00:00"/>
    <n v="24"/>
    <n v="0"/>
    <m/>
    <m/>
    <x v="0"/>
    <m/>
    <m/>
    <m/>
    <m/>
    <m/>
    <n v="48980"/>
    <m/>
    <m/>
    <m/>
    <m/>
    <m/>
    <m/>
    <m/>
    <m/>
    <n v="48980"/>
    <s v=""/>
  </r>
  <r>
    <x v="8"/>
    <s v="F"/>
    <m/>
    <n v="3264"/>
    <x v="3"/>
    <x v="13"/>
    <s v="Alpha Star"/>
    <n v="4604"/>
    <m/>
    <m/>
    <d v="2025-01-25T00:00:00"/>
    <d v="2025-06-15T00:00:00"/>
    <n v="9480"/>
    <n v="9480"/>
    <s v=""/>
    <n v="4516"/>
    <d v="2025-06-09T00:00:00"/>
    <m/>
    <m/>
    <m/>
    <s v=""/>
    <n v="723"/>
    <n v="9480"/>
    <d v="2025-07-09T00:00:00"/>
    <n v="24"/>
    <n v="0"/>
    <m/>
    <m/>
    <x v="0"/>
    <m/>
    <m/>
    <m/>
    <m/>
    <m/>
    <n v="9480"/>
    <m/>
    <m/>
    <m/>
    <m/>
    <m/>
    <m/>
    <m/>
    <m/>
    <n v="9480"/>
    <s v=""/>
  </r>
  <r>
    <x v="3"/>
    <s v="F"/>
    <m/>
    <n v="3278"/>
    <x v="3"/>
    <x v="3"/>
    <s v="Orion"/>
    <n v="4618"/>
    <m/>
    <m/>
    <d v="2025-01-26T00:00:00"/>
    <d v="2025-02-09T00:00:00"/>
    <n v="19439.12"/>
    <n v="19439.120000000003"/>
    <s v=""/>
    <n v="4484"/>
    <d v="2025-02-12T00:00:00"/>
    <n v="894"/>
    <n v="15858.2"/>
    <d v="2025-02-19T00:00:00"/>
    <n v="10"/>
    <n v="569"/>
    <n v="3580.92"/>
    <d v="2025-02-19T00:00:00"/>
    <n v="10"/>
    <n v="1.8189894035458565E-12"/>
    <n v="8"/>
    <m/>
    <x v="5"/>
    <n v="15483.2"/>
    <m/>
    <m/>
    <m/>
    <m/>
    <n v="3580.92"/>
    <m/>
    <m/>
    <m/>
    <m/>
    <m/>
    <m/>
    <n v="375"/>
    <m/>
    <n v="19439.120000000003"/>
    <n v="2429.8900000000003"/>
  </r>
  <r>
    <x v="3"/>
    <s v="F"/>
    <m/>
    <n v="3294"/>
    <x v="2"/>
    <x v="10"/>
    <s v="Takatsugu J"/>
    <n v="3701"/>
    <m/>
    <m/>
    <d v="2025-01-26T00:00:00"/>
    <d v="2025-02-09T00:00:00"/>
    <n v="14856.4"/>
    <n v="14856.400000000001"/>
    <s v=""/>
    <n v="4496"/>
    <d v="2025-02-12T00:00:00"/>
    <n v="877"/>
    <n v="8914.4000000000015"/>
    <d v="2025-02-13T00:00:00"/>
    <n v="4"/>
    <n v="558"/>
    <n v="5942"/>
    <d v="2025-02-13T00:00:00"/>
    <n v="4"/>
    <n v="0"/>
    <n v="18"/>
    <m/>
    <x v="9"/>
    <n v="8914.4000000000015"/>
    <m/>
    <m/>
    <m/>
    <m/>
    <n v="5942"/>
    <m/>
    <m/>
    <m/>
    <m/>
    <m/>
    <m/>
    <m/>
    <m/>
    <n v="14856.400000000001"/>
    <n v="825.35555555555561"/>
  </r>
  <r>
    <x v="4"/>
    <s v="F"/>
    <m/>
    <n v="3278"/>
    <x v="3"/>
    <x v="3"/>
    <s v="Orion"/>
    <n v="4618"/>
    <m/>
    <m/>
    <d v="2025-01-26T00:00:00"/>
    <d v="2025-02-09T00:00:00"/>
    <n v="42917.279999999999"/>
    <n v="42917.279999999992"/>
    <s v=""/>
    <n v="4484"/>
    <d v="2025-02-12T00:00:00"/>
    <n v="894"/>
    <n v="40529.999999999993"/>
    <d v="2025-02-19T00:00:00"/>
    <n v="10"/>
    <n v="569"/>
    <n v="2387.2799999999997"/>
    <d v="2025-02-19T00:00:00"/>
    <n v="10"/>
    <n v="-9.0949470177292824E-13"/>
    <n v="16"/>
    <m/>
    <x v="47"/>
    <n v="34837.199999999997"/>
    <m/>
    <n v="4871.7"/>
    <n v="821.1"/>
    <m/>
    <n v="2387.2799999999997"/>
    <m/>
    <m/>
    <m/>
    <m/>
    <m/>
    <m/>
    <m/>
    <m/>
    <n v="42917.279999999992"/>
    <n v="2682.3299999999995"/>
  </r>
  <r>
    <x v="4"/>
    <s v="F"/>
    <m/>
    <n v="3294"/>
    <x v="2"/>
    <x v="10"/>
    <s v="Takatsugu J"/>
    <n v="3701"/>
    <m/>
    <m/>
    <d v="2025-01-26T00:00:00"/>
    <d v="2025-02-09T00:00:00"/>
    <n v="69384.820000000007"/>
    <n v="69384.820000000007"/>
    <s v=""/>
    <n v="4496"/>
    <d v="2025-02-12T00:00:00"/>
    <n v="877"/>
    <n v="39669.22"/>
    <d v="2025-02-13T00:00:00"/>
    <n v="4"/>
    <n v="558"/>
    <n v="29715.599999999999"/>
    <d v="2025-02-13T00:00:00"/>
    <n v="4"/>
    <n v="7.2759576141834259E-12"/>
    <n v="30"/>
    <m/>
    <x v="19"/>
    <n v="39669.22"/>
    <m/>
    <m/>
    <m/>
    <m/>
    <n v="29715.599999999999"/>
    <m/>
    <m/>
    <m/>
    <m/>
    <m/>
    <m/>
    <m/>
    <m/>
    <n v="69384.820000000007"/>
    <n v="2312.8273333333336"/>
  </r>
  <r>
    <x v="3"/>
    <s v="F"/>
    <m/>
    <n v="3291"/>
    <x v="2"/>
    <x v="13"/>
    <s v="Brava Star"/>
    <n v="3380"/>
    <m/>
    <m/>
    <d v="2025-01-27T00:00:00"/>
    <d v="2025-02-10T00:00:00"/>
    <n v="24914"/>
    <n v="24914"/>
    <s v=""/>
    <n v="4466"/>
    <d v="2025-02-10T00:00:00"/>
    <n v="876"/>
    <n v="24914"/>
    <d v="2025-02-12T00:00:00"/>
    <n v="2"/>
    <m/>
    <m/>
    <m/>
    <s v=""/>
    <n v="0"/>
    <n v="15"/>
    <m/>
    <x v="15"/>
    <n v="24914"/>
    <m/>
    <m/>
    <m/>
    <m/>
    <m/>
    <m/>
    <m/>
    <m/>
    <m/>
    <m/>
    <m/>
    <m/>
    <m/>
    <n v="24914"/>
    <n v="1660.9333333333334"/>
  </r>
  <r>
    <x v="4"/>
    <s v="F"/>
    <m/>
    <n v="3291"/>
    <x v="2"/>
    <x v="13"/>
    <s v="Brava Star"/>
    <n v="3380"/>
    <m/>
    <m/>
    <d v="2025-01-27T00:00:00"/>
    <d v="2025-02-10T00:00:00"/>
    <n v="57071.199999999997"/>
    <n v="57071.199999999997"/>
    <s v=""/>
    <n v="4466"/>
    <d v="2025-02-10T00:00:00"/>
    <n v="876"/>
    <n v="57071.199999999997"/>
    <d v="2025-02-12T00:00:00"/>
    <n v="2"/>
    <m/>
    <m/>
    <m/>
    <s v=""/>
    <n v="0"/>
    <n v="24"/>
    <m/>
    <x v="44"/>
    <n v="53567.199999999997"/>
    <m/>
    <n v="3504"/>
    <m/>
    <m/>
    <m/>
    <m/>
    <m/>
    <m/>
    <m/>
    <m/>
    <m/>
    <m/>
    <m/>
    <n v="57071.199999999997"/>
    <n v="2377.9666666666667"/>
  </r>
  <r>
    <x v="3"/>
    <s v="F"/>
    <m/>
    <n v="3243"/>
    <x v="5"/>
    <x v="7"/>
    <s v="Peregrino Alpha"/>
    <n v="4612"/>
    <m/>
    <m/>
    <d v="2025-01-27T00:00:00"/>
    <d v="2025-03-27T00:00:00"/>
    <n v="134599.54"/>
    <n v="134599.54"/>
    <s v=""/>
    <n v="4490"/>
    <d v="2025-04-08T00:00:00"/>
    <n v="1055"/>
    <n v="115698.79"/>
    <d v="2025-05-30T00:00:00"/>
    <n v="64"/>
    <n v="680"/>
    <n v="18900.75"/>
    <d v="2025-05-30T00:00:00"/>
    <n v="64"/>
    <n v="1.4551915228366852E-11"/>
    <n v="21"/>
    <m/>
    <x v="7"/>
    <n v="53340"/>
    <m/>
    <n v="2742.7"/>
    <m/>
    <m/>
    <n v="18900.75"/>
    <n v="3864.8"/>
    <m/>
    <n v="55260"/>
    <m/>
    <m/>
    <m/>
    <n v="491.29"/>
    <m/>
    <n v="134599.54"/>
    <n v="6409.5019047619053"/>
  </r>
  <r>
    <x v="4"/>
    <s v="F"/>
    <m/>
    <n v="3243"/>
    <x v="5"/>
    <x v="7"/>
    <s v="Peregrino Alpha"/>
    <n v="4612"/>
    <m/>
    <m/>
    <d v="2025-01-27T00:00:00"/>
    <d v="2025-03-27T00:00:00"/>
    <n v="425876.88"/>
    <n v="425876.88"/>
    <s v=""/>
    <n v="4490"/>
    <d v="2025-04-08T00:00:00"/>
    <n v="1055"/>
    <n v="299280.3"/>
    <d v="2025-05-30T00:00:00"/>
    <n v="64"/>
    <n v="680"/>
    <n v="126596.58"/>
    <d v="2025-05-30T00:00:00"/>
    <n v="64"/>
    <n v="1.4551915228366852E-11"/>
    <n v="110"/>
    <m/>
    <x v="49"/>
    <n v="281800.2"/>
    <m/>
    <n v="6428.1"/>
    <m/>
    <m/>
    <n v="126596.58"/>
    <m/>
    <m/>
    <n v="11052"/>
    <m/>
    <m/>
    <m/>
    <m/>
    <m/>
    <n v="425876.88"/>
    <n v="3871.6080000000002"/>
  </r>
  <r>
    <x v="2"/>
    <s v="F"/>
    <m/>
    <n v="3243"/>
    <x v="5"/>
    <x v="7"/>
    <s v="Peregrino Alpha"/>
    <n v="4612"/>
    <m/>
    <m/>
    <d v="2025-01-27T00:00:00"/>
    <d v="2025-03-27T00:00:00"/>
    <n v="462280.86"/>
    <n v="462280.86"/>
    <s v=""/>
    <n v="4490"/>
    <d v="2025-04-08T00:00:00"/>
    <n v="1055"/>
    <n v="347646.6"/>
    <d v="2025-05-30T00:00:00"/>
    <n v="64"/>
    <n v="680"/>
    <n v="114634.26"/>
    <d v="2025-05-30T00:00:00"/>
    <n v="64"/>
    <n v="1.4551915228366852E-11"/>
    <n v="138"/>
    <m/>
    <x v="50"/>
    <n v="360579.8"/>
    <m/>
    <n v="9170.7999999999993"/>
    <m/>
    <m/>
    <n v="114634.26000000001"/>
    <m/>
    <m/>
    <n v="-22104"/>
    <m/>
    <m/>
    <m/>
    <m/>
    <m/>
    <n v="462280.86"/>
    <n v="3349.8613043478258"/>
  </r>
  <r>
    <x v="5"/>
    <s v="F"/>
    <m/>
    <n v="3243"/>
    <x v="5"/>
    <x v="7"/>
    <s v="Peregrino Alpha"/>
    <n v="4612"/>
    <m/>
    <m/>
    <d v="2025-01-27T00:00:00"/>
    <d v="2025-03-27T00:00:00"/>
    <n v="26800"/>
    <n v="26800"/>
    <s v=""/>
    <n v="4490"/>
    <d v="2025-04-08T00:00:00"/>
    <n v="1055"/>
    <n v="26800"/>
    <d v="2025-05-30T00:00:00"/>
    <n v="64"/>
    <m/>
    <m/>
    <m/>
    <s v=""/>
    <n v="0"/>
    <n v="10"/>
    <m/>
    <x v="51"/>
    <n v="26800"/>
    <m/>
    <m/>
    <m/>
    <m/>
    <m/>
    <m/>
    <m/>
    <m/>
    <m/>
    <m/>
    <m/>
    <m/>
    <m/>
    <n v="26800"/>
    <n v="2680"/>
  </r>
  <r>
    <x v="3"/>
    <s v="F"/>
    <m/>
    <n v="3031"/>
    <x v="0"/>
    <x v="0"/>
    <s v="ODN I"/>
    <n v="4120"/>
    <m/>
    <m/>
    <d v="2025-01-28T00:00:00"/>
    <d v="2025-02-09T00:00:00"/>
    <n v="11208.26"/>
    <n v="11208.26"/>
    <s v=""/>
    <s v="4464-4526"/>
    <d v="2025-02-19T00:00:00"/>
    <s v="898-912"/>
    <n v="10694.9"/>
    <d v="2025-03-03T00:00:00"/>
    <n v="22"/>
    <n v="572"/>
    <n v="513.36"/>
    <d v="2025-02-20T00:00:00"/>
    <n v="11"/>
    <n v="5.6843418860808015E-13"/>
    <n v="4"/>
    <n v="2"/>
    <x v="3"/>
    <n v="8555.92"/>
    <n v="2138.98"/>
    <m/>
    <m/>
    <m/>
    <n v="513.36"/>
    <m/>
    <m/>
    <m/>
    <m/>
    <m/>
    <m/>
    <m/>
    <m/>
    <n v="11208.26"/>
    <n v="1868.0433333333333"/>
  </r>
  <r>
    <x v="3"/>
    <s v="F"/>
    <m/>
    <n v="3224"/>
    <x v="3"/>
    <x v="6"/>
    <s v="SSV Victoria"/>
    <n v="4531"/>
    <m/>
    <m/>
    <d v="2025-01-28T00:00:00"/>
    <d v="2025-02-11T00:00:00"/>
    <n v="13400"/>
    <n v="13400"/>
    <s v=""/>
    <n v="4483"/>
    <d v="2025-02-13T00:00:00"/>
    <n v="3785"/>
    <n v="8900"/>
    <d v="2025-02-17T00:00:00"/>
    <n v="6"/>
    <n v="2458"/>
    <n v="4500"/>
    <d v="2025-02-17T00:00:00"/>
    <n v="6"/>
    <n v="0"/>
    <n v="4"/>
    <m/>
    <x v="52"/>
    <n v="8320"/>
    <m/>
    <n v="580"/>
    <m/>
    <m/>
    <n v="4500"/>
    <m/>
    <m/>
    <m/>
    <m/>
    <m/>
    <m/>
    <m/>
    <m/>
    <n v="13400"/>
    <n v="3350"/>
  </r>
  <r>
    <x v="3"/>
    <s v="F"/>
    <m/>
    <n v="3262"/>
    <x v="3"/>
    <x v="10"/>
    <s v="Arabia I"/>
    <n v="4591"/>
    <m/>
    <m/>
    <d v="2025-01-28T00:00:00"/>
    <d v="2025-02-13T00:00:00"/>
    <n v="24971.72"/>
    <n v="24971.72"/>
    <s v=""/>
    <n v="4509"/>
    <d v="2025-02-20T00:00:00"/>
    <n v="899"/>
    <n v="24971.72"/>
    <d v="2025-02-24T00:00:00"/>
    <n v="11"/>
    <m/>
    <m/>
    <m/>
    <s v=""/>
    <n v="0"/>
    <n v="15"/>
    <m/>
    <x v="15"/>
    <n v="23771.72"/>
    <m/>
    <n v="1200"/>
    <m/>
    <m/>
    <m/>
    <m/>
    <m/>
    <m/>
    <m/>
    <m/>
    <m/>
    <m/>
    <m/>
    <n v="24971.72"/>
    <n v="1664.7813333333334"/>
  </r>
  <r>
    <x v="3"/>
    <s v="F"/>
    <m/>
    <n v="3283"/>
    <x v="1"/>
    <x v="17"/>
    <s v="PBS"/>
    <n v="4632"/>
    <m/>
    <m/>
    <d v="2025-01-28T00:00:00"/>
    <d v="2025-02-03T00:00:00"/>
    <n v="2180"/>
    <n v="2180"/>
    <s v=""/>
    <n v="4529"/>
    <d v="2025-02-20T00:00:00"/>
    <n v="949"/>
    <n v="1980"/>
    <d v="2025-03-20T00:00:00"/>
    <n v="45"/>
    <n v="612"/>
    <n v="200"/>
    <d v="2025-03-20T00:00:00"/>
    <n v="45"/>
    <n v="0"/>
    <n v="1"/>
    <m/>
    <x v="39"/>
    <n v="1980"/>
    <m/>
    <m/>
    <m/>
    <m/>
    <n v="200"/>
    <m/>
    <m/>
    <m/>
    <m/>
    <m/>
    <m/>
    <m/>
    <m/>
    <n v="2180"/>
    <n v="2180"/>
  </r>
  <r>
    <x v="3"/>
    <s v="F"/>
    <m/>
    <n v="3285"/>
    <x v="1"/>
    <x v="18"/>
    <s v="Base"/>
    <n v="4626"/>
    <m/>
    <m/>
    <d v="2025-01-28T00:00:00"/>
    <d v="2025-01-29T00:00:00"/>
    <n v="22650"/>
    <n v="22650"/>
    <s v=""/>
    <n v="4480"/>
    <d v="2025-02-05T00:00:00"/>
    <n v="875"/>
    <n v="12590"/>
    <d v="2025-02-11T00:00:00"/>
    <n v="13"/>
    <n v="557"/>
    <n v="10060"/>
    <d v="2025-02-11T00:00:00"/>
    <n v="13"/>
    <n v="0"/>
    <n v="4"/>
    <m/>
    <x v="52"/>
    <n v="7720"/>
    <m/>
    <n v="1600"/>
    <m/>
    <m/>
    <n v="4160"/>
    <n v="5900"/>
    <m/>
    <m/>
    <m/>
    <n v="2895"/>
    <m/>
    <n v="375"/>
    <m/>
    <n v="22650"/>
    <n v="5662.5"/>
  </r>
  <r>
    <x v="4"/>
    <s v="F"/>
    <m/>
    <n v="3031"/>
    <x v="0"/>
    <x v="0"/>
    <s v="ODN I"/>
    <n v="4120"/>
    <m/>
    <m/>
    <d v="2025-01-28T00:00:00"/>
    <d v="2025-02-09T00:00:00"/>
    <n v="17625.2"/>
    <n v="17625.199999999997"/>
    <s v=""/>
    <s v="4464-4526"/>
    <d v="2025-02-19T00:00:00"/>
    <s v="898-912"/>
    <n v="17111.839999999997"/>
    <d v="2025-03-03T00:00:00"/>
    <n v="22"/>
    <n v="572"/>
    <n v="513.36"/>
    <d v="2025-02-20T00:00:00"/>
    <n v="11"/>
    <n v="5.6843418860808015E-13"/>
    <n v="8"/>
    <m/>
    <x v="5"/>
    <n v="17111.839999999997"/>
    <m/>
    <m/>
    <m/>
    <m/>
    <n v="513.36"/>
    <m/>
    <m/>
    <m/>
    <m/>
    <m/>
    <m/>
    <m/>
    <m/>
    <n v="17625.199999999997"/>
    <n v="2203.1499999999996"/>
  </r>
  <r>
    <x v="4"/>
    <s v="F"/>
    <m/>
    <n v="3224"/>
    <x v="3"/>
    <x v="6"/>
    <s v="SSV Victoria"/>
    <n v="4531"/>
    <m/>
    <m/>
    <d v="2025-01-28T00:00:00"/>
    <d v="2025-02-11T00:00:00"/>
    <n v="43832"/>
    <n v="43832"/>
    <s v=""/>
    <n v="4483"/>
    <d v="2025-02-13T00:00:00"/>
    <n v="3785"/>
    <n v="25832"/>
    <d v="2025-02-17T00:00:00"/>
    <n v="6"/>
    <n v="2458"/>
    <n v="18000"/>
    <d v="2025-02-17T00:00:00"/>
    <n v="6"/>
    <n v="0"/>
    <n v="11"/>
    <m/>
    <x v="12"/>
    <n v="25252"/>
    <m/>
    <n v="580"/>
    <m/>
    <m/>
    <n v="18000"/>
    <m/>
    <m/>
    <m/>
    <m/>
    <m/>
    <m/>
    <m/>
    <m/>
    <n v="43832"/>
    <n v="3984.7272727272725"/>
  </r>
  <r>
    <x v="4"/>
    <s v="F"/>
    <m/>
    <n v="3262"/>
    <x v="3"/>
    <x v="10"/>
    <s v="Arabia I"/>
    <n v="4591"/>
    <m/>
    <m/>
    <d v="2025-01-28T00:00:00"/>
    <d v="2025-02-13T00:00:00"/>
    <n v="115725.9"/>
    <n v="115725.9"/>
    <s v=""/>
    <n v="4509"/>
    <d v="2025-02-20T00:00:00"/>
    <n v="899"/>
    <n v="115725.9"/>
    <d v="2025-02-24T00:00:00"/>
    <n v="11"/>
    <m/>
    <m/>
    <m/>
    <s v=""/>
    <n v="0"/>
    <n v="41"/>
    <m/>
    <x v="53"/>
    <n v="89143.95"/>
    <m/>
    <n v="23431.95"/>
    <m/>
    <m/>
    <m/>
    <n v="3150"/>
    <m/>
    <m/>
    <m/>
    <m/>
    <m/>
    <m/>
    <m/>
    <n v="115725.9"/>
    <n v="2822.5829268292682"/>
  </r>
  <r>
    <x v="4"/>
    <s v="F"/>
    <m/>
    <n v="3283"/>
    <x v="1"/>
    <x v="17"/>
    <s v="PBS"/>
    <n v="4632"/>
    <m/>
    <m/>
    <d v="2025-01-28T00:00:00"/>
    <d v="2025-02-03T00:00:00"/>
    <n v="15079.2"/>
    <n v="15079.2"/>
    <s v=""/>
    <n v="4529"/>
    <d v="2025-02-20T00:00:00"/>
    <n v="949"/>
    <n v="14479.2"/>
    <d v="2025-03-20T00:00:00"/>
    <n v="45"/>
    <n v="612"/>
    <n v="600"/>
    <d v="2025-03-20T00:00:00"/>
    <n v="45"/>
    <n v="0"/>
    <n v="7"/>
    <m/>
    <x v="28"/>
    <n v="14479.2"/>
    <m/>
    <m/>
    <m/>
    <m/>
    <n v="600"/>
    <m/>
    <m/>
    <m/>
    <m/>
    <m/>
    <m/>
    <m/>
    <m/>
    <n v="15079.2"/>
    <n v="2154.1714285714288"/>
  </r>
  <r>
    <x v="2"/>
    <s v="F"/>
    <m/>
    <n v="3283"/>
    <x v="1"/>
    <x v="17"/>
    <s v="PBS"/>
    <n v="4632"/>
    <m/>
    <m/>
    <d v="2025-01-28T00:00:00"/>
    <d v="2025-02-03T00:00:00"/>
    <n v="-0.01"/>
    <n v="0"/>
    <m/>
    <n v="4529"/>
    <d v="2025-02-20T00:00:00"/>
    <n v="949"/>
    <n v="-4953.08"/>
    <d v="2025-03-20T00:00:00"/>
    <n v="45"/>
    <n v="612"/>
    <n v="4953.08"/>
    <d v="2025-03-20T00:00:00"/>
    <n v="45"/>
    <n v="0"/>
    <m/>
    <m/>
    <x v="0"/>
    <n v="-4953.08"/>
    <m/>
    <m/>
    <m/>
    <m/>
    <n v="4953.07"/>
    <m/>
    <m/>
    <m/>
    <m/>
    <m/>
    <m/>
    <m/>
    <m/>
    <n v="-1.0000000000218279E-2"/>
    <s v=""/>
  </r>
  <r>
    <x v="3"/>
    <s v="F"/>
    <m/>
    <n v="3274"/>
    <x v="3"/>
    <x v="5"/>
    <s v="Q7000"/>
    <n v="4445"/>
    <m/>
    <m/>
    <d v="2025-01-31T00:00:00"/>
    <d v="2025-02-15T00:00:00"/>
    <n v="15414.8"/>
    <n v="15414.8"/>
    <s v=""/>
    <n v="4515"/>
    <d v="2025-02-21T00:00:00"/>
    <n v="943"/>
    <n v="7603.2"/>
    <d v="2025-03-14T00:00:00"/>
    <n v="27"/>
    <n v="604"/>
    <n v="7811.6"/>
    <d v="2025-03-14T00:00:00"/>
    <n v="27"/>
    <n v="-9.0949470177292824E-13"/>
    <n v="3"/>
    <m/>
    <x v="29"/>
    <n v="6307.2"/>
    <m/>
    <n v="1296"/>
    <m/>
    <m/>
    <n v="4625.6000000000004"/>
    <n v="3186"/>
    <m/>
    <m/>
    <m/>
    <m/>
    <m/>
    <m/>
    <m/>
    <n v="15414.8"/>
    <n v="5138.2666666666664"/>
  </r>
  <r>
    <x v="4"/>
    <s v="F"/>
    <m/>
    <n v="3274"/>
    <x v="3"/>
    <x v="5"/>
    <s v="Q7000"/>
    <n v="4445"/>
    <m/>
    <m/>
    <d v="2025-01-31T00:00:00"/>
    <d v="2025-02-15T00:00:00"/>
    <n v="190908.25"/>
    <n v="190908.25"/>
    <s v=""/>
    <n v="4515"/>
    <d v="2025-02-21T00:00:00"/>
    <n v="943"/>
    <n v="118338.25000000001"/>
    <d v="2025-03-14T00:00:00"/>
    <n v="27"/>
    <n v="604"/>
    <n v="72570"/>
    <d v="2025-03-14T00:00:00"/>
    <n v="27"/>
    <n v="-1.4551915228366852E-11"/>
    <n v="45"/>
    <m/>
    <x v="33"/>
    <n v="88300.800000000003"/>
    <n v="3153.6"/>
    <n v="6247.55"/>
    <n v="20636.3"/>
    <m/>
    <n v="69384"/>
    <n v="3186"/>
    <m/>
    <m/>
    <m/>
    <m/>
    <m/>
    <m/>
    <m/>
    <n v="190908.25"/>
    <n v="4242.4055555555551"/>
  </r>
  <r>
    <x v="4"/>
    <s v="F"/>
    <m/>
    <n v="3327"/>
    <x v="1"/>
    <x v="19"/>
    <s v="DS Carolina"/>
    <n v="4611"/>
    <m/>
    <m/>
    <d v="2025-01-31T00:00:00"/>
    <d v="2025-02-01T00:00:00"/>
    <n v="14093.08"/>
    <n v="14093.08"/>
    <s v=""/>
    <n v="4525"/>
    <d v="2025-02-19T00:00:00"/>
    <n v="3788"/>
    <n v="11693.08"/>
    <d v="2025-02-19T00:00:00"/>
    <n v="18"/>
    <n v="2459"/>
    <n v="2400"/>
    <d v="2025-02-19T00:00:00"/>
    <n v="18"/>
    <n v="0"/>
    <n v="6"/>
    <m/>
    <x v="3"/>
    <n v="11693.08"/>
    <m/>
    <m/>
    <m/>
    <m/>
    <n v="2400"/>
    <m/>
    <m/>
    <m/>
    <m/>
    <m/>
    <m/>
    <m/>
    <m/>
    <n v="14093.08"/>
    <n v="2348.8466666666668"/>
  </r>
  <r>
    <x v="4"/>
    <s v="F"/>
    <m/>
    <n v="3109"/>
    <x v="0"/>
    <x v="6"/>
    <s v="DS Carolina"/>
    <n v="4278"/>
    <m/>
    <m/>
    <d v="2025-02-01T00:00:00"/>
    <d v="2025-02-07T00:00:00"/>
    <n v="108980"/>
    <n v="108980"/>
    <s v=""/>
    <n v="4511"/>
    <d v="2025-03-21T00:00:00"/>
    <n v="978"/>
    <n v="91260"/>
    <d v="2025-04-14T00:00:00"/>
    <n v="66"/>
    <n v="613"/>
    <n v="17720"/>
    <d v="2025-03-25T00:00:00"/>
    <n v="46"/>
    <n v="0"/>
    <n v="25"/>
    <m/>
    <x v="54"/>
    <n v="61020"/>
    <m/>
    <n v="4640"/>
    <m/>
    <n v="688"/>
    <n v="11132"/>
    <n v="5900"/>
    <m/>
    <n v="25600"/>
    <m/>
    <m/>
    <m/>
    <m/>
    <m/>
    <n v="108980"/>
    <n v="4359.2"/>
  </r>
  <r>
    <x v="4"/>
    <s v="F"/>
    <m/>
    <n v="3196"/>
    <x v="5"/>
    <x v="15"/>
    <s v="West Polaris"/>
    <n v="4470"/>
    <m/>
    <m/>
    <d v="2025-02-01T00:00:00"/>
    <d v="2025-03-05T00:00:00"/>
    <n v="971916.55"/>
    <n v="971916.54999999993"/>
    <s v=""/>
    <n v="4531"/>
    <d v="2025-03-07T00:00:00"/>
    <n v="3803"/>
    <n v="763036.54999999993"/>
    <d v="2025-03-18T00:00:00"/>
    <n v="13"/>
    <n v="2463"/>
    <n v="208880"/>
    <d v="2025-03-18T00:00:00"/>
    <n v="13"/>
    <n v="0"/>
    <n v="262"/>
    <n v="3"/>
    <x v="55"/>
    <n v="673993.32"/>
    <n v="4050.8"/>
    <n v="16592.939999999999"/>
    <n v="425.49"/>
    <m/>
    <n v="208880"/>
    <m/>
    <m/>
    <m/>
    <m/>
    <n v="67974"/>
    <m/>
    <m/>
    <m/>
    <n v="971916.54999999993"/>
    <n v="3667.6096226415093"/>
  </r>
  <r>
    <x v="4"/>
    <s v="F"/>
    <m/>
    <n v="3266"/>
    <x v="3"/>
    <x v="1"/>
    <s v="MV-32"/>
    <n v="4601"/>
    <m/>
    <m/>
    <d v="2025-02-01T00:00:00"/>
    <d v="2025-02-15T00:00:00"/>
    <n v="77270"/>
    <n v="77270"/>
    <s v=""/>
    <n v="4524"/>
    <d v="2025-03-13T00:00:00"/>
    <n v="969"/>
    <n v="73420"/>
    <d v="2025-04-10T00:00:00"/>
    <n v="54"/>
    <n v="625"/>
    <n v="3850"/>
    <d v="2025-04-10T00:00:00"/>
    <n v="54"/>
    <n v="0"/>
    <n v="42"/>
    <m/>
    <x v="8"/>
    <n v="70420"/>
    <m/>
    <n v="3000"/>
    <m/>
    <m/>
    <n v="3850"/>
    <m/>
    <m/>
    <m/>
    <m/>
    <m/>
    <m/>
    <m/>
    <m/>
    <n v="77270"/>
    <n v="1839.7619047619048"/>
  </r>
  <r>
    <x v="4"/>
    <s v="F"/>
    <m/>
    <n v="3289"/>
    <x v="2"/>
    <x v="13"/>
    <s v="Laguna Star"/>
    <n v="3380"/>
    <m/>
    <m/>
    <d v="2025-02-01T00:00:00"/>
    <d v="2025-02-28T00:00:00"/>
    <n v="164658.92000000001"/>
    <n v="164658.92000000001"/>
    <s v=""/>
    <n v="4497"/>
    <d v="2025-03-03T00:00:00"/>
    <n v="935"/>
    <n v="164658.92000000001"/>
    <d v="2025-03-12T00:00:00"/>
    <n v="12"/>
    <m/>
    <m/>
    <m/>
    <s v=""/>
    <n v="0"/>
    <n v="85"/>
    <m/>
    <x v="56"/>
    <n v="149488"/>
    <m/>
    <n v="7008"/>
    <m/>
    <m/>
    <m/>
    <m/>
    <m/>
    <m/>
    <m/>
    <n v="8162.92"/>
    <m/>
    <m/>
    <m/>
    <n v="164658.92000000001"/>
    <n v="1937.1637647058826"/>
  </r>
  <r>
    <x v="4"/>
    <s v="F"/>
    <m/>
    <n v="3290"/>
    <x v="2"/>
    <x v="13"/>
    <s v="Amaralina Star"/>
    <n v="3380"/>
    <m/>
    <m/>
    <d v="2025-02-01T00:00:00"/>
    <d v="2025-02-28T00:00:00"/>
    <n v="160740.37"/>
    <n v="160740.37"/>
    <s v=""/>
    <n v="4498"/>
    <d v="2025-03-03T00:00:00"/>
    <n v="936"/>
    <n v="160740.37"/>
    <d v="2025-03-12T00:00:00"/>
    <n v="12"/>
    <m/>
    <m/>
    <m/>
    <s v=""/>
    <n v="0"/>
    <n v="84"/>
    <m/>
    <x v="27"/>
    <n v="149488"/>
    <m/>
    <n v="7008"/>
    <m/>
    <m/>
    <m/>
    <m/>
    <m/>
    <m/>
    <m/>
    <n v="4244.37"/>
    <m/>
    <m/>
    <m/>
    <n v="160740.37"/>
    <n v="1913.5758333333333"/>
  </r>
  <r>
    <x v="4"/>
    <s v="F"/>
    <m/>
    <n v="3295"/>
    <x v="2"/>
    <x v="0"/>
    <s v="Norbe VI"/>
    <n v="2016"/>
    <m/>
    <m/>
    <d v="2025-02-01T00:00:00"/>
    <d v="2025-02-28T00:00:00"/>
    <n v="165414.66"/>
    <n v="165414.66"/>
    <s v=""/>
    <n v="4501"/>
    <d v="2025-03-06T00:00:00"/>
    <n v="925"/>
    <n v="165414.66"/>
    <d v="2025-03-07T00:00:00"/>
    <n v="7"/>
    <m/>
    <m/>
    <m/>
    <s v=""/>
    <n v="0"/>
    <n v="84"/>
    <m/>
    <x v="27"/>
    <n v="165414.66"/>
    <m/>
    <m/>
    <m/>
    <m/>
    <m/>
    <m/>
    <m/>
    <m/>
    <m/>
    <m/>
    <m/>
    <m/>
    <m/>
    <n v="165414.66"/>
    <n v="1969.2221428571429"/>
  </r>
  <r>
    <x v="4"/>
    <s v="F"/>
    <m/>
    <n v="3296"/>
    <x v="2"/>
    <x v="0"/>
    <s v="Norbe IX"/>
    <n v="2016"/>
    <m/>
    <m/>
    <d v="2025-02-01T00:00:00"/>
    <d v="2025-02-28T00:00:00"/>
    <n v="165414.66"/>
    <n v="165414.66"/>
    <s v=""/>
    <n v="4502"/>
    <d v="2025-03-06T00:00:00"/>
    <n v="953"/>
    <n v="165414.66"/>
    <d v="2025-04-01T00:00:00"/>
    <n v="32"/>
    <m/>
    <m/>
    <m/>
    <s v=""/>
    <n v="0"/>
    <n v="84"/>
    <m/>
    <x v="27"/>
    <n v="165414.66"/>
    <m/>
    <m/>
    <m/>
    <m/>
    <m/>
    <m/>
    <m/>
    <m/>
    <m/>
    <m/>
    <m/>
    <m/>
    <m/>
    <n v="165414.66"/>
    <n v="1969.2221428571429"/>
  </r>
  <r>
    <x v="4"/>
    <s v="F"/>
    <m/>
    <n v="3297"/>
    <x v="2"/>
    <x v="0"/>
    <s v="ODN I"/>
    <n v="2016"/>
    <m/>
    <m/>
    <d v="2025-02-01T00:00:00"/>
    <d v="2025-02-28T00:00:00"/>
    <n v="165414.66"/>
    <n v="165414.66"/>
    <s v=""/>
    <n v="4503"/>
    <d v="2025-03-13T00:00:00"/>
    <n v="941"/>
    <n v="165414.66"/>
    <d v="2025-03-14T00:00:00"/>
    <n v="14"/>
    <m/>
    <m/>
    <m/>
    <s v=""/>
    <n v="0"/>
    <n v="84"/>
    <m/>
    <x v="27"/>
    <n v="165414.66"/>
    <m/>
    <m/>
    <m/>
    <m/>
    <m/>
    <m/>
    <m/>
    <m/>
    <m/>
    <m/>
    <m/>
    <m/>
    <m/>
    <n v="165414.66"/>
    <n v="1969.2221428571429"/>
  </r>
  <r>
    <x v="4"/>
    <s v="F"/>
    <m/>
    <n v="3299"/>
    <x v="2"/>
    <x v="6"/>
    <s v="DS Carolina"/>
    <n v="3610"/>
    <m/>
    <m/>
    <d v="2025-02-01T00:00:00"/>
    <d v="2025-02-28T00:00:00"/>
    <n v="162720"/>
    <n v="162720"/>
    <s v=""/>
    <n v="4500"/>
    <d v="2025-03-01T00:00:00"/>
    <n v="3801"/>
    <n v="162720"/>
    <d v="2025-03-10T00:00:00"/>
    <n v="10"/>
    <m/>
    <m/>
    <m/>
    <s v=""/>
    <n v="0"/>
    <n v="84"/>
    <m/>
    <x v="27"/>
    <n v="162720"/>
    <m/>
    <m/>
    <m/>
    <m/>
    <m/>
    <m/>
    <m/>
    <m/>
    <m/>
    <m/>
    <m/>
    <m/>
    <m/>
    <n v="162720"/>
    <n v="1937.1428571428571"/>
  </r>
  <r>
    <x v="4"/>
    <s v="F"/>
    <m/>
    <n v="3300"/>
    <x v="2"/>
    <x v="3"/>
    <s v="Corcovado"/>
    <n v="1877"/>
    <m/>
    <m/>
    <d v="2025-02-01T00:00:00"/>
    <d v="2025-02-28T00:00:00"/>
    <n v="189180"/>
    <n v="189180"/>
    <s v=""/>
    <n v="4550"/>
    <d v="2025-03-06T00:00:00"/>
    <n v="923"/>
    <n v="166159.79999999999"/>
    <d v="2025-03-07T00:00:00"/>
    <n v="7"/>
    <n v="587"/>
    <n v="23020.2"/>
    <d v="2025-03-07T00:00:00"/>
    <n v="7"/>
    <n v="1.0913936421275139E-11"/>
    <n v="84"/>
    <m/>
    <x v="27"/>
    <n v="166159.79999999999"/>
    <m/>
    <m/>
    <m/>
    <m/>
    <n v="23020.2"/>
    <m/>
    <m/>
    <m/>
    <m/>
    <m/>
    <m/>
    <m/>
    <m/>
    <n v="189180"/>
    <n v="2252.1428571428573"/>
  </r>
  <r>
    <x v="4"/>
    <s v="F"/>
    <m/>
    <n v="3301"/>
    <x v="2"/>
    <x v="3"/>
    <s v="Mykonos"/>
    <n v="1877"/>
    <m/>
    <m/>
    <d v="2025-02-01T00:00:00"/>
    <d v="2025-02-28T00:00:00"/>
    <n v="189180"/>
    <n v="189180"/>
    <s v=""/>
    <n v="4549"/>
    <d v="2025-03-03T00:00:00"/>
    <n v="922"/>
    <n v="166159.79999999999"/>
    <d v="2025-03-07T00:00:00"/>
    <n v="7"/>
    <n v="586"/>
    <n v="23020.2"/>
    <d v="2025-03-07T00:00:00"/>
    <n v="7"/>
    <n v="1.0913936421275139E-11"/>
    <n v="83"/>
    <m/>
    <x v="57"/>
    <n v="166159.79999999999"/>
    <m/>
    <m/>
    <m/>
    <m/>
    <n v="23020.2"/>
    <m/>
    <m/>
    <m/>
    <m/>
    <m/>
    <m/>
    <m/>
    <m/>
    <n v="189180"/>
    <n v="2279.2771084337351"/>
  </r>
  <r>
    <x v="4"/>
    <s v="F"/>
    <m/>
    <n v="3302"/>
    <x v="2"/>
    <x v="3"/>
    <s v="PBS"/>
    <n v="1877"/>
    <m/>
    <m/>
    <d v="2025-02-01T00:00:00"/>
    <d v="2025-02-28T00:00:00"/>
    <n v="189180"/>
    <n v="189180"/>
    <s v=""/>
    <n v="4548"/>
    <d v="2025-03-03T00:00:00"/>
    <n v="921"/>
    <n v="166159.79999999999"/>
    <d v="2025-03-07T00:00:00"/>
    <n v="7"/>
    <n v="585"/>
    <n v="23020.2"/>
    <d v="2025-03-07T00:00:00"/>
    <n v="7"/>
    <n v="1.0913936421275139E-11"/>
    <n v="78"/>
    <m/>
    <x v="58"/>
    <n v="166159.79999999999"/>
    <m/>
    <m/>
    <m/>
    <m/>
    <n v="23020.2"/>
    <m/>
    <m/>
    <m/>
    <m/>
    <m/>
    <m/>
    <m/>
    <m/>
    <n v="189180"/>
    <n v="2425.3846153846152"/>
  </r>
  <r>
    <x v="4"/>
    <s v="F"/>
    <m/>
    <n v="3303"/>
    <x v="2"/>
    <x v="3"/>
    <s v="KG2"/>
    <n v="1877"/>
    <m/>
    <m/>
    <d v="2025-02-01T00:00:00"/>
    <d v="2025-02-28T00:00:00"/>
    <n v="189179.8"/>
    <n v="189179.8"/>
    <s v=""/>
    <n v="4546"/>
    <d v="2025-03-01T00:00:00"/>
    <n v="930"/>
    <n v="166159.79999999999"/>
    <d v="2025-03-10T00:00:00"/>
    <n v="10"/>
    <n v="593"/>
    <n v="23020"/>
    <d v="2025-03-10T00:00:00"/>
    <n v="10"/>
    <n v="0"/>
    <n v="82"/>
    <m/>
    <x v="59"/>
    <n v="166159.79999999999"/>
    <m/>
    <m/>
    <m/>
    <m/>
    <n v="23020"/>
    <m/>
    <m/>
    <m/>
    <m/>
    <m/>
    <m/>
    <m/>
    <m/>
    <n v="189179.8"/>
    <n v="2307.070731707317"/>
  </r>
  <r>
    <x v="4"/>
    <s v="F"/>
    <m/>
    <n v="3304"/>
    <x v="2"/>
    <x v="3"/>
    <s v="Orion"/>
    <n v="1877"/>
    <m/>
    <m/>
    <d v="2025-02-01T00:00:00"/>
    <d v="2025-02-28T00:00:00"/>
    <n v="189180"/>
    <n v="189180"/>
    <s v=""/>
    <n v="4552"/>
    <d v="2025-03-06T00:00:00"/>
    <n v="924"/>
    <n v="166159.79999999999"/>
    <d v="2025-03-07T00:00:00"/>
    <n v="7"/>
    <n v="588"/>
    <n v="23020.2"/>
    <d v="2025-03-07T00:00:00"/>
    <n v="7"/>
    <n v="1.0913936421275139E-11"/>
    <n v="86"/>
    <m/>
    <x v="60"/>
    <n v="166159.79999999999"/>
    <m/>
    <m/>
    <m/>
    <m/>
    <n v="23020.2"/>
    <m/>
    <m/>
    <m/>
    <m/>
    <m/>
    <m/>
    <m/>
    <m/>
    <n v="189180"/>
    <n v="2199.7674418604652"/>
  </r>
  <r>
    <x v="4"/>
    <s v="F"/>
    <m/>
    <n v="3305"/>
    <x v="2"/>
    <x v="3"/>
    <s v="Aquila"/>
    <n v="4191"/>
    <m/>
    <m/>
    <d v="2025-02-01T00:00:00"/>
    <d v="2025-02-28T00:00:00"/>
    <n v="189180"/>
    <n v="189180"/>
    <s v=""/>
    <n v="4547"/>
    <d v="2025-03-03T00:00:00"/>
    <n v="920"/>
    <n v="166159.79999999999"/>
    <d v="2025-03-07T00:00:00"/>
    <n v="7"/>
    <n v="584"/>
    <n v="23020.2"/>
    <d v="2025-03-07T00:00:00"/>
    <n v="7"/>
    <n v="1.0913936421275139E-11"/>
    <n v="84"/>
    <m/>
    <x v="27"/>
    <n v="166159.79999999999"/>
    <m/>
    <m/>
    <m/>
    <m/>
    <n v="23020.2"/>
    <m/>
    <m/>
    <m/>
    <m/>
    <m/>
    <m/>
    <m/>
    <m/>
    <n v="189180"/>
    <n v="2252.1428571428573"/>
  </r>
  <r>
    <x v="4"/>
    <s v="F"/>
    <m/>
    <n v="3308"/>
    <x v="0"/>
    <x v="10"/>
    <s v="Arabia I"/>
    <n v="4654"/>
    <m/>
    <m/>
    <d v="2025-02-01T00:00:00"/>
    <d v="2025-02-15T00:00:00"/>
    <n v="272135.34000000003"/>
    <n v="272135.33999999997"/>
    <s v=""/>
    <n v="4514"/>
    <d v="2025-02-18T00:00:00"/>
    <n v="900"/>
    <n v="244235.34"/>
    <d v="2025-02-24T00:00:00"/>
    <n v="9"/>
    <n v="573"/>
    <n v="27900"/>
    <d v="2025-02-24T00:00:00"/>
    <n v="9"/>
    <n v="-2.9103830456733704E-11"/>
    <n v="87"/>
    <m/>
    <x v="61"/>
    <n v="219936"/>
    <m/>
    <n v="24299.34"/>
    <m/>
    <m/>
    <n v="21600"/>
    <n v="6300"/>
    <m/>
    <m/>
    <m/>
    <m/>
    <m/>
    <m/>
    <m/>
    <n v="272135.33999999997"/>
    <n v="3127.992413793103"/>
  </r>
  <r>
    <x v="2"/>
    <s v="F"/>
    <m/>
    <n v="3196"/>
    <x v="5"/>
    <x v="15"/>
    <s v="West Polaris"/>
    <n v="4470"/>
    <m/>
    <m/>
    <d v="2025-02-01T00:00:00"/>
    <d v="2025-03-05T00:00:00"/>
    <n v="51354.29"/>
    <n v="51354.29"/>
    <s v=""/>
    <n v="4531"/>
    <d v="2025-03-07T00:00:00"/>
    <n v="3803"/>
    <n v="21514.29"/>
    <d v="2025-03-18T00:00:00"/>
    <n v="13"/>
    <n v="2463"/>
    <n v="29840"/>
    <d v="2025-03-18T00:00:00"/>
    <n v="13"/>
    <n v="0"/>
    <n v="7"/>
    <m/>
    <x v="28"/>
    <n v="17454.29"/>
    <m/>
    <n v="4060"/>
    <m/>
    <m/>
    <n v="29840"/>
    <m/>
    <m/>
    <m/>
    <m/>
    <m/>
    <m/>
    <m/>
    <m/>
    <n v="51354.29"/>
    <n v="7336.3271428571434"/>
  </r>
  <r>
    <x v="2"/>
    <s v="F"/>
    <m/>
    <n v="3266"/>
    <x v="3"/>
    <x v="1"/>
    <s v="MV-32"/>
    <n v="4601"/>
    <m/>
    <m/>
    <d v="2025-02-01T00:00:00"/>
    <d v="2025-02-15T00:00:00"/>
    <n v="-1199.4100000000001"/>
    <n v="-1199.4100000000001"/>
    <s v=""/>
    <n v="4524"/>
    <d v="2025-03-13T00:00:00"/>
    <n v="969"/>
    <n v="-1199.4100000000001"/>
    <d v="2025-04-10T00:00:00"/>
    <n v="54"/>
    <n v="625"/>
    <n v="0"/>
    <d v="2025-04-10T00:00:00"/>
    <n v="54"/>
    <n v="0"/>
    <m/>
    <m/>
    <x v="0"/>
    <m/>
    <m/>
    <n v="-1199.94"/>
    <m/>
    <m/>
    <m/>
    <m/>
    <m/>
    <m/>
    <m/>
    <m/>
    <n v="0.53"/>
    <m/>
    <m/>
    <n v="-1199.4100000000001"/>
    <s v=""/>
  </r>
  <r>
    <x v="4"/>
    <s v="F"/>
    <m/>
    <n v="2893"/>
    <x v="3"/>
    <x v="0"/>
    <s v="ODN I"/>
    <n v="3794"/>
    <m/>
    <m/>
    <d v="2025-02-02T00:00:00"/>
    <d v="2025-02-15T00:00:00"/>
    <n v="102525.5"/>
    <n v="102525.5"/>
    <s v=""/>
    <n v="4488"/>
    <d v="2025-02-26T00:00:00"/>
    <n v="911"/>
    <n v="85844.36"/>
    <d v="2025-03-01T00:00:00"/>
    <n v="14"/>
    <n v="596"/>
    <n v="16681.14"/>
    <d v="2025-03-10T00:00:00"/>
    <n v="23"/>
    <n v="0"/>
    <n v="42"/>
    <m/>
    <x v="8"/>
    <n v="85844.36"/>
    <m/>
    <m/>
    <m/>
    <m/>
    <n v="16681.14"/>
    <m/>
    <m/>
    <m/>
    <m/>
    <m/>
    <m/>
    <m/>
    <m/>
    <n v="102525.5"/>
    <n v="2441.0833333333335"/>
  </r>
  <r>
    <x v="4"/>
    <s v="F"/>
    <m/>
    <n v="2955"/>
    <x v="3"/>
    <x v="1"/>
    <s v="MV-18"/>
    <n v="3950"/>
    <m/>
    <m/>
    <d v="2025-02-02T00:00:00"/>
    <d v="2025-02-16T00:00:00"/>
    <n v="57728.14"/>
    <n v="57728.14"/>
    <s v=""/>
    <n v="4528"/>
    <d v="2025-02-20T00:00:00"/>
    <n v="916"/>
    <n v="53878.14"/>
    <d v="2025-03-03T00:00:00"/>
    <n v="15"/>
    <n v="580"/>
    <n v="3850"/>
    <d v="2025-03-03T00:00:00"/>
    <n v="15"/>
    <n v="0"/>
    <n v="42"/>
    <m/>
    <x v="8"/>
    <n v="52052"/>
    <m/>
    <n v="1826.14"/>
    <m/>
    <m/>
    <n v="3850"/>
    <m/>
    <m/>
    <m/>
    <m/>
    <m/>
    <m/>
    <m/>
    <m/>
    <n v="57728.14"/>
    <n v="1374.4795238095237"/>
  </r>
  <r>
    <x v="4"/>
    <s v="F"/>
    <m/>
    <n v="3309"/>
    <x v="0"/>
    <x v="10"/>
    <s v="Arabia I"/>
    <n v="4657"/>
    <m/>
    <m/>
    <d v="2025-02-04T00:00:00"/>
    <d v="2025-02-26T00:00:00"/>
    <n v="1270445.81"/>
    <n v="1270445.81"/>
    <s v=""/>
    <n v="4518"/>
    <d v="2025-02-25T00:00:00"/>
    <n v="919"/>
    <n v="974355.05"/>
    <d v="2025-03-05T00:00:00"/>
    <n v="7"/>
    <n v="583"/>
    <n v="296090.76"/>
    <d v="2025-03-05T00:00:00"/>
    <n v="7"/>
    <n v="0"/>
    <n v="359"/>
    <m/>
    <x v="62"/>
    <n v="871152.77"/>
    <m/>
    <n v="77767.070000000007"/>
    <m/>
    <m/>
    <n v="296090.76"/>
    <m/>
    <m/>
    <m/>
    <m/>
    <n v="25435.21"/>
    <m/>
    <m/>
    <m/>
    <n v="1270445.81"/>
    <n v="3538.8462674094708"/>
  </r>
  <r>
    <x v="4"/>
    <s v="F"/>
    <m/>
    <n v="3313"/>
    <x v="0"/>
    <x v="5"/>
    <s v="Q7000"/>
    <n v="4655"/>
    <m/>
    <m/>
    <d v="2025-02-05T00:00:00"/>
    <d v="2025-03-07T00:00:00"/>
    <n v="530213.15"/>
    <n v="530213.15"/>
    <s v=""/>
    <n v="4545"/>
    <d v="2025-03-10T00:00:00"/>
    <n v="945"/>
    <n v="470627.79"/>
    <d v="2025-03-18T00:00:00"/>
    <n v="11"/>
    <n v="606"/>
    <n v="59585.36"/>
    <d v="2025-03-18T00:00:00"/>
    <n v="11"/>
    <n v="4.3655745685100555E-11"/>
    <n v="187"/>
    <m/>
    <x v="63"/>
    <n v="362350"/>
    <m/>
    <n v="62948"/>
    <n v="45329.79"/>
    <m/>
    <n v="56399.360000000001"/>
    <n v="3186"/>
    <m/>
    <m/>
    <m/>
    <m/>
    <m/>
    <m/>
    <m/>
    <n v="530213.15"/>
    <n v="2835.3644385026741"/>
  </r>
  <r>
    <x v="2"/>
    <s v="F"/>
    <m/>
    <n v="3313"/>
    <x v="0"/>
    <x v="5"/>
    <s v="Q7000"/>
    <n v="4655"/>
    <m/>
    <m/>
    <d v="2025-02-05T00:00:00"/>
    <d v="2025-03-07T00:00:00"/>
    <n v="-29489.439999999999"/>
    <n v="-29489.440000000002"/>
    <s v=""/>
    <n v="4545"/>
    <d v="2025-03-10T00:00:00"/>
    <n v="945"/>
    <n v="-29489.440000000002"/>
    <d v="2025-03-18T00:00:00"/>
    <n v="11"/>
    <n v="606"/>
    <m/>
    <d v="2025-03-18T00:00:00"/>
    <n v="11"/>
    <n v="0"/>
    <m/>
    <m/>
    <x v="0"/>
    <m/>
    <m/>
    <n v="-38958.46"/>
    <n v="9469.0199999999968"/>
    <m/>
    <m/>
    <m/>
    <m/>
    <m/>
    <m/>
    <m/>
    <m/>
    <m/>
    <m/>
    <n v="-29489.440000000002"/>
    <s v=""/>
  </r>
  <r>
    <x v="4"/>
    <s v="F"/>
    <m/>
    <n v="3292"/>
    <x v="2"/>
    <x v="5"/>
    <s v="SH1"/>
    <n v="3970"/>
    <m/>
    <m/>
    <d v="2025-02-07T00:00:00"/>
    <d v="2025-02-24T00:00:00"/>
    <n v="106906.96"/>
    <n v="106906.95999999999"/>
    <s v=""/>
    <n v="4544"/>
    <d v="2025-02-28T00:00:00"/>
    <n v="942"/>
    <n v="63018.06"/>
    <d v="2025-03-14T00:00:00"/>
    <n v="18"/>
    <n v="603"/>
    <n v="43888.9"/>
    <d v="2025-03-14T00:00:00"/>
    <n v="18"/>
    <n v="-7.2759576141834259E-12"/>
    <n v="42"/>
    <m/>
    <x v="8"/>
    <n v="63018.06"/>
    <m/>
    <m/>
    <m/>
    <m/>
    <n v="43888.9"/>
    <m/>
    <m/>
    <m/>
    <m/>
    <m/>
    <m/>
    <m/>
    <m/>
    <n v="106906.95999999999"/>
    <n v="2545.4038095238093"/>
  </r>
  <r>
    <x v="4"/>
    <s v="F"/>
    <m/>
    <n v="3088"/>
    <x v="1"/>
    <x v="14"/>
    <s v="Several"/>
    <n v="4109"/>
    <m/>
    <m/>
    <d v="2025-02-08T00:00:00"/>
    <d v="2025-03-22T00:00:00"/>
    <n v="231305.88"/>
    <n v="231305.88"/>
    <s v=""/>
    <n v="4597"/>
    <d v="2025-03-27T00:00:00"/>
    <n v="3814"/>
    <n v="231305.88"/>
    <d v="2025-04-14T00:00:00"/>
    <n v="23"/>
    <m/>
    <m/>
    <m/>
    <s v=""/>
    <n v="0"/>
    <n v="77"/>
    <m/>
    <x v="32"/>
    <n v="153105.88"/>
    <m/>
    <n v="78200"/>
    <m/>
    <m/>
    <m/>
    <m/>
    <m/>
    <m/>
    <m/>
    <m/>
    <m/>
    <m/>
    <m/>
    <n v="231305.88"/>
    <n v="3003.9724675324678"/>
  </r>
  <r>
    <x v="4"/>
    <s v="F"/>
    <m/>
    <n v="3277"/>
    <x v="3"/>
    <x v="5"/>
    <s v="Q7000"/>
    <n v="4620"/>
    <m/>
    <m/>
    <d v="2025-02-08T00:00:00"/>
    <d v="2025-03-01T00:00:00"/>
    <n v="727724.85"/>
    <n v="727724.85"/>
    <s v=""/>
    <n v="4551"/>
    <d v="2025-03-07T00:00:00"/>
    <n v="934"/>
    <n v="523825.26"/>
    <d v="2025-03-12T00:00:00"/>
    <n v="11"/>
    <n v="598"/>
    <n v="203899.59"/>
    <d v="2025-03-12T00:00:00"/>
    <n v="11"/>
    <n v="-2.9103830456733704E-11"/>
    <n v="167"/>
    <m/>
    <x v="64"/>
    <n v="371660.79999999999"/>
    <m/>
    <n v="71352"/>
    <n v="80812.460000000006"/>
    <m/>
    <n v="203899.59"/>
    <m/>
    <m/>
    <m/>
    <m/>
    <m/>
    <m/>
    <m/>
    <m/>
    <n v="727724.85"/>
    <n v="4357.6338323353293"/>
  </r>
  <r>
    <x v="4"/>
    <s v="F"/>
    <m/>
    <n v="3288"/>
    <x v="1"/>
    <x v="8"/>
    <s v="Skandi Olinda"/>
    <n v="4647"/>
    <m/>
    <m/>
    <d v="2025-02-08T00:00:00"/>
    <d v="2025-02-08T00:00:00"/>
    <n v="4010.25"/>
    <n v="4010.25"/>
    <s v=""/>
    <n v="4567"/>
    <d v="2025-04-28T00:00:00"/>
    <n v="3829"/>
    <n v="3790.05"/>
    <d v="2025-05-12T00:00:00"/>
    <n v="93"/>
    <n v="2484"/>
    <n v="220.2"/>
    <d v="2025-05-12T00:00:00"/>
    <n v="93"/>
    <n v="-1.7053025658242404E-13"/>
    <n v="2"/>
    <m/>
    <x v="1"/>
    <n v="3790.05"/>
    <m/>
    <m/>
    <m/>
    <m/>
    <n v="220.2"/>
    <m/>
    <m/>
    <m/>
    <m/>
    <m/>
    <m/>
    <m/>
    <m/>
    <n v="4010.25"/>
    <n v="2005.125"/>
  </r>
  <r>
    <x v="4"/>
    <s v="F"/>
    <m/>
    <n v="3316"/>
    <x v="3"/>
    <x v="5"/>
    <s v="Q7000"/>
    <n v="4667"/>
    <m/>
    <m/>
    <d v="2025-02-08T00:00:00"/>
    <d v="2025-02-15T00:00:00"/>
    <n v="407376.84"/>
    <n v="407376.83999999997"/>
    <s v=""/>
    <n v="4542"/>
    <d v="2025-03-07T00:00:00"/>
    <n v="931"/>
    <n v="217008.76"/>
    <d v="2025-03-10T00:00:00"/>
    <n v="23"/>
    <n v="594"/>
    <n v="190368.08"/>
    <d v="2025-03-10T00:00:00"/>
    <n v="23"/>
    <n v="-2.9103830456733704E-11"/>
    <n v="64"/>
    <m/>
    <x v="65"/>
    <n v="129637.2"/>
    <m/>
    <n v="46584"/>
    <n v="34082.559999999998"/>
    <m/>
    <n v="187182.07999999999"/>
    <n v="3186"/>
    <m/>
    <m/>
    <m/>
    <n v="6300.0000000000146"/>
    <m/>
    <n v="405"/>
    <m/>
    <n v="407376.83999999997"/>
    <n v="6365.2631249999995"/>
  </r>
  <r>
    <x v="4"/>
    <s v="F"/>
    <m/>
    <n v="3323"/>
    <x v="1"/>
    <x v="12"/>
    <s v="PBS"/>
    <n v="4634"/>
    <m/>
    <m/>
    <d v="2025-02-08T00:00:00"/>
    <d v="2025-02-08T00:00:00"/>
    <n v="7521.26"/>
    <n v="7521.26"/>
    <s v=""/>
    <n v="4530"/>
    <d v="2025-03-27T00:00:00"/>
    <n v="1174"/>
    <n v="7521.26"/>
    <d v="2025-07-31T00:00:00"/>
    <n v="173"/>
    <m/>
    <m/>
    <m/>
    <s v=""/>
    <n v="0"/>
    <n v="3"/>
    <m/>
    <x v="29"/>
    <n v="6840"/>
    <m/>
    <m/>
    <m/>
    <m/>
    <n v="681.26"/>
    <m/>
    <m/>
    <m/>
    <m/>
    <m/>
    <m/>
    <m/>
    <m/>
    <n v="7521.26"/>
    <n v="2507.0866666666666"/>
  </r>
  <r>
    <x v="2"/>
    <s v="F"/>
    <m/>
    <n v="3088"/>
    <x v="1"/>
    <x v="14"/>
    <s v="Several"/>
    <n v="4109"/>
    <m/>
    <m/>
    <d v="2025-02-08T00:00:00"/>
    <d v="2025-03-22T00:00:00"/>
    <n v="130680.34"/>
    <n v="130680.34000000001"/>
    <s v=""/>
    <n v="4597"/>
    <d v="2025-03-27T00:00:00"/>
    <n v="3814"/>
    <n v="130680.34"/>
    <d v="2025-04-14T00:00:00"/>
    <n v="23"/>
    <m/>
    <m/>
    <m/>
    <s v=""/>
    <n v="1.4551915228366852E-11"/>
    <n v="56"/>
    <m/>
    <x v="37"/>
    <n v="106004.72"/>
    <m/>
    <n v="23700.54"/>
    <n v="975.08"/>
    <m/>
    <m/>
    <m/>
    <m/>
    <m/>
    <m/>
    <m/>
    <m/>
    <m/>
    <m/>
    <n v="130680.34000000001"/>
    <n v="2333.5775000000003"/>
  </r>
  <r>
    <x v="2"/>
    <s v="F"/>
    <m/>
    <n v="3277"/>
    <x v="3"/>
    <x v="5"/>
    <s v="Q7000"/>
    <n v="4620"/>
    <m/>
    <m/>
    <d v="2025-02-08T00:00:00"/>
    <d v="2025-03-01T00:00:00"/>
    <n v="12407.51"/>
    <n v="12407.51"/>
    <s v=""/>
    <n v="4551"/>
    <d v="2025-03-07T00:00:00"/>
    <n v="934"/>
    <n v="8111.2"/>
    <d v="2025-03-12T00:00:00"/>
    <n v="11"/>
    <n v="598"/>
    <n v="4296.3100000000004"/>
    <d v="2025-03-12T00:00:00"/>
    <n v="11"/>
    <n v="0"/>
    <n v="3"/>
    <m/>
    <x v="29"/>
    <n v="6815.2"/>
    <m/>
    <n v="1296"/>
    <m/>
    <m/>
    <n v="4296.3100000000004"/>
    <m/>
    <m/>
    <m/>
    <m/>
    <m/>
    <m/>
    <m/>
    <m/>
    <n v="12407.51"/>
    <n v="4135.836666666667"/>
  </r>
  <r>
    <x v="6"/>
    <s v="F"/>
    <m/>
    <n v="3088"/>
    <x v="1"/>
    <x v="14"/>
    <s v="Several"/>
    <n v="4109"/>
    <m/>
    <m/>
    <d v="2025-02-08T00:00:00"/>
    <d v="2025-03-22T00:00:00"/>
    <n v="7069.15"/>
    <n v="7069.15"/>
    <s v=""/>
    <n v="4597"/>
    <d v="2025-03-27T00:00:00"/>
    <n v="3814"/>
    <n v="7069.15"/>
    <d v="2025-04-14T00:00:00"/>
    <n v="23"/>
    <m/>
    <m/>
    <m/>
    <s v=""/>
    <n v="0"/>
    <m/>
    <m/>
    <x v="0"/>
    <m/>
    <m/>
    <m/>
    <m/>
    <m/>
    <m/>
    <m/>
    <n v="7069.15"/>
    <m/>
    <m/>
    <m/>
    <m/>
    <m/>
    <m/>
    <n v="7069.15"/>
    <s v=""/>
  </r>
  <r>
    <x v="5"/>
    <s v="F"/>
    <m/>
    <n v="3288"/>
    <x v="1"/>
    <x v="8"/>
    <s v="Skandi Olinda"/>
    <n v="4647"/>
    <m/>
    <m/>
    <d v="2025-02-08T00:00:00"/>
    <d v="2025-02-08T00:00:00"/>
    <n v="955.08"/>
    <n v="955.08"/>
    <s v=""/>
    <n v="4567"/>
    <d v="2025-04-28T00:00:00"/>
    <n v="3829"/>
    <n v="955.08"/>
    <d v="2025-05-12T00:00:00"/>
    <n v="93"/>
    <n v="2484"/>
    <n v="0"/>
    <d v="2025-05-12T00:00:00"/>
    <n v="93"/>
    <n v="0"/>
    <m/>
    <m/>
    <x v="0"/>
    <m/>
    <m/>
    <n v="955.08"/>
    <m/>
    <m/>
    <m/>
    <m/>
    <m/>
    <m/>
    <m/>
    <m/>
    <m/>
    <m/>
    <m/>
    <n v="955.08"/>
    <s v=""/>
  </r>
  <r>
    <x v="4"/>
    <s v="F"/>
    <m/>
    <n v="3294"/>
    <x v="2"/>
    <x v="10"/>
    <s v="Takatsugu J"/>
    <n v="3701"/>
    <m/>
    <m/>
    <d v="2025-02-09T00:00:00"/>
    <d v="2025-02-23T00:00:00"/>
    <n v="85578.38"/>
    <n v="85578.38"/>
    <s v=""/>
    <n v="4522"/>
    <d v="2025-02-24T00:00:00"/>
    <n v="903"/>
    <n v="49920.78"/>
    <d v="2025-02-26T00:00:00"/>
    <n v="3"/>
    <n v="575"/>
    <n v="35657.599999999999"/>
    <d v="2025-02-26T00:00:00"/>
    <n v="3"/>
    <n v="7.2759576141834259E-12"/>
    <n v="45"/>
    <m/>
    <x v="33"/>
    <n v="49920.78"/>
    <m/>
    <m/>
    <m/>
    <m/>
    <n v="35657.599999999999"/>
    <m/>
    <m/>
    <m/>
    <m/>
    <m/>
    <m/>
    <m/>
    <m/>
    <n v="85578.38"/>
    <n v="1901.7417777777778"/>
  </r>
  <r>
    <x v="4"/>
    <s v="F"/>
    <m/>
    <n v="3318"/>
    <x v="1"/>
    <x v="20"/>
    <s v="Takatsugu J"/>
    <n v="4616"/>
    <m/>
    <m/>
    <d v="2025-02-09T00:00:00"/>
    <d v="2025-02-11T00:00:00"/>
    <n v="23520"/>
    <n v="23520"/>
    <s v=""/>
    <n v="4520"/>
    <d v="2025-02-18T00:00:00"/>
    <n v="927"/>
    <n v="20220"/>
    <d v="2025-03-10T00:00:00"/>
    <n v="27"/>
    <n v="590"/>
    <n v="3300"/>
    <d v="2025-03-10T00:00:00"/>
    <n v="27"/>
    <n v="0"/>
    <n v="9"/>
    <m/>
    <x v="17"/>
    <n v="20220"/>
    <m/>
    <m/>
    <m/>
    <m/>
    <n v="3300"/>
    <m/>
    <m/>
    <m/>
    <m/>
    <m/>
    <m/>
    <m/>
    <m/>
    <n v="23520"/>
    <n v="2613.3333333333335"/>
  </r>
  <r>
    <x v="4"/>
    <s v="F"/>
    <m/>
    <n v="3319"/>
    <x v="0"/>
    <x v="6"/>
    <s v="DS Carolina"/>
    <n v="4653"/>
    <m/>
    <m/>
    <d v="2025-02-09T00:00:00"/>
    <d v="2025-02-16T00:00:00"/>
    <n v="94404"/>
    <n v="94404"/>
    <s v=""/>
    <n v="4512"/>
    <d v="2025-02-19T00:00:00"/>
    <n v="901"/>
    <n v="89504"/>
    <d v="2025-02-25T00:00:00"/>
    <n v="9"/>
    <n v="574"/>
    <n v="4900"/>
    <d v="2025-02-25T00:00:00"/>
    <n v="9"/>
    <n v="0"/>
    <n v="42"/>
    <m/>
    <x v="8"/>
    <n v="82544"/>
    <m/>
    <n v="6960"/>
    <m/>
    <m/>
    <n v="4900"/>
    <m/>
    <m/>
    <m/>
    <m/>
    <m/>
    <m/>
    <m/>
    <m/>
    <n v="94404"/>
    <n v="2247.7142857142858"/>
  </r>
  <r>
    <x v="4"/>
    <s v="F"/>
    <m/>
    <n v="3199"/>
    <x v="3"/>
    <x v="3"/>
    <s v="PBS"/>
    <n v="4463"/>
    <m/>
    <m/>
    <d v="2025-02-12T00:00:00"/>
    <d v="2025-02-28T00:00:00"/>
    <n v="100938.28"/>
    <n v="100938.28"/>
    <s v=""/>
    <n v="4609"/>
    <d v="2025-05-02T00:00:00"/>
    <n v="1026"/>
    <n v="82788.28"/>
    <d v="2025-05-15T00:00:00"/>
    <n v="76"/>
    <n v="666"/>
    <n v="18150"/>
    <d v="2025-05-15T00:00:00"/>
    <n v="76"/>
    <n v="0"/>
    <n v="44"/>
    <m/>
    <x v="35"/>
    <n v="80172.28"/>
    <m/>
    <n v="2616"/>
    <m/>
    <m/>
    <n v="17400"/>
    <n v="750"/>
    <m/>
    <m/>
    <m/>
    <m/>
    <m/>
    <m/>
    <m/>
    <n v="100938.28"/>
    <n v="2294.0518181818184"/>
  </r>
  <r>
    <x v="4"/>
    <s v="F"/>
    <m/>
    <n v="3242"/>
    <x v="1"/>
    <x v="4"/>
    <s v="FPSO Espirito Santo"/>
    <n v="4561"/>
    <m/>
    <m/>
    <d v="2025-02-12T00:00:00"/>
    <d v="2025-02-16T00:00:00"/>
    <n v="44301.83"/>
    <n v="44301.83"/>
    <s v=""/>
    <n v="4510"/>
    <d v="2025-02-20T00:00:00"/>
    <n v="3839"/>
    <n v="32211.83"/>
    <d v="2025-06-04T00:00:00"/>
    <n v="108"/>
    <n v="2491"/>
    <n v="12090"/>
    <d v="2025-06-04T00:00:00"/>
    <n v="108"/>
    <n v="0"/>
    <n v="20"/>
    <m/>
    <x v="66"/>
    <n v="25260"/>
    <m/>
    <n v="4687.88"/>
    <n v="2263.9499999999998"/>
    <n v="12090"/>
    <m/>
    <m/>
    <m/>
    <m/>
    <m/>
    <m/>
    <m/>
    <m/>
    <m/>
    <n v="44301.83"/>
    <n v="2215.0915"/>
  </r>
  <r>
    <x v="4"/>
    <s v="F"/>
    <m/>
    <n v="3324"/>
    <x v="1"/>
    <x v="15"/>
    <s v="West Carina"/>
    <n v="4662"/>
    <m/>
    <m/>
    <d v="2025-02-12T00:00:00"/>
    <d v="2025-03-02T00:00:00"/>
    <n v="135437"/>
    <n v="135437"/>
    <s v=""/>
    <n v="4563"/>
    <d v="2025-03-12T00:00:00"/>
    <n v="3802"/>
    <n v="114787"/>
    <d v="2025-03-18T00:00:00"/>
    <n v="16"/>
    <n v="2462"/>
    <n v="20650"/>
    <d v="2025-03-18T00:00:00"/>
    <n v="16"/>
    <n v="0"/>
    <n v="45"/>
    <n v="3"/>
    <x v="67"/>
    <n v="109680"/>
    <n v="3667"/>
    <n v="1440"/>
    <m/>
    <m/>
    <n v="17500"/>
    <n v="3150"/>
    <m/>
    <m/>
    <m/>
    <m/>
    <m/>
    <m/>
    <m/>
    <n v="135437"/>
    <n v="2821.6041666666665"/>
  </r>
  <r>
    <x v="2"/>
    <s v="F"/>
    <m/>
    <n v="3324"/>
    <x v="1"/>
    <x v="15"/>
    <s v="West Carina"/>
    <n v="4662"/>
    <m/>
    <m/>
    <d v="2025-02-12T00:00:00"/>
    <d v="2025-03-02T00:00:00"/>
    <n v="12384"/>
    <n v="12384"/>
    <s v=""/>
    <n v="4563"/>
    <d v="2025-03-12T00:00:00"/>
    <n v="3802"/>
    <n v="9394"/>
    <d v="2025-03-18T00:00:00"/>
    <n v="16"/>
    <n v="2462"/>
    <n v="2990"/>
    <d v="2025-03-18T00:00:00"/>
    <n v="16"/>
    <n v="0"/>
    <n v="3"/>
    <m/>
    <x v="29"/>
    <n v="7954"/>
    <m/>
    <n v="1440"/>
    <m/>
    <m/>
    <n v="-160"/>
    <n v="3150"/>
    <m/>
    <m/>
    <m/>
    <m/>
    <m/>
    <m/>
    <m/>
    <n v="12384"/>
    <n v="4128"/>
  </r>
  <r>
    <x v="6"/>
    <s v="F"/>
    <m/>
    <n v="3199"/>
    <x v="3"/>
    <x v="3"/>
    <s v="PBS"/>
    <n v="4463"/>
    <m/>
    <m/>
    <d v="2025-02-12T00:00:00"/>
    <d v="2025-02-28T00:00:00"/>
    <n v="33087.279999999999"/>
    <n v="33087.279999999999"/>
    <s v=""/>
    <n v="4609"/>
    <d v="2025-05-02T00:00:00"/>
    <n v="1026"/>
    <n v="32562.28"/>
    <d v="2025-05-15T00:00:00"/>
    <n v="76"/>
    <n v="666"/>
    <n v="525"/>
    <d v="2025-05-15T00:00:00"/>
    <n v="76"/>
    <n v="0"/>
    <n v="3"/>
    <m/>
    <x v="29"/>
    <n v="32562.28"/>
    <m/>
    <m/>
    <m/>
    <m/>
    <n v="1160"/>
    <n v="-635"/>
    <m/>
    <m/>
    <m/>
    <m/>
    <m/>
    <m/>
    <m/>
    <n v="33087.279999999999"/>
    <n v="11029.093333333332"/>
  </r>
  <r>
    <x v="5"/>
    <s v="F"/>
    <m/>
    <n v="3199"/>
    <x v="3"/>
    <x v="3"/>
    <s v="PBS"/>
    <n v="4463"/>
    <m/>
    <m/>
    <d v="2025-02-12T00:00:00"/>
    <d v="2025-02-28T00:00:00"/>
    <n v="-3337.93"/>
    <n v="-3337.93"/>
    <s v=""/>
    <n v="4609"/>
    <d v="2025-05-02T00:00:00"/>
    <n v="1026"/>
    <n v="-3337.93"/>
    <d v="2025-05-15T00:00:00"/>
    <n v="76"/>
    <n v="666"/>
    <n v="0"/>
    <d v="2025-05-15T00:00:00"/>
    <n v="76"/>
    <n v="0"/>
    <n v="-3"/>
    <n v="3"/>
    <x v="0"/>
    <n v="-6675.86"/>
    <n v="3337.93"/>
    <m/>
    <m/>
    <m/>
    <m/>
    <m/>
    <m/>
    <m/>
    <m/>
    <m/>
    <m/>
    <m/>
    <m/>
    <n v="-3337.93"/>
    <s v=""/>
  </r>
  <r>
    <x v="4"/>
    <s v="F"/>
    <m/>
    <n v="3262"/>
    <x v="3"/>
    <x v="10"/>
    <s v="Arabia I"/>
    <n v="4591"/>
    <m/>
    <m/>
    <d v="2025-02-13T00:00:00"/>
    <d v="2025-03-08T00:00:00"/>
    <n v="90743.95"/>
    <n v="90743.95"/>
    <s v=""/>
    <n v="4592"/>
    <d v="2025-03-17T00:00:00"/>
    <n v="950"/>
    <n v="90743.95"/>
    <d v="2025-03-20T00:00:00"/>
    <n v="12"/>
    <m/>
    <m/>
    <m/>
    <s v=""/>
    <n v="0"/>
    <n v="42"/>
    <m/>
    <x v="8"/>
    <n v="89143.95"/>
    <m/>
    <n v="1600"/>
    <m/>
    <m/>
    <m/>
    <m/>
    <m/>
    <m/>
    <m/>
    <m/>
    <m/>
    <m/>
    <m/>
    <n v="90743.95"/>
    <n v="2160.570238095238"/>
  </r>
  <r>
    <x v="2"/>
    <s v="F"/>
    <m/>
    <n v="3262"/>
    <x v="3"/>
    <x v="10"/>
    <s v="Arabia I"/>
    <n v="4591"/>
    <m/>
    <m/>
    <d v="2025-02-13T00:00:00"/>
    <d v="2025-03-08T00:00:00"/>
    <n v="74873.34"/>
    <n v="74873.34"/>
    <s v=""/>
    <n v="4592"/>
    <d v="2025-03-17T00:00:00"/>
    <n v="950"/>
    <n v="74873.34"/>
    <d v="2025-03-20T00:00:00"/>
    <n v="12"/>
    <m/>
    <m/>
    <m/>
    <s v=""/>
    <n v="0"/>
    <n v="33"/>
    <m/>
    <x v="16"/>
    <n v="59429.3"/>
    <m/>
    <n v="15444.04"/>
    <m/>
    <m/>
    <m/>
    <m/>
    <m/>
    <m/>
    <m/>
    <m/>
    <m/>
    <m/>
    <m/>
    <n v="74873.34"/>
    <n v="2268.889090909091"/>
  </r>
  <r>
    <x v="4"/>
    <s v="F"/>
    <m/>
    <n v="3315"/>
    <x v="0"/>
    <x v="3"/>
    <s v="PBS"/>
    <n v="4664"/>
    <m/>
    <m/>
    <d v="2025-02-14T00:00:00"/>
    <d v="2025-02-22T00:00:00"/>
    <n v="110984.11"/>
    <n v="110984.11"/>
    <s v=""/>
    <n v="4533"/>
    <d v="2025-03-20T00:00:00"/>
    <n v="958"/>
    <n v="93411.25"/>
    <d v="2025-04-03T00:00:00"/>
    <n v="40"/>
    <n v="619"/>
    <n v="17572.86"/>
    <d v="2025-04-03T00:00:00"/>
    <n v="40"/>
    <n v="0"/>
    <n v="31"/>
    <n v="4"/>
    <x v="68"/>
    <n v="88926.25"/>
    <m/>
    <n v="4025"/>
    <n v="460"/>
    <m/>
    <n v="17572.86"/>
    <m/>
    <m/>
    <m/>
    <m/>
    <m/>
    <m/>
    <m/>
    <m/>
    <n v="110984.11"/>
    <n v="3170.9745714285714"/>
  </r>
  <r>
    <x v="4"/>
    <s v="F"/>
    <m/>
    <n v="3331"/>
    <x v="5"/>
    <x v="8"/>
    <s v="Skandi Vitória"/>
    <n v="4696"/>
    <m/>
    <m/>
    <d v="2025-02-14T00:00:00"/>
    <d v="2025-02-23T00:00:00"/>
    <n v="118637.8"/>
    <n v="118637.8"/>
    <s v=""/>
    <n v="4590"/>
    <d v="2025-04-04T00:00:00"/>
    <n v="3828"/>
    <n v="78466"/>
    <d v="2025-05-02T00:00:00"/>
    <n v="68"/>
    <n v="2483"/>
    <n v="40171.800000000003"/>
    <d v="2025-05-02T00:00:00"/>
    <n v="68"/>
    <n v="0"/>
    <m/>
    <m/>
    <x v="0"/>
    <n v="75801"/>
    <m/>
    <n v="2290"/>
    <m/>
    <m/>
    <n v="40171.800000000003"/>
    <m/>
    <m/>
    <m/>
    <m/>
    <m/>
    <m/>
    <n v="375"/>
    <m/>
    <n v="118637.8"/>
    <s v=""/>
  </r>
  <r>
    <x v="2"/>
    <s v="F"/>
    <m/>
    <n v="3315"/>
    <x v="0"/>
    <x v="3"/>
    <s v="PBS"/>
    <n v="4664"/>
    <m/>
    <m/>
    <d v="2025-02-14T00:00:00"/>
    <d v="2025-02-22T00:00:00"/>
    <n v="-12324.35"/>
    <n v="-12324.35"/>
    <s v=""/>
    <n v="4533"/>
    <d v="2025-03-20T00:00:00"/>
    <n v="958"/>
    <n v="-7492.8899999999994"/>
    <d v="2025-04-03T00:00:00"/>
    <n v="40"/>
    <n v="619"/>
    <n v="-4831.4600000000009"/>
    <d v="2025-04-03T00:00:00"/>
    <n v="40"/>
    <n v="0"/>
    <m/>
    <m/>
    <x v="0"/>
    <n v="-10163"/>
    <n v="5081.5"/>
    <n v="-1951.3899999999999"/>
    <n v="-460"/>
    <m/>
    <n v="-5636.4600000000009"/>
    <n v="805"/>
    <m/>
    <m/>
    <m/>
    <m/>
    <m/>
    <m/>
    <m/>
    <n v="-12324.35"/>
    <s v=""/>
  </r>
  <r>
    <x v="6"/>
    <s v="F"/>
    <m/>
    <n v="3331"/>
    <x v="5"/>
    <x v="8"/>
    <s v="Skandi Vitória"/>
    <n v="4696"/>
    <m/>
    <m/>
    <d v="2025-02-14T00:00:00"/>
    <d v="2025-02-23T00:00:00"/>
    <n v="35562.85"/>
    <n v="35562.849999999991"/>
    <s v=""/>
    <n v="4590"/>
    <d v="2025-04-04T00:00:00"/>
    <n v="3828"/>
    <n v="23620.129999999997"/>
    <d v="2025-05-02T00:00:00"/>
    <n v="68"/>
    <n v="2483"/>
    <n v="11942.719999999998"/>
    <d v="2025-05-02T00:00:00"/>
    <n v="68"/>
    <n v="-3.637978807091713E-12"/>
    <n v="39"/>
    <m/>
    <x v="41"/>
    <n v="-1709.2400000000052"/>
    <m/>
    <n v="4935.3100000000004"/>
    <n v="20769.060000000001"/>
    <m/>
    <n v="6713.1599999999962"/>
    <n v="5229.5600000000004"/>
    <m/>
    <m/>
    <m/>
    <m/>
    <m/>
    <n v="-375"/>
    <m/>
    <n v="35562.849999999991"/>
    <n v="911.86794871794848"/>
  </r>
  <r>
    <x v="4"/>
    <s v="F"/>
    <m/>
    <n v="3266"/>
    <x v="3"/>
    <x v="1"/>
    <s v="MV-32"/>
    <n v="4601"/>
    <m/>
    <m/>
    <d v="2025-02-15T00:00:00"/>
    <d v="2025-03-01T00:00:00"/>
    <n v="56802.03"/>
    <n v="56802.03"/>
    <s v=""/>
    <n v="4568"/>
    <d v="2025-03-13T00:00:00"/>
    <n v="973"/>
    <n v="52952.03"/>
    <d v="2025-04-11T00:00:00"/>
    <n v="41"/>
    <n v="628"/>
    <n v="3850"/>
    <d v="2025-04-11T00:00:00"/>
    <n v="41"/>
    <n v="0"/>
    <n v="42"/>
    <m/>
    <x v="8"/>
    <n v="52052"/>
    <m/>
    <n v="900.03"/>
    <m/>
    <m/>
    <n v="3850"/>
    <m/>
    <m/>
    <m/>
    <m/>
    <m/>
    <m/>
    <m/>
    <m/>
    <n v="56802.03"/>
    <n v="1352.4292857142857"/>
  </r>
  <r>
    <x v="4"/>
    <s v="F"/>
    <m/>
    <n v="3320"/>
    <x v="0"/>
    <x v="5"/>
    <s v="Q7000"/>
    <n v="4682"/>
    <m/>
    <m/>
    <d v="2025-02-15T00:00:00"/>
    <d v="2025-03-14T00:00:00"/>
    <n v="438668.48"/>
    <n v="438668.48"/>
    <s v=""/>
    <n v="4554"/>
    <d v="2025-03-26T00:00:00"/>
    <n v="3807"/>
    <n v="376495.75999999995"/>
    <d v="2025-04-01T00:00:00"/>
    <m/>
    <n v="2466"/>
    <n v="62172.72"/>
    <d v="2025-04-01T00:00:00"/>
    <n v="18"/>
    <n v="2.9103830456733704E-11"/>
    <n v="126"/>
    <m/>
    <x v="69"/>
    <n v="291843.71999999997"/>
    <m/>
    <n v="4752"/>
    <n v="67100.039999999994"/>
    <m/>
    <n v="58986.720000000001"/>
    <n v="3186"/>
    <m/>
    <n v="12800"/>
    <m/>
    <m/>
    <m/>
    <m/>
    <m/>
    <n v="438668.48"/>
    <n v="3481.4958730158728"/>
  </r>
  <r>
    <x v="4"/>
    <s v="F"/>
    <m/>
    <n v="3333"/>
    <x v="4"/>
    <x v="5"/>
    <s v="Q7000"/>
    <n v="4689"/>
    <m/>
    <m/>
    <d v="2025-02-15T00:00:00"/>
    <d v="2025-03-07T00:00:00"/>
    <n v="30914.959999999999"/>
    <n v="30914.960000000003"/>
    <s v=""/>
    <n v="4557"/>
    <d v="2025-03-07T00:00:00"/>
    <m/>
    <m/>
    <m/>
    <s v=""/>
    <n v="595"/>
    <n v="30914.960000000003"/>
    <d v="2025-03-10T00:00:00"/>
    <n v="3"/>
    <n v="0"/>
    <m/>
    <m/>
    <x v="0"/>
    <m/>
    <m/>
    <m/>
    <m/>
    <m/>
    <n v="27728.960000000003"/>
    <n v="3186"/>
    <m/>
    <m/>
    <m/>
    <m/>
    <m/>
    <m/>
    <m/>
    <n v="30914.960000000003"/>
    <s v=""/>
  </r>
  <r>
    <x v="2"/>
    <s v="F"/>
    <m/>
    <n v="3266"/>
    <x v="3"/>
    <x v="1"/>
    <s v="MV-32"/>
    <n v="4601"/>
    <m/>
    <m/>
    <d v="2025-02-15T00:00:00"/>
    <d v="2025-03-01T00:00:00"/>
    <n v="900.45"/>
    <n v="900.44999999999993"/>
    <s v=""/>
    <n v="4568"/>
    <d v="2025-03-13T00:00:00"/>
    <n v="973"/>
    <n v="900.44999999999993"/>
    <d v="2025-04-11T00:00:00"/>
    <n v="41"/>
    <n v="628"/>
    <n v="0"/>
    <d v="2025-04-11T00:00:00"/>
    <n v="41"/>
    <n v="0"/>
    <m/>
    <m/>
    <x v="0"/>
    <m/>
    <m/>
    <n v="900.03"/>
    <m/>
    <m/>
    <m/>
    <m/>
    <m/>
    <m/>
    <m/>
    <m/>
    <n v="0.42"/>
    <m/>
    <m/>
    <n v="900.44999999999993"/>
    <s v=""/>
  </r>
  <r>
    <x v="2"/>
    <s v="F"/>
    <m/>
    <n v="3320"/>
    <x v="0"/>
    <x v="5"/>
    <s v="Q7000"/>
    <n v="4682"/>
    <m/>
    <m/>
    <d v="2025-02-15T00:00:00"/>
    <d v="2025-03-14T00:00:00"/>
    <n v="568460.9"/>
    <n v="568460.9"/>
    <s v=""/>
    <n v="4554"/>
    <d v="2025-03-26T00:00:00"/>
    <n v="3807"/>
    <n v="356753.77999999997"/>
    <d v="2025-04-01T00:00:00"/>
    <n v="18"/>
    <n v="2466"/>
    <n v="211707.12000000002"/>
    <d v="2025-04-01T00:00:00"/>
    <n v="18"/>
    <n v="2.9103830456733704E-11"/>
    <n v="92"/>
    <m/>
    <x v="70"/>
    <n v="230470.90000000002"/>
    <m/>
    <n v="53922"/>
    <n v="48993.680000000008"/>
    <m/>
    <n v="208521.12000000002"/>
    <n v="3186"/>
    <m/>
    <n v="12800"/>
    <m/>
    <n v="10567.199999999953"/>
    <m/>
    <m/>
    <m/>
    <n v="568460.9"/>
    <n v="6178.9228260869568"/>
  </r>
  <r>
    <x v="2"/>
    <s v="F"/>
    <m/>
    <n v="3333"/>
    <x v="4"/>
    <x v="5"/>
    <s v="Q7000"/>
    <n v="4689"/>
    <m/>
    <m/>
    <d v="2025-02-15T00:00:00"/>
    <d v="2025-03-07T00:00:00"/>
    <n v="17050.48"/>
    <n v="17050.480000000003"/>
    <s v=""/>
    <n v="4557"/>
    <d v="2025-03-07T00:00:00"/>
    <m/>
    <m/>
    <m/>
    <s v=""/>
    <n v="595"/>
    <n v="17050.480000000003"/>
    <d v="2025-03-10T00:00:00"/>
    <n v="3"/>
    <n v="0"/>
    <m/>
    <m/>
    <x v="0"/>
    <m/>
    <m/>
    <m/>
    <m/>
    <m/>
    <n v="13864.480000000001"/>
    <n v="3186"/>
    <m/>
    <m/>
    <m/>
    <m/>
    <m/>
    <m/>
    <m/>
    <n v="17050.480000000003"/>
    <s v=""/>
  </r>
  <r>
    <x v="4"/>
    <s v="F"/>
    <m/>
    <n v="2893"/>
    <x v="3"/>
    <x v="0"/>
    <s v="ODN I"/>
    <n v="3794"/>
    <m/>
    <m/>
    <d v="2025-02-16T00:00:00"/>
    <d v="2025-02-22T00:00:00"/>
    <n v="51262.75"/>
    <n v="51262.75"/>
    <s v=""/>
    <n v="4527"/>
    <d v="2025-02-19T00:00:00"/>
    <n v="954"/>
    <n v="42922.18"/>
    <d v="2025-04-01T00:00:00"/>
    <n v="38"/>
    <n v="615"/>
    <n v="8340.57"/>
    <d v="2025-04-01T00:00:00"/>
    <n v="38"/>
    <n v="0"/>
    <n v="21"/>
    <m/>
    <x v="7"/>
    <n v="42922.18"/>
    <m/>
    <m/>
    <m/>
    <m/>
    <n v="8340.57"/>
    <m/>
    <m/>
    <m/>
    <m/>
    <m/>
    <m/>
    <m/>
    <m/>
    <n v="51262.75"/>
    <n v="2441.0833333333335"/>
  </r>
  <r>
    <x v="2"/>
    <s v="F"/>
    <m/>
    <n v="2893"/>
    <x v="3"/>
    <x v="0"/>
    <s v="ODN I"/>
    <n v="3794"/>
    <m/>
    <m/>
    <d v="2025-02-16T00:00:00"/>
    <d v="2025-02-22T00:00:00"/>
    <n v="-7323.25"/>
    <n v="-7323.2499999999973"/>
    <s v=""/>
    <n v="4527"/>
    <d v="2025-02-19T00:00:00"/>
    <n v="954"/>
    <n v="-6131.739999999998"/>
    <d v="2025-04-01T00:00:00"/>
    <n v="38"/>
    <n v="615"/>
    <n v="-1191.5099999999993"/>
    <d v="2025-04-01T00:00:00"/>
    <n v="38"/>
    <n v="0"/>
    <m/>
    <m/>
    <x v="0"/>
    <n v="-6131.739999999998"/>
    <m/>
    <m/>
    <m/>
    <m/>
    <n v="-1191.5099999999993"/>
    <m/>
    <m/>
    <m/>
    <m/>
    <m/>
    <m/>
    <m/>
    <m/>
    <n v="-7323.2499999999973"/>
    <s v=""/>
  </r>
  <r>
    <x v="4"/>
    <s v="F"/>
    <m/>
    <n v="3291"/>
    <x v="2"/>
    <x v="13"/>
    <s v="Brava Star"/>
    <n v="3380"/>
    <m/>
    <m/>
    <d v="2025-02-17T00:00:00"/>
    <d v="2025-02-03T00:00:00"/>
    <n v="65167.8"/>
    <n v="65167.8"/>
    <s v=""/>
    <n v="4538"/>
    <d v="2025-03-06T00:00:00"/>
    <n v="939"/>
    <n v="65167.8"/>
    <d v="2025-03-14T00:00:00"/>
    <n v="39"/>
    <m/>
    <m/>
    <m/>
    <s v=""/>
    <n v="0"/>
    <n v="36"/>
    <m/>
    <x v="11"/>
    <n v="61663.8"/>
    <m/>
    <n v="3504"/>
    <m/>
    <m/>
    <m/>
    <m/>
    <m/>
    <m/>
    <m/>
    <m/>
    <m/>
    <m/>
    <m/>
    <n v="65167.8"/>
    <n v="1810.2166666666667"/>
  </r>
  <r>
    <x v="4"/>
    <s v="F"/>
    <m/>
    <n v="3340"/>
    <x v="4"/>
    <x v="0"/>
    <s v="Norbe IX"/>
    <n v="4701"/>
    <m/>
    <m/>
    <d v="2025-02-17T00:00:00"/>
    <d v="2025-03-28T00:00:00"/>
    <n v="5490.1"/>
    <n v="5490.1"/>
    <s v=""/>
    <n v="4519"/>
    <d v="2025-04-11T00:00:00"/>
    <m/>
    <m/>
    <m/>
    <s v=""/>
    <n v="636"/>
    <n v="5490.1"/>
    <d v="2025-04-15T00:00:00"/>
    <n v="18"/>
    <n v="0"/>
    <m/>
    <m/>
    <x v="0"/>
    <m/>
    <m/>
    <m/>
    <m/>
    <m/>
    <n v="5490.1"/>
    <m/>
    <m/>
    <m/>
    <m/>
    <m/>
    <m/>
    <m/>
    <m/>
    <n v="5490.1"/>
    <s v=""/>
  </r>
  <r>
    <x v="2"/>
    <s v="F"/>
    <m/>
    <n v="3291"/>
    <x v="2"/>
    <x v="13"/>
    <s v="Brava Star"/>
    <n v="3380"/>
    <m/>
    <m/>
    <d v="2025-02-17T00:00:00"/>
    <d v="2025-02-03T00:00:00"/>
    <n v="16817.400000000001"/>
    <n v="16817.400000000001"/>
    <s v=""/>
    <n v="4538"/>
    <d v="2025-03-06T00:00:00"/>
    <n v="939"/>
    <n v="16817.400000000001"/>
    <d v="2025-03-14T00:00:00"/>
    <n v="39"/>
    <m/>
    <m/>
    <m/>
    <s v=""/>
    <n v="0"/>
    <n v="6"/>
    <m/>
    <x v="3"/>
    <n v="16817.400000000001"/>
    <m/>
    <m/>
    <m/>
    <m/>
    <m/>
    <m/>
    <m/>
    <m/>
    <m/>
    <m/>
    <m/>
    <m/>
    <m/>
    <n v="16817.400000000001"/>
    <n v="2802.9"/>
  </r>
  <r>
    <x v="2"/>
    <s v="F"/>
    <m/>
    <n v="3340"/>
    <x v="4"/>
    <x v="0"/>
    <s v="Norbe IX"/>
    <n v="4701"/>
    <m/>
    <m/>
    <d v="2025-02-17T00:00:00"/>
    <d v="2025-03-28T00:00:00"/>
    <n v="14473.9"/>
    <n v="14473.9"/>
    <s v=""/>
    <n v="4519"/>
    <d v="2025-04-11T00:00:00"/>
    <m/>
    <m/>
    <m/>
    <s v=""/>
    <n v="636"/>
    <n v="14473.9"/>
    <d v="2025-04-15T00:00:00"/>
    <n v="18"/>
    <n v="0"/>
    <m/>
    <m/>
    <x v="0"/>
    <m/>
    <m/>
    <m/>
    <m/>
    <m/>
    <n v="14473.9"/>
    <m/>
    <m/>
    <m/>
    <m/>
    <m/>
    <m/>
    <m/>
    <m/>
    <n v="14473.9"/>
    <s v=""/>
  </r>
  <r>
    <x v="2"/>
    <m/>
    <m/>
    <n v="3225"/>
    <x v="1"/>
    <x v="8"/>
    <s v="Skandi Olinda"/>
    <n v="4533"/>
    <m/>
    <m/>
    <d v="2025-02-19T00:00:00"/>
    <d v="2025-02-26T00:00:00"/>
    <m/>
    <n v="0"/>
    <s v=""/>
    <n v="4631"/>
    <m/>
    <m/>
    <m/>
    <m/>
    <s v=""/>
    <m/>
    <m/>
    <m/>
    <s v=""/>
    <n v="0"/>
    <m/>
    <m/>
    <x v="0"/>
    <m/>
    <m/>
    <m/>
    <m/>
    <m/>
    <m/>
    <m/>
    <m/>
    <m/>
    <m/>
    <m/>
    <m/>
    <m/>
    <m/>
    <n v="0"/>
    <s v=""/>
  </r>
  <r>
    <x v="4"/>
    <s v="F"/>
    <m/>
    <n v="3274"/>
    <x v="3"/>
    <x v="5"/>
    <s v="Q7000"/>
    <n v="4445"/>
    <m/>
    <m/>
    <d v="2025-02-20T00:00:00"/>
    <d v="2025-02-22T00:00:00"/>
    <n v="45841.4"/>
    <n v="45841.399999999994"/>
    <s v=""/>
    <n v="4561"/>
    <d v="2025-03-07T00:00:00"/>
    <n v="944"/>
    <n v="25592.6"/>
    <d v="2025-03-14T00:00:00"/>
    <n v="20"/>
    <n v="605"/>
    <n v="20248.8"/>
    <d v="2025-03-14T00:00:00"/>
    <n v="20"/>
    <n v="-3.637978807091713E-12"/>
    <n v="9"/>
    <m/>
    <x v="17"/>
    <n v="18921.599999999999"/>
    <m/>
    <n v="636.87"/>
    <n v="6034.13"/>
    <m/>
    <n v="13876.8"/>
    <n v="6372"/>
    <m/>
    <m/>
    <m/>
    <m/>
    <m/>
    <m/>
    <m/>
    <n v="45841.399999999994"/>
    <n v="5093.4888888888881"/>
  </r>
  <r>
    <x v="4"/>
    <s v="F"/>
    <m/>
    <n v="3343"/>
    <x v="0"/>
    <x v="5"/>
    <s v="Q7000"/>
    <n v="4707"/>
    <m/>
    <m/>
    <d v="2025-02-20T00:00:00"/>
    <d v="2025-02-28T00:00:00"/>
    <n v="91963.22"/>
    <n v="91963.22"/>
    <s v=""/>
    <n v="4560"/>
    <d v="2025-03-07T00:00:00"/>
    <n v="3824"/>
    <n v="82608.539999999994"/>
    <d v="2025-05-02T00:00:00"/>
    <n v="63"/>
    <n v="2480"/>
    <n v="9354.68"/>
    <d v="2025-05-02T00:00:00"/>
    <n v="63"/>
    <n v="7.2759576141834259E-12"/>
    <n v="28"/>
    <m/>
    <x v="31"/>
    <n v="62675.199999999997"/>
    <m/>
    <n v="5022.22"/>
    <n v="14911.12"/>
    <m/>
    <n v="6168.68"/>
    <n v="3186"/>
    <m/>
    <m/>
    <m/>
    <m/>
    <m/>
    <m/>
    <m/>
    <n v="91963.22"/>
    <n v="3284.4007142857145"/>
  </r>
  <r>
    <x v="2"/>
    <s v="F"/>
    <m/>
    <n v="3274"/>
    <x v="3"/>
    <x v="5"/>
    <s v="Q7000"/>
    <n v="4445"/>
    <m/>
    <m/>
    <d v="2025-02-20T00:00:00"/>
    <d v="2025-02-22T00:00:00"/>
    <n v="86.4"/>
    <n v="86.4"/>
    <s v=""/>
    <n v="4561"/>
    <d v="2025-03-07T00:00:00"/>
    <n v="944"/>
    <n v="0"/>
    <d v="2025-03-14T00:00:00"/>
    <n v="20"/>
    <n v="605"/>
    <n v="86.4"/>
    <d v="2025-03-14T00:00:00"/>
    <n v="20"/>
    <n v="0"/>
    <m/>
    <m/>
    <x v="0"/>
    <m/>
    <m/>
    <m/>
    <m/>
    <m/>
    <n v="86.4"/>
    <m/>
    <m/>
    <m/>
    <m/>
    <m/>
    <m/>
    <m/>
    <m/>
    <n v="86.4"/>
    <s v=""/>
  </r>
  <r>
    <x v="4"/>
    <s v="F"/>
    <m/>
    <n v="3350"/>
    <x v="1"/>
    <x v="17"/>
    <s v="Base"/>
    <n v="4716"/>
    <m/>
    <m/>
    <d v="2025-02-22T00:00:00"/>
    <d v="2025-02-22T00:00:00"/>
    <n v="6043.25"/>
    <n v="6043.25"/>
    <s v=""/>
    <n v="4532"/>
    <d v="2025-02-28T00:00:00"/>
    <n v="932"/>
    <n v="6043.25"/>
    <d v="2025-03-11T00:00:00"/>
    <n v="17"/>
    <m/>
    <m/>
    <m/>
    <s v=""/>
    <n v="0"/>
    <n v="2"/>
    <m/>
    <x v="1"/>
    <n v="4855.87"/>
    <m/>
    <n v="474.38"/>
    <m/>
    <m/>
    <n v="713"/>
    <m/>
    <m/>
    <m/>
    <m/>
    <m/>
    <m/>
    <m/>
    <m/>
    <n v="6043.25"/>
    <n v="3021.625"/>
  </r>
  <r>
    <x v="4"/>
    <s v="F"/>
    <m/>
    <n v="3031"/>
    <x v="0"/>
    <x v="0"/>
    <s v="ODN I"/>
    <n v="4120"/>
    <m/>
    <m/>
    <d v="2025-02-23T00:00:00"/>
    <d v="2025-03-09T00:00:00"/>
    <n v="13347.24"/>
    <n v="13347.24"/>
    <s v=""/>
    <n v="4534"/>
    <d v="2025-03-11T00:00:00"/>
    <n v="938"/>
    <n v="12833.88"/>
    <d v="2025-03-13T00:00:00"/>
    <n v="4"/>
    <n v="600"/>
    <n v="513.36"/>
    <d v="2025-03-13T00:00:00"/>
    <n v="4"/>
    <n v="5.6843418860808015E-13"/>
    <n v="7"/>
    <m/>
    <x v="3"/>
    <n v="12833.88"/>
    <m/>
    <m/>
    <m/>
    <m/>
    <n v="513.36"/>
    <m/>
    <m/>
    <m/>
    <m/>
    <m/>
    <m/>
    <m/>
    <m/>
    <n v="13347.24"/>
    <n v="2224.54"/>
  </r>
  <r>
    <x v="4"/>
    <s v="F"/>
    <m/>
    <n v="3294"/>
    <x v="2"/>
    <x v="10"/>
    <s v="Takatsugu J"/>
    <n v="3701"/>
    <m/>
    <m/>
    <d v="2025-02-23T00:00:00"/>
    <d v="2025-03-10T00:00:00"/>
    <n v="32389.040000000001"/>
    <n v="32389.039999999997"/>
    <s v=""/>
    <n v="4565"/>
    <d v="2025-03-10T00:00:00"/>
    <n v="937"/>
    <n v="19017.439999999999"/>
    <d v="2025-03-13T00:00:00"/>
    <n v="3"/>
    <n v="599"/>
    <n v="13371.599999999999"/>
    <d v="2025-03-13T00:00:00"/>
    <n v="3"/>
    <n v="0"/>
    <n v="16"/>
    <m/>
    <x v="47"/>
    <n v="19017.439999999999"/>
    <m/>
    <m/>
    <m/>
    <m/>
    <n v="13371.599999999999"/>
    <m/>
    <m/>
    <m/>
    <m/>
    <m/>
    <m/>
    <m/>
    <m/>
    <n v="32389.039999999997"/>
    <n v="2024.3149999999998"/>
  </r>
  <r>
    <x v="2"/>
    <s v="F"/>
    <m/>
    <n v="3031"/>
    <x v="0"/>
    <x v="0"/>
    <s v="ODN I"/>
    <n v="4120"/>
    <m/>
    <m/>
    <d v="2025-02-23T00:00:00"/>
    <d v="2025-03-09T00:00:00"/>
    <n v="17796.32"/>
    <n v="17796.32"/>
    <s v=""/>
    <n v="4534"/>
    <d v="2025-03-11T00:00:00"/>
    <n v="938"/>
    <n v="17111.84"/>
    <d v="2025-03-13T00:00:00"/>
    <n v="4"/>
    <n v="600"/>
    <n v="684.48"/>
    <d v="2025-03-13T00:00:00"/>
    <n v="4"/>
    <n v="-4.5474735088646412E-13"/>
    <n v="7"/>
    <m/>
    <x v="5"/>
    <n v="17111.84"/>
    <m/>
    <m/>
    <m/>
    <m/>
    <n v="684.48"/>
    <m/>
    <m/>
    <m/>
    <m/>
    <m/>
    <m/>
    <m/>
    <m/>
    <n v="17796.32"/>
    <n v="2224.54"/>
  </r>
  <r>
    <x v="2"/>
    <s v="F"/>
    <m/>
    <n v="3294"/>
    <x v="2"/>
    <x v="10"/>
    <s v="Takatsugu J"/>
    <n v="3701"/>
    <m/>
    <m/>
    <d v="2025-02-23T00:00:00"/>
    <d v="2025-03-10T00:00:00"/>
    <n v="63077.51"/>
    <n v="63077.509999999995"/>
    <s v=""/>
    <n v="4565"/>
    <d v="2025-03-10T00:00:00"/>
    <n v="937"/>
    <n v="40791.509999999995"/>
    <d v="2025-03-13T00:00:00"/>
    <n v="3"/>
    <n v="599"/>
    <n v="22286"/>
    <d v="2025-03-13T00:00:00"/>
    <n v="3"/>
    <n v="0"/>
    <n v="31"/>
    <m/>
    <x v="71"/>
    <n v="40791.509999999995"/>
    <m/>
    <m/>
    <m/>
    <m/>
    <n v="22286"/>
    <m/>
    <m/>
    <m/>
    <m/>
    <m/>
    <m/>
    <m/>
    <m/>
    <n v="63077.509999999995"/>
    <n v="2034.758387096774"/>
  </r>
  <r>
    <x v="2"/>
    <s v="F"/>
    <m/>
    <n v="3316"/>
    <x v="3"/>
    <x v="5"/>
    <s v="Q7000"/>
    <n v="4667"/>
    <m/>
    <m/>
    <d v="2025-02-23T00:00:00"/>
    <d v="2025-03-22T00:00:00"/>
    <n v="327568.64000000001"/>
    <n v="327568.64000000001"/>
    <s v=""/>
    <n v="4562"/>
    <d v="2025-04-10T00:00:00"/>
    <m/>
    <m/>
    <m/>
    <s v=""/>
    <s v="644-646"/>
    <n v="327568.64000000001"/>
    <d v="2025-04-28T00:00:00"/>
    <n v="37"/>
    <n v="0"/>
    <m/>
    <m/>
    <x v="0"/>
    <m/>
    <m/>
    <m/>
    <m/>
    <m/>
    <n v="327568.64000000001"/>
    <m/>
    <m/>
    <m/>
    <m/>
    <m/>
    <m/>
    <m/>
    <m/>
    <n v="327568.64000000001"/>
    <s v=""/>
  </r>
  <r>
    <x v="7"/>
    <s v="F"/>
    <m/>
    <n v="3316"/>
    <x v="3"/>
    <x v="5"/>
    <s v="Q7000"/>
    <n v="4667"/>
    <m/>
    <m/>
    <d v="2025-02-23T00:00:00"/>
    <d v="2025-03-22T00:00:00"/>
    <n v="-327568.64000000001"/>
    <n v="-327568.64000000001"/>
    <s v=""/>
    <n v="4562"/>
    <d v="2025-04-10T00:00:00"/>
    <m/>
    <m/>
    <m/>
    <s v=""/>
    <s v="644-646"/>
    <n v="-327568.64000000001"/>
    <d v="2025-04-28T00:00:00"/>
    <n v="37"/>
    <n v="0"/>
    <m/>
    <m/>
    <x v="0"/>
    <m/>
    <m/>
    <m/>
    <m/>
    <m/>
    <n v="-327568.64000000001"/>
    <m/>
    <m/>
    <m/>
    <m/>
    <m/>
    <m/>
    <m/>
    <m/>
    <n v="-327568.64000000001"/>
    <s v=""/>
  </r>
  <r>
    <x v="7"/>
    <s v="F"/>
    <m/>
    <n v="3333"/>
    <x v="4"/>
    <x v="5"/>
    <s v="Q7000"/>
    <n v="4689"/>
    <m/>
    <m/>
    <d v="2025-02-23T00:00:00"/>
    <d v="2025-03-22T00:00:00"/>
    <n v="327568.64000000001"/>
    <n v="327568.64000000001"/>
    <s v=""/>
    <n v="3562"/>
    <d v="2025-04-10T00:00:00"/>
    <m/>
    <m/>
    <m/>
    <s v=""/>
    <s v="644-646"/>
    <n v="327568.64000000001"/>
    <d v="2025-04-28T00:00:00"/>
    <n v="37"/>
    <n v="0"/>
    <m/>
    <m/>
    <x v="0"/>
    <m/>
    <m/>
    <m/>
    <m/>
    <m/>
    <n v="327568.64000000001"/>
    <m/>
    <m/>
    <m/>
    <m/>
    <m/>
    <m/>
    <m/>
    <m/>
    <n v="327568.64000000001"/>
    <s v=""/>
  </r>
  <r>
    <x v="4"/>
    <s v="F"/>
    <m/>
    <n v="3341"/>
    <x v="1"/>
    <x v="15"/>
    <s v="West Tellus"/>
    <n v="4693"/>
    <m/>
    <m/>
    <d v="2025-02-24T00:00:00"/>
    <d v="2025-03-17T00:00:00"/>
    <n v="89570.1"/>
    <n v="89570.1"/>
    <s v=""/>
    <n v="4580"/>
    <d v="2025-03-24T00:00:00"/>
    <n v="3819"/>
    <n v="76220.100000000006"/>
    <d v="2025-04-16T00:00:00"/>
    <n v="30"/>
    <n v="2478"/>
    <n v="13350"/>
    <d v="2025-04-16T00:00:00"/>
    <n v="30"/>
    <n v="0"/>
    <n v="30"/>
    <m/>
    <x v="19"/>
    <n v="73340.100000000006"/>
    <m/>
    <n v="2880"/>
    <m/>
    <m/>
    <n v="10200"/>
    <n v="3150"/>
    <m/>
    <m/>
    <m/>
    <m/>
    <m/>
    <m/>
    <m/>
    <n v="89570.1"/>
    <n v="2985.67"/>
  </r>
  <r>
    <x v="2"/>
    <s v="F"/>
    <m/>
    <n v="3341"/>
    <x v="1"/>
    <x v="15"/>
    <s v="West Tellus"/>
    <n v="4693"/>
    <m/>
    <m/>
    <d v="2025-02-24T00:00:00"/>
    <d v="2025-03-17T00:00:00"/>
    <n v="188939.9"/>
    <n v="188939.9"/>
    <s v=""/>
    <n v="4580"/>
    <d v="2025-03-24T00:00:00"/>
    <n v="3819"/>
    <n v="154259.9"/>
    <d v="2025-04-16T00:00:00"/>
    <n v="30"/>
    <n v="2478"/>
    <n v="34680"/>
    <d v="2025-04-16T00:00:00"/>
    <n v="30"/>
    <n v="0"/>
    <n v="50"/>
    <n v="6"/>
    <x v="37"/>
    <n v="118069.9"/>
    <n v="7189"/>
    <n v="3360"/>
    <m/>
    <m/>
    <n v="34680"/>
    <m/>
    <m/>
    <m/>
    <m/>
    <n v="25641"/>
    <m/>
    <m/>
    <m/>
    <n v="188939.9"/>
    <n v="3373.9267857142854"/>
  </r>
  <r>
    <x v="8"/>
    <s v="F"/>
    <m/>
    <n v="3341"/>
    <x v="1"/>
    <x v="15"/>
    <s v="West Tellus"/>
    <n v="4693"/>
    <m/>
    <m/>
    <d v="2025-02-24T00:00:00"/>
    <d v="2025-03-17T00:00:00"/>
    <n v="-25641"/>
    <n v="-25641"/>
    <s v=""/>
    <n v="4580"/>
    <d v="2025-03-24T00:00:00"/>
    <n v="3819"/>
    <n v="-25641"/>
    <d v="2025-04-16T00:00:00"/>
    <n v="30"/>
    <n v="2478"/>
    <n v="0"/>
    <d v="2025-04-16T00:00:00"/>
    <n v="30"/>
    <n v="0"/>
    <m/>
    <m/>
    <x v="0"/>
    <m/>
    <m/>
    <m/>
    <m/>
    <m/>
    <m/>
    <m/>
    <m/>
    <m/>
    <m/>
    <n v="-25641"/>
    <m/>
    <m/>
    <m/>
    <n v="-25641"/>
    <s v=""/>
  </r>
  <r>
    <x v="4"/>
    <s v="F"/>
    <m/>
    <n v="3280"/>
    <x v="0"/>
    <x v="3"/>
    <s v="Orion"/>
    <n v="4629"/>
    <m/>
    <m/>
    <d v="2025-02-25T00:00:00"/>
    <d v="2025-03-02T00:00:00"/>
    <n v="120514.185"/>
    <n v="120514.185"/>
    <s v=""/>
    <n v="4556"/>
    <d v="2025-03-11T00:00:00"/>
    <n v="946"/>
    <n v="112021.94499999999"/>
    <d v="2025-03-18T00:00:00"/>
    <n v="16"/>
    <n v="607"/>
    <n v="8492.2400000000016"/>
    <d v="2025-03-18T00:00:00"/>
    <n v="16"/>
    <n v="3.637978807091713E-12"/>
    <n v="32"/>
    <m/>
    <x v="72"/>
    <n v="85369.2"/>
    <m/>
    <n v="2324.8049999999998"/>
    <m/>
    <m/>
    <n v="8492.2400000000016"/>
    <m/>
    <m/>
    <n v="12800"/>
    <m/>
    <n v="3175.94"/>
    <m/>
    <m/>
    <n v="8352"/>
    <n v="120514.185"/>
    <n v="3766.0682812499999"/>
  </r>
  <r>
    <x v="4"/>
    <s v="F"/>
    <m/>
    <n v="3309"/>
    <x v="0"/>
    <x v="10"/>
    <s v="Arabia I"/>
    <n v="4657"/>
    <m/>
    <m/>
    <d v="2025-02-25T00:00:00"/>
    <d v="2025-03-05T00:00:00"/>
    <n v="199358.83"/>
    <n v="199358.83"/>
    <s v=""/>
    <n v="4555"/>
    <d v="2025-03-07T00:00:00"/>
    <n v="933"/>
    <n v="142960.59"/>
    <d v="2025-03-11T00:00:00"/>
    <n v="6"/>
    <n v="597"/>
    <n v="56398.239999999998"/>
    <d v="2025-03-11T00:00:00"/>
    <n v="6"/>
    <n v="-7.2759576141834259E-12"/>
    <n v="52"/>
    <m/>
    <x v="13"/>
    <n v="122274.13"/>
    <m/>
    <n v="20311.46"/>
    <m/>
    <m/>
    <n v="56398.239999999998"/>
    <m/>
    <m/>
    <m/>
    <m/>
    <m/>
    <m/>
    <n v="375"/>
    <m/>
    <n v="199358.83"/>
    <n v="3833.8236538461538"/>
  </r>
  <r>
    <x v="4"/>
    <s v="F"/>
    <m/>
    <n v="3349"/>
    <x v="5"/>
    <x v="7"/>
    <s v="Peregrino Bravo"/>
    <n v="4709"/>
    <m/>
    <m/>
    <d v="2025-02-25T00:00:00"/>
    <d v="2025-03-05T00:00:00"/>
    <n v="41513.83"/>
    <n v="41513.83"/>
    <s v=""/>
    <n v="4541"/>
    <d v="2025-03-12T00:00:00"/>
    <n v="993"/>
    <n v="30246.91"/>
    <d v="2025-04-24T00:00:00"/>
    <n v="50"/>
    <n v="639"/>
    <n v="11266.92"/>
    <d v="2025-04-17T00:00:00"/>
    <n v="43"/>
    <n v="1.8189894035458565E-12"/>
    <n v="11"/>
    <m/>
    <x v="12"/>
    <n v="28380"/>
    <m/>
    <n v="1375.6200000000001"/>
    <m/>
    <m/>
    <n v="11266.92"/>
    <m/>
    <m/>
    <m/>
    <m/>
    <m/>
    <m/>
    <n v="491.29"/>
    <m/>
    <n v="41513.83"/>
    <n v="3773.9845454545457"/>
  </r>
  <r>
    <x v="2"/>
    <s v="F"/>
    <m/>
    <n v="3349"/>
    <x v="5"/>
    <x v="7"/>
    <s v="Peregrino Bravo"/>
    <n v="4709"/>
    <m/>
    <m/>
    <d v="2025-02-25T00:00:00"/>
    <d v="2025-03-05T00:00:00"/>
    <n v="42307.34"/>
    <n v="42307.340000000004"/>
    <s v=""/>
    <n v="4541"/>
    <d v="2025-03-12T00:00:00"/>
    <n v="993"/>
    <n v="31040.42"/>
    <d v="2025-04-24T00:00:00"/>
    <n v="50"/>
    <n v="639"/>
    <n v="11266.92"/>
    <d v="2025-04-17T00:00:00"/>
    <n v="43"/>
    <n v="5.4569682106375694E-12"/>
    <n v="10"/>
    <m/>
    <x v="51"/>
    <n v="25800"/>
    <m/>
    <n v="1375.6200000000001"/>
    <m/>
    <m/>
    <n v="11266.92"/>
    <n v="3864.8"/>
    <m/>
    <m/>
    <m/>
    <m/>
    <m/>
    <m/>
    <m/>
    <n v="42307.340000000004"/>
    <n v="4230.7340000000004"/>
  </r>
  <r>
    <x v="2"/>
    <s v="F"/>
    <m/>
    <n v="3280"/>
    <x v="0"/>
    <x v="3"/>
    <s v="Orion"/>
    <n v="4629"/>
    <m/>
    <m/>
    <d v="2025-02-25T00:00:00"/>
    <d v="2025-03-02T00:00:00"/>
    <n v="23921.26"/>
    <n v="23921.26"/>
    <s v=""/>
    <n v="4556"/>
    <d v="2025-03-11T00:00:00"/>
    <n v="946"/>
    <n v="22650.799999999999"/>
    <d v="2025-03-18T00:00:00"/>
    <n v="16"/>
    <n v="607"/>
    <n v="1270.46"/>
    <d v="2025-03-18T00:00:00"/>
    <n v="16"/>
    <n v="-9.0949470177292824E-13"/>
    <n v="8"/>
    <m/>
    <x v="5"/>
    <n v="20326"/>
    <m/>
    <n v="2324.8000000000002"/>
    <m/>
    <m/>
    <n v="1270.46"/>
    <m/>
    <m/>
    <m/>
    <m/>
    <m/>
    <m/>
    <m/>
    <m/>
    <n v="23921.26"/>
    <n v="2990.1574999999998"/>
  </r>
  <r>
    <x v="2"/>
    <s v="F"/>
    <m/>
    <n v="3309"/>
    <x v="0"/>
    <x v="10"/>
    <s v="Arabia I"/>
    <n v="4657"/>
    <m/>
    <m/>
    <d v="2025-02-25T00:00:00"/>
    <d v="2025-03-05T00:00:00"/>
    <n v="241482.72"/>
    <n v="241482.72"/>
    <s v=""/>
    <n v="4555"/>
    <d v="2025-03-07T00:00:00"/>
    <n v="933"/>
    <n v="168224.66"/>
    <d v="2025-03-11T00:00:00"/>
    <n v="6"/>
    <n v="597"/>
    <n v="73258.06"/>
    <d v="2025-03-11T00:00:00"/>
    <n v="6"/>
    <n v="0"/>
    <n v="51"/>
    <m/>
    <x v="73"/>
    <n v="122274.6"/>
    <m/>
    <n v="25111.46"/>
    <m/>
    <m/>
    <n v="70497.8"/>
    <n v="2760.26"/>
    <m/>
    <m/>
    <m/>
    <n v="20838.599999999999"/>
    <m/>
    <m/>
    <m/>
    <n v="241482.72"/>
    <n v="4734.9552941176471"/>
  </r>
  <r>
    <x v="6"/>
    <s v="F"/>
    <m/>
    <n v="3349"/>
    <x v="5"/>
    <x v="7"/>
    <s v="Peregrino Bravo"/>
    <n v="4709"/>
    <m/>
    <m/>
    <d v="2025-02-25T00:00:00"/>
    <d v="2025-03-05T00:00:00"/>
    <n v="0.8"/>
    <n v="0.8"/>
    <s v=""/>
    <n v="4541"/>
    <d v="2025-03-12T00:00:00"/>
    <n v="993"/>
    <n v="0.8"/>
    <d v="2025-04-24T00:00:00"/>
    <n v="50"/>
    <n v="639"/>
    <m/>
    <d v="2025-04-17T00:00:00"/>
    <n v="43"/>
    <n v="0"/>
    <m/>
    <m/>
    <x v="0"/>
    <m/>
    <m/>
    <m/>
    <m/>
    <m/>
    <m/>
    <n v="0.8"/>
    <m/>
    <m/>
    <m/>
    <m/>
    <m/>
    <m/>
    <m/>
    <n v="0.8"/>
    <s v=""/>
  </r>
  <r>
    <x v="4"/>
    <s v="F"/>
    <m/>
    <n v="3336"/>
    <x v="1"/>
    <x v="17"/>
    <s v="PBS"/>
    <n v="4698"/>
    <m/>
    <m/>
    <d v="2025-02-27T00:00:00"/>
    <d v="2025-02-28T00:00:00"/>
    <n v="12295"/>
    <n v="12295"/>
    <s v=""/>
    <n v="4591"/>
    <d v="2025-03-21T00:00:00"/>
    <s v="985-986"/>
    <n v="12295"/>
    <d v="2025-04-15T00:00:00"/>
    <n v="46"/>
    <m/>
    <m/>
    <m/>
    <s v=""/>
    <n v="0"/>
    <n v="6"/>
    <m/>
    <x v="3"/>
    <n v="11480"/>
    <m/>
    <m/>
    <m/>
    <m/>
    <n v="440"/>
    <m/>
    <m/>
    <m/>
    <m/>
    <m/>
    <m/>
    <n v="375"/>
    <m/>
    <n v="12295"/>
    <n v="2049.1666666666665"/>
  </r>
  <r>
    <x v="6"/>
    <s v="F"/>
    <m/>
    <n v="3336"/>
    <x v="1"/>
    <x v="17"/>
    <s v="PBS"/>
    <n v="4698"/>
    <m/>
    <m/>
    <d v="2025-02-27T00:00:00"/>
    <d v="2025-02-28T00:00:00"/>
    <n v="-375"/>
    <n v="-375"/>
    <s v=""/>
    <n v="4591"/>
    <d v="2025-03-21T00:00:00"/>
    <s v="985-986"/>
    <n v="-375"/>
    <d v="2025-04-15T00:00:00"/>
    <n v="46"/>
    <m/>
    <m/>
    <m/>
    <s v=""/>
    <n v="0"/>
    <m/>
    <m/>
    <x v="0"/>
    <m/>
    <m/>
    <m/>
    <m/>
    <m/>
    <m/>
    <m/>
    <m/>
    <m/>
    <m/>
    <m/>
    <m/>
    <n v="-375"/>
    <m/>
    <n v="-375"/>
    <s v=""/>
  </r>
  <r>
    <x v="4"/>
    <s v="F"/>
    <m/>
    <n v="3332"/>
    <x v="1"/>
    <x v="4"/>
    <s v="FPSO Saquarema"/>
    <n v="4663"/>
    <m/>
    <m/>
    <d v="2025-02-28T00:00:00"/>
    <d v="2025-03-05T00:00:00"/>
    <n v="34951.1"/>
    <n v="34951.100000000006"/>
    <s v=""/>
    <n v="4540"/>
    <d v="2025-03-27T00:00:00"/>
    <n v="3826"/>
    <n v="16672.5"/>
    <d v="2025-05-02T00:00:00"/>
    <n v="58"/>
    <n v="2482"/>
    <n v="18278.600000000002"/>
    <d v="2025-05-02T00:00:00"/>
    <n v="58"/>
    <n v="3.637978807091713E-12"/>
    <n v="4"/>
    <n v="2"/>
    <x v="3"/>
    <n v="9542.4"/>
    <n v="4770.72"/>
    <n v="1887.5099999999998"/>
    <m/>
    <n v="7353.02"/>
    <n v="3501.44"/>
    <n v="7424.14"/>
    <m/>
    <m/>
    <m/>
    <m/>
    <m/>
    <n v="471.87"/>
    <m/>
    <n v="34951.100000000006"/>
    <n v="5825.1833333333343"/>
  </r>
  <r>
    <x v="4"/>
    <s v="F"/>
    <m/>
    <n v="3354"/>
    <x v="1"/>
    <x v="17"/>
    <s v="Base"/>
    <n v="4718"/>
    <m/>
    <m/>
    <d v="2025-02-28T00:00:00"/>
    <d v="2025-03-07T00:00:00"/>
    <n v="6691.86"/>
    <n v="6691.86"/>
    <s v=""/>
    <n v="4566"/>
    <d v="2025-03-11T00:00:00"/>
    <n v="960"/>
    <n v="6691.86"/>
    <d v="2025-04-03T00:00:00"/>
    <n v="27"/>
    <m/>
    <m/>
    <m/>
    <s v=""/>
    <n v="0"/>
    <n v="2"/>
    <m/>
    <x v="1"/>
    <n v="4899"/>
    <m/>
    <n v="779.86"/>
    <m/>
    <m/>
    <n v="1013"/>
    <m/>
    <m/>
    <m/>
    <m/>
    <m/>
    <m/>
    <m/>
    <m/>
    <n v="6691.86"/>
    <n v="3345.93"/>
  </r>
  <r>
    <x v="2"/>
    <s v="F"/>
    <m/>
    <n v="3332"/>
    <x v="1"/>
    <x v="4"/>
    <s v="FPSO Saquarema"/>
    <n v="4663"/>
    <m/>
    <m/>
    <d v="2025-02-28T00:00:00"/>
    <d v="2025-03-05T00:00:00"/>
    <n v="41764.03"/>
    <n v="41764.029999999992"/>
    <s v=""/>
    <n v="4540"/>
    <d v="2025-03-27T00:00:00"/>
    <n v="3826"/>
    <n v="27578.409999999993"/>
    <d v="2025-05-02T00:00:00"/>
    <n v="58"/>
    <n v="2482"/>
    <n v="14185.619999999999"/>
    <d v="2025-05-02T00:00:00"/>
    <n v="58"/>
    <n v="0"/>
    <n v="13"/>
    <m/>
    <x v="6"/>
    <n v="25690.899999999994"/>
    <m/>
    <n v="1887.5099999999998"/>
    <m/>
    <n v="6652.74"/>
    <n v="7002.8799999999992"/>
    <n v="530"/>
    <m/>
    <m/>
    <m/>
    <m/>
    <m/>
    <m/>
    <m/>
    <n v="41764.029999999992"/>
    <n v="3212.6176923076919"/>
  </r>
  <r>
    <x v="2"/>
    <s v="F"/>
    <m/>
    <n v="3354"/>
    <x v="1"/>
    <x v="17"/>
    <s v="Base"/>
    <n v="4718"/>
    <m/>
    <m/>
    <d v="2025-02-28T00:00:00"/>
    <d v="2025-03-07T00:00:00"/>
    <n v="11824"/>
    <n v="11824"/>
    <s v=""/>
    <n v="4566"/>
    <d v="2025-03-11T00:00:00"/>
    <n v="960"/>
    <n v="11824"/>
    <d v="2025-04-03T00:00:00"/>
    <n v="27"/>
    <m/>
    <m/>
    <m/>
    <s v=""/>
    <n v="0"/>
    <n v="4"/>
    <m/>
    <x v="52"/>
    <n v="9798"/>
    <m/>
    <m/>
    <m/>
    <m/>
    <n v="2026"/>
    <m/>
    <m/>
    <m/>
    <m/>
    <m/>
    <m/>
    <m/>
    <m/>
    <n v="11824"/>
    <n v="2956"/>
  </r>
  <r>
    <x v="2"/>
    <s v="F"/>
    <m/>
    <n v="3266"/>
    <x v="3"/>
    <x v="1"/>
    <s v="MV-32"/>
    <n v="4601"/>
    <m/>
    <m/>
    <d v="2025-03-01T00:00:00"/>
    <d v="2025-03-15T00:00:00"/>
    <n v="57702.48"/>
    <n v="57702.479999999996"/>
    <s v=""/>
    <n v="4594"/>
    <d v="2025-07-04T00:00:00"/>
    <n v="1157"/>
    <n v="53852.479999999996"/>
    <d v="2025-07-23T00:00:00"/>
    <n v="130"/>
    <n v="738"/>
    <n v="3850"/>
    <d v="2025-07-23T00:00:00"/>
    <n v="130"/>
    <n v="0"/>
    <n v="42"/>
    <m/>
    <x v="8"/>
    <n v="52052"/>
    <m/>
    <n v="1800.06"/>
    <m/>
    <m/>
    <n v="3850"/>
    <m/>
    <m/>
    <m/>
    <m/>
    <m/>
    <n v="0.42"/>
    <m/>
    <m/>
    <n v="57702.479999999996"/>
    <n v="1373.8685714285714"/>
  </r>
  <r>
    <x v="2"/>
    <s v="F"/>
    <m/>
    <n v="3289"/>
    <x v="2"/>
    <x v="13"/>
    <s v="Laguna Star"/>
    <n v="3380"/>
    <m/>
    <m/>
    <d v="2025-03-01T00:00:00"/>
    <d v="2025-03-31T00:00:00"/>
    <n v="170559.07"/>
    <n v="170559.07"/>
    <s v=""/>
    <n v="4583"/>
    <d v="2025-04-02T00:00:00"/>
    <s v="1007-1008"/>
    <n v="170559.07"/>
    <d v="2025-05-07T00:00:00"/>
    <n v="37"/>
    <m/>
    <m/>
    <m/>
    <s v=""/>
    <n v="0"/>
    <n v="93"/>
    <m/>
    <x v="74"/>
    <n v="156394.35"/>
    <m/>
    <n v="7331.76"/>
    <m/>
    <m/>
    <m/>
    <m/>
    <m/>
    <m/>
    <m/>
    <n v="6832.96"/>
    <m/>
    <m/>
    <m/>
    <n v="170559.07"/>
    <n v="1833.9684946236559"/>
  </r>
  <r>
    <x v="2"/>
    <s v="F"/>
    <m/>
    <n v="3290"/>
    <x v="2"/>
    <x v="13"/>
    <s v="Amaralina Star"/>
    <n v="3380"/>
    <m/>
    <m/>
    <d v="2025-03-01T00:00:00"/>
    <d v="2025-03-31T00:00:00"/>
    <n v="170854.89"/>
    <n v="170854.88999999998"/>
    <s v=""/>
    <n v="4584"/>
    <d v="2025-04-02T00:00:00"/>
    <s v="997-988"/>
    <n v="170854.89"/>
    <d v="2025-05-02T00:00:00"/>
    <n v="32"/>
    <m/>
    <m/>
    <m/>
    <s v=""/>
    <n v="-2.9103830456733704E-11"/>
    <n v="89"/>
    <m/>
    <x v="75"/>
    <n v="156394.35"/>
    <m/>
    <n v="9775.68"/>
    <m/>
    <m/>
    <m/>
    <m/>
    <m/>
    <m/>
    <m/>
    <n v="4684.8599999999997"/>
    <m/>
    <m/>
    <m/>
    <n v="170854.88999999998"/>
    <n v="1919.7178651685392"/>
  </r>
  <r>
    <x v="2"/>
    <s v="F"/>
    <m/>
    <n v="3295"/>
    <x v="2"/>
    <x v="0"/>
    <s v="Norbe VI"/>
    <n v="2016"/>
    <m/>
    <m/>
    <d v="2025-03-01T00:00:00"/>
    <d v="2025-03-31T00:00:00"/>
    <n v="165414.66"/>
    <n v="165414.66"/>
    <s v=""/>
    <n v="4585"/>
    <d v="2025-04-07T00:00:00"/>
    <n v="967"/>
    <n v="165414.66"/>
    <d v="2025-04-09T00:00:00"/>
    <n v="9"/>
    <m/>
    <m/>
    <m/>
    <s v=""/>
    <n v="0"/>
    <n v="98"/>
    <m/>
    <x v="42"/>
    <n v="165414.66"/>
    <m/>
    <m/>
    <m/>
    <m/>
    <m/>
    <m/>
    <m/>
    <m/>
    <m/>
    <m/>
    <m/>
    <m/>
    <m/>
    <n v="165414.66"/>
    <n v="1687.9046938775512"/>
  </r>
  <r>
    <x v="2"/>
    <s v="F"/>
    <m/>
    <n v="3296"/>
    <x v="2"/>
    <x v="0"/>
    <s v="Norbe IX"/>
    <n v="2016"/>
    <m/>
    <m/>
    <d v="2025-03-01T00:00:00"/>
    <d v="2025-03-31T00:00:00"/>
    <n v="165414.66"/>
    <n v="165414.66"/>
    <s v=""/>
    <n v="4586"/>
    <d v="2025-04-04T00:00:00"/>
    <n v="964"/>
    <n v="165414.66"/>
    <d v="2025-04-08T00:00:00"/>
    <n v="8"/>
    <m/>
    <m/>
    <m/>
    <s v=""/>
    <n v="0"/>
    <n v="93"/>
    <m/>
    <x v="74"/>
    <n v="165414.66"/>
    <m/>
    <m/>
    <m/>
    <m/>
    <m/>
    <m/>
    <m/>
    <m/>
    <m/>
    <m/>
    <m/>
    <m/>
    <m/>
    <n v="165414.66"/>
    <n v="1778.6522580645162"/>
  </r>
  <r>
    <x v="2"/>
    <s v="F"/>
    <m/>
    <n v="3297"/>
    <x v="2"/>
    <x v="0"/>
    <s v="ODN I"/>
    <n v="2016"/>
    <m/>
    <m/>
    <d v="2025-03-01T00:00:00"/>
    <d v="2025-03-31T00:00:00"/>
    <n v="165414.66"/>
    <n v="165414.66"/>
    <s v=""/>
    <n v="4587"/>
    <d v="2025-04-03T00:00:00"/>
    <n v="963"/>
    <n v="165414.66"/>
    <d v="2025-04-08T00:00:00"/>
    <n v="8"/>
    <m/>
    <m/>
    <m/>
    <s v=""/>
    <n v="0"/>
    <n v="93"/>
    <m/>
    <x v="74"/>
    <n v="165414.66"/>
    <m/>
    <m/>
    <m/>
    <m/>
    <m/>
    <m/>
    <m/>
    <m/>
    <m/>
    <m/>
    <m/>
    <m/>
    <m/>
    <n v="165414.66"/>
    <n v="1778.6522580645162"/>
  </r>
  <r>
    <x v="2"/>
    <s v="F"/>
    <m/>
    <n v="3299"/>
    <x v="2"/>
    <x v="6"/>
    <s v="DS Carolina"/>
    <n v="3610"/>
    <m/>
    <m/>
    <d v="2025-03-01T00:00:00"/>
    <d v="2025-03-31T00:00:00"/>
    <n v="162720"/>
    <n v="162720"/>
    <s v=""/>
    <n v="4588"/>
    <d v="2025-04-02T00:00:00"/>
    <n v="3815"/>
    <n v="162720"/>
    <d v="2025-04-11T00:00:00"/>
    <n v="11"/>
    <m/>
    <m/>
    <m/>
    <s v=""/>
    <n v="0"/>
    <n v="93"/>
    <m/>
    <x v="74"/>
    <n v="162720"/>
    <m/>
    <m/>
    <m/>
    <m/>
    <m/>
    <m/>
    <m/>
    <m/>
    <m/>
    <m/>
    <m/>
    <m/>
    <m/>
    <n v="162720"/>
    <n v="1749.6774193548388"/>
  </r>
  <r>
    <x v="2"/>
    <s v="F"/>
    <m/>
    <n v="3300"/>
    <x v="2"/>
    <x v="3"/>
    <s v="Corcovado"/>
    <n v="1877"/>
    <m/>
    <m/>
    <d v="2025-03-01T00:00:00"/>
    <d v="2025-03-31T00:00:00"/>
    <n v="189180"/>
    <n v="189180"/>
    <s v=""/>
    <n v="4570"/>
    <d v="2025-04-02T00:00:00"/>
    <n v="957"/>
    <n v="166159.79999999999"/>
    <d v="2025-04-03T00:00:00"/>
    <n v="3"/>
    <n v="618"/>
    <n v="23020.2"/>
    <d v="2025-04-03T00:00:00"/>
    <n v="3"/>
    <n v="1.0913936421275139E-11"/>
    <n v="93"/>
    <m/>
    <x v="74"/>
    <n v="166159.79999999999"/>
    <m/>
    <m/>
    <m/>
    <m/>
    <n v="23020.2"/>
    <m/>
    <m/>
    <m/>
    <m/>
    <m/>
    <m/>
    <m/>
    <m/>
    <n v="189180"/>
    <n v="2034.1935483870968"/>
  </r>
  <r>
    <x v="2"/>
    <s v="F"/>
    <m/>
    <n v="3301"/>
    <x v="2"/>
    <x v="3"/>
    <s v="Mykonos"/>
    <n v="1877"/>
    <m/>
    <m/>
    <d v="2025-03-01T00:00:00"/>
    <d v="2025-03-31T00:00:00"/>
    <n v="199673.37"/>
    <n v="199673.37"/>
    <s v=""/>
    <s v="4571-4619"/>
    <d v="2025-04-04T00:00:00"/>
    <s v="961-999"/>
    <n v="176653.17"/>
    <d v="2025-05-02T00:00:00"/>
    <n v="32"/>
    <n v="623"/>
    <n v="23020.2"/>
    <d v="2025-04-08T00:00:00"/>
    <n v="8"/>
    <n v="-1.8189894035458565E-11"/>
    <n v="96"/>
    <n v="3"/>
    <x v="14"/>
    <n v="166159.79999999999"/>
    <n v="3034.86"/>
    <n v="496.41"/>
    <n v="362.97"/>
    <m/>
    <n v="23020.2"/>
    <m/>
    <m/>
    <m/>
    <m/>
    <n v="6599.13"/>
    <m/>
    <m/>
    <m/>
    <n v="199673.37"/>
    <n v="2016.9027272727271"/>
  </r>
  <r>
    <x v="2"/>
    <s v="F"/>
    <m/>
    <n v="3302"/>
    <x v="2"/>
    <x v="3"/>
    <s v="PBS"/>
    <n v="1877"/>
    <m/>
    <m/>
    <d v="2025-03-01T00:00:00"/>
    <d v="2025-03-31T00:00:00"/>
    <n v="189180"/>
    <n v="189180"/>
    <s v=""/>
    <n v="4572"/>
    <d v="2025-04-08T00:00:00"/>
    <n v="975"/>
    <n v="166159.79999999999"/>
    <d v="2025-04-11T00:00:00"/>
    <n v="11"/>
    <n v="630"/>
    <n v="23020.2"/>
    <d v="2025-04-11T00:00:00"/>
    <n v="11"/>
    <n v="1.0913936421275139E-11"/>
    <n v="93"/>
    <m/>
    <x v="74"/>
    <n v="166159.79999999999"/>
    <m/>
    <m/>
    <m/>
    <m/>
    <n v="23020.2"/>
    <m/>
    <m/>
    <m/>
    <m/>
    <m/>
    <m/>
    <m/>
    <m/>
    <n v="189180"/>
    <n v="2034.1935483870968"/>
  </r>
  <r>
    <x v="2"/>
    <s v="F"/>
    <m/>
    <n v="3303"/>
    <x v="2"/>
    <x v="3"/>
    <s v="KG2"/>
    <n v="1877"/>
    <m/>
    <m/>
    <d v="2025-03-01T00:00:00"/>
    <d v="2025-03-31T00:00:00"/>
    <n v="189180"/>
    <n v="189180"/>
    <s v=""/>
    <n v="4573"/>
    <d v="2025-04-01T00:00:00"/>
    <n v="956"/>
    <n v="166159.79999999999"/>
    <d v="2025-04-02T00:00:00"/>
    <n v="2"/>
    <n v="617"/>
    <n v="23020.2"/>
    <d v="2025-04-02T00:00:00"/>
    <n v="2"/>
    <n v="1.0913936421275139E-11"/>
    <n v="93"/>
    <m/>
    <x v="74"/>
    <n v="166159.79999999999"/>
    <m/>
    <m/>
    <m/>
    <m/>
    <n v="23020.2"/>
    <m/>
    <m/>
    <m/>
    <m/>
    <m/>
    <m/>
    <m/>
    <m/>
    <n v="189180"/>
    <n v="2034.1935483870968"/>
  </r>
  <r>
    <x v="2"/>
    <s v="F"/>
    <m/>
    <n v="3304"/>
    <x v="2"/>
    <x v="3"/>
    <s v="Orion"/>
    <n v="1877"/>
    <m/>
    <m/>
    <d v="2025-03-01T00:00:00"/>
    <d v="2025-03-31T00:00:00"/>
    <n v="189180"/>
    <n v="189180"/>
    <s v=""/>
    <n v="4574"/>
    <d v="2025-04-02T00:00:00"/>
    <n v="959"/>
    <n v="166159.79999999999"/>
    <d v="2025-04-03T00:00:00"/>
    <n v="3"/>
    <n v="621"/>
    <n v="23020.2"/>
    <d v="2025-04-03T00:00:00"/>
    <n v="3"/>
    <n v="1.0913936421275139E-11"/>
    <n v="94"/>
    <m/>
    <x v="76"/>
    <n v="166159.79999999999"/>
    <m/>
    <m/>
    <m/>
    <m/>
    <n v="23020.2"/>
    <m/>
    <m/>
    <m/>
    <m/>
    <m/>
    <m/>
    <m/>
    <m/>
    <n v="189180"/>
    <n v="2012.5531914893618"/>
  </r>
  <r>
    <x v="2"/>
    <s v="F"/>
    <m/>
    <n v="3305"/>
    <x v="2"/>
    <x v="3"/>
    <s v="Aquila"/>
    <n v="4191"/>
    <m/>
    <m/>
    <d v="2025-03-01T00:00:00"/>
    <d v="2025-03-31T00:00:00"/>
    <n v="189180"/>
    <n v="189180"/>
    <s v=""/>
    <n v="4575"/>
    <d v="2025-04-09T00:00:00"/>
    <n v="981"/>
    <n v="166159.79999999999"/>
    <d v="2025-04-15T00:00:00"/>
    <n v="15"/>
    <n v="634"/>
    <n v="23020.2"/>
    <d v="2025-04-15T00:00:00"/>
    <n v="15"/>
    <n v="1.0913936421275139E-11"/>
    <n v="89"/>
    <m/>
    <x v="75"/>
    <n v="166159.79999999999"/>
    <m/>
    <m/>
    <m/>
    <m/>
    <n v="23020.2"/>
    <m/>
    <m/>
    <m/>
    <m/>
    <m/>
    <m/>
    <m/>
    <m/>
    <n v="189180"/>
    <n v="2125.6179775280898"/>
  </r>
  <r>
    <x v="1"/>
    <s v="F"/>
    <m/>
    <n v="3266"/>
    <x v="3"/>
    <x v="1"/>
    <s v="MV-32"/>
    <n v="4601"/>
    <m/>
    <m/>
    <d v="2025-03-01T00:00:00"/>
    <d v="2025-03-15T00:00:00"/>
    <n v="-0.97"/>
    <n v="-0.97"/>
    <s v=""/>
    <n v="4594"/>
    <d v="2025-07-04T00:00:00"/>
    <n v="1157"/>
    <n v="-0.97"/>
    <d v="2025-07-23T00:00:00"/>
    <n v="130"/>
    <n v="738"/>
    <n v="0"/>
    <d v="2025-07-23T00:00:00"/>
    <n v="130"/>
    <n v="0"/>
    <m/>
    <m/>
    <x v="0"/>
    <m/>
    <m/>
    <m/>
    <m/>
    <m/>
    <m/>
    <m/>
    <m/>
    <m/>
    <m/>
    <m/>
    <n v="-0.97"/>
    <m/>
    <m/>
    <n v="-0.97"/>
    <s v=""/>
  </r>
  <r>
    <x v="2"/>
    <s v="F"/>
    <m/>
    <n v="3277"/>
    <x v="3"/>
    <x v="5"/>
    <s v="Q7000"/>
    <n v="4620"/>
    <m/>
    <m/>
    <d v="2025-03-02T00:00:00"/>
    <d v="2025-03-22T00:00:00"/>
    <n v="201918.45"/>
    <n v="201918.45"/>
    <s v=""/>
    <n v="4577"/>
    <d v="2025-03-26T00:00:00"/>
    <m/>
    <m/>
    <m/>
    <s v=""/>
    <n v="2471"/>
    <n v="201918.45"/>
    <d v="2025-04-07T00:00:00"/>
    <n v="16"/>
    <n v="0"/>
    <m/>
    <m/>
    <x v="0"/>
    <m/>
    <m/>
    <m/>
    <m/>
    <m/>
    <n v="198732.45"/>
    <n v="3186"/>
    <m/>
    <m/>
    <m/>
    <m/>
    <m/>
    <m/>
    <m/>
    <n v="201918.45"/>
    <s v=""/>
  </r>
  <r>
    <x v="2"/>
    <s v="F"/>
    <m/>
    <n v="3280"/>
    <x v="0"/>
    <x v="3"/>
    <s v="Orion"/>
    <n v="4629"/>
    <m/>
    <m/>
    <d v="2025-03-02T00:00:00"/>
    <d v="2025-03-27T00:00:00"/>
    <n v="52595.03"/>
    <n v="52595.03"/>
    <s v=""/>
    <n v="4576"/>
    <d v="2025-03-31T00:00:00"/>
    <m/>
    <m/>
    <m/>
    <s v=""/>
    <n v="620"/>
    <n v="52595.03"/>
    <d v="2025-04-03T00:00:00"/>
    <n v="7"/>
    <n v="0"/>
    <m/>
    <m/>
    <x v="0"/>
    <m/>
    <m/>
    <m/>
    <m/>
    <n v="52595.03"/>
    <m/>
    <m/>
    <m/>
    <m/>
    <m/>
    <m/>
    <m/>
    <m/>
    <m/>
    <n v="52595.03"/>
    <s v=""/>
  </r>
  <r>
    <x v="2"/>
    <s v="F"/>
    <m/>
    <n v="3324"/>
    <x v="1"/>
    <x v="15"/>
    <s v="West Carina"/>
    <n v="4662"/>
    <m/>
    <m/>
    <d v="2025-03-02T00:00:00"/>
    <d v="2025-03-20T00:00:00"/>
    <n v="123366"/>
    <n v="123366"/>
    <s v=""/>
    <n v="4581"/>
    <d v="2025-03-26T00:00:00"/>
    <n v="3808"/>
    <n v="107046"/>
    <d v="2025-04-01T00:00:00"/>
    <n v="12"/>
    <n v="2467"/>
    <n v="16320"/>
    <d v="2025-04-01T00:00:00"/>
    <n v="12"/>
    <n v="0"/>
    <n v="40"/>
    <n v="4"/>
    <x v="35"/>
    <n v="98410"/>
    <n v="4796"/>
    <n v="3840"/>
    <m/>
    <m/>
    <n v="16320"/>
    <m/>
    <m/>
    <m/>
    <m/>
    <m/>
    <m/>
    <m/>
    <m/>
    <n v="123366"/>
    <n v="2803.7727272727275"/>
  </r>
  <r>
    <x v="2"/>
    <s v="F"/>
    <m/>
    <n v="3329"/>
    <x v="1"/>
    <x v="19"/>
    <s v="Aquila"/>
    <n v="4644"/>
    <m/>
    <m/>
    <d v="2025-03-04T00:00:00"/>
    <d v="2025-03-04T00:00:00"/>
    <n v="7046.54"/>
    <n v="7046.54"/>
    <s v=""/>
    <n v="4559"/>
    <d v="2025-04-08T00:00:00"/>
    <n v="3817"/>
    <n v="5846.54"/>
    <d v="2025-04-15T00:00:00"/>
    <n v="42"/>
    <n v="2476"/>
    <n v="1200"/>
    <d v="2025-04-15T00:00:00"/>
    <n v="42"/>
    <n v="0"/>
    <n v="3"/>
    <m/>
    <x v="29"/>
    <n v="5846.54"/>
    <m/>
    <m/>
    <m/>
    <m/>
    <n v="1200"/>
    <m/>
    <m/>
    <m/>
    <m/>
    <m/>
    <m/>
    <m/>
    <m/>
    <n v="7046.54"/>
    <n v="2348.8466666666668"/>
  </r>
  <r>
    <x v="2"/>
    <s v="F"/>
    <m/>
    <n v="3006"/>
    <x v="0"/>
    <x v="0"/>
    <s v="Norbe VI"/>
    <n v="4014"/>
    <m/>
    <m/>
    <d v="2025-03-05T00:00:00"/>
    <d v="2025-03-12T00:00:00"/>
    <n v="206377.77"/>
    <n v="206377.77000000002"/>
    <s v=""/>
    <s v="4578-4615"/>
    <d v="2025-04-03T00:00:00"/>
    <s v="966-1087"/>
    <n v="146985.22"/>
    <d v="2025-06-17T00:00:00"/>
    <n v="97"/>
    <n v="626"/>
    <n v="59392.55"/>
    <d v="2025-04-11T00:00:00"/>
    <n v="30"/>
    <n v="1.4551915228366852E-11"/>
    <n v="50"/>
    <n v="6"/>
    <x v="37"/>
    <n v="131761.4"/>
    <n v="7771.64"/>
    <m/>
    <m/>
    <m/>
    <n v="59392.55"/>
    <m/>
    <m/>
    <n v="5954.88"/>
    <m/>
    <m/>
    <m/>
    <m/>
    <n v="1497.3"/>
    <n v="206377.77000000002"/>
    <n v="3685.3173214285716"/>
  </r>
  <r>
    <x v="2"/>
    <s v="F"/>
    <m/>
    <n v="3196"/>
    <x v="5"/>
    <x v="15"/>
    <s v="West Polaris"/>
    <n v="4470"/>
    <m/>
    <m/>
    <d v="2025-03-05T00:00:00"/>
    <d v="2025-03-24T00:00:00"/>
    <n v="77750"/>
    <n v="77750"/>
    <s v=""/>
    <n v="4558"/>
    <d v="2025-04-01T00:00:00"/>
    <n v="2473"/>
    <n v="77750"/>
    <d v="2025-04-09T00:00:00"/>
    <n v="16"/>
    <m/>
    <m/>
    <m/>
    <s v=""/>
    <n v="0"/>
    <m/>
    <m/>
    <x v="0"/>
    <m/>
    <m/>
    <m/>
    <m/>
    <n v="74600"/>
    <m/>
    <n v="3150"/>
    <m/>
    <m/>
    <m/>
    <m/>
    <m/>
    <m/>
    <m/>
    <n v="77750"/>
    <s v=""/>
  </r>
  <r>
    <x v="2"/>
    <s v="F"/>
    <m/>
    <n v="3224"/>
    <x v="3"/>
    <x v="6"/>
    <s v="SSV Victoria"/>
    <n v="4531"/>
    <m/>
    <m/>
    <d v="2025-03-05T00:00:00"/>
    <d v="2025-03-19T00:00:00"/>
    <n v="147864"/>
    <n v="147864"/>
    <s v=""/>
    <n v="4601"/>
    <d v="2025-04-14T00:00:00"/>
    <n v="3820"/>
    <n v="97464"/>
    <d v="2025-04-17T00:00:00"/>
    <n v="29"/>
    <n v="2479"/>
    <n v="50400"/>
    <d v="2025-04-17T00:00:00"/>
    <n v="29"/>
    <n v="0"/>
    <n v="46"/>
    <m/>
    <x v="77"/>
    <n v="93984"/>
    <m/>
    <n v="3480"/>
    <m/>
    <m/>
    <n v="50400"/>
    <m/>
    <m/>
    <m/>
    <m/>
    <m/>
    <m/>
    <m/>
    <m/>
    <n v="147864"/>
    <n v="3214.4347826086955"/>
  </r>
  <r>
    <x v="6"/>
    <s v="F"/>
    <m/>
    <n v="3006"/>
    <x v="0"/>
    <x v="0"/>
    <s v="Norbe VI"/>
    <n v="4014"/>
    <m/>
    <m/>
    <d v="2025-03-05T00:00:00"/>
    <d v="2025-03-12T00:00:00"/>
    <n v="-20762.349999999999"/>
    <n v="-20762.350000000006"/>
    <s v=""/>
    <s v="4578-4615"/>
    <d v="2025-04-03T00:00:00"/>
    <s v="966-1087"/>
    <n v="0"/>
    <d v="2025-06-17T00:00:00"/>
    <n v="97"/>
    <n v="626"/>
    <n v="-20762.350000000006"/>
    <d v="2025-04-11T00:00:00"/>
    <n v="30"/>
    <n v="0"/>
    <m/>
    <m/>
    <x v="0"/>
    <m/>
    <m/>
    <m/>
    <m/>
    <m/>
    <n v="-20762.350000000006"/>
    <m/>
    <m/>
    <m/>
    <m/>
    <m/>
    <m/>
    <m/>
    <m/>
    <n v="-20762.350000000006"/>
    <s v=""/>
  </r>
  <r>
    <x v="2"/>
    <s v="F"/>
    <m/>
    <n v="3213"/>
    <x v="1"/>
    <x v="13"/>
    <s v="Gold Star"/>
    <n v="4455"/>
    <m/>
    <m/>
    <d v="2025-03-06T00:00:00"/>
    <d v="2025-03-09T00:00:00"/>
    <n v="26456"/>
    <n v="26456"/>
    <s v=""/>
    <n v="4569"/>
    <d v="2025-03-12T00:00:00"/>
    <n v="940"/>
    <n v="10568"/>
    <d v="2025-03-14T00:00:00"/>
    <n v="5"/>
    <n v="602"/>
    <n v="15888"/>
    <d v="2025-03-14T00:00:00"/>
    <n v="5"/>
    <n v="0"/>
    <n v="4"/>
    <m/>
    <x v="52"/>
    <n v="8232"/>
    <m/>
    <n v="2336"/>
    <m/>
    <m/>
    <n v="13552"/>
    <n v="2336"/>
    <m/>
    <m/>
    <m/>
    <m/>
    <m/>
    <m/>
    <m/>
    <n v="26456"/>
    <n v="6614"/>
  </r>
  <r>
    <x v="2"/>
    <s v="F"/>
    <m/>
    <n v="3309"/>
    <x v="0"/>
    <x v="10"/>
    <s v="Arabia I"/>
    <n v="4657"/>
    <m/>
    <m/>
    <d v="2025-03-06T00:00:00"/>
    <d v="2025-04-01T00:00:00"/>
    <n v="366588.56"/>
    <n v="366588.56"/>
    <s v=""/>
    <n v="4564"/>
    <d v="2025-04-02T00:00:00"/>
    <m/>
    <m/>
    <m/>
    <s v=""/>
    <n v="622"/>
    <n v="366588.56"/>
    <d v="2025-04-07T00:00:00"/>
    <n v="6"/>
    <n v="0"/>
    <m/>
    <m/>
    <x v="0"/>
    <m/>
    <m/>
    <m/>
    <m/>
    <m/>
    <n v="366588.56"/>
    <m/>
    <m/>
    <m/>
    <m/>
    <m/>
    <m/>
    <m/>
    <m/>
    <n v="366588.56"/>
    <s v=""/>
  </r>
  <r>
    <x v="2"/>
    <s v="F"/>
    <m/>
    <n v="3360"/>
    <x v="5"/>
    <x v="7"/>
    <s v="Peregrino Bravo"/>
    <n v="4728"/>
    <m/>
    <m/>
    <d v="2025-03-06T00:00:00"/>
    <d v="2025-03-21T00:00:00"/>
    <n v="276858.11"/>
    <n v="276858.11"/>
    <s v=""/>
    <n v="4599"/>
    <d v="2025-04-09T00:00:00"/>
    <n v="1083"/>
    <n v="228711.56"/>
    <d v="2025-06-16T00:00:00"/>
    <m/>
    <n v="700"/>
    <n v="48146.55"/>
    <d v="2025-06-16T00:00:00"/>
    <n v="87"/>
    <n v="-1.4551915228366852E-11"/>
    <n v="79"/>
    <m/>
    <x v="78"/>
    <n v="201320"/>
    <m/>
    <n v="6419.56"/>
    <m/>
    <m/>
    <n v="48146.55"/>
    <m/>
    <m/>
    <n v="11052"/>
    <m/>
    <n v="9920"/>
    <m/>
    <m/>
    <m/>
    <n v="276858.11"/>
    <n v="3504.5330379746833"/>
  </r>
  <r>
    <x v="6"/>
    <s v="F"/>
    <m/>
    <n v="3360"/>
    <x v="5"/>
    <x v="7"/>
    <s v="Peregrino Bravo"/>
    <n v="4728"/>
    <m/>
    <m/>
    <d v="2025-03-06T00:00:00"/>
    <d v="2025-03-21T00:00:00"/>
    <n v="67352.490000000005"/>
    <n v="67352.489999999991"/>
    <s v=""/>
    <n v="4599"/>
    <d v="2025-04-09T00:00:00"/>
    <n v="1083"/>
    <n v="79864"/>
    <d v="2025-06-16T00:00:00"/>
    <m/>
    <n v="700"/>
    <n v="-12511.510000000002"/>
    <d v="2025-06-16T00:00:00"/>
    <n v="87"/>
    <n v="-7.2759576141834259E-12"/>
    <m/>
    <m/>
    <x v="0"/>
    <m/>
    <m/>
    <m/>
    <m/>
    <m/>
    <n v="-12511.510000000002"/>
    <m/>
    <m/>
    <n v="77364"/>
    <m/>
    <n v="2500"/>
    <m/>
    <m/>
    <m/>
    <n v="67352.489999999991"/>
    <s v=""/>
  </r>
  <r>
    <x v="6"/>
    <s v="F"/>
    <m/>
    <n v="3309"/>
    <x v="0"/>
    <x v="10"/>
    <s v="Arabia I"/>
    <n v="4657"/>
    <m/>
    <m/>
    <d v="2025-03-06T00:00:00"/>
    <d v="2025-04-01T00:00:00"/>
    <n v="14099.56"/>
    <n v="14099.56"/>
    <s v=""/>
    <n v="4564"/>
    <d v="2025-04-02T00:00:00"/>
    <m/>
    <m/>
    <m/>
    <s v=""/>
    <n v="622"/>
    <n v="14099.56"/>
    <d v="2025-04-07T00:00:00"/>
    <n v="6"/>
    <n v="0"/>
    <m/>
    <m/>
    <x v="0"/>
    <m/>
    <m/>
    <m/>
    <m/>
    <m/>
    <n v="14099.56"/>
    <m/>
    <m/>
    <m/>
    <m/>
    <m/>
    <m/>
    <m/>
    <m/>
    <n v="14099.56"/>
    <s v=""/>
  </r>
  <r>
    <x v="2"/>
    <s v="F"/>
    <m/>
    <n v="3292"/>
    <x v="2"/>
    <x v="5"/>
    <s v="SH1"/>
    <n v="3970"/>
    <m/>
    <m/>
    <d v="2025-03-07T00:00:00"/>
    <d v="2025-03-21T00:00:00"/>
    <n v="84754.9"/>
    <n v="84754.9"/>
    <s v=""/>
    <s v="4589-4614"/>
    <d v="2025-03-26T00:00:00"/>
    <s v="972-974"/>
    <n v="47747.1"/>
    <d v="2025-04-11T00:00:00"/>
    <n v="21"/>
    <s v="627-629"/>
    <n v="37007.800000000003"/>
    <d v="2025-04-11T00:00:00"/>
    <n v="21"/>
    <n v="-7.2759576141834259E-12"/>
    <n v="34"/>
    <n v="4"/>
    <x v="79"/>
    <n v="43967.93"/>
    <n v="2581.7199999999998"/>
    <n v="1197.45"/>
    <m/>
    <m/>
    <n v="37007.800000000003"/>
    <m/>
    <m/>
    <m/>
    <m/>
    <m/>
    <m/>
    <m/>
    <m/>
    <n v="84754.9"/>
    <n v="2230.3921052631576"/>
  </r>
  <r>
    <x v="2"/>
    <s v="F"/>
    <m/>
    <n v="3358"/>
    <x v="3"/>
    <x v="10"/>
    <s v="Arabia I"/>
    <n v="4729"/>
    <m/>
    <m/>
    <d v="2025-03-07T00:00:00"/>
    <d v="2025-04-10T00:00:00"/>
    <n v="172761"/>
    <n v="172761"/>
    <s v=""/>
    <n v="4606"/>
    <d v="2025-04-16T00:00:00"/>
    <n v="992"/>
    <n v="156501"/>
    <d v="2025-04-22T00:00:00"/>
    <n v="12"/>
    <n v="643"/>
    <n v="16260"/>
    <d v="2025-04-22T00:00:00"/>
    <n v="12"/>
    <n v="0"/>
    <n v="63"/>
    <n v="3"/>
    <x v="46"/>
    <n v="150534"/>
    <n v="3567"/>
    <n v="2400"/>
    <m/>
    <m/>
    <n v="13110"/>
    <n v="3150"/>
    <m/>
    <m/>
    <m/>
    <m/>
    <m/>
    <m/>
    <m/>
    <n v="172761"/>
    <n v="2617.590909090909"/>
  </r>
  <r>
    <x v="6"/>
    <s v="F"/>
    <m/>
    <n v="3358"/>
    <x v="3"/>
    <x v="10"/>
    <s v="Arabia I"/>
    <n v="4729"/>
    <m/>
    <m/>
    <d v="2025-03-07T00:00:00"/>
    <d v="2025-04-10T00:00:00"/>
    <n v="132437.54999999999"/>
    <n v="132437.54999999999"/>
    <s v=""/>
    <n v="4606"/>
    <d v="2025-04-16T00:00:00"/>
    <n v="992"/>
    <n v="123017.55"/>
    <d v="2025-04-22T00:00:00"/>
    <n v="12"/>
    <n v="643"/>
    <n v="9420"/>
    <d v="2025-04-22T00:00:00"/>
    <n v="12"/>
    <n v="-1.4551915228366852E-11"/>
    <n v="39"/>
    <n v="-3"/>
    <x v="11"/>
    <n v="92022"/>
    <n v="-3567"/>
    <n v="34562.550000000003"/>
    <m/>
    <m/>
    <n v="6270"/>
    <n v="3150"/>
    <m/>
    <m/>
    <m/>
    <m/>
    <m/>
    <m/>
    <m/>
    <n v="132437.54999999999"/>
    <n v="3678.8208333333332"/>
  </r>
  <r>
    <x v="2"/>
    <s v="F"/>
    <m/>
    <n v="3333"/>
    <x v="4"/>
    <x v="5"/>
    <s v="Q7000"/>
    <n v="4689"/>
    <m/>
    <m/>
    <d v="2025-03-08T00:00:00"/>
    <d v="2025-03-22T00:00:00"/>
    <n v="32895.599999999999"/>
    <n v="32895.599999999999"/>
    <s v=""/>
    <n v="4562"/>
    <d v="2025-04-10T00:00:00"/>
    <m/>
    <m/>
    <m/>
    <s v=""/>
    <s v="644-646"/>
    <n v="32895.599999999999"/>
    <d v="2025-04-28T00:00:00"/>
    <n v="37"/>
    <n v="0"/>
    <m/>
    <m/>
    <x v="0"/>
    <m/>
    <m/>
    <m/>
    <m/>
    <m/>
    <n v="29709.599999999999"/>
    <n v="3186"/>
    <m/>
    <m/>
    <m/>
    <m/>
    <m/>
    <m/>
    <m/>
    <n v="32895.599999999999"/>
    <s v=""/>
  </r>
  <r>
    <x v="2"/>
    <s v="F"/>
    <m/>
    <n v="3359"/>
    <x v="1"/>
    <x v="15"/>
    <s v="West Jupiter"/>
    <n v="4730"/>
    <m/>
    <m/>
    <d v="2025-03-08T00:00:00"/>
    <d v="2025-03-23T00:00:00"/>
    <n v="127673"/>
    <n v="127673"/>
    <s v=""/>
    <n v="4607"/>
    <d v="2025-04-01T00:00:00"/>
    <n v="3827"/>
    <n v="109223"/>
    <d v="2025-05-02T00:00:00"/>
    <n v="40"/>
    <m/>
    <n v="18450"/>
    <m/>
    <s v=""/>
    <n v="0"/>
    <n v="42"/>
    <n v="3"/>
    <x v="33"/>
    <n v="106343"/>
    <m/>
    <n v="2880"/>
    <m/>
    <m/>
    <n v="15300"/>
    <n v="3150"/>
    <m/>
    <m/>
    <m/>
    <m/>
    <m/>
    <m/>
    <m/>
    <n v="127673"/>
    <n v="2837.1777777777779"/>
  </r>
  <r>
    <x v="6"/>
    <s v="F"/>
    <m/>
    <n v="3333"/>
    <x v="4"/>
    <x v="5"/>
    <s v="Q7000"/>
    <n v="4689"/>
    <m/>
    <m/>
    <d v="2025-03-08T00:00:00"/>
    <d v="2025-03-22T00:00:00"/>
    <n v="19103.990000000002"/>
    <n v="19103.990000000002"/>
    <s v=""/>
    <n v="4562"/>
    <d v="2025-04-10T00:00:00"/>
    <m/>
    <m/>
    <m/>
    <s v=""/>
    <s v="644-646"/>
    <n v="19103.990000000002"/>
    <d v="2025-04-28T00:00:00"/>
    <n v="37"/>
    <n v="0"/>
    <m/>
    <m/>
    <x v="0"/>
    <m/>
    <m/>
    <m/>
    <m/>
    <m/>
    <m/>
    <n v="19103.990000000002"/>
    <m/>
    <m/>
    <m/>
    <m/>
    <m/>
    <m/>
    <m/>
    <n v="19103.990000000002"/>
    <s v=""/>
  </r>
  <r>
    <x v="2"/>
    <s v="F"/>
    <m/>
    <n v="3262"/>
    <x v="3"/>
    <x v="10"/>
    <s v="Arabia I"/>
    <n v="4591"/>
    <m/>
    <m/>
    <d v="2025-03-09T00:00:00"/>
    <d v="2025-03-31T00:00:00"/>
    <n v="146191.67000000001"/>
    <n v="146191.67000000001"/>
    <s v=""/>
    <n v="4608"/>
    <d v="2025-04-16T00:00:00"/>
    <n v="989"/>
    <n v="146191.67000000001"/>
    <d v="2025-04-17T00:00:00"/>
    <n v="17"/>
    <m/>
    <m/>
    <m/>
    <s v=""/>
    <n v="0"/>
    <n v="69"/>
    <m/>
    <x v="80"/>
    <n v="136687.39000000001"/>
    <m/>
    <n v="9504.2800000000007"/>
    <m/>
    <m/>
    <m/>
    <m/>
    <m/>
    <m/>
    <m/>
    <m/>
    <m/>
    <m/>
    <m/>
    <n v="146191.67000000001"/>
    <n v="2118.7198550724638"/>
  </r>
  <r>
    <x v="6"/>
    <s v="F"/>
    <m/>
    <n v="3262"/>
    <x v="3"/>
    <x v="10"/>
    <s v="Arabia I"/>
    <n v="4591"/>
    <m/>
    <m/>
    <d v="2025-03-09T00:00:00"/>
    <d v="2025-03-31T00:00:00"/>
    <n v="4131.75"/>
    <n v="4131.7499999999982"/>
    <s v=""/>
    <n v="4608"/>
    <d v="2025-04-16T00:00:00"/>
    <n v="989"/>
    <n v="4131.75"/>
    <d v="2025-04-17T00:00:00"/>
    <n v="17"/>
    <m/>
    <m/>
    <m/>
    <s v=""/>
    <n v="-1.8189894035458565E-12"/>
    <n v="-3"/>
    <m/>
    <x v="81"/>
    <n v="-5942.93"/>
    <m/>
    <n v="10074.679999999998"/>
    <m/>
    <m/>
    <m/>
    <m/>
    <m/>
    <m/>
    <m/>
    <m/>
    <m/>
    <m/>
    <m/>
    <n v="4131.7499999999982"/>
    <n v="-1377.2499999999993"/>
  </r>
  <r>
    <x v="2"/>
    <s v="F"/>
    <m/>
    <n v="3294"/>
    <x v="2"/>
    <x v="10"/>
    <s v="Takatsugu J"/>
    <n v="3701"/>
    <m/>
    <m/>
    <d v="2025-03-10T00:00:00"/>
    <d v="2025-03-23T00:00:00"/>
    <n v="88811.46"/>
    <n v="88811.459999999992"/>
    <s v=""/>
    <n v="4579"/>
    <d v="2025-03-26T00:00:00"/>
    <n v="952"/>
    <n v="53153.86"/>
    <d v="2025-03-27T00:00:00"/>
    <n v="4"/>
    <n v="614"/>
    <n v="35657.599999999999"/>
    <d v="2025-03-27T00:00:00"/>
    <n v="4"/>
    <n v="-7.2759576141834259E-12"/>
    <n v="42"/>
    <n v="3"/>
    <x v="33"/>
    <n v="49920.78"/>
    <n v="1782.88"/>
    <n v="1450.2"/>
    <m/>
    <m/>
    <n v="35657.599999999999"/>
    <m/>
    <m/>
    <m/>
    <m/>
    <m/>
    <m/>
    <m/>
    <m/>
    <n v="88811.459999999992"/>
    <n v="1973.5879999999997"/>
  </r>
  <r>
    <x v="2"/>
    <s v="F"/>
    <m/>
    <n v="3267"/>
    <x v="1"/>
    <x v="8"/>
    <s v="Coral do Atlântico"/>
    <n v="4599"/>
    <m/>
    <m/>
    <d v="2025-03-11T00:00:00"/>
    <d v="2025-03-16T00:00:00"/>
    <n v="66397.34"/>
    <n v="66397.34"/>
    <s v=""/>
    <n v="4582"/>
    <d v="2025-03-19T00:00:00"/>
    <n v="3810"/>
    <n v="49108.98"/>
    <d v="2025-04-02T00:00:00"/>
    <n v="17"/>
    <n v="2469"/>
    <n v="17288.36"/>
    <d v="2025-04-02T00:00:00"/>
    <n v="17"/>
    <n v="-7.2759576141834259E-12"/>
    <n v="18"/>
    <m/>
    <x v="9"/>
    <n v="36711.480000000003"/>
    <m/>
    <n v="12022.5"/>
    <m/>
    <m/>
    <n v="13366.18"/>
    <n v="3922.18"/>
    <m/>
    <m/>
    <m/>
    <m/>
    <m/>
    <n v="375"/>
    <m/>
    <n v="66397.34"/>
    <n v="3688.741111111111"/>
  </r>
  <r>
    <x v="2"/>
    <s v="F"/>
    <m/>
    <n v="3215"/>
    <x v="3"/>
    <x v="0"/>
    <s v="Norbe VI"/>
    <n v="4502"/>
    <m/>
    <m/>
    <d v="2025-03-12T00:00:00"/>
    <d v="2025-03-26T00:00:00"/>
    <n v="213429.12"/>
    <n v="213429.12"/>
    <s v=""/>
    <n v="4596"/>
    <d v="2025-06-12T00:00:00"/>
    <n v="1106"/>
    <n v="213429.12"/>
    <d v="2025-07-01T00:00:00"/>
    <n v="97"/>
    <m/>
    <m/>
    <m/>
    <s v=""/>
    <n v="0"/>
    <n v="28"/>
    <m/>
    <x v="31"/>
    <n v="213429.12"/>
    <m/>
    <m/>
    <m/>
    <m/>
    <m/>
    <m/>
    <m/>
    <m/>
    <m/>
    <m/>
    <m/>
    <m/>
    <m/>
    <n v="213429.12"/>
    <n v="7622.4685714285715"/>
  </r>
  <r>
    <x v="2"/>
    <s v="F"/>
    <m/>
    <n v="3242"/>
    <x v="1"/>
    <x v="4"/>
    <s v="FPSO Espirito Santo"/>
    <n v="4561"/>
    <m/>
    <m/>
    <d v="2025-03-12T00:00:00"/>
    <d v="2025-03-28T00:00:00"/>
    <n v="291912"/>
    <n v="291912"/>
    <s v=""/>
    <n v="4598"/>
    <d v="2025-04-10T00:00:00"/>
    <n v="3885"/>
    <n v="291912"/>
    <d v="2025-08-22T00:00:00"/>
    <n v="147"/>
    <m/>
    <m/>
    <m/>
    <s v=""/>
    <n v="0"/>
    <n v="64"/>
    <m/>
    <x v="65"/>
    <n v="134742"/>
    <m/>
    <m/>
    <m/>
    <m/>
    <n v="157170"/>
    <m/>
    <m/>
    <m/>
    <m/>
    <m/>
    <m/>
    <m/>
    <m/>
    <n v="291912"/>
    <n v="4561.125"/>
  </r>
  <r>
    <x v="2"/>
    <s v="F"/>
    <m/>
    <n v="3355"/>
    <x v="3"/>
    <x v="0"/>
    <s v="ODN I"/>
    <n v="4712"/>
    <m/>
    <m/>
    <d v="2025-03-12T00:00:00"/>
    <d v="2025-03-15T00:00:00"/>
    <n v="6630.84"/>
    <n v="6630.84"/>
    <s v=""/>
    <n v="4593"/>
    <d v="2025-04-11T00:00:00"/>
    <n v="983"/>
    <n v="5989.14"/>
    <d v="2025-04-15T00:00:00"/>
    <n v="31"/>
    <n v="637"/>
    <n v="641.70000000000005"/>
    <d v="2025-04-15T00:00:00"/>
    <n v="31"/>
    <n v="-2.2737367544323206E-13"/>
    <n v="3"/>
    <m/>
    <x v="29"/>
    <n v="5989.14"/>
    <m/>
    <m/>
    <m/>
    <m/>
    <n v="641.70000000000005"/>
    <m/>
    <m/>
    <m/>
    <m/>
    <m/>
    <m/>
    <m/>
    <m/>
    <n v="6630.84"/>
    <n v="2210.2800000000002"/>
  </r>
  <r>
    <x v="6"/>
    <s v="F"/>
    <m/>
    <n v="3242"/>
    <x v="1"/>
    <x v="4"/>
    <s v="FPSO Espirito Santo"/>
    <n v="4561"/>
    <m/>
    <m/>
    <d v="2025-03-12T00:00:00"/>
    <d v="2025-03-28T00:00:00"/>
    <n v="70927.240000000005"/>
    <n v="70927.239999999991"/>
    <s v=""/>
    <n v="4598"/>
    <d v="2025-04-10T00:00:00"/>
    <n v="3885"/>
    <n v="70927.240000000005"/>
    <d v="2025-08-22T00:00:00"/>
    <n v="147"/>
    <m/>
    <m/>
    <m/>
    <s v=""/>
    <n v="-1.4551915228366852E-11"/>
    <m/>
    <m/>
    <x v="0"/>
    <n v="6714"/>
    <m/>
    <n v="15853.24"/>
    <m/>
    <m/>
    <n v="48360"/>
    <m/>
    <m/>
    <m/>
    <m/>
    <m/>
    <m/>
    <m/>
    <m/>
    <n v="70927.239999999991"/>
    <s v=""/>
  </r>
  <r>
    <x v="2"/>
    <s v="F"/>
    <m/>
    <n v="3332"/>
    <x v="1"/>
    <x v="4"/>
    <s v="FPSO Saquarema"/>
    <n v="4663"/>
    <m/>
    <m/>
    <d v="2025-03-14T00:00:00"/>
    <d v="2025-03-17T00:00:00"/>
    <n v="48149.99"/>
    <n v="48149.99"/>
    <s v=""/>
    <n v="4540"/>
    <d v="2025-03-27T00:00:00"/>
    <n v="3826"/>
    <n v="24915"/>
    <d v="2025-05-02T00:00:00"/>
    <n v="46"/>
    <n v="2482"/>
    <n v="23234.989999999998"/>
    <d v="2025-05-02T00:00:00"/>
    <n v="46"/>
    <n v="0"/>
    <n v="9"/>
    <m/>
    <x v="17"/>
    <n v="21139.98"/>
    <m/>
    <n v="3775.02"/>
    <m/>
    <n v="14005.76"/>
    <n v="5252.16"/>
    <n v="3977.07"/>
    <m/>
    <m/>
    <m/>
    <m/>
    <m/>
    <m/>
    <m/>
    <n v="48149.99"/>
    <n v="5349.9988888888884"/>
  </r>
  <r>
    <x v="6"/>
    <s v="F"/>
    <m/>
    <n v="3332"/>
    <x v="1"/>
    <x v="4"/>
    <s v="FPSO Saquarema"/>
    <n v="4663"/>
    <m/>
    <m/>
    <d v="2025-03-14T00:00:00"/>
    <d v="2025-03-17T00:00:00"/>
    <n v="12102.47"/>
    <n v="12102.469999999998"/>
    <s v=""/>
    <n v="4540"/>
    <d v="2025-03-27T00:00:00"/>
    <n v="3826"/>
    <n v="-1903.2900000000004"/>
    <d v="2025-05-02T00:00:00"/>
    <n v="46"/>
    <n v="2482"/>
    <n v="14005.759999999998"/>
    <d v="2025-05-02T00:00:00"/>
    <n v="46"/>
    <n v="0"/>
    <n v="-2"/>
    <m/>
    <x v="82"/>
    <m/>
    <n v="-1908.2900000000004"/>
    <n v="5"/>
    <m/>
    <n v="-28011.52"/>
    <n v="42017.279999999999"/>
    <m/>
    <m/>
    <m/>
    <m/>
    <m/>
    <m/>
    <m/>
    <m/>
    <n v="12102.469999999998"/>
    <n v="-6051.2349999999988"/>
  </r>
  <r>
    <x v="2"/>
    <s v="F"/>
    <m/>
    <n v="2893"/>
    <x v="3"/>
    <x v="0"/>
    <s v="ODN I"/>
    <n v="3794"/>
    <m/>
    <m/>
    <d v="2025-03-15T00:00:00"/>
    <d v="2025-03-29T00:00:00"/>
    <n v="101598.61"/>
    <n v="101598.61"/>
    <s v=""/>
    <n v="4610"/>
    <d v="2025-04-28T00:00:00"/>
    <n v="1020"/>
    <n v="84917.47"/>
    <d v="2025-05-13T00:00:00"/>
    <n v="45"/>
    <n v="622"/>
    <n v="16681.14"/>
    <d v="2025-05-13T00:00:00"/>
    <n v="45"/>
    <n v="0"/>
    <n v="41"/>
    <n v="1"/>
    <x v="8"/>
    <n v="83990.58"/>
    <n v="926.89"/>
    <m/>
    <m/>
    <m/>
    <n v="16681.14"/>
    <m/>
    <m/>
    <m/>
    <m/>
    <m/>
    <m/>
    <m/>
    <m/>
    <n v="101598.61"/>
    <n v="2419.0145238095238"/>
  </r>
  <r>
    <x v="2"/>
    <s v="F"/>
    <m/>
    <n v="3266"/>
    <x v="3"/>
    <x v="1"/>
    <s v="MV-32"/>
    <n v="4601"/>
    <m/>
    <m/>
    <d v="2025-03-15T00:00:00"/>
    <d v="2025-03-29T00:00:00"/>
    <n v="57702.06"/>
    <n v="57702.06"/>
    <s v=""/>
    <n v="4836"/>
    <d v="2025-07-04T00:00:00"/>
    <n v="1160"/>
    <n v="53852.06"/>
    <d v="2025-07-23T00:00:00"/>
    <n v="116"/>
    <n v="741"/>
    <n v="3850"/>
    <d v="2025-07-23T00:00:00"/>
    <n v="116"/>
    <n v="0"/>
    <n v="42"/>
    <m/>
    <x v="8"/>
    <n v="52052"/>
    <m/>
    <n v="1800.06"/>
    <m/>
    <m/>
    <n v="3850"/>
    <m/>
    <m/>
    <m/>
    <m/>
    <m/>
    <m/>
    <m/>
    <m/>
    <n v="57702.06"/>
    <n v="1373.8585714285714"/>
  </r>
  <r>
    <x v="2"/>
    <s v="F"/>
    <m/>
    <n v="3357"/>
    <x v="1"/>
    <x v="15"/>
    <s v="West Carina"/>
    <n v="4715"/>
    <m/>
    <m/>
    <d v="2025-03-15T00:00:00"/>
    <d v="2025-03-24T00:00:00"/>
    <n v="87135"/>
    <n v="87135"/>
    <s v=""/>
    <n v="4605"/>
    <d v="2025-03-26T00:00:00"/>
    <n v="3809"/>
    <n v="51035"/>
    <d v="2025-04-01T00:00:00"/>
    <n v="8"/>
    <n v="2468"/>
    <n v="36100"/>
    <d v="2025-04-01T00:00:00"/>
    <n v="8"/>
    <n v="0"/>
    <n v="18"/>
    <n v="2"/>
    <x v="66"/>
    <n v="46530"/>
    <n v="2585"/>
    <n v="1920"/>
    <m/>
    <m/>
    <n v="29800"/>
    <n v="6300"/>
    <m/>
    <m/>
    <m/>
    <m/>
    <m/>
    <m/>
    <m/>
    <n v="87135"/>
    <n v="4356.75"/>
  </r>
  <r>
    <x v="5"/>
    <s v="F"/>
    <m/>
    <n v="2893"/>
    <x v="3"/>
    <x v="0"/>
    <s v="ODN I"/>
    <n v="3794"/>
    <m/>
    <m/>
    <d v="2025-03-15T00:00:00"/>
    <d v="2025-03-29T00:00:00"/>
    <n v="926.89"/>
    <n v="926.89"/>
    <s v=""/>
    <n v="4610"/>
    <d v="2025-04-28T00:00:00"/>
    <n v="1020"/>
    <n v="926.89"/>
    <d v="2025-05-13T00:00:00"/>
    <n v="45"/>
    <n v="622"/>
    <n v="0"/>
    <d v="2025-05-13T00:00:00"/>
    <n v="45"/>
    <n v="0"/>
    <n v="1"/>
    <n v="-1"/>
    <x v="0"/>
    <n v="1853.78"/>
    <n v="-926.89"/>
    <m/>
    <m/>
    <m/>
    <m/>
    <m/>
    <m/>
    <m/>
    <m/>
    <m/>
    <m/>
    <m/>
    <m/>
    <n v="926.89"/>
    <s v=""/>
  </r>
  <r>
    <x v="1"/>
    <s v="F"/>
    <m/>
    <n v="3266"/>
    <x v="3"/>
    <x v="1"/>
    <s v="MV-32"/>
    <n v="4601"/>
    <m/>
    <m/>
    <d v="2025-03-15T00:00:00"/>
    <d v="2025-03-29T00:00:00"/>
    <n v="-0.55000000000000004"/>
    <n v="-0.55000000000000004"/>
    <s v=""/>
    <n v="4836"/>
    <d v="2025-07-04T00:00:00"/>
    <n v="1160"/>
    <n v="-0.55000000000000004"/>
    <d v="2025-07-23T00:00:00"/>
    <n v="116"/>
    <n v="741"/>
    <n v="0"/>
    <d v="2025-07-23T00:00:00"/>
    <n v="116"/>
    <n v="0"/>
    <m/>
    <m/>
    <x v="0"/>
    <m/>
    <m/>
    <m/>
    <m/>
    <m/>
    <m/>
    <m/>
    <m/>
    <m/>
    <m/>
    <m/>
    <n v="-0.55000000000000004"/>
    <m/>
    <m/>
    <n v="-0.55000000000000004"/>
    <s v=""/>
  </r>
  <r>
    <x v="2"/>
    <s v="F"/>
    <m/>
    <n v="3199"/>
    <x v="3"/>
    <x v="3"/>
    <s v="PBS"/>
    <n v="4463"/>
    <m/>
    <m/>
    <d v="2025-03-16T00:00:00"/>
    <d v="2025-03-30T00:00:00"/>
    <n v="90935.5"/>
    <n v="90935.5"/>
    <s v=""/>
    <n v="4698"/>
    <d v="2025-05-02T00:00:00"/>
    <n v="1023"/>
    <n v="74695.5"/>
    <d v="2025-05-15T00:00:00"/>
    <n v="46"/>
    <n v="663"/>
    <n v="16240"/>
    <d v="2025-05-15T00:00:00"/>
    <n v="46"/>
    <n v="0"/>
    <n v="42"/>
    <n v="3"/>
    <x v="33"/>
    <n v="69594"/>
    <n v="2485.5"/>
    <n v="2616"/>
    <m/>
    <m/>
    <n v="16240"/>
    <m/>
    <m/>
    <m/>
    <m/>
    <m/>
    <m/>
    <m/>
    <m/>
    <n v="90935.5"/>
    <n v="2020.7888888888888"/>
  </r>
  <r>
    <x v="2"/>
    <s v="F"/>
    <m/>
    <n v="3324"/>
    <x v="1"/>
    <x v="15"/>
    <s v="West Carina"/>
    <n v="4662"/>
    <m/>
    <m/>
    <d v="2025-03-16T00:00:00"/>
    <d v="2025-04-03T00:00:00"/>
    <n v="116277"/>
    <n v="116277"/>
    <s v=""/>
    <n v="4612"/>
    <d v="2025-04-08T00:00:00"/>
    <n v="3816"/>
    <n v="103017"/>
    <d v="2025-04-14T00:00:00"/>
    <n v="11"/>
    <n v="2475"/>
    <n v="13260"/>
    <d v="2025-04-15T00:00:00"/>
    <n v="12"/>
    <n v="0"/>
    <n v="40"/>
    <n v="3"/>
    <x v="83"/>
    <n v="97910"/>
    <n v="3667"/>
    <n v="1440"/>
    <m/>
    <m/>
    <n v="13260"/>
    <m/>
    <m/>
    <m/>
    <m/>
    <m/>
    <m/>
    <m/>
    <m/>
    <n v="116277"/>
    <n v="2704.1162790697676"/>
  </r>
  <r>
    <x v="2"/>
    <s v="F"/>
    <m/>
    <n v="3353"/>
    <x v="3"/>
    <x v="3"/>
    <s v="Aquila"/>
    <n v="4714"/>
    <m/>
    <m/>
    <d v="2025-03-16T00:00:00"/>
    <d v="2025-03-31T00:00:00"/>
    <n v="33208.639999999999"/>
    <n v="33208.639999999999"/>
    <s v=""/>
    <n v="4611"/>
    <d v="2025-04-02T00:00:00"/>
    <n v="962"/>
    <n v="33208.639999999999"/>
    <d v="2025-04-08T00:00:00"/>
    <n v="8"/>
    <m/>
    <m/>
    <m/>
    <s v=""/>
    <n v="0"/>
    <n v="15"/>
    <n v="1"/>
    <x v="47"/>
    <n v="29998.7"/>
    <m/>
    <n v="2876.44"/>
    <n v="333.5"/>
    <m/>
    <m/>
    <m/>
    <m/>
    <m/>
    <m/>
    <m/>
    <m/>
    <m/>
    <m/>
    <n v="33208.639999999999"/>
    <n v="2075.54"/>
  </r>
  <r>
    <x v="6"/>
    <s v="F"/>
    <m/>
    <n v="3199"/>
    <x v="3"/>
    <x v="3"/>
    <s v="PBS"/>
    <n v="4463"/>
    <m/>
    <m/>
    <d v="2025-03-16T00:00:00"/>
    <d v="2025-03-30T00:00:00"/>
    <n v="24720.47"/>
    <n v="24720.47"/>
    <s v=""/>
    <n v="4698"/>
    <d v="2025-05-02T00:00:00"/>
    <n v="1023"/>
    <n v="24720.47"/>
    <d v="2025-05-15T00:00:00"/>
    <n v="46"/>
    <m/>
    <m/>
    <m/>
    <s v=""/>
    <n v="0"/>
    <m/>
    <m/>
    <x v="0"/>
    <n v="24720.47"/>
    <m/>
    <m/>
    <m/>
    <m/>
    <m/>
    <m/>
    <m/>
    <m/>
    <m/>
    <m/>
    <m/>
    <m/>
    <m/>
    <n v="24720.47"/>
    <s v=""/>
  </r>
  <r>
    <x v="6"/>
    <s v="F"/>
    <m/>
    <n v="3324"/>
    <x v="1"/>
    <x v="15"/>
    <s v="West Carina"/>
    <n v="4662"/>
    <m/>
    <m/>
    <d v="2025-03-16T00:00:00"/>
    <d v="2025-04-03T00:00:00"/>
    <n v="20699.8"/>
    <n v="20699.800000000003"/>
    <s v=""/>
    <n v="4612"/>
    <d v="2025-04-08T00:00:00"/>
    <n v="3816"/>
    <n v="18659.800000000003"/>
    <d v="2025-04-14T00:00:00"/>
    <n v="11"/>
    <n v="2475"/>
    <n v="2040"/>
    <d v="2025-04-15T00:00:00"/>
    <n v="12"/>
    <n v="0"/>
    <n v="7"/>
    <m/>
    <x v="28"/>
    <n v="20886.800000000003"/>
    <n v="-3667"/>
    <n v="1440"/>
    <m/>
    <m/>
    <n v="2040"/>
    <m/>
    <m/>
    <m/>
    <m/>
    <m/>
    <m/>
    <m/>
    <m/>
    <n v="20699.800000000003"/>
    <n v="2957.1142857142863"/>
  </r>
  <r>
    <x v="2"/>
    <s v="F"/>
    <m/>
    <n v="3291"/>
    <x v="2"/>
    <x v="13"/>
    <s v="Brava Star"/>
    <n v="3380"/>
    <m/>
    <m/>
    <d v="2025-03-17T00:00:00"/>
    <d v="2025-03-31T00:00:00"/>
    <n v="81985.2"/>
    <n v="81985.2"/>
    <s v=""/>
    <n v="4595"/>
    <d v="2025-04-04T00:00:00"/>
    <n v="971"/>
    <n v="81985.2"/>
    <d v="2025-04-11T00:00:00"/>
    <n v="11"/>
    <m/>
    <m/>
    <m/>
    <s v=""/>
    <n v="0"/>
    <n v="42"/>
    <m/>
    <x v="8"/>
    <n v="78481.2"/>
    <m/>
    <n v="3504"/>
    <m/>
    <m/>
    <m/>
    <m/>
    <m/>
    <m/>
    <m/>
    <m/>
    <m/>
    <m/>
    <m/>
    <n v="81985.2"/>
    <n v="1952.0285714285715"/>
  </r>
  <r>
    <x v="2"/>
    <s v="F"/>
    <m/>
    <n v="3313"/>
    <x v="0"/>
    <x v="5"/>
    <s v="Q7000"/>
    <n v="4655"/>
    <m/>
    <m/>
    <d v="2025-03-17T00:00:00"/>
    <d v="2025-03-18T00:00:00"/>
    <n v="67150.05"/>
    <n v="67150.05"/>
    <s v=""/>
    <n v="4604"/>
    <d v="2025-03-26T00:00:00"/>
    <n v="3812"/>
    <n v="38848.65"/>
    <d v="2025-04-09T00:00:00"/>
    <n v="22"/>
    <n v="2472"/>
    <n v="28301.4"/>
    <d v="2025-04-09T00:00:00"/>
    <n v="22"/>
    <n v="0"/>
    <n v="14"/>
    <m/>
    <x v="4"/>
    <n v="27183.200000000001"/>
    <m/>
    <n v="7534.03"/>
    <n v="4131.42"/>
    <m/>
    <n v="25115.4"/>
    <n v="3186"/>
    <m/>
    <m/>
    <m/>
    <m/>
    <m/>
    <m/>
    <m/>
    <n v="67150.05"/>
    <n v="4796.4321428571429"/>
  </r>
  <r>
    <x v="2"/>
    <s v="F"/>
    <m/>
    <n v="3341"/>
    <x v="1"/>
    <x v="15"/>
    <s v="West Tellus"/>
    <n v="4693"/>
    <m/>
    <m/>
    <d v="2025-03-17T00:00:00"/>
    <d v="2025-03-31T00:00:00"/>
    <n v="131268.07999999999"/>
    <n v="131268.08000000002"/>
    <s v=""/>
    <n v="4613"/>
    <d v="2025-04-04T00:00:00"/>
    <n v="3833"/>
    <n v="101598.08"/>
    <d v="2025-05-24T00:00:00"/>
    <n v="54"/>
    <n v="2500"/>
    <n v="29670"/>
    <d v="2025-06-24T00:00:00"/>
    <n v="85"/>
    <n v="1.4551915228366852E-11"/>
    <n v="39"/>
    <n v="2"/>
    <x v="53"/>
    <n v="95342"/>
    <n v="2538"/>
    <n v="2653"/>
    <n v="1065.08"/>
    <m/>
    <n v="26520"/>
    <n v="3150"/>
    <m/>
    <m/>
    <m/>
    <m/>
    <m/>
    <m/>
    <m/>
    <n v="131268.08000000002"/>
    <n v="3201.6604878048784"/>
  </r>
  <r>
    <x v="6"/>
    <s v="F"/>
    <m/>
    <n v="3291"/>
    <x v="2"/>
    <x v="13"/>
    <s v="Brava Star"/>
    <n v="3380"/>
    <m/>
    <m/>
    <d v="2025-03-17T00:00:00"/>
    <d v="2025-03-31T00:00:00"/>
    <n v="3787.71"/>
    <n v="3787.7100000000019"/>
    <s v=""/>
    <n v="4595"/>
    <d v="2025-04-04T00:00:00"/>
    <n v="971"/>
    <n v="3787.71"/>
    <d v="2025-04-11T00:00:00"/>
    <n v="11"/>
    <m/>
    <m/>
    <m/>
    <s v=""/>
    <n v="1.8189894035458565E-12"/>
    <m/>
    <m/>
    <x v="0"/>
    <n v="3625.8300000000017"/>
    <m/>
    <n v="161.88000000000011"/>
    <m/>
    <m/>
    <m/>
    <m/>
    <m/>
    <m/>
    <m/>
    <m/>
    <m/>
    <m/>
    <m/>
    <n v="3787.7100000000019"/>
    <s v=""/>
  </r>
  <r>
    <x v="5"/>
    <s v="F"/>
    <m/>
    <n v="3341"/>
    <x v="1"/>
    <x v="15"/>
    <s v="West Tellus"/>
    <n v="4693"/>
    <m/>
    <m/>
    <d v="2025-03-17T00:00:00"/>
    <d v="2025-03-31T00:00:00"/>
    <n v="-9472.82"/>
    <n v="-9472.82"/>
    <s v=""/>
    <n v="4613"/>
    <d v="2025-04-04T00:00:00"/>
    <n v="3833"/>
    <n v="-9472.82"/>
    <d v="2025-05-24T00:00:00"/>
    <n v="54"/>
    <m/>
    <m/>
    <m/>
    <s v=""/>
    <n v="0"/>
    <m/>
    <m/>
    <x v="0"/>
    <n v="-9472.82"/>
    <m/>
    <m/>
    <m/>
    <m/>
    <m/>
    <m/>
    <m/>
    <m/>
    <m/>
    <m/>
    <m/>
    <m/>
    <m/>
    <n v="-9472.82"/>
    <s v=""/>
  </r>
  <r>
    <x v="2"/>
    <s v="F"/>
    <m/>
    <n v="3368"/>
    <x v="3"/>
    <x v="5"/>
    <s v="Lets Log"/>
    <n v="4567"/>
    <m/>
    <m/>
    <d v="2025-03-18T00:00:00"/>
    <d v="2025-03-20T00:00:00"/>
    <n v="25838.400000000001"/>
    <n v="25838.400000000001"/>
    <s v=""/>
    <n v="4603"/>
    <d v="2025-03-25T00:00:00"/>
    <n v="991"/>
    <n v="14234.4"/>
    <d v="2025-04-17T00:00:00"/>
    <n v="28"/>
    <n v="642"/>
    <n v="11604"/>
    <d v="2025-04-17T00:00:00"/>
    <n v="28"/>
    <n v="1.8189894035458565E-12"/>
    <n v="6"/>
    <m/>
    <x v="3"/>
    <n v="12506.4"/>
    <m/>
    <n v="1728"/>
    <m/>
    <m/>
    <n v="5232"/>
    <n v="6372"/>
    <m/>
    <m/>
    <m/>
    <m/>
    <m/>
    <m/>
    <m/>
    <n v="25838.400000000001"/>
    <n v="4306.4000000000005"/>
  </r>
  <r>
    <x v="6"/>
    <s v="F"/>
    <m/>
    <n v="3368"/>
    <x v="3"/>
    <x v="5"/>
    <s v="Lets Log"/>
    <n v="4567"/>
    <m/>
    <m/>
    <d v="2025-03-18T00:00:00"/>
    <d v="2025-03-20T00:00:00"/>
    <n v="2082.9699999999998"/>
    <n v="2082.9699999999998"/>
    <s v=""/>
    <n v="4553"/>
    <d v="2025-04-25T00:00:00"/>
    <n v="1032"/>
    <n v="2082.9699999999998"/>
    <d v="2025-05-15T00:00:00"/>
    <n v="56"/>
    <m/>
    <m/>
    <m/>
    <s v=""/>
    <n v="0"/>
    <m/>
    <m/>
    <x v="0"/>
    <m/>
    <m/>
    <n v="2082.9699999999998"/>
    <m/>
    <m/>
    <m/>
    <m/>
    <m/>
    <m/>
    <m/>
    <m/>
    <m/>
    <m/>
    <m/>
    <n v="2082.9699999999998"/>
    <s v=""/>
  </r>
  <r>
    <x v="2"/>
    <s v="F"/>
    <m/>
    <n v="3286"/>
    <x v="3"/>
    <x v="6"/>
    <s v="DS Carolina"/>
    <n v="4636"/>
    <m/>
    <m/>
    <d v="2025-03-19T00:00:00"/>
    <d v="2025-03-24T00:00:00"/>
    <n v="61720"/>
    <n v="61720"/>
    <s v=""/>
    <n v="4602"/>
    <d v="2025-04-04T00:00:00"/>
    <n v="979"/>
    <n v="34320"/>
    <d v="2025-04-11T00:00:00"/>
    <n v="18"/>
    <n v="633"/>
    <n v="27400"/>
    <d v="2025-04-11T00:00:00"/>
    <n v="18"/>
    <n v="0"/>
    <n v="15"/>
    <m/>
    <x v="15"/>
    <n v="30840"/>
    <m/>
    <n v="3480"/>
    <m/>
    <m/>
    <n v="23400"/>
    <n v="4000"/>
    <m/>
    <m/>
    <m/>
    <m/>
    <m/>
    <m/>
    <m/>
    <n v="61720"/>
    <n v="4114.666666666667"/>
  </r>
  <r>
    <x v="2"/>
    <s v="F"/>
    <m/>
    <n v="3312"/>
    <x v="0"/>
    <x v="6"/>
    <s v="SSV Victoria"/>
    <n v="4661"/>
    <m/>
    <m/>
    <d v="2025-03-20T00:00:00"/>
    <d v="2025-03-26T00:00:00"/>
    <n v="23160"/>
    <n v="23160"/>
    <s v=""/>
    <n v="4600"/>
    <d v="2025-04-04T00:00:00"/>
    <n v="3813"/>
    <n v="18960"/>
    <d v="2025-04-10T00:00:00"/>
    <n v="15"/>
    <n v="2474"/>
    <n v="4200"/>
    <d v="2025-04-10T00:00:00"/>
    <n v="15"/>
    <n v="0"/>
    <n v="8"/>
    <m/>
    <x v="5"/>
    <n v="16640"/>
    <m/>
    <n v="2320"/>
    <m/>
    <m/>
    <n v="4200"/>
    <m/>
    <m/>
    <m/>
    <m/>
    <m/>
    <m/>
    <m/>
    <m/>
    <n v="23160"/>
    <n v="2895"/>
  </r>
  <r>
    <x v="2"/>
    <s v="F"/>
    <m/>
    <n v="3369"/>
    <x v="1"/>
    <x v="7"/>
    <s v="Peregrino Bravo"/>
    <n v="4761"/>
    <m/>
    <m/>
    <d v="2025-03-20T00:00:00"/>
    <d v="2025-04-03T00:00:00"/>
    <n v="98639.78"/>
    <n v="98639.78"/>
    <s v=""/>
    <n v="4628"/>
    <d v="2025-04-04T00:00:00"/>
    <n v="1089"/>
    <n v="83455.62"/>
    <d v="2025-06-18T00:00:00"/>
    <n v="76"/>
    <n v="701"/>
    <n v="15184.16"/>
    <d v="2025-06-18T00:00:00"/>
    <n v="76"/>
    <n v="3.637978807091713E-12"/>
    <n v="36"/>
    <m/>
    <x v="11"/>
    <n v="82080"/>
    <m/>
    <n v="1375.62"/>
    <m/>
    <m/>
    <n v="11319.36"/>
    <n v="3864.8"/>
    <m/>
    <m/>
    <m/>
    <m/>
    <m/>
    <m/>
    <m/>
    <n v="98639.78"/>
    <n v="2739.9938888888887"/>
  </r>
  <r>
    <x v="6"/>
    <s v="F"/>
    <m/>
    <n v="3369"/>
    <x v="1"/>
    <x v="7"/>
    <s v="Peregrino Bravo"/>
    <n v="4761"/>
    <m/>
    <m/>
    <d v="2025-03-20T00:00:00"/>
    <d v="2025-04-03T00:00:00"/>
    <n v="13452.38"/>
    <n v="13452.380000000001"/>
    <s v=""/>
    <n v="4628"/>
    <d v="2025-04-04T00:00:00"/>
    <n v="1089"/>
    <n v="15430.62"/>
    <d v="2025-06-18T00:00:00"/>
    <n v="76"/>
    <n v="701"/>
    <n v="-1978.2400000000007"/>
    <d v="2025-06-18T00:00:00"/>
    <n v="76"/>
    <n v="9.0949470177292824E-13"/>
    <n v="6"/>
    <m/>
    <x v="3"/>
    <n v="13680"/>
    <m/>
    <n v="1375.62"/>
    <m/>
    <m/>
    <n v="1886.5599999999995"/>
    <n v="-3864.8"/>
    <m/>
    <m/>
    <m/>
    <m/>
    <m/>
    <n v="375"/>
    <m/>
    <n v="13452.380000000001"/>
    <n v="2242.0633333333335"/>
  </r>
  <r>
    <x v="2"/>
    <s v="F"/>
    <m/>
    <n v="3330"/>
    <x v="3"/>
    <x v="13"/>
    <s v="Amaralina Star"/>
    <n v="4642"/>
    <m/>
    <m/>
    <d v="2025-03-22T00:00:00"/>
    <d v="2025-04-01T00:00:00"/>
    <n v="85446"/>
    <n v="85446"/>
    <s v=""/>
    <n v="4622"/>
    <d v="2025-05-07T00:00:00"/>
    <n v="1022"/>
    <n v="85446"/>
    <d v="2025-05-15T00:00:00"/>
    <n v="44"/>
    <m/>
    <m/>
    <m/>
    <s v=""/>
    <n v="0"/>
    <n v="42"/>
    <m/>
    <x v="8"/>
    <n v="74744"/>
    <m/>
    <n v="1752"/>
    <m/>
    <m/>
    <n v="6000"/>
    <n v="2950"/>
    <m/>
    <m/>
    <m/>
    <m/>
    <m/>
    <m/>
    <m/>
    <n v="85446"/>
    <n v="2034.4285714285713"/>
  </r>
  <r>
    <x v="2"/>
    <s v="F"/>
    <m/>
    <n v="3356"/>
    <x v="3"/>
    <x v="6"/>
    <s v="Zonda"/>
    <n v="4683"/>
    <m/>
    <m/>
    <d v="2025-03-22T00:00:00"/>
    <d v="2025-04-03T00:00:00"/>
    <n v="70420"/>
    <n v="70420"/>
    <s v=""/>
    <n v="4617"/>
    <d v="2025-04-04T00:00:00"/>
    <n v="1043"/>
    <n v="63420"/>
    <d v="2025-05-20T00:00:00"/>
    <n v="47"/>
    <n v="673"/>
    <n v="7000"/>
    <d v="2025-05-20T00:00:00"/>
    <n v="47"/>
    <n v="0"/>
    <n v="30"/>
    <m/>
    <x v="19"/>
    <n v="61680"/>
    <m/>
    <n v="1740"/>
    <m/>
    <m/>
    <n v="7000"/>
    <m/>
    <m/>
    <m/>
    <m/>
    <m/>
    <m/>
    <m/>
    <m/>
    <n v="70420"/>
    <n v="2347.3333333333335"/>
  </r>
  <r>
    <x v="6"/>
    <s v="F"/>
    <m/>
    <n v="3330"/>
    <x v="3"/>
    <x v="13"/>
    <s v="Amaralina Star"/>
    <n v="4642"/>
    <m/>
    <m/>
    <d v="2025-03-22T00:00:00"/>
    <d v="2025-04-01T00:00:00"/>
    <n v="4966.88"/>
    <n v="4966.88"/>
    <s v=""/>
    <n v="4622"/>
    <d v="2025-05-07T00:00:00"/>
    <n v="1022"/>
    <n v="4966.88"/>
    <d v="2025-05-15T00:00:00"/>
    <n v="44"/>
    <m/>
    <m/>
    <m/>
    <s v=""/>
    <n v="0"/>
    <n v="0"/>
    <m/>
    <x v="0"/>
    <n v="3453"/>
    <m/>
    <n v="1913.88"/>
    <m/>
    <m/>
    <n v="-400"/>
    <m/>
    <m/>
    <m/>
    <m/>
    <m/>
    <m/>
    <m/>
    <m/>
    <n v="4966.88"/>
    <s v=""/>
  </r>
  <r>
    <x v="6"/>
    <s v="F"/>
    <m/>
    <n v="3356"/>
    <x v="3"/>
    <x v="6"/>
    <s v="Zonda"/>
    <n v="4683"/>
    <m/>
    <m/>
    <d v="2025-03-22T00:00:00"/>
    <d v="2025-04-03T00:00:00"/>
    <n v="11863"/>
    <n v="11863"/>
    <s v=""/>
    <n v="4617"/>
    <d v="2025-04-04T00:00:00"/>
    <n v="1043"/>
    <n v="10463"/>
    <d v="2025-05-20T00:00:00"/>
    <n v="47"/>
    <n v="673"/>
    <n v="1400"/>
    <d v="2025-05-20T00:00:00"/>
    <n v="47"/>
    <n v="0"/>
    <n v="4"/>
    <m/>
    <x v="52"/>
    <n v="8348"/>
    <m/>
    <n v="1740"/>
    <m/>
    <m/>
    <n v="1400"/>
    <m/>
    <m/>
    <m/>
    <m/>
    <m/>
    <m/>
    <n v="375"/>
    <m/>
    <n v="11863"/>
    <n v="2965.75"/>
  </r>
  <r>
    <x v="8"/>
    <s v="F"/>
    <m/>
    <n v="3330"/>
    <x v="3"/>
    <x v="13"/>
    <s v="Amaralina Star"/>
    <n v="4642"/>
    <m/>
    <m/>
    <d v="2025-03-22T00:00:00"/>
    <d v="2025-04-01T00:00:00"/>
    <n v="-30615.599999999999"/>
    <n v="-30615.599999999999"/>
    <s v=""/>
    <n v="4622"/>
    <d v="2025-05-07T00:00:00"/>
    <n v="1022"/>
    <n v="-30615.599999999999"/>
    <d v="2025-05-15T00:00:00"/>
    <n v="44"/>
    <m/>
    <m/>
    <m/>
    <s v=""/>
    <n v="0"/>
    <n v="-12"/>
    <m/>
    <x v="25"/>
    <n v="-26065.599999999999"/>
    <m/>
    <m/>
    <m/>
    <m/>
    <n v="-1600"/>
    <n v="-2950"/>
    <m/>
    <m/>
    <m/>
    <m/>
    <m/>
    <m/>
    <m/>
    <n v="-30615.599999999999"/>
    <n v="2551.2999999999997"/>
  </r>
  <r>
    <x v="2"/>
    <s v="F"/>
    <m/>
    <n v="3031"/>
    <x v="0"/>
    <x v="0"/>
    <s v="ODN I"/>
    <n v="4120"/>
    <m/>
    <m/>
    <d v="2025-03-23T00:00:00"/>
    <d v="2025-04-06T00:00:00"/>
    <n v="15792.21"/>
    <n v="15792.21"/>
    <s v=""/>
    <n v="4621"/>
    <d v="2025-04-28T00:00:00"/>
    <n v="1017"/>
    <n v="15184.8"/>
    <d v="2025-05-13T00:00:00"/>
    <n v="37"/>
    <n v="661"/>
    <n v="607.41"/>
    <d v="2025-05-13T00:00:00"/>
    <n v="37"/>
    <n v="-1.1368683772161603E-13"/>
    <n v="9"/>
    <m/>
    <x v="17"/>
    <n v="15184.8"/>
    <m/>
    <m/>
    <m/>
    <m/>
    <n v="607.41"/>
    <m/>
    <m/>
    <m/>
    <m/>
    <m/>
    <m/>
    <m/>
    <m/>
    <n v="15792.21"/>
    <n v="1754.6899999999998"/>
  </r>
  <r>
    <x v="2"/>
    <s v="F"/>
    <m/>
    <n v="3232"/>
    <x v="3"/>
    <x v="10"/>
    <s v="Takatsugu J"/>
    <n v="4541"/>
    <m/>
    <m/>
    <d v="2025-03-23T00:00:00"/>
    <d v="2025-04-08T00:00:00"/>
    <n v="60336"/>
    <n v="60336"/>
    <s v=""/>
    <n v="4624"/>
    <d v="2025-04-15T00:00:00"/>
    <n v="994"/>
    <n v="42246"/>
    <d v="2025-04-24T00:00:00"/>
    <n v="16"/>
    <n v="645"/>
    <n v="18090"/>
    <d v="2025-04-24T00:00:00"/>
    <n v="16"/>
    <n v="0"/>
    <n v="16"/>
    <n v="2"/>
    <x v="9"/>
    <n v="39008"/>
    <n v="2438"/>
    <n v="800"/>
    <m/>
    <m/>
    <n v="14940"/>
    <n v="3150"/>
    <m/>
    <m/>
    <m/>
    <m/>
    <m/>
    <m/>
    <m/>
    <n v="60336"/>
    <n v="3352"/>
  </r>
  <r>
    <x v="2"/>
    <s v="F"/>
    <m/>
    <n v="3287"/>
    <x v="0"/>
    <x v="3"/>
    <s v="Mykonos"/>
    <n v="4631"/>
    <m/>
    <m/>
    <d v="2025-03-23T00:00:00"/>
    <d v="2025-04-21T00:00:00"/>
    <n v="207823.86"/>
    <n v="207823.86"/>
    <s v=""/>
    <s v="4655-4663"/>
    <d v="2025-05-05T00:00:00"/>
    <s v="1012-1013"/>
    <n v="190251"/>
    <d v="2025-05-09T00:00:00"/>
    <n v="18"/>
    <s v="658-659"/>
    <n v="17572.86"/>
    <d v="2025-05-09T00:00:00"/>
    <n v="18"/>
    <n v="-1.4551915228366852E-11"/>
    <n v="72"/>
    <m/>
    <x v="84"/>
    <n v="190251"/>
    <m/>
    <m/>
    <m/>
    <m/>
    <n v="17572.86"/>
    <m/>
    <m/>
    <m/>
    <m/>
    <m/>
    <m/>
    <m/>
    <m/>
    <n v="207823.86"/>
    <n v="2886.4424999999997"/>
  </r>
  <r>
    <x v="6"/>
    <s v="F"/>
    <m/>
    <n v="3031"/>
    <x v="0"/>
    <x v="0"/>
    <s v="ODN I"/>
    <n v="4120"/>
    <m/>
    <m/>
    <d v="2025-03-23T00:00:00"/>
    <d v="2025-04-06T00:00:00"/>
    <n v="17575.89"/>
    <n v="17575.890000000003"/>
    <s v=""/>
    <n v="4621"/>
    <d v="2025-04-28T00:00:00"/>
    <n v="1017"/>
    <n v="16899.900000000001"/>
    <d v="2025-05-13T00:00:00"/>
    <n v="37"/>
    <n v="661"/>
    <n v="675.99000000000012"/>
    <d v="2025-05-13T00:00:00"/>
    <n v="37"/>
    <n v="1.4779288903810084E-12"/>
    <n v="6"/>
    <m/>
    <x v="3"/>
    <n v="16899.900000000001"/>
    <m/>
    <m/>
    <m/>
    <m/>
    <n v="675.99000000000012"/>
    <m/>
    <m/>
    <m/>
    <m/>
    <m/>
    <m/>
    <m/>
    <m/>
    <n v="17575.890000000003"/>
    <n v="2929.3150000000005"/>
  </r>
  <r>
    <x v="6"/>
    <s v="F"/>
    <m/>
    <n v="3232"/>
    <x v="3"/>
    <x v="10"/>
    <s v="Takatsugu J"/>
    <n v="4541"/>
    <m/>
    <m/>
    <d v="2025-03-23T00:00:00"/>
    <d v="2025-04-08T00:00:00"/>
    <n v="52890.8"/>
    <n v="52890.8"/>
    <s v=""/>
    <n v="4624"/>
    <d v="2025-04-15T00:00:00"/>
    <n v="994"/>
    <n v="41270.800000000003"/>
    <d v="2025-04-24T00:00:00"/>
    <n v="16"/>
    <n v="645"/>
    <n v="11620"/>
    <d v="2025-04-24T00:00:00"/>
    <n v="16"/>
    <n v="0"/>
    <n v="16"/>
    <n v="-2"/>
    <x v="4"/>
    <n v="42908.800000000003"/>
    <n v="-2438"/>
    <n v="800"/>
    <m/>
    <m/>
    <n v="11620"/>
    <m/>
    <m/>
    <m/>
    <m/>
    <m/>
    <m/>
    <m/>
    <m/>
    <n v="52890.8"/>
    <n v="3777.9142857142861"/>
  </r>
  <r>
    <x v="6"/>
    <s v="F"/>
    <m/>
    <n v="3287"/>
    <x v="0"/>
    <x v="3"/>
    <s v="Mykonos"/>
    <n v="4631"/>
    <m/>
    <m/>
    <d v="2025-03-23T00:00:00"/>
    <d v="2025-04-21T00:00:00"/>
    <n v="367598"/>
    <n v="367598"/>
    <s v=""/>
    <s v="4655-4663"/>
    <d v="2025-05-05T00:00:00"/>
    <s v="1012-1013"/>
    <n v="295210.99"/>
    <d v="2025-05-09T00:00:00"/>
    <n v="18"/>
    <s v="658-659"/>
    <n v="72387.009999999995"/>
    <d v="2025-05-09T00:00:00"/>
    <n v="18"/>
    <n v="1.4551915228366852E-11"/>
    <n v="84"/>
    <n v="10"/>
    <x v="76"/>
    <n v="221960.27999999997"/>
    <n v="12703.76"/>
    <n v="9346.9500000000007"/>
    <m/>
    <m/>
    <n v="71058.78"/>
    <n v="1328.23"/>
    <m/>
    <n v="51200"/>
    <m/>
    <m/>
    <m/>
    <m/>
    <m/>
    <n v="367598"/>
    <n v="3910.6170212765956"/>
  </r>
  <r>
    <x v="2"/>
    <s v="F"/>
    <m/>
    <n v="3294"/>
    <x v="2"/>
    <x v="10"/>
    <s v="Takatsugu J"/>
    <n v="3701"/>
    <m/>
    <m/>
    <d v="2025-03-24T00:00:00"/>
    <d v="2025-04-06T00:00:00"/>
    <n v="48901"/>
    <n v="48901"/>
    <s v=""/>
    <n v="4623"/>
    <d v="2025-04-10T00:00:00"/>
    <n v="976"/>
    <n v="28526"/>
    <d v="2025-04-11T00:00:00"/>
    <n v="5"/>
    <n v="631"/>
    <n v="20375"/>
    <d v="2025-04-11T00:00:00"/>
    <n v="5"/>
    <n v="0"/>
    <n v="24"/>
    <m/>
    <x v="44"/>
    <n v="28526"/>
    <m/>
    <m/>
    <m/>
    <m/>
    <n v="20375"/>
    <m/>
    <m/>
    <m/>
    <m/>
    <m/>
    <m/>
    <m/>
    <m/>
    <n v="48901"/>
    <n v="2037.5416666666667"/>
  </r>
  <r>
    <x v="6"/>
    <s v="F"/>
    <m/>
    <n v="3294"/>
    <x v="2"/>
    <x v="10"/>
    <s v="Takatsugu J"/>
    <n v="3701"/>
    <m/>
    <m/>
    <d v="2025-03-24T00:00:00"/>
    <d v="2025-04-06T00:00:00"/>
    <n v="45074.6"/>
    <n v="45074.6"/>
    <s v=""/>
    <n v="4623"/>
    <d v="2025-04-10T00:00:00"/>
    <n v="976"/>
    <n v="27859.360000000001"/>
    <d v="2025-04-11T00:00:00"/>
    <n v="5"/>
    <n v="631"/>
    <n v="17215.239999999998"/>
    <d v="2025-04-11T00:00:00"/>
    <n v="5"/>
    <n v="0"/>
    <n v="20"/>
    <m/>
    <x v="66"/>
    <n v="27859.360000000001"/>
    <m/>
    <m/>
    <m/>
    <m/>
    <n v="17215.239999999998"/>
    <m/>
    <m/>
    <m/>
    <m/>
    <m/>
    <m/>
    <m/>
    <m/>
    <n v="45074.6"/>
    <n v="2253.73"/>
  </r>
  <r>
    <x v="2"/>
    <s v="F"/>
    <m/>
    <n v="3224"/>
    <x v="3"/>
    <x v="6"/>
    <s v="SSV Victoria"/>
    <n v="4531"/>
    <m/>
    <m/>
    <d v="2025-03-27T00:00:00"/>
    <d v="2025-04-11T00:00:00"/>
    <n v="55554"/>
    <n v="55554"/>
    <s v=""/>
    <n v="4601"/>
    <d v="2025-04-14T00:00:00"/>
    <n v="3820"/>
    <n v="38754"/>
    <d v="2025-04-17T00:00:00"/>
    <n v="6"/>
    <n v="2479"/>
    <n v="16800"/>
    <d v="2025-04-17T00:00:00"/>
    <n v="6"/>
    <n v="0"/>
    <n v="18"/>
    <m/>
    <x v="9"/>
    <n v="37008"/>
    <m/>
    <n v="1746"/>
    <m/>
    <m/>
    <n v="16800"/>
    <m/>
    <m/>
    <m/>
    <m/>
    <m/>
    <m/>
    <m/>
    <m/>
    <n v="55554"/>
    <n v="3086.3333333333335"/>
  </r>
  <r>
    <x v="2"/>
    <s v="F"/>
    <m/>
    <n v="3345"/>
    <x v="1"/>
    <x v="12"/>
    <s v="Peregrino Charlie"/>
    <n v="4690"/>
    <m/>
    <m/>
    <d v="2025-03-27T00:00:00"/>
    <d v="2025-04-09T00:00:00"/>
    <n v="33632.379999999997"/>
    <n v="33632.380000000005"/>
    <s v=""/>
    <n v="4650"/>
    <d v="2025-05-09T00:00:00"/>
    <n v="1054"/>
    <n v="27081.88"/>
    <d v="2025-05-23T00:00:00"/>
    <n v="44"/>
    <n v="682"/>
    <n v="6550.5"/>
    <d v="2025-05-30T00:00:00"/>
    <n v="51"/>
    <n v="3.637978807091713E-12"/>
    <n v="10"/>
    <m/>
    <x v="51"/>
    <n v="22300"/>
    <m/>
    <n v="917.08"/>
    <m/>
    <m/>
    <n v="6550.5"/>
    <n v="3864.8"/>
    <m/>
    <m/>
    <m/>
    <m/>
    <m/>
    <m/>
    <m/>
    <n v="33632.380000000005"/>
    <n v="3363.2380000000003"/>
  </r>
  <r>
    <x v="2"/>
    <s v="F"/>
    <m/>
    <n v="3365"/>
    <x v="5"/>
    <x v="11"/>
    <s v="Spearfish"/>
    <n v="4752"/>
    <m/>
    <m/>
    <d v="2025-03-27T00:00:00"/>
    <d v="2025-04-03T00:00:00"/>
    <n v="74574"/>
    <n v="74574"/>
    <s v=""/>
    <n v="4618"/>
    <d v="2025-04-08T00:00:00"/>
    <n v="3821"/>
    <n v="74574"/>
    <d v="2025-04-17T00:00:00"/>
    <n v="14"/>
    <m/>
    <m/>
    <m/>
    <s v=""/>
    <n v="0"/>
    <n v="24"/>
    <m/>
    <x v="44"/>
    <n v="61452"/>
    <m/>
    <n v="2592"/>
    <m/>
    <m/>
    <n v="7344"/>
    <n v="3186"/>
    <m/>
    <m/>
    <m/>
    <m/>
    <m/>
    <m/>
    <m/>
    <n v="74574"/>
    <n v="3107.25"/>
  </r>
  <r>
    <x v="6"/>
    <s v="F"/>
    <m/>
    <n v="3224"/>
    <x v="3"/>
    <x v="6"/>
    <s v="SSV Victoria"/>
    <n v="4531"/>
    <m/>
    <m/>
    <d v="2025-03-27T00:00:00"/>
    <d v="2025-04-11T00:00:00"/>
    <n v="-44694"/>
    <n v="-44694"/>
    <s v=""/>
    <n v="4601"/>
    <d v="2025-04-14T00:00:00"/>
    <n v="3820"/>
    <n v="-28694"/>
    <d v="2025-04-17T00:00:00"/>
    <n v="6"/>
    <n v="2479"/>
    <n v="-16000"/>
    <d v="2025-04-17T00:00:00"/>
    <n v="6"/>
    <n v="0"/>
    <n v="-15"/>
    <m/>
    <x v="23"/>
    <n v="-28108"/>
    <m/>
    <n v="-586"/>
    <m/>
    <m/>
    <n v="-16000"/>
    <m/>
    <m/>
    <m/>
    <m/>
    <m/>
    <m/>
    <m/>
    <m/>
    <n v="-44694"/>
    <n v="2979.6"/>
  </r>
  <r>
    <x v="6"/>
    <s v="F"/>
    <m/>
    <n v="3345"/>
    <x v="1"/>
    <x v="12"/>
    <s v="Peregrino Charlie"/>
    <n v="4690"/>
    <m/>
    <m/>
    <d v="2025-03-27T00:00:00"/>
    <d v="2025-04-09T00:00:00"/>
    <n v="67327.649999999994"/>
    <n v="67327.649999999994"/>
    <s v=""/>
    <n v="4650"/>
    <d v="2025-05-09T00:00:00"/>
    <n v="1054"/>
    <n v="38014.160000000003"/>
    <d v="2025-05-23T00:00:00"/>
    <n v="44"/>
    <n v="682"/>
    <n v="29313.49"/>
    <d v="2025-05-30T00:00:00"/>
    <n v="51"/>
    <n v="-1.0913936421275139E-11"/>
    <n v="16"/>
    <m/>
    <x v="47"/>
    <n v="36180"/>
    <m/>
    <n v="1834.1599999999999"/>
    <m/>
    <m/>
    <n v="28822.199999999997"/>
    <m/>
    <m/>
    <m/>
    <m/>
    <m/>
    <m/>
    <n v="491.29"/>
    <m/>
    <n v="67327.649999999994"/>
    <n v="4207.9781249999996"/>
  </r>
  <r>
    <x v="6"/>
    <s v="F"/>
    <m/>
    <n v="3365"/>
    <x v="5"/>
    <x v="11"/>
    <s v="Spearfish"/>
    <n v="4752"/>
    <m/>
    <m/>
    <d v="2025-03-27T00:00:00"/>
    <d v="2025-04-03T00:00:00"/>
    <n v="61784.52"/>
    <n v="61784.520000000004"/>
    <s v=""/>
    <n v="4618"/>
    <d v="2025-04-08T00:00:00"/>
    <n v="3821"/>
    <n v="61784.52"/>
    <d v="2025-04-17T00:00:00"/>
    <n v="14"/>
    <m/>
    <m/>
    <m/>
    <s v=""/>
    <n v="7.2759576141834259E-12"/>
    <n v="18"/>
    <m/>
    <x v="9"/>
    <n v="24581.449999999997"/>
    <m/>
    <n v="2592"/>
    <m/>
    <m/>
    <n v="21719.66"/>
    <n v="3186"/>
    <n v="9705.41"/>
    <m/>
    <m/>
    <m/>
    <m/>
    <m/>
    <m/>
    <n v="61784.520000000004"/>
    <n v="3432.4733333333334"/>
  </r>
  <r>
    <x v="2"/>
    <s v="F"/>
    <m/>
    <n v="3376"/>
    <x v="5"/>
    <x v="7"/>
    <s v="Peregrino Alpha"/>
    <n v="4781"/>
    <m/>
    <m/>
    <d v="2025-03-27T00:00:00"/>
    <d v="2025-04-04T00:00:00"/>
    <n v="143301.18"/>
    <n v="143301.18"/>
    <s v=""/>
    <n v="4629"/>
    <d v="2025-05-07T00:00:00"/>
    <n v="1117"/>
    <n v="127252.33"/>
    <d v="2025-07-03T00:00:00"/>
    <n v="90"/>
    <n v="720"/>
    <n v="16048.85"/>
    <d v="2025-07-03T00:00:00"/>
    <n v="90"/>
    <n v="-9.0949470177292824E-12"/>
    <n v="47"/>
    <m/>
    <x v="85"/>
    <n v="120832.77"/>
    <m/>
    <n v="6419.56"/>
    <m/>
    <m/>
    <n v="16048.85"/>
    <m/>
    <m/>
    <m/>
    <m/>
    <m/>
    <m/>
    <m/>
    <m/>
    <n v="143301.18"/>
    <n v="3048.9612765957445"/>
  </r>
  <r>
    <x v="6"/>
    <s v="F"/>
    <m/>
    <n v="3376"/>
    <x v="5"/>
    <x v="7"/>
    <s v="Peregrino Alpha"/>
    <n v="4781"/>
    <m/>
    <m/>
    <d v="2025-03-27T00:00:00"/>
    <d v="2025-04-04T00:00:00"/>
    <n v="115207.94"/>
    <n v="115207.94"/>
    <s v=""/>
    <n v="4629"/>
    <d v="2025-05-07T00:00:00"/>
    <n v="1117"/>
    <n v="88874.75"/>
    <d v="2025-07-03T00:00:00"/>
    <n v="90"/>
    <n v="720"/>
    <n v="26333.19"/>
    <d v="2025-07-03T00:00:00"/>
    <n v="90"/>
    <n v="3.637978807091713E-12"/>
    <n v="22"/>
    <m/>
    <x v="86"/>
    <n v="63734.430000000008"/>
    <m/>
    <n v="3668.3199999999988"/>
    <m/>
    <m/>
    <n v="22468.39"/>
    <n v="3864.8"/>
    <m/>
    <n v="11052"/>
    <m/>
    <n v="10420"/>
    <m/>
    <m/>
    <m/>
    <n v="115207.94"/>
    <n v="5236.7245454545455"/>
  </r>
  <r>
    <x v="8"/>
    <s v="F"/>
    <m/>
    <n v="3376"/>
    <x v="5"/>
    <x v="7"/>
    <s v="Peregrino Alpha"/>
    <n v="4781"/>
    <m/>
    <m/>
    <d v="2025-03-27T00:00:00"/>
    <d v="2025-04-04T00:00:00"/>
    <n v="-22265.4"/>
    <n v="-22265.4"/>
    <s v=""/>
    <n v="4629"/>
    <d v="2025-05-07T00:00:00"/>
    <n v="1117"/>
    <n v="-6400"/>
    <d v="2025-07-03T00:00:00"/>
    <n v="90"/>
    <n v="720"/>
    <n v="-15865.400000000001"/>
    <d v="2025-07-03T00:00:00"/>
    <n v="90"/>
    <n v="0"/>
    <m/>
    <m/>
    <x v="0"/>
    <m/>
    <m/>
    <m/>
    <m/>
    <m/>
    <n v="-12000.6"/>
    <n v="-3864.8"/>
    <m/>
    <m/>
    <m/>
    <n v="-6400"/>
    <m/>
    <m/>
    <m/>
    <n v="-22265.4"/>
    <s v=""/>
  </r>
  <r>
    <x v="5"/>
    <s v="F"/>
    <m/>
    <n v="3345"/>
    <x v="1"/>
    <x v="12"/>
    <s v="Peregrino Charlie"/>
    <n v="4690"/>
    <m/>
    <m/>
    <d v="2025-03-27T00:00:00"/>
    <d v="2025-04-09T00:00:00"/>
    <n v="38246.21"/>
    <n v="38246.21"/>
    <s v=""/>
    <n v="4650"/>
    <d v="2025-05-09T00:00:00"/>
    <n v="1054"/>
    <n v="3364.8"/>
    <d v="2025-05-23T00:00:00"/>
    <n v="44"/>
    <n v="682"/>
    <n v="34881.410000000003"/>
    <d v="2025-05-30T00:00:00"/>
    <n v="51"/>
    <n v="-7.2759576141834259E-12"/>
    <m/>
    <m/>
    <x v="0"/>
    <n v="-500"/>
    <m/>
    <m/>
    <m/>
    <m/>
    <n v="35372.699999999997"/>
    <n v="3864.8"/>
    <m/>
    <m/>
    <m/>
    <m/>
    <m/>
    <n v="-491.29"/>
    <m/>
    <n v="38246.21"/>
    <s v=""/>
  </r>
  <r>
    <x v="1"/>
    <s v="F"/>
    <m/>
    <n v="3266"/>
    <x v="3"/>
    <x v="1"/>
    <s v="MV-32"/>
    <n v="4601"/>
    <m/>
    <m/>
    <d v="2025-03-29T00:00:00"/>
    <d v="2025-04-12T00:00:00"/>
    <n v="61694.51"/>
    <n v="61694.509999999995"/>
    <s v=""/>
    <n v="4837"/>
    <d v="2025-07-04T00:00:00"/>
    <n v="1161"/>
    <n v="57569.51"/>
    <d v="2025-07-23T00:00:00"/>
    <n v="102"/>
    <n v="742"/>
    <n v="4125"/>
    <d v="2025-07-23T00:00:00"/>
    <n v="102"/>
    <n v="-7.2759576141834259E-12"/>
    <n v="45"/>
    <m/>
    <x v="33"/>
    <n v="55770"/>
    <m/>
    <n v="1800.06"/>
    <m/>
    <m/>
    <n v="4125"/>
    <m/>
    <m/>
    <m/>
    <m/>
    <m/>
    <n v="-0.55000000000000004"/>
    <m/>
    <m/>
    <n v="61694.509999999995"/>
    <n v="1370.989111111111"/>
  </r>
  <r>
    <x v="2"/>
    <s v="F"/>
    <m/>
    <n v="2955"/>
    <x v="3"/>
    <x v="1"/>
    <s v="MV-18"/>
    <n v="3950"/>
    <m/>
    <m/>
    <d v="2025-03-30T00:00:00"/>
    <d v="2025-04-06T00:00:00"/>
    <n v="8899.07"/>
    <n v="8899.07"/>
    <s v=""/>
    <n v="4620"/>
    <d v="2025-04-09T00:00:00"/>
    <n v="1033"/>
    <n v="8349.07"/>
    <d v="2025-05-15T00:00:00"/>
    <n v="39"/>
    <n v="670"/>
    <n v="550"/>
    <d v="2025-05-15T00:00:00"/>
    <n v="39"/>
    <n v="0"/>
    <n v="6"/>
    <m/>
    <x v="3"/>
    <n v="7436"/>
    <m/>
    <n v="913.07"/>
    <m/>
    <m/>
    <n v="550"/>
    <m/>
    <m/>
    <m/>
    <m/>
    <m/>
    <m/>
    <m/>
    <m/>
    <n v="8899.07"/>
    <n v="1483.1783333333333"/>
  </r>
  <r>
    <x v="2"/>
    <s v="F"/>
    <m/>
    <n v="3199"/>
    <x v="3"/>
    <x v="3"/>
    <s v="PBS"/>
    <n v="4663"/>
    <m/>
    <m/>
    <d v="2025-03-30T00:00:00"/>
    <d v="2025-04-13T00:00:00"/>
    <n v="13570"/>
    <n v="13570"/>
    <s v=""/>
    <n v="4699"/>
    <d v="2025-05-02T00:00:00"/>
    <n v="1024"/>
    <n v="11250"/>
    <d v="2025-05-15T00:00:00"/>
    <n v="32"/>
    <n v="664"/>
    <n v="2320"/>
    <d v="2025-05-15T00:00:00"/>
    <n v="32"/>
    <n v="0"/>
    <n v="6"/>
    <m/>
    <x v="3"/>
    <n v="9942"/>
    <m/>
    <n v="1308"/>
    <m/>
    <m/>
    <n v="2320"/>
    <m/>
    <m/>
    <m/>
    <m/>
    <m/>
    <m/>
    <m/>
    <m/>
    <n v="13570"/>
    <n v="2261.6666666666665"/>
  </r>
  <r>
    <x v="2"/>
    <s v="F"/>
    <m/>
    <n v="3293"/>
    <x v="2"/>
    <x v="5"/>
    <s v="SH2"/>
    <n v="3970"/>
    <m/>
    <m/>
    <d v="2025-03-30T00:00:00"/>
    <d v="2025-04-13T00:00:00"/>
    <n v="13553.9"/>
    <n v="13553.9"/>
    <s v=""/>
    <n v="4626"/>
    <d v="2025-04-29T00:00:00"/>
    <n v="1015"/>
    <n v="8021.7"/>
    <d v="2025-05-12T00:00:00"/>
    <n v="29"/>
    <n v="660"/>
    <n v="5532.2"/>
    <d v="2025-05-12T00:00:00"/>
    <n v="29"/>
    <n v="0"/>
    <n v="6"/>
    <m/>
    <x v="3"/>
    <n v="8021.7"/>
    <m/>
    <m/>
    <m/>
    <m/>
    <n v="5532.2"/>
    <m/>
    <m/>
    <m/>
    <m/>
    <m/>
    <m/>
    <m/>
    <m/>
    <n v="13553.9"/>
    <n v="2258.9833333333331"/>
  </r>
  <r>
    <x v="2"/>
    <s v="F"/>
    <m/>
    <n v="3307"/>
    <x v="3"/>
    <x v="10"/>
    <s v="Takatsugu J"/>
    <n v="4639"/>
    <m/>
    <m/>
    <d v="2025-03-30T00:00:00"/>
    <d v="2025-04-02T00:00:00"/>
    <n v="19958"/>
    <n v="19958"/>
    <s v=""/>
    <n v="4616"/>
    <d v="2025-04-15T00:00:00"/>
    <n v="990"/>
    <n v="15468"/>
    <d v="2025-04-17T00:00:00"/>
    <n v="15"/>
    <n v="641"/>
    <n v="4490"/>
    <d v="2025-04-17T00:00:00"/>
    <n v="15"/>
    <n v="0"/>
    <n v="6"/>
    <m/>
    <x v="3"/>
    <n v="14268"/>
    <m/>
    <n v="1200"/>
    <m/>
    <m/>
    <n v="1340"/>
    <n v="3150"/>
    <m/>
    <m/>
    <m/>
    <m/>
    <m/>
    <m/>
    <m/>
    <n v="19958"/>
    <n v="3326.3333333333335"/>
  </r>
  <r>
    <x v="2"/>
    <s v="F"/>
    <m/>
    <n v="3344"/>
    <x v="3"/>
    <x v="1"/>
    <s v="MV-24"/>
    <n v="4711"/>
    <m/>
    <m/>
    <d v="2025-03-30T00:00:00"/>
    <d v="2025-04-14T00:00:00"/>
    <n v="12290.39"/>
    <n v="12290.39"/>
    <s v=""/>
    <n v="4679"/>
    <d v="2025-07-16T00:00:00"/>
    <n v="1167"/>
    <n v="12290.39"/>
    <d v="2025-07-25T00:00:00"/>
    <n v="102"/>
    <m/>
    <m/>
    <m/>
    <s v=""/>
    <n v="0"/>
    <n v="6"/>
    <m/>
    <x v="3"/>
    <n v="12290.39"/>
    <m/>
    <m/>
    <m/>
    <m/>
    <m/>
    <m/>
    <m/>
    <m/>
    <m/>
    <m/>
    <m/>
    <m/>
    <m/>
    <n v="12290.39"/>
    <n v="2048.3983333333331"/>
  </r>
  <r>
    <x v="2"/>
    <s v="F"/>
    <m/>
    <n v="3346"/>
    <x v="0"/>
    <x v="3"/>
    <s v="KG2"/>
    <n v="4374"/>
    <m/>
    <m/>
    <d v="2025-03-30T00:00:00"/>
    <d v="2025-04-16T00:00:00"/>
    <n v="46983.16"/>
    <n v="46983.16"/>
    <s v=""/>
    <n v="4630"/>
    <d v="2025-05-05T00:00:00"/>
    <n v="1040"/>
    <n v="42278.080000000002"/>
    <d v="2025-05-20T00:00:00"/>
    <n v="34"/>
    <n v="672"/>
    <n v="4705.08"/>
    <d v="2025-05-20T00:00:00"/>
    <n v="34"/>
    <n v="1.8189894035458565E-12"/>
    <n v="16"/>
    <m/>
    <x v="47"/>
    <n v="42278.080000000002"/>
    <m/>
    <m/>
    <m/>
    <m/>
    <n v="4705.08"/>
    <m/>
    <m/>
    <m/>
    <m/>
    <m/>
    <m/>
    <m/>
    <m/>
    <n v="46983.16"/>
    <n v="2936.4475000000002"/>
  </r>
  <r>
    <x v="6"/>
    <s v="F"/>
    <m/>
    <n v="2955"/>
    <x v="3"/>
    <x v="1"/>
    <s v="MV-18"/>
    <n v="3950"/>
    <m/>
    <m/>
    <d v="2025-03-30T00:00:00"/>
    <d v="2025-04-06T00:00:00"/>
    <n v="16588.07"/>
    <n v="16588.07"/>
    <s v=""/>
    <n v="4620"/>
    <d v="2025-04-09T00:00:00"/>
    <n v="1033"/>
    <n v="15213.07"/>
    <d v="2025-05-15T00:00:00"/>
    <n v="39"/>
    <n v="670"/>
    <n v="1375"/>
    <d v="2025-05-15T00:00:00"/>
    <n v="39"/>
    <n v="0"/>
    <n v="12"/>
    <m/>
    <x v="10"/>
    <n v="14300"/>
    <m/>
    <n v="913.07"/>
    <m/>
    <m/>
    <n v="1375"/>
    <m/>
    <m/>
    <m/>
    <m/>
    <m/>
    <m/>
    <m/>
    <m/>
    <n v="16588.07"/>
    <n v="1382.3391666666666"/>
  </r>
  <r>
    <x v="6"/>
    <s v="F"/>
    <m/>
    <n v="3199"/>
    <x v="3"/>
    <x v="3"/>
    <s v="PBS"/>
    <n v="4663"/>
    <m/>
    <m/>
    <d v="2025-03-30T00:00:00"/>
    <d v="2025-04-13T00:00:00"/>
    <n v="103245.97"/>
    <n v="103245.97"/>
    <s v=""/>
    <n v="4699"/>
    <d v="2025-05-02T00:00:00"/>
    <n v="1024"/>
    <n v="88165.97"/>
    <d v="2025-05-15T00:00:00"/>
    <n v="32"/>
    <n v="664"/>
    <n v="15080"/>
    <d v="2025-05-15T00:00:00"/>
    <n v="32"/>
    <n v="0"/>
    <n v="36"/>
    <n v="3"/>
    <x v="41"/>
    <n v="83520.040000000008"/>
    <n v="3337.93"/>
    <n v="1308"/>
    <m/>
    <m/>
    <n v="15080"/>
    <m/>
    <m/>
    <m/>
    <m/>
    <m/>
    <m/>
    <m/>
    <m/>
    <n v="103245.97"/>
    <n v="2647.332564102564"/>
  </r>
  <r>
    <x v="6"/>
    <s v="F"/>
    <m/>
    <n v="3293"/>
    <x v="2"/>
    <x v="5"/>
    <s v="SH2"/>
    <n v="3970"/>
    <m/>
    <m/>
    <d v="2025-03-30T00:00:00"/>
    <d v="2025-04-13T00:00:00"/>
    <n v="70351.350000000006"/>
    <n v="70351.350000000006"/>
    <s v=""/>
    <n v="4626"/>
    <d v="2025-04-29T00:00:00"/>
    <n v="1015"/>
    <n v="39739.75"/>
    <d v="2025-05-12T00:00:00"/>
    <n v="29"/>
    <n v="660"/>
    <n v="30611.600000000002"/>
    <d v="2025-05-12T00:00:00"/>
    <n v="29"/>
    <n v="3.637978807091713E-12"/>
    <n v="31"/>
    <m/>
    <x v="71"/>
    <n v="39739.75"/>
    <m/>
    <m/>
    <m/>
    <m/>
    <n v="30611.600000000002"/>
    <m/>
    <m/>
    <m/>
    <m/>
    <m/>
    <m/>
    <m/>
    <m/>
    <n v="70351.350000000006"/>
    <n v="2269.3983870967745"/>
  </r>
  <r>
    <x v="6"/>
    <s v="F"/>
    <m/>
    <n v="3307"/>
    <x v="3"/>
    <x v="10"/>
    <s v="Takatsugu J"/>
    <n v="4639"/>
    <m/>
    <m/>
    <d v="2025-03-30T00:00:00"/>
    <d v="2025-04-02T00:00:00"/>
    <n v="12144"/>
    <n v="12144"/>
    <s v=""/>
    <n v="4616"/>
    <d v="2025-04-15T00:00:00"/>
    <n v="990"/>
    <n v="6464"/>
    <d v="2025-04-17T00:00:00"/>
    <n v="15"/>
    <n v="641"/>
    <n v="5680"/>
    <d v="2025-04-17T00:00:00"/>
    <n v="15"/>
    <n v="0"/>
    <n v="3"/>
    <m/>
    <x v="29"/>
    <n v="6864"/>
    <m/>
    <n v="-400"/>
    <m/>
    <m/>
    <n v="2530"/>
    <n v="3150"/>
    <m/>
    <m/>
    <m/>
    <m/>
    <m/>
    <m/>
    <m/>
    <n v="12144"/>
    <n v="4048"/>
  </r>
  <r>
    <x v="6"/>
    <s v="F"/>
    <m/>
    <n v="3344"/>
    <x v="3"/>
    <x v="1"/>
    <s v="MV-24"/>
    <n v="4711"/>
    <m/>
    <m/>
    <d v="2025-03-30T00:00:00"/>
    <d v="2025-04-14T00:00:00"/>
    <n v="141476"/>
    <n v="141476"/>
    <s v=""/>
    <n v="4679"/>
    <d v="2025-07-16T00:00:00"/>
    <n v="1167"/>
    <n v="141476"/>
    <d v="2025-07-25T00:00:00"/>
    <n v="102"/>
    <m/>
    <m/>
    <m/>
    <s v=""/>
    <n v="0"/>
    <n v="74"/>
    <m/>
    <x v="87"/>
    <n v="141476"/>
    <m/>
    <m/>
    <m/>
    <m/>
    <m/>
    <m/>
    <m/>
    <m/>
    <m/>
    <m/>
    <m/>
    <m/>
    <m/>
    <n v="141476"/>
    <n v="1911.8378378378379"/>
  </r>
  <r>
    <x v="6"/>
    <s v="F"/>
    <m/>
    <n v="3346"/>
    <x v="0"/>
    <x v="3"/>
    <s v="KG2"/>
    <n v="4374"/>
    <m/>
    <m/>
    <d v="2025-03-30T00:00:00"/>
    <d v="2025-04-16T00:00:00"/>
    <n v="349338.85"/>
    <n v="349338.85"/>
    <s v=""/>
    <n v="4630"/>
    <d v="2025-05-05T00:00:00"/>
    <n v="1040"/>
    <n v="297666.28999999998"/>
    <d v="2025-05-20T00:00:00"/>
    <n v="34"/>
    <n v="672"/>
    <n v="51672.56"/>
    <d v="2025-05-20T00:00:00"/>
    <n v="34"/>
    <n v="0"/>
    <n v="100"/>
    <n v="9"/>
    <x v="88"/>
    <n v="263086.15000000002"/>
    <n v="11433.42"/>
    <n v="7805.97"/>
    <m/>
    <m/>
    <n v="48013.5"/>
    <n v="3659.06"/>
    <m/>
    <n v="12800"/>
    <m/>
    <n v="2540.75"/>
    <m/>
    <m/>
    <m/>
    <n v="349338.85"/>
    <n v="3204.9435779816513"/>
  </r>
  <r>
    <x v="5"/>
    <s v="F"/>
    <m/>
    <n v="3346"/>
    <x v="0"/>
    <x v="3"/>
    <s v="KG2"/>
    <n v="4374"/>
    <m/>
    <m/>
    <d v="2025-03-30T00:00:00"/>
    <d v="2025-04-16T00:00:00"/>
    <n v="13667.78"/>
    <n v="13667.78"/>
    <s v=""/>
    <n v="4630"/>
    <d v="2025-05-05T00:00:00"/>
    <n v="1040"/>
    <n v="0"/>
    <d v="2025-05-20T00:00:00"/>
    <n v="34"/>
    <n v="672"/>
    <n v="13667.78"/>
    <d v="2025-05-20T00:00:00"/>
    <n v="34"/>
    <n v="0"/>
    <m/>
    <m/>
    <x v="0"/>
    <m/>
    <m/>
    <m/>
    <m/>
    <m/>
    <n v="13667.78"/>
    <m/>
    <m/>
    <m/>
    <m/>
    <m/>
    <m/>
    <m/>
    <m/>
    <n v="13667.78"/>
    <s v=""/>
  </r>
  <r>
    <x v="1"/>
    <s v="F"/>
    <m/>
    <n v="3344"/>
    <x v="3"/>
    <x v="1"/>
    <s v="MV-24"/>
    <n v="4711"/>
    <m/>
    <m/>
    <d v="2025-03-30T00:00:00"/>
    <d v="2025-04-14T00:00:00"/>
    <n v="-86660.85"/>
    <n v="-86660.85"/>
    <s v=""/>
    <n v="4679"/>
    <d v="2025-07-16T00:00:00"/>
    <n v="1167"/>
    <n v="-86660.85"/>
    <d v="2025-07-25T00:00:00"/>
    <n v="102"/>
    <m/>
    <m/>
    <m/>
    <s v=""/>
    <n v="0"/>
    <n v="-40"/>
    <m/>
    <x v="89"/>
    <n v="-86660.85"/>
    <m/>
    <m/>
    <m/>
    <m/>
    <m/>
    <m/>
    <m/>
    <m/>
    <m/>
    <m/>
    <m/>
    <m/>
    <m/>
    <n v="-86660.85"/>
    <n v="2166.5212500000002"/>
  </r>
  <r>
    <x v="2"/>
    <s v="F"/>
    <m/>
    <n v="3341"/>
    <x v="1"/>
    <x v="15"/>
    <s v="West Tellus"/>
    <n v="4693"/>
    <m/>
    <m/>
    <d v="2025-03-31T00:00:00"/>
    <d v="2025-04-14T00:00:00"/>
    <n v="10114"/>
    <n v="10114"/>
    <s v=""/>
    <n v="4636"/>
    <d v="2025-05-08T00:00:00"/>
    <n v="3850"/>
    <n v="8774"/>
    <d v="2025-06-24T00:00:00"/>
    <n v="71"/>
    <n v="2501"/>
    <n v="1340"/>
    <d v="2025-06-24T00:00:00"/>
    <n v="71"/>
    <n v="0"/>
    <n v="3"/>
    <m/>
    <x v="29"/>
    <n v="7334"/>
    <m/>
    <n v="1440"/>
    <m/>
    <m/>
    <n v="1340"/>
    <m/>
    <m/>
    <m/>
    <m/>
    <m/>
    <m/>
    <m/>
    <m/>
    <n v="10114"/>
    <n v="3371.3333333333335"/>
  </r>
  <r>
    <x v="2"/>
    <s v="F"/>
    <m/>
    <n v="3366"/>
    <x v="5"/>
    <x v="21"/>
    <s v="DS-17"/>
    <n v="4756"/>
    <m/>
    <m/>
    <d v="2025-03-31T00:00:00"/>
    <d v="2025-04-15T00:00:00"/>
    <n v="5310"/>
    <n v="5310"/>
    <s v=""/>
    <n v="4625"/>
    <d v="2025-05-12T00:00:00"/>
    <n v="1049"/>
    <n v="5310"/>
    <d v="2025-05-21T00:00:00"/>
    <n v="36"/>
    <m/>
    <m/>
    <m/>
    <s v=""/>
    <n v="0"/>
    <n v="2"/>
    <m/>
    <x v="1"/>
    <n v="4150"/>
    <m/>
    <n v="1160"/>
    <m/>
    <m/>
    <m/>
    <m/>
    <m/>
    <m/>
    <m/>
    <m/>
    <m/>
    <m/>
    <m/>
    <n v="5310"/>
    <n v="2655"/>
  </r>
  <r>
    <x v="2"/>
    <s v="F"/>
    <m/>
    <n v="3375"/>
    <x v="5"/>
    <x v="22"/>
    <s v="FPSO FRADE"/>
    <n v="4780"/>
    <m/>
    <m/>
    <d v="2025-03-31T00:00:00"/>
    <d v="2025-04-03T00:00:00"/>
    <n v="15620.3"/>
    <n v="15620.3"/>
    <s v=""/>
    <n v="4649"/>
    <d v="2025-05-14T00:00:00"/>
    <n v="1092"/>
    <n v="10820"/>
    <d v="2025-06-20T00:00:00"/>
    <n v="78"/>
    <n v="704"/>
    <n v="4800.3"/>
    <d v="2025-06-20T00:00:00"/>
    <n v="78"/>
    <n v="-9.0949470177292824E-13"/>
    <n v="4"/>
    <m/>
    <x v="52"/>
    <n v="10820"/>
    <m/>
    <m/>
    <m/>
    <m/>
    <n v="4800.3"/>
    <m/>
    <m/>
    <m/>
    <m/>
    <m/>
    <m/>
    <m/>
    <m/>
    <n v="15620.3"/>
    <n v="3905.0749999999998"/>
  </r>
  <r>
    <x v="6"/>
    <s v="F"/>
    <m/>
    <n v="3262"/>
    <x v="3"/>
    <x v="10"/>
    <s v="Arabia I"/>
    <n v="4591"/>
    <m/>
    <m/>
    <d v="2025-03-31T00:00:00"/>
    <d v="2025-04-11T00:00:00"/>
    <n v="78264.84"/>
    <n v="78264.84"/>
    <s v=""/>
    <n v="4608"/>
    <d v="2025-04-16T00:00:00"/>
    <n v="989"/>
    <n v="78264.84"/>
    <d v="2025-04-17T00:00:00"/>
    <n v="6"/>
    <m/>
    <m/>
    <m/>
    <s v=""/>
    <n v="0"/>
    <n v="30"/>
    <m/>
    <x v="19"/>
    <n v="65372.23"/>
    <m/>
    <n v="12892.61"/>
    <m/>
    <m/>
    <m/>
    <m/>
    <m/>
    <m/>
    <m/>
    <m/>
    <m/>
    <m/>
    <m/>
    <n v="78264.84"/>
    <n v="2608.828"/>
  </r>
  <r>
    <x v="6"/>
    <s v="F"/>
    <m/>
    <n v="3341"/>
    <x v="1"/>
    <x v="15"/>
    <s v="West Tellus"/>
    <n v="4693"/>
    <m/>
    <m/>
    <d v="2025-03-31T00:00:00"/>
    <d v="2025-04-14T00:00:00"/>
    <n v="133751"/>
    <n v="133751"/>
    <s v=""/>
    <n v="4636"/>
    <d v="2025-05-08T00:00:00"/>
    <n v="3850"/>
    <n v="104491"/>
    <d v="2025-06-24T00:00:00"/>
    <n v="71"/>
    <n v="2501"/>
    <n v="29260"/>
    <d v="2025-06-24T00:00:00"/>
    <n v="71"/>
    <n v="0"/>
    <n v="42"/>
    <m/>
    <x v="8"/>
    <n v="102676"/>
    <m/>
    <n v="1440"/>
    <m/>
    <m/>
    <n v="29260"/>
    <m/>
    <m/>
    <m/>
    <m/>
    <m/>
    <m/>
    <n v="375"/>
    <m/>
    <n v="133751"/>
    <n v="3184.5476190476193"/>
  </r>
  <r>
    <x v="6"/>
    <s v="F"/>
    <m/>
    <n v="3366"/>
    <x v="5"/>
    <x v="21"/>
    <s v="DS-17"/>
    <n v="4756"/>
    <m/>
    <m/>
    <d v="2025-03-31T00:00:00"/>
    <d v="2025-04-15T00:00:00"/>
    <n v="60920"/>
    <n v="60920"/>
    <s v=""/>
    <n v="4625"/>
    <d v="2025-05-12T00:00:00"/>
    <n v="1049"/>
    <n v="60920"/>
    <d v="2025-05-21T00:00:00"/>
    <n v="36"/>
    <m/>
    <m/>
    <m/>
    <s v=""/>
    <n v="0"/>
    <n v="28"/>
    <m/>
    <x v="31"/>
    <n v="59760"/>
    <m/>
    <n v="1160"/>
    <m/>
    <m/>
    <m/>
    <m/>
    <m/>
    <m/>
    <m/>
    <m/>
    <m/>
    <m/>
    <m/>
    <n v="60920"/>
    <n v="2175.7142857142858"/>
  </r>
  <r>
    <x v="6"/>
    <s v="F"/>
    <m/>
    <n v="3375"/>
    <x v="5"/>
    <x v="22"/>
    <s v="FPSO FRADE"/>
    <n v="4780"/>
    <m/>
    <m/>
    <d v="2025-03-31T00:00:00"/>
    <d v="2025-04-03T00:00:00"/>
    <n v="72463.33"/>
    <n v="72463.33"/>
    <s v=""/>
    <n v="4649"/>
    <d v="2025-05-14T00:00:00"/>
    <n v="1092"/>
    <n v="58062.43"/>
    <d v="2025-06-20T00:00:00"/>
    <n v="78"/>
    <n v="704"/>
    <n v="14400.900000000001"/>
    <d v="2025-06-20T00:00:00"/>
    <n v="78"/>
    <n v="0"/>
    <n v="11"/>
    <m/>
    <x v="12"/>
    <n v="29880"/>
    <m/>
    <m/>
    <m/>
    <m/>
    <n v="14400.900000000001"/>
    <m/>
    <m/>
    <n v="12800"/>
    <m/>
    <n v="15382.43"/>
    <m/>
    <m/>
    <m/>
    <n v="72463.33"/>
    <n v="6587.5754545454547"/>
  </r>
  <r>
    <x v="8"/>
    <s v="F"/>
    <m/>
    <n v="3375"/>
    <x v="5"/>
    <x v="22"/>
    <s v="FPSO FRADE"/>
    <n v="4780"/>
    <m/>
    <m/>
    <d v="2025-03-31T00:00:00"/>
    <d v="2025-04-03T00:00:00"/>
    <n v="6143.99"/>
    <n v="6143.99"/>
    <s v=""/>
    <n v="4649"/>
    <d v="2025-05-14T00:00:00"/>
    <n v="1092"/>
    <n v="4152.25"/>
    <d v="2025-06-20T00:00:00"/>
    <n v="78"/>
    <n v="704"/>
    <n v="1991.74"/>
    <d v="2025-06-20T00:00:00"/>
    <n v="78"/>
    <n v="-2.2737367544323206E-13"/>
    <m/>
    <m/>
    <x v="0"/>
    <m/>
    <m/>
    <n v="4152.25"/>
    <m/>
    <m/>
    <m/>
    <n v="1991.74"/>
    <m/>
    <m/>
    <m/>
    <m/>
    <m/>
    <m/>
    <m/>
    <n v="6143.99"/>
    <s v=""/>
  </r>
  <r>
    <x v="6"/>
    <s v="F"/>
    <m/>
    <n v="3289"/>
    <x v="2"/>
    <x v="13"/>
    <s v="Laguna Star"/>
    <n v="3380"/>
    <m/>
    <m/>
    <d v="2025-04-01T00:00:00"/>
    <d v="2025-04-30T00:00:00"/>
    <n v="160060.23000000001"/>
    <n v="160060.23000000001"/>
    <s v=""/>
    <n v="4637"/>
    <d v="2025-05-06T00:00:00"/>
    <n v="1036"/>
    <n v="160060.23000000001"/>
    <d v="2025-05-19T00:00:00"/>
    <n v="19"/>
    <m/>
    <m/>
    <m/>
    <s v=""/>
    <n v="0"/>
    <n v="90"/>
    <m/>
    <x v="45"/>
    <n v="156394.35"/>
    <m/>
    <n v="3665.88"/>
    <m/>
    <m/>
    <m/>
    <m/>
    <m/>
    <m/>
    <m/>
    <m/>
    <m/>
    <m/>
    <m/>
    <n v="160060.23000000001"/>
    <n v="1778.4470000000001"/>
  </r>
  <r>
    <x v="6"/>
    <s v="F"/>
    <m/>
    <n v="3290"/>
    <x v="2"/>
    <x v="13"/>
    <s v="Amaralina Star"/>
    <n v="3380"/>
    <m/>
    <m/>
    <d v="2025-04-01T00:00:00"/>
    <d v="2025-04-30T00:00:00"/>
    <n v="171447.05"/>
    <n v="171447.05000000002"/>
    <s v=""/>
    <n v="4638"/>
    <d v="2025-05-02T00:00:00"/>
    <n v="1021"/>
    <n v="171447.05000000002"/>
    <d v="2025-05-15T00:00:00"/>
    <n v="15"/>
    <m/>
    <m/>
    <m/>
    <s v=""/>
    <n v="0"/>
    <n v="91"/>
    <m/>
    <x v="90"/>
    <n v="156394.35"/>
    <m/>
    <n v="9775.8799999999992"/>
    <m/>
    <m/>
    <m/>
    <m/>
    <m/>
    <m/>
    <m/>
    <n v="5276.82"/>
    <m/>
    <m/>
    <m/>
    <n v="171447.05000000002"/>
    <n v="1884.0335164835167"/>
  </r>
  <r>
    <x v="6"/>
    <s v="F"/>
    <m/>
    <n v="3295"/>
    <x v="2"/>
    <x v="0"/>
    <s v="Norbe VI"/>
    <n v="2016"/>
    <m/>
    <m/>
    <d v="2025-04-01T00:00:00"/>
    <d v="2025-04-30T00:00:00"/>
    <n v="165414.66"/>
    <n v="165414.66"/>
    <s v=""/>
    <n v="4639"/>
    <d v="2025-05-07T00:00:00"/>
    <n v="1018"/>
    <n v="165414.66"/>
    <d v="2025-05-12T00:00:00"/>
    <n v="12"/>
    <m/>
    <m/>
    <m/>
    <s v=""/>
    <n v="0"/>
    <n v="90"/>
    <m/>
    <x v="45"/>
    <n v="165414.66"/>
    <m/>
    <m/>
    <m/>
    <m/>
    <m/>
    <m/>
    <m/>
    <m/>
    <m/>
    <m/>
    <m/>
    <m/>
    <m/>
    <n v="165414.66"/>
    <n v="1837.9406666666666"/>
  </r>
  <r>
    <x v="6"/>
    <s v="F"/>
    <m/>
    <n v="3296"/>
    <x v="2"/>
    <x v="0"/>
    <s v="Norbe IX"/>
    <n v="2016"/>
    <m/>
    <m/>
    <d v="2025-04-01T00:00:00"/>
    <d v="2025-04-30T00:00:00"/>
    <n v="165414.66"/>
    <n v="165414.66"/>
    <s v=""/>
    <n v="4640"/>
    <d v="2025-05-06T00:00:00"/>
    <n v="1041"/>
    <n v="165414.66"/>
    <d v="2025-05-20T00:00:00"/>
    <n v="20"/>
    <m/>
    <m/>
    <m/>
    <s v=""/>
    <n v="0"/>
    <n v="85"/>
    <m/>
    <x v="56"/>
    <n v="165414.66"/>
    <m/>
    <m/>
    <m/>
    <m/>
    <m/>
    <m/>
    <m/>
    <m/>
    <m/>
    <m/>
    <m/>
    <m/>
    <m/>
    <n v="165414.66"/>
    <n v="1946.0548235294118"/>
  </r>
  <r>
    <x v="6"/>
    <s v="F"/>
    <m/>
    <n v="3297"/>
    <x v="2"/>
    <x v="0"/>
    <s v="ODN I"/>
    <n v="2016"/>
    <m/>
    <m/>
    <d v="2025-04-01T00:00:00"/>
    <d v="2025-04-30T00:00:00"/>
    <n v="165414.66"/>
    <n v="165414.66"/>
    <s v=""/>
    <n v="4641"/>
    <d v="2025-04-30T00:00:00"/>
    <n v="1019"/>
    <n v="165414.66"/>
    <d v="2025-05-13T00:00:00"/>
    <n v="13"/>
    <m/>
    <m/>
    <m/>
    <s v=""/>
    <n v="0"/>
    <n v="85"/>
    <m/>
    <x v="56"/>
    <n v="165414.66"/>
    <m/>
    <m/>
    <m/>
    <m/>
    <m/>
    <m/>
    <m/>
    <m/>
    <m/>
    <m/>
    <m/>
    <m/>
    <m/>
    <n v="165414.66"/>
    <n v="1946.0548235294118"/>
  </r>
  <r>
    <x v="6"/>
    <s v="F"/>
    <m/>
    <n v="3299"/>
    <x v="2"/>
    <x v="6"/>
    <s v="DS Carolina"/>
    <n v="3610"/>
    <m/>
    <m/>
    <d v="2025-04-01T00:00:00"/>
    <d v="2025-04-30T00:00:00"/>
    <n v="162720"/>
    <n v="162720"/>
    <s v=""/>
    <n v="4648"/>
    <d v="2025-04-30T00:00:00"/>
    <n v="1037"/>
    <n v="162720"/>
    <d v="2025-05-19T00:00:00"/>
    <n v="19"/>
    <m/>
    <m/>
    <m/>
    <s v=""/>
    <n v="0"/>
    <n v="90"/>
    <m/>
    <x v="45"/>
    <n v="162720"/>
    <m/>
    <m/>
    <m/>
    <m/>
    <m/>
    <m/>
    <m/>
    <m/>
    <m/>
    <m/>
    <m/>
    <m/>
    <m/>
    <n v="162720"/>
    <n v="1808"/>
  </r>
  <r>
    <x v="6"/>
    <s v="F"/>
    <m/>
    <n v="3300"/>
    <x v="2"/>
    <x v="3"/>
    <s v="Corcovado"/>
    <n v="1877"/>
    <m/>
    <m/>
    <d v="2025-04-01T00:00:00"/>
    <d v="2025-04-30T00:00:00"/>
    <n v="189180"/>
    <n v="189180"/>
    <s v=""/>
    <n v="4642"/>
    <d v="2025-05-02T00:00:00"/>
    <n v="1001"/>
    <n v="166159.79999999999"/>
    <d v="2025-05-06T00:00:00"/>
    <n v="6"/>
    <n v="650"/>
    <n v="23020.2"/>
    <d v="2025-05-06T00:00:00"/>
    <n v="6"/>
    <n v="1.0913936421275139E-11"/>
    <n v="90"/>
    <m/>
    <x v="45"/>
    <n v="166159.79999999999"/>
    <m/>
    <m/>
    <m/>
    <m/>
    <n v="23020.2"/>
    <m/>
    <m/>
    <m/>
    <m/>
    <m/>
    <m/>
    <m/>
    <m/>
    <n v="189180"/>
    <n v="2102"/>
  </r>
  <r>
    <x v="6"/>
    <s v="F"/>
    <m/>
    <n v="3301"/>
    <x v="2"/>
    <x v="3"/>
    <s v="Mykonos"/>
    <n v="1877"/>
    <m/>
    <m/>
    <d v="2025-04-01T00:00:00"/>
    <d v="2025-04-30T00:00:00"/>
    <n v="189180"/>
    <n v="189180"/>
    <s v=""/>
    <n v="4643"/>
    <d v="2025-05-05T00:00:00"/>
    <n v="1003"/>
    <n v="166159.79999999999"/>
    <d v="2025-05-06T00:00:00"/>
    <n v="6"/>
    <n v="652"/>
    <n v="23020.2"/>
    <d v="2025-05-06T00:00:00"/>
    <n v="6"/>
    <n v="1.0913936421275139E-11"/>
    <n v="90"/>
    <m/>
    <x v="45"/>
    <n v="166159.79999999999"/>
    <m/>
    <m/>
    <m/>
    <m/>
    <n v="23020.2"/>
    <m/>
    <m/>
    <m/>
    <m/>
    <m/>
    <m/>
    <m/>
    <m/>
    <n v="189180"/>
    <n v="2102"/>
  </r>
  <r>
    <x v="6"/>
    <s v="F"/>
    <m/>
    <n v="3302"/>
    <x v="2"/>
    <x v="3"/>
    <s v="PBS"/>
    <n v="1877"/>
    <m/>
    <m/>
    <d v="2025-04-01T00:00:00"/>
    <d v="2025-04-30T00:00:00"/>
    <n v="191990.23"/>
    <n v="191990.23"/>
    <s v=""/>
    <n v="4644"/>
    <d v="2025-05-06T00:00:00"/>
    <n v="1004"/>
    <n v="168970.03"/>
    <d v="2025-05-06T00:00:00"/>
    <n v="6"/>
    <n v="653"/>
    <n v="23020.2"/>
    <d v="2025-05-06T00:00:00"/>
    <n v="6"/>
    <n v="1.0913936421275139E-11"/>
    <n v="90"/>
    <n v="2"/>
    <x v="70"/>
    <n v="166159.79999999999"/>
    <n v="2199.71"/>
    <n v="171.07"/>
    <n v="439.45"/>
    <m/>
    <n v="23020.2"/>
    <m/>
    <m/>
    <m/>
    <m/>
    <m/>
    <m/>
    <m/>
    <m/>
    <n v="191990.23"/>
    <n v="2086.8503260869566"/>
  </r>
  <r>
    <x v="6"/>
    <s v="F"/>
    <m/>
    <n v="3303"/>
    <x v="2"/>
    <x v="3"/>
    <s v="KG2"/>
    <n v="1877"/>
    <m/>
    <m/>
    <d v="2025-04-01T00:00:00"/>
    <d v="2025-04-30T00:00:00"/>
    <n v="189180"/>
    <n v="189180"/>
    <s v=""/>
    <n v="4645"/>
    <d v="2025-05-06T00:00:00"/>
    <n v="1005"/>
    <n v="166159.79999999999"/>
    <d v="2025-05-07T00:00:00"/>
    <n v="7"/>
    <n v="654"/>
    <n v="23020.2"/>
    <d v="2025-05-07T00:00:00"/>
    <n v="7"/>
    <n v="1.0913936421275139E-11"/>
    <n v="87"/>
    <m/>
    <x v="61"/>
    <n v="166159.79999999999"/>
    <m/>
    <m/>
    <m/>
    <m/>
    <n v="23020.2"/>
    <m/>
    <m/>
    <m/>
    <m/>
    <m/>
    <m/>
    <m/>
    <m/>
    <n v="189180"/>
    <n v="2174.4827586206898"/>
  </r>
  <r>
    <x v="6"/>
    <s v="F"/>
    <m/>
    <n v="3304"/>
    <x v="2"/>
    <x v="3"/>
    <s v="Orion"/>
    <n v="1877"/>
    <m/>
    <m/>
    <d v="2025-04-01T00:00:00"/>
    <d v="2025-04-30T00:00:00"/>
    <n v="193319.07"/>
    <n v="193319.07"/>
    <s v=""/>
    <s v="4646-4671"/>
    <d v="2025-05-05T00:00:00"/>
    <s v="1002-1016"/>
    <n v="170298.87"/>
    <d v="2025-05-06T00:00:00"/>
    <n v="6"/>
    <n v="651"/>
    <n v="23020.2"/>
    <d v="2025-05-06T00:00:00"/>
    <n v="6"/>
    <n v="1.0913936421275139E-11"/>
    <n v="90"/>
    <n v="3"/>
    <x v="74"/>
    <n v="166159.79999999999"/>
    <n v="3167.41"/>
    <n v="171.07"/>
    <n v="800.59"/>
    <m/>
    <n v="23020.2"/>
    <m/>
    <m/>
    <m/>
    <m/>
    <m/>
    <m/>
    <m/>
    <m/>
    <n v="193319.07"/>
    <n v="2078.6996774193549"/>
  </r>
  <r>
    <x v="6"/>
    <s v="F"/>
    <m/>
    <n v="3305"/>
    <x v="2"/>
    <x v="3"/>
    <s v="Aquila"/>
    <n v="4191"/>
    <m/>
    <m/>
    <d v="2025-04-01T00:00:00"/>
    <d v="2025-04-30T00:00:00"/>
    <n v="189180"/>
    <n v="189180"/>
    <s v=""/>
    <n v="4647"/>
    <d v="2025-05-07T00:00:00"/>
    <n v="1006"/>
    <n v="166159.79999999999"/>
    <d v="2025-05-07T00:00:00"/>
    <n v="7"/>
    <n v="655"/>
    <n v="23020.2"/>
    <d v="2025-05-07T00:00:00"/>
    <n v="7"/>
    <n v="1.0913936421275139E-11"/>
    <n v="90"/>
    <m/>
    <x v="45"/>
    <n v="166159.79999999999"/>
    <m/>
    <m/>
    <m/>
    <m/>
    <n v="23020.2"/>
    <m/>
    <m/>
    <m/>
    <m/>
    <m/>
    <m/>
    <m/>
    <m/>
    <n v="189180"/>
    <n v="2102"/>
  </r>
  <r>
    <x v="6"/>
    <s v="F"/>
    <m/>
    <n v="3330"/>
    <x v="3"/>
    <x v="13"/>
    <s v="Amaralina Star"/>
    <n v="4642"/>
    <m/>
    <m/>
    <d v="2025-04-01T00:00:00"/>
    <d v="2025-04-30T00:00:00"/>
    <n v="84813.23"/>
    <n v="84813.23000000001"/>
    <s v=""/>
    <n v="4701"/>
    <d v="2025-05-07T00:00:00"/>
    <n v="1035"/>
    <n v="84813.23"/>
    <d v="2025-05-19T00:00:00"/>
    <n v="19"/>
    <m/>
    <m/>
    <m/>
    <s v=""/>
    <n v="1.4551915228366852E-11"/>
    <n v="39"/>
    <m/>
    <x v="41"/>
    <n v="78197.350000000006"/>
    <m/>
    <n v="3665.88"/>
    <m/>
    <m/>
    <m/>
    <n v="2950"/>
    <m/>
    <m/>
    <m/>
    <m/>
    <m/>
    <m/>
    <m/>
    <n v="84813.23000000001"/>
    <n v="2174.6982051282052"/>
  </r>
  <r>
    <x v="5"/>
    <s v="F"/>
    <m/>
    <n v="3289"/>
    <x v="2"/>
    <x v="13"/>
    <s v="Laguna Star"/>
    <n v="3380"/>
    <m/>
    <m/>
    <d v="2025-04-01T00:00:00"/>
    <d v="2025-04-30T00:00:00"/>
    <n v="-62558.01"/>
    <n v="-62558.010000000009"/>
    <s v=""/>
    <n v="4637"/>
    <d v="2025-05-06T00:00:00"/>
    <n v="1036"/>
    <n v="-62558.010000000009"/>
    <d v="2025-05-19T00:00:00"/>
    <n v="19"/>
    <m/>
    <m/>
    <m/>
    <s v=""/>
    <n v="0"/>
    <n v="-36"/>
    <m/>
    <x v="26"/>
    <n v="-62558.010000000009"/>
    <m/>
    <m/>
    <m/>
    <m/>
    <m/>
    <m/>
    <m/>
    <m/>
    <m/>
    <m/>
    <m/>
    <m/>
    <m/>
    <n v="-62558.010000000009"/>
    <n v="1737.7225000000003"/>
  </r>
  <r>
    <x v="5"/>
    <s v="F"/>
    <m/>
    <n v="3290"/>
    <x v="2"/>
    <x v="13"/>
    <s v="Amaralina Star"/>
    <n v="3380"/>
    <m/>
    <m/>
    <d v="2025-04-01T00:00:00"/>
    <d v="2025-04-30T00:00:00"/>
    <n v="-592.46"/>
    <n v="-592.45999999999913"/>
    <s v=""/>
    <n v="4638"/>
    <d v="2025-05-02T00:00:00"/>
    <n v="1021"/>
    <n v="-592.46"/>
    <d v="2025-05-15T00:00:00"/>
    <n v="15"/>
    <m/>
    <m/>
    <m/>
    <s v=""/>
    <n v="9.0949470177292824E-13"/>
    <m/>
    <m/>
    <x v="0"/>
    <n v="7452.24"/>
    <m/>
    <n v="-2767.8799999999992"/>
    <m/>
    <m/>
    <m/>
    <m/>
    <m/>
    <m/>
    <m/>
    <n v="-5276.82"/>
    <m/>
    <m/>
    <m/>
    <n v="-592.45999999999913"/>
    <s v=""/>
  </r>
  <r>
    <x v="5"/>
    <s v="F"/>
    <m/>
    <n v="3305"/>
    <x v="2"/>
    <x v="3"/>
    <s v="Aquila"/>
    <n v="4191"/>
    <m/>
    <m/>
    <d v="2025-04-01T00:00:00"/>
    <d v="2025-04-30T00:00:00"/>
    <n v="2715.88"/>
    <n v="2715.88"/>
    <s v=""/>
    <n v="4685"/>
    <d v="2025-05-08T00:00:00"/>
    <n v="1027"/>
    <n v="2715.88"/>
    <d v="2025-05-15T00:00:00"/>
    <n v="15"/>
    <m/>
    <m/>
    <m/>
    <s v=""/>
    <n v="0"/>
    <m/>
    <n v="2"/>
    <x v="1"/>
    <m/>
    <n v="2067.56"/>
    <n v="481.57"/>
    <n v="166.75"/>
    <m/>
    <m/>
    <m/>
    <m/>
    <m/>
    <m/>
    <m/>
    <m/>
    <m/>
    <m/>
    <n v="2715.88"/>
    <n v="1357.94"/>
  </r>
  <r>
    <x v="5"/>
    <s v="F"/>
    <m/>
    <n v="3330"/>
    <x v="3"/>
    <x v="13"/>
    <s v="Amaralina Star"/>
    <n v="4642"/>
    <m/>
    <m/>
    <d v="2025-04-01T00:00:00"/>
    <d v="2025-04-30T00:00:00"/>
    <n v="85699.3"/>
    <n v="85699.299999999988"/>
    <s v=""/>
    <n v="4701"/>
    <d v="2025-05-07T00:00:00"/>
    <n v="1035"/>
    <n v="85699.3"/>
    <d v="2025-05-19T00:00:00"/>
    <n v="19"/>
    <m/>
    <m/>
    <m/>
    <s v=""/>
    <n v="-1.4551915228366852E-11"/>
    <n v="48"/>
    <m/>
    <x v="67"/>
    <n v="72983.419999999984"/>
    <m/>
    <n v="3665.88"/>
    <m/>
    <m/>
    <n v="12000"/>
    <n v="-2950"/>
    <m/>
    <m/>
    <m/>
    <m/>
    <m/>
    <m/>
    <m/>
    <n v="85699.299999999988"/>
    <n v="1785.4020833333332"/>
  </r>
  <r>
    <x v="8"/>
    <s v="F"/>
    <m/>
    <n v="3297"/>
    <x v="2"/>
    <x v="0"/>
    <s v="ODN I"/>
    <n v="2016"/>
    <m/>
    <m/>
    <d v="2025-04-01T00:00:00"/>
    <d v="2025-04-30T00:00:00"/>
    <n v="1500"/>
    <n v="1500"/>
    <s v=""/>
    <n v="4716"/>
    <d v="2025-06-04T00:00:00"/>
    <n v="1088"/>
    <n v="1500"/>
    <d v="2025-06-17T00:00:00"/>
    <n v="48"/>
    <m/>
    <m/>
    <m/>
    <s v=""/>
    <n v="0"/>
    <m/>
    <m/>
    <x v="0"/>
    <m/>
    <m/>
    <m/>
    <n v="1500"/>
    <m/>
    <m/>
    <m/>
    <m/>
    <m/>
    <m/>
    <m/>
    <m/>
    <m/>
    <m/>
    <n v="1500"/>
    <s v=""/>
  </r>
  <r>
    <x v="8"/>
    <s v="F"/>
    <m/>
    <n v="3302"/>
    <x v="2"/>
    <x v="3"/>
    <s v="PBS"/>
    <n v="1877"/>
    <m/>
    <m/>
    <d v="2025-04-01T00:00:00"/>
    <d v="2025-04-30T00:00:00"/>
    <n v="-2810.23"/>
    <n v="-2810.23"/>
    <s v=""/>
    <n v="4644"/>
    <d v="2025-05-06T00:00:00"/>
    <n v="1004"/>
    <n v="-2810.23"/>
    <d v="2025-05-06T00:00:00"/>
    <n v="6"/>
    <n v="653"/>
    <n v="0"/>
    <d v="2025-05-06T00:00:00"/>
    <n v="6"/>
    <n v="0"/>
    <m/>
    <n v="-2"/>
    <x v="82"/>
    <m/>
    <n v="-2199.71"/>
    <n v="-171.07"/>
    <n v="-439.45"/>
    <m/>
    <m/>
    <m/>
    <m/>
    <m/>
    <m/>
    <m/>
    <m/>
    <m/>
    <m/>
    <n v="-2810.23"/>
    <n v="1405.115"/>
  </r>
  <r>
    <x v="6"/>
    <s v="F"/>
    <m/>
    <n v="3324"/>
    <x v="1"/>
    <x v="15"/>
    <s v="West Carina"/>
    <n v="4662"/>
    <m/>
    <m/>
    <d v="2025-04-02T00:00:00"/>
    <d v="2025-04-17T00:00:00"/>
    <n v="128565"/>
    <n v="128565"/>
    <s v=""/>
    <n v="4656"/>
    <d v="2025-05-05T00:00:00"/>
    <n v="3830"/>
    <n v="113265"/>
    <d v="2025-05-15T00:00:00"/>
    <n v="28"/>
    <n v="2485"/>
    <n v="15300"/>
    <d v="2025-05-15T00:00:00"/>
    <n v="28"/>
    <n v="0"/>
    <n v="45"/>
    <m/>
    <x v="33"/>
    <n v="110010"/>
    <m/>
    <n v="2880"/>
    <m/>
    <m/>
    <n v="15300"/>
    <m/>
    <m/>
    <m/>
    <m/>
    <m/>
    <m/>
    <n v="375"/>
    <m/>
    <n v="128565"/>
    <n v="2857"/>
  </r>
  <r>
    <x v="6"/>
    <s v="F"/>
    <m/>
    <n v="3359"/>
    <x v="1"/>
    <x v="15"/>
    <s v="West Jupiter"/>
    <n v="4730"/>
    <m/>
    <m/>
    <d v="2025-04-03T00:00:00"/>
    <d v="2025-04-17T00:00:00"/>
    <n v="127996"/>
    <n v="127996"/>
    <s v=""/>
    <n v="4669"/>
    <d v="2025-05-14T00:00:00"/>
    <n v="3831"/>
    <n v="127996"/>
    <d v="2025-05-19T00:00:00"/>
    <n v="32"/>
    <m/>
    <m/>
    <m/>
    <s v=""/>
    <n v="0"/>
    <n v="42"/>
    <m/>
    <x v="8"/>
    <n v="102676"/>
    <m/>
    <n v="2880"/>
    <m/>
    <m/>
    <n v="22440"/>
    <m/>
    <m/>
    <m/>
    <m/>
    <m/>
    <m/>
    <m/>
    <m/>
    <n v="127996"/>
    <n v="3047.5238095238096"/>
  </r>
  <r>
    <x v="6"/>
    <s v="F"/>
    <m/>
    <n v="3362"/>
    <x v="1"/>
    <x v="8"/>
    <s v="Skandi Olinda"/>
    <n v="4598"/>
    <m/>
    <m/>
    <d v="2025-04-04T00:00:00"/>
    <d v="2025-04-20T00:00:00"/>
    <n v="366944.51"/>
    <n v="366944.51"/>
    <s v=""/>
    <n v="4632"/>
    <d v="2025-05-15T00:00:00"/>
    <n v="3842"/>
    <n v="302262.03000000003"/>
    <d v="2025-06-06T00:00:00"/>
    <n v="47"/>
    <n v="2493"/>
    <n v="64682.479999999996"/>
    <d v="2025-06-06T00:00:00"/>
    <n v="47"/>
    <n v="-1.4551915228366852E-11"/>
    <n v="141"/>
    <n v="6"/>
    <x v="91"/>
    <n v="286658.67000000004"/>
    <n v="5870.86"/>
    <n v="9732.5"/>
    <m/>
    <m/>
    <n v="59452.92"/>
    <n v="5229.5600000000004"/>
    <m/>
    <m/>
    <m/>
    <m/>
    <m/>
    <m/>
    <m/>
    <n v="366944.51"/>
    <n v="2496.221156462585"/>
  </r>
  <r>
    <x v="8"/>
    <s v="F"/>
    <m/>
    <n v="3362"/>
    <x v="1"/>
    <x v="8"/>
    <s v="Skandi Olinda"/>
    <n v="4598"/>
    <m/>
    <m/>
    <d v="2025-04-04T00:00:00"/>
    <d v="2025-04-20T00:00:00"/>
    <n v="73400.75"/>
    <n v="73400.75"/>
    <s v=""/>
    <n v="4632"/>
    <d v="2025-05-15T00:00:00"/>
    <n v="3842"/>
    <n v="62060.609999999993"/>
    <d v="2025-06-06T00:00:00"/>
    <n v="47"/>
    <n v="2493"/>
    <n v="11340.139999999998"/>
    <d v="2025-06-06T00:00:00"/>
    <n v="47"/>
    <n v="9.0949470177292824E-12"/>
    <n v="-23"/>
    <n v="3"/>
    <x v="92"/>
    <n v="-43503.9"/>
    <n v="2749.68"/>
    <n v="8593.32"/>
    <n v="94221.51"/>
    <m/>
    <n v="13954.919999999998"/>
    <n v="-2614.7800000000002"/>
    <m/>
    <m/>
    <m/>
    <m/>
    <m/>
    <m/>
    <m/>
    <n v="73400.75"/>
    <n v="-3670.0374999999999"/>
  </r>
  <r>
    <x v="6"/>
    <s v="F"/>
    <m/>
    <n v="3234"/>
    <x v="3"/>
    <x v="0"/>
    <s v="Norbe VI"/>
    <n v="4516"/>
    <m/>
    <m/>
    <d v="2025-04-05T00:00:00"/>
    <d v="2025-04-19T00:00:00"/>
    <n v="110886.3"/>
    <n v="110886.3"/>
    <s v=""/>
    <n v="4664"/>
    <d v="2025-04-29T00:00:00"/>
    <n v="1011"/>
    <n v="110886.3"/>
    <d v="2025-05-07T00:00:00"/>
    <n v="18"/>
    <m/>
    <m/>
    <m/>
    <s v=""/>
    <n v="0"/>
    <n v="42"/>
    <m/>
    <x v="8"/>
    <n v="110886.3"/>
    <m/>
    <m/>
    <m/>
    <m/>
    <m/>
    <m/>
    <m/>
    <m/>
    <m/>
    <m/>
    <m/>
    <m/>
    <m/>
    <n v="110886.3"/>
    <n v="2640.15"/>
  </r>
  <r>
    <x v="6"/>
    <s v="F"/>
    <m/>
    <n v="3294"/>
    <x v="2"/>
    <x v="10"/>
    <s v="Takatsugu J"/>
    <n v="3701"/>
    <m/>
    <m/>
    <d v="2025-04-06T00:00:00"/>
    <d v="2025-04-20T00:00:00"/>
    <n v="82133.84"/>
    <n v="82133.84"/>
    <s v=""/>
    <n v="4654"/>
    <d v="2025-04-29T00:00:00"/>
    <n v="996"/>
    <n v="44543.6"/>
    <d v="2025-04-30T00:00:00"/>
    <n v="10"/>
    <n v="648"/>
    <n v="37590.239999999998"/>
    <d v="2025-04-30T00:00:00"/>
    <n v="10"/>
    <n v="0"/>
    <n v="38"/>
    <n v="4"/>
    <x v="8"/>
    <n v="42166.400000000001"/>
    <n v="2377.1999999999998"/>
    <m/>
    <m/>
    <m/>
    <n v="37590.239999999998"/>
    <m/>
    <m/>
    <m/>
    <m/>
    <m/>
    <m/>
    <m/>
    <m/>
    <n v="82133.84"/>
    <n v="1955.567619047619"/>
  </r>
  <r>
    <x v="6"/>
    <s v="F"/>
    <m/>
    <n v="3381"/>
    <x v="5"/>
    <x v="8"/>
    <s v="Skandi Niterói"/>
    <n v="4493"/>
    <m/>
    <m/>
    <d v="2025-04-06T00:00:00"/>
    <d v="2025-04-10T00:00:00"/>
    <n v="54472.18"/>
    <n v="54472.18"/>
    <s v=""/>
    <n v="4657"/>
    <d v="2025-05-21T00:00:00"/>
    <n v="1079"/>
    <n v="33368.120000000003"/>
    <d v="2025-06-12T00:00:00"/>
    <n v="63"/>
    <n v="690"/>
    <n v="21104.059999999998"/>
    <d v="2025-06-06T00:00:00"/>
    <n v="57"/>
    <n v="0"/>
    <n v="16"/>
    <m/>
    <x v="47"/>
    <n v="30318.48"/>
    <m/>
    <n v="3049.64"/>
    <m/>
    <m/>
    <n v="18516.8"/>
    <n v="2587.2600000000002"/>
    <m/>
    <m/>
    <m/>
    <m/>
    <m/>
    <m/>
    <m/>
    <n v="54472.18"/>
    <n v="3404.51125"/>
  </r>
  <r>
    <x v="8"/>
    <s v="F"/>
    <m/>
    <n v="3381"/>
    <x v="5"/>
    <x v="8"/>
    <s v="Skandi Niterói"/>
    <n v="4493"/>
    <m/>
    <m/>
    <d v="2025-04-06T00:00:00"/>
    <d v="2025-04-10T00:00:00"/>
    <n v="1065.83"/>
    <n v="1065.8300000000017"/>
    <s v=""/>
    <n v="4657"/>
    <d v="2025-05-21T00:00:00"/>
    <n v="1079"/>
    <n v="4769.1899999999996"/>
    <d v="2025-06-12T00:00:00"/>
    <n v="63"/>
    <n v="690"/>
    <n v="-3703.3599999999988"/>
    <d v="2025-06-06T00:00:00"/>
    <n v="57"/>
    <n v="9.0949470177292824E-13"/>
    <m/>
    <m/>
    <x v="0"/>
    <m/>
    <m/>
    <n v="1393.69"/>
    <n v="3375.5"/>
    <m/>
    <n v="-3703.3599999999988"/>
    <m/>
    <m/>
    <m/>
    <m/>
    <m/>
    <m/>
    <m/>
    <m/>
    <n v="1065.8300000000017"/>
    <s v=""/>
  </r>
  <r>
    <x v="6"/>
    <s v="F"/>
    <m/>
    <n v="3335"/>
    <x v="3"/>
    <x v="0"/>
    <s v="Norbe IX"/>
    <n v="4697"/>
    <m/>
    <m/>
    <d v="2025-04-07T00:00:00"/>
    <d v="2025-04-15T00:00:00"/>
    <n v="104465.85"/>
    <n v="104465.84999999999"/>
    <s v=""/>
    <s v="4633-4661"/>
    <d v="2025-04-28T00:00:00"/>
    <s v="1000-1046"/>
    <n v="104465.84999999999"/>
    <d v="2025-05-06T00:00:00"/>
    <n v="21"/>
    <m/>
    <m/>
    <m/>
    <s v=""/>
    <n v="0"/>
    <n v="42"/>
    <m/>
    <x v="8"/>
    <n v="102965.84999999999"/>
    <m/>
    <m/>
    <n v="1500"/>
    <m/>
    <m/>
    <m/>
    <m/>
    <m/>
    <m/>
    <m/>
    <m/>
    <m/>
    <m/>
    <n v="104465.84999999999"/>
    <n v="2487.2821428571428"/>
  </r>
  <r>
    <x v="1"/>
    <s v="F"/>
    <m/>
    <n v="3335"/>
    <x v="3"/>
    <x v="0"/>
    <s v="Norbe IX"/>
    <n v="4697"/>
    <m/>
    <m/>
    <d v="2025-04-07T00:00:00"/>
    <d v="2025-04-15T00:00:00"/>
    <n v="500"/>
    <n v="500"/>
    <s v=""/>
    <n v="4717"/>
    <d v="2025-05-28T00:00:00"/>
    <n v="1151"/>
    <n v="500"/>
    <d v="2025-07-18T00:00:00"/>
    <n v="94"/>
    <m/>
    <m/>
    <m/>
    <s v=""/>
    <n v="0"/>
    <m/>
    <m/>
    <x v="0"/>
    <m/>
    <m/>
    <m/>
    <n v="500"/>
    <m/>
    <m/>
    <m/>
    <m/>
    <m/>
    <m/>
    <m/>
    <m/>
    <m/>
    <m/>
    <n v="500"/>
    <s v=""/>
  </r>
  <r>
    <x v="6"/>
    <s v="F"/>
    <m/>
    <n v="3272"/>
    <x v="0"/>
    <x v="10"/>
    <s v="Takatsugu J"/>
    <n v="4605"/>
    <m/>
    <m/>
    <d v="2025-04-08T00:00:00"/>
    <d v="2025-04-27T00:00:00"/>
    <n v="278140.59999999998"/>
    <n v="278140.59999999998"/>
    <s v=""/>
    <n v="4651"/>
    <d v="2025-05-20T00:00:00"/>
    <n v="1050"/>
    <n v="186970.6"/>
    <d v="2025-05-21T00:00:00"/>
    <n v="24"/>
    <n v="677"/>
    <n v="91170"/>
    <d v="2025-05-21T00:00:00"/>
    <n v="24"/>
    <n v="-2.9103830456733704E-11"/>
    <n v="71"/>
    <n v="9"/>
    <x v="93"/>
    <n v="170646"/>
    <n v="10786.5"/>
    <n v="4962.12"/>
    <n v="575.98"/>
    <n v="10010"/>
    <n v="74860"/>
    <n v="6300"/>
    <m/>
    <m/>
    <m/>
    <m/>
    <m/>
    <m/>
    <m/>
    <n v="278140.59999999998"/>
    <n v="3476.7574999999997"/>
  </r>
  <r>
    <x v="6"/>
    <s v="F"/>
    <m/>
    <n v="3310"/>
    <x v="0"/>
    <x v="10"/>
    <s v="Takatsugu J"/>
    <n v="4607"/>
    <m/>
    <m/>
    <d v="2025-04-08T00:00:00"/>
    <d v="2025-04-25T00:00:00"/>
    <n v="45993.66"/>
    <n v="45993.66"/>
    <s v=""/>
    <n v="4652"/>
    <d v="2025-05-06T00:00:00"/>
    <n v="1009"/>
    <n v="44473.66"/>
    <d v="2025-05-07T00:00:00"/>
    <n v="12"/>
    <n v="656"/>
    <n v="1520"/>
    <d v="2025-05-07T00:00:00"/>
    <n v="12"/>
    <n v="0"/>
    <n v="17"/>
    <n v="2"/>
    <x v="94"/>
    <n v="41106"/>
    <n v="2418"/>
    <n v="949.66"/>
    <m/>
    <m/>
    <n v="1520"/>
    <m/>
    <m/>
    <m/>
    <m/>
    <m/>
    <m/>
    <m/>
    <m/>
    <n v="45993.66"/>
    <n v="2420.7189473684211"/>
  </r>
  <r>
    <x v="6"/>
    <s v="F"/>
    <m/>
    <n v="3328"/>
    <x v="3"/>
    <x v="10"/>
    <s v="Takatsugu J"/>
    <n v="4640"/>
    <m/>
    <m/>
    <d v="2025-04-08T00:00:00"/>
    <d v="2025-04-20T00:00:00"/>
    <n v="172942"/>
    <n v="172942"/>
    <s v=""/>
    <n v="4653"/>
    <d v="2025-04-28T00:00:00"/>
    <n v="995"/>
    <n v="99492"/>
    <d v="2025-04-29T00:00:00"/>
    <n v="9"/>
    <n v="647"/>
    <n v="73450"/>
    <d v="2025-04-29T00:00:00"/>
    <n v="9"/>
    <n v="0"/>
    <n v="36"/>
    <n v="9"/>
    <x v="33"/>
    <n v="86304"/>
    <n v="10788"/>
    <n v="2400"/>
    <m/>
    <m/>
    <n v="70300"/>
    <n v="3150"/>
    <m/>
    <m/>
    <m/>
    <m/>
    <m/>
    <m/>
    <m/>
    <n v="172942"/>
    <n v="3843.1555555555556"/>
  </r>
  <r>
    <x v="5"/>
    <s v="F"/>
    <m/>
    <n v="3272"/>
    <x v="0"/>
    <x v="10"/>
    <s v="Takatsugu J"/>
    <n v="4605"/>
    <m/>
    <m/>
    <d v="2025-04-08T00:00:00"/>
    <d v="2025-04-27T00:00:00"/>
    <n v="160674.79999999999"/>
    <n v="160674.79999999999"/>
    <s v=""/>
    <n v="4651"/>
    <d v="2025-05-20T00:00:00"/>
    <n v="1050"/>
    <n v="23064.799999999988"/>
    <d v="2025-05-21T00:00:00"/>
    <n v="24"/>
    <n v="677"/>
    <n v="137610"/>
    <d v="2025-05-21T00:00:00"/>
    <n v="24"/>
    <n v="0"/>
    <m/>
    <m/>
    <x v="0"/>
    <n v="11064.799999999988"/>
    <m/>
    <n v="-800"/>
    <m/>
    <n v="136960"/>
    <n v="3800"/>
    <n v="-3150"/>
    <m/>
    <n v="12800"/>
    <m/>
    <m/>
    <m/>
    <m/>
    <m/>
    <n v="160674.79999999999"/>
    <s v=""/>
  </r>
  <r>
    <x v="1"/>
    <s v="F"/>
    <m/>
    <n v="3377"/>
    <x v="0"/>
    <x v="6"/>
    <s v="DS Carolina"/>
    <n v="4769"/>
    <m/>
    <m/>
    <d v="2025-04-08T00:00:00"/>
    <d v="2025-05-10T00:00:00"/>
    <n v="144164"/>
    <n v="144164"/>
    <s v=""/>
    <n v="4835"/>
    <d v="2025-07-04T00:00:00"/>
    <m/>
    <m/>
    <m/>
    <s v=""/>
    <n v="745"/>
    <n v="144164"/>
    <d v="2025-07-23T00:00:00"/>
    <n v="74"/>
    <n v="0"/>
    <m/>
    <m/>
    <x v="0"/>
    <m/>
    <m/>
    <m/>
    <m/>
    <m/>
    <n v="144164"/>
    <m/>
    <m/>
    <m/>
    <m/>
    <m/>
    <m/>
    <m/>
    <m/>
    <n v="144164"/>
    <s v=""/>
  </r>
  <r>
    <x v="6"/>
    <s v="F"/>
    <m/>
    <n v="3292"/>
    <x v="2"/>
    <x v="5"/>
    <s v="SH1"/>
    <n v="3970"/>
    <m/>
    <m/>
    <d v="2025-04-09T00:00:00"/>
    <d v="2025-04-23T00:00:00"/>
    <n v="87082.2"/>
    <n v="87082.2"/>
    <s v=""/>
    <s v="4627-4672"/>
    <d v="2025-05-05T00:00:00"/>
    <s v="1029-1030"/>
    <n v="54373.8"/>
    <d v="2025-05-15T00:00:00"/>
    <n v="22"/>
    <s v="667-668"/>
    <n v="32708.400000000001"/>
    <d v="2025-05-15T00:00:00"/>
    <n v="22"/>
    <n v="-7.2759576141834259E-12"/>
    <n v="42"/>
    <m/>
    <x v="8"/>
    <n v="54373.799999999996"/>
    <m/>
    <m/>
    <m/>
    <m/>
    <n v="32708.400000000001"/>
    <m/>
    <m/>
    <m/>
    <m/>
    <m/>
    <m/>
    <m/>
    <m/>
    <n v="87082.2"/>
    <n v="2073.3857142857141"/>
  </r>
  <r>
    <x v="6"/>
    <s v="F"/>
    <m/>
    <n v="3266"/>
    <x v="3"/>
    <x v="1"/>
    <s v="MV-32"/>
    <n v="4601"/>
    <m/>
    <m/>
    <d v="2025-04-12T00:00:00"/>
    <d v="2025-04-30T00:00:00"/>
    <n v="115404.12"/>
    <n v="115404.12"/>
    <s v=""/>
    <n v="4670"/>
    <d v="2025-07-04T00:00:00"/>
    <n v="1158"/>
    <n v="107704.12"/>
    <d v="2025-07-23T00:00:00"/>
    <n v="84"/>
    <n v="739"/>
    <n v="7700"/>
    <d v="2025-07-23T00:00:00"/>
    <n v="84"/>
    <n v="0"/>
    <n v="96"/>
    <m/>
    <x v="95"/>
    <n v="104104"/>
    <m/>
    <n v="3600.12"/>
    <m/>
    <m/>
    <n v="7700"/>
    <m/>
    <m/>
    <m/>
    <m/>
    <m/>
    <m/>
    <m/>
    <m/>
    <n v="115404.12"/>
    <n v="1202.12625"/>
  </r>
  <r>
    <x v="6"/>
    <s v="F"/>
    <m/>
    <n v="3324"/>
    <x v="1"/>
    <x v="15"/>
    <s v="West Carina"/>
    <n v="4662"/>
    <m/>
    <m/>
    <d v="2025-04-12T00:00:00"/>
    <d v="2025-04-30T00:00:00"/>
    <n v="94968"/>
    <n v="94968"/>
    <s v=""/>
    <n v="4668"/>
    <d v="2025-06-03T00:00:00"/>
    <n v="3844"/>
    <n v="82728"/>
    <d v="2025-06-13T00:00:00"/>
    <n v="44"/>
    <n v="2495"/>
    <n v="12240"/>
    <d v="2025-06-13T00:00:00"/>
    <n v="44"/>
    <n v="0"/>
    <n v="36"/>
    <m/>
    <x v="11"/>
    <n v="81288"/>
    <m/>
    <n v="1440"/>
    <m/>
    <m/>
    <n v="12240"/>
    <m/>
    <m/>
    <m/>
    <m/>
    <m/>
    <m/>
    <m/>
    <m/>
    <n v="94968"/>
    <n v="2638"/>
  </r>
  <r>
    <x v="6"/>
    <s v="F"/>
    <m/>
    <n v="3396"/>
    <x v="5"/>
    <x v="7"/>
    <s v="Peregrino Bravo"/>
    <n v="4811"/>
    <m/>
    <m/>
    <d v="2025-04-12T00:00:00"/>
    <d v="2025-04-13T00:00:00"/>
    <n v="43413.98"/>
    <n v="43413.979999999996"/>
    <s v=""/>
    <n v="4666"/>
    <d v="2025-05-07T00:00:00"/>
    <n v="1192"/>
    <n v="38959.620000000003"/>
    <d v="2025-08-07T00:00:00"/>
    <n v="116"/>
    <n v="764"/>
    <n v="4454.3599999999997"/>
    <d v="2025-08-12T00:00:00"/>
    <n v="121"/>
    <n v="-6.3664629124104977E-12"/>
    <n v="6"/>
    <m/>
    <x v="3"/>
    <n v="15480"/>
    <m/>
    <n v="1375.62"/>
    <m/>
    <m/>
    <n v="4454.3599999999997"/>
    <m/>
    <m/>
    <n v="22104"/>
    <m/>
    <m/>
    <m/>
    <m/>
    <m/>
    <n v="43413.979999999996"/>
    <n v="7235.663333333333"/>
  </r>
  <r>
    <x v="5"/>
    <s v="F"/>
    <m/>
    <n v="3324"/>
    <x v="1"/>
    <x v="15"/>
    <s v="West Carina"/>
    <n v="4662"/>
    <m/>
    <m/>
    <d v="2025-04-12T00:00:00"/>
    <d v="2025-04-30T00:00:00"/>
    <n v="99614.2"/>
    <n v="99614.200000000012"/>
    <s v=""/>
    <n v="4668"/>
    <d v="2025-06-03T00:00:00"/>
    <n v="3844"/>
    <n v="92474.200000000012"/>
    <d v="2025-06-13T00:00:00"/>
    <n v="44"/>
    <n v="2495"/>
    <n v="7140"/>
    <d v="2025-06-13T00:00:00"/>
    <n v="44"/>
    <n v="0"/>
    <n v="45"/>
    <m/>
    <x v="33"/>
    <n v="88154.200000000012"/>
    <m/>
    <n v="4320"/>
    <m/>
    <m/>
    <n v="7140"/>
    <m/>
    <m/>
    <m/>
    <m/>
    <m/>
    <m/>
    <m/>
    <m/>
    <n v="99614.200000000012"/>
    <n v="2213.6488888888894"/>
  </r>
  <r>
    <x v="1"/>
    <s v="F"/>
    <m/>
    <n v="3266"/>
    <x v="3"/>
    <x v="1"/>
    <s v="MV-32"/>
    <n v="4601"/>
    <m/>
    <m/>
    <d v="2025-04-12T00:00:00"/>
    <d v="2025-04-30T00:00:00"/>
    <n v="-54591.02"/>
    <n v="-54591.02"/>
    <s v=""/>
    <n v="4670"/>
    <d v="2025-07-04T00:00:00"/>
    <n v="1158"/>
    <n v="-50741.02"/>
    <d v="2025-07-23T00:00:00"/>
    <n v="84"/>
    <n v="739"/>
    <n v="-3850"/>
    <d v="2025-07-23T00:00:00"/>
    <n v="84"/>
    <n v="0"/>
    <n v="-54"/>
    <n v="3"/>
    <x v="96"/>
    <n v="-50193"/>
    <m/>
    <n v="-1800.06"/>
    <n v="1253.3699999999999"/>
    <m/>
    <n v="-3850"/>
    <m/>
    <m/>
    <m/>
    <m/>
    <m/>
    <n v="-1.33"/>
    <m/>
    <m/>
    <n v="-54591.02"/>
    <n v="1070.412156862745"/>
  </r>
  <r>
    <x v="6"/>
    <s v="F"/>
    <m/>
    <n v="3199"/>
    <x v="3"/>
    <x v="3"/>
    <s v="PBS"/>
    <n v="4663"/>
    <m/>
    <m/>
    <d v="2025-04-14T00:00:00"/>
    <d v="2025-04-28T00:00:00"/>
    <n v="119935.36"/>
    <n v="119935.36"/>
    <s v=""/>
    <n v="4700"/>
    <d v="2025-05-02T00:00:00"/>
    <n v="1025"/>
    <n v="103695.36"/>
    <d v="2025-05-15T00:00:00"/>
    <n v="17"/>
    <n v="665"/>
    <n v="16240"/>
    <d v="2025-05-15T00:00:00"/>
    <n v="17"/>
    <n v="0"/>
    <n v="42"/>
    <n v="6"/>
    <x v="67"/>
    <n v="93462.04"/>
    <n v="6675.86"/>
    <n v="2992.35"/>
    <n v="565.11"/>
    <m/>
    <n v="16240"/>
    <m/>
    <m/>
    <m/>
    <m/>
    <m/>
    <m/>
    <m/>
    <m/>
    <n v="119935.36"/>
    <n v="2498.6533333333332"/>
  </r>
  <r>
    <x v="6"/>
    <s v="F"/>
    <m/>
    <n v="3291"/>
    <x v="2"/>
    <x v="13"/>
    <s v="Brava Star"/>
    <n v="3380"/>
    <m/>
    <m/>
    <d v="2025-04-14T00:00:00"/>
    <d v="2025-04-28T00:00:00"/>
    <n v="87180.45"/>
    <n v="87180.450000000012"/>
    <s v=""/>
    <n v="4658"/>
    <d v="2025-04-29T00:00:00"/>
    <n v="1014"/>
    <n v="87180.45"/>
    <d v="2025-05-09T00:00:00"/>
    <n v="11"/>
    <m/>
    <m/>
    <m/>
    <s v=""/>
    <n v="1.4551915228366852E-11"/>
    <n v="51"/>
    <m/>
    <x v="73"/>
    <n v="83514.570000000007"/>
    <m/>
    <n v="3665.88"/>
    <m/>
    <m/>
    <m/>
    <m/>
    <m/>
    <m/>
    <m/>
    <m/>
    <m/>
    <m/>
    <m/>
    <n v="87180.450000000012"/>
    <n v="1709.4205882352944"/>
  </r>
  <r>
    <x v="6"/>
    <s v="F"/>
    <m/>
    <n v="3341"/>
    <x v="1"/>
    <x v="15"/>
    <s v="West Tellus"/>
    <n v="4693"/>
    <m/>
    <m/>
    <d v="2025-04-14T00:00:00"/>
    <d v="2025-04-28T00:00:00"/>
    <n v="233898"/>
    <n v="233898"/>
    <s v=""/>
    <n v="4636"/>
    <d v="2025-05-08T00:00:00"/>
    <n v="3850"/>
    <n v="203298"/>
    <d v="2025-06-24T00:00:00"/>
    <n v="57"/>
    <n v="2501"/>
    <n v="30600"/>
    <d v="2025-06-24T00:00:00"/>
    <n v="57"/>
    <n v="0"/>
    <n v="81"/>
    <m/>
    <x v="30"/>
    <n v="198018"/>
    <m/>
    <n v="5280"/>
    <m/>
    <m/>
    <n v="30600"/>
    <m/>
    <m/>
    <m/>
    <m/>
    <m/>
    <m/>
    <m/>
    <m/>
    <n v="233898"/>
    <n v="2887.6296296296296"/>
  </r>
  <r>
    <x v="6"/>
    <s v="F"/>
    <m/>
    <n v="3397"/>
    <x v="5"/>
    <x v="7"/>
    <s v="Peregrino Alpha"/>
    <n v="4819"/>
    <m/>
    <m/>
    <d v="2025-04-14T00:00:00"/>
    <d v="2025-04-18T00:00:00"/>
    <n v="111101.82"/>
    <n v="111101.82"/>
    <s v=""/>
    <n v="4667"/>
    <d v="2025-05-15T00:00:00"/>
    <n v="1099"/>
    <n v="54439.62"/>
    <d v="2025-06-24T00:00:00"/>
    <n v="67"/>
    <n v="709"/>
    <n v="56662.200000000004"/>
    <d v="2025-06-24T00:00:00"/>
    <n v="67"/>
    <n v="0"/>
    <n v="12"/>
    <m/>
    <x v="10"/>
    <n v="30960"/>
    <m/>
    <n v="1375.62"/>
    <m/>
    <m/>
    <n v="52797.4"/>
    <n v="3864.8"/>
    <m/>
    <n v="22104"/>
    <m/>
    <m/>
    <m/>
    <m/>
    <m/>
    <n v="111101.82"/>
    <n v="9258.4850000000006"/>
  </r>
  <r>
    <x v="8"/>
    <s v="F"/>
    <m/>
    <n v="3397"/>
    <x v="5"/>
    <x v="7"/>
    <s v="Peregrino Alpha"/>
    <n v="4819"/>
    <m/>
    <m/>
    <d v="2025-04-14T00:00:00"/>
    <d v="2025-04-18T00:00:00"/>
    <n v="35857.64"/>
    <n v="35857.639999999992"/>
    <s v=""/>
    <n v="4667"/>
    <d v="2025-05-15T00:00:00"/>
    <n v="1099"/>
    <n v="0"/>
    <d v="2025-06-24T00:00:00"/>
    <n v="67"/>
    <n v="709"/>
    <n v="35857.64"/>
    <d v="2025-06-24T00:00:00"/>
    <n v="67"/>
    <n v="-7.2759576141834259E-12"/>
    <m/>
    <m/>
    <x v="0"/>
    <m/>
    <m/>
    <m/>
    <m/>
    <m/>
    <n v="35857.639999999992"/>
    <m/>
    <m/>
    <m/>
    <m/>
    <m/>
    <m/>
    <m/>
    <m/>
    <n v="35857.639999999992"/>
    <s v=""/>
  </r>
  <r>
    <x v="8"/>
    <s v="F"/>
    <m/>
    <n v="3341"/>
    <x v="1"/>
    <x v="15"/>
    <s v="West Tellus"/>
    <n v="4693"/>
    <m/>
    <m/>
    <d v="2025-04-14T00:00:00"/>
    <d v="2025-04-28T00:00:00"/>
    <n v="-2040"/>
    <n v="-2040"/>
    <s v=""/>
    <n v="4636"/>
    <d v="2025-05-08T00:00:00"/>
    <n v="3850"/>
    <n v="0"/>
    <d v="2025-06-24T00:00:00"/>
    <n v="57"/>
    <n v="2501"/>
    <n v="-2040"/>
    <d v="2025-06-24T00:00:00"/>
    <n v="57"/>
    <n v="0"/>
    <m/>
    <m/>
    <x v="0"/>
    <m/>
    <m/>
    <m/>
    <m/>
    <m/>
    <n v="-2040"/>
    <m/>
    <m/>
    <m/>
    <m/>
    <m/>
    <m/>
    <m/>
    <m/>
    <n v="-2040"/>
    <s v=""/>
  </r>
  <r>
    <x v="6"/>
    <s v="F"/>
    <m/>
    <n v="3366"/>
    <x v="5"/>
    <x v="21"/>
    <s v="DS-17"/>
    <n v="4756"/>
    <m/>
    <m/>
    <d v="2025-04-15T00:00:00"/>
    <d v="2025-04-28T00:00:00"/>
    <n v="126650"/>
    <n v="126650"/>
    <s v=""/>
    <n v="4625"/>
    <d v="2025-05-12T00:00:00"/>
    <n v="1049"/>
    <n v="126650"/>
    <d v="2025-05-21T00:00:00"/>
    <n v="23"/>
    <m/>
    <m/>
    <m/>
    <s v=""/>
    <n v="0"/>
    <n v="56"/>
    <m/>
    <x v="37"/>
    <n v="122010"/>
    <m/>
    <n v="4640"/>
    <m/>
    <m/>
    <m/>
    <m/>
    <m/>
    <m/>
    <m/>
    <m/>
    <m/>
    <m/>
    <m/>
    <n v="126650"/>
    <n v="2261.6071428571427"/>
  </r>
  <r>
    <x v="6"/>
    <s v="F"/>
    <m/>
    <n v="3367"/>
    <x v="1"/>
    <x v="18"/>
    <s v="Base"/>
    <n v="4748"/>
    <m/>
    <m/>
    <d v="2025-04-15T00:00:00"/>
    <d v="2025-04-17T00:00:00"/>
    <n v="15080"/>
    <n v="15080"/>
    <s v=""/>
    <n v="4684"/>
    <d v="2025-04-09T00:00:00"/>
    <n v="1052"/>
    <n v="10920"/>
    <d v="2025-05-23T00:00:00"/>
    <n v="36"/>
    <n v="678"/>
    <n v="4160"/>
    <d v="2025-05-23T00:00:00"/>
    <n v="36"/>
    <n v="0"/>
    <n v="4"/>
    <m/>
    <x v="52"/>
    <n v="7720"/>
    <m/>
    <n v="3200"/>
    <m/>
    <m/>
    <n v="4160"/>
    <m/>
    <m/>
    <m/>
    <m/>
    <m/>
    <m/>
    <m/>
    <m/>
    <n v="15080"/>
    <n v="3770"/>
  </r>
  <r>
    <x v="6"/>
    <s v="F"/>
    <m/>
    <n v="3398"/>
    <x v="1"/>
    <x v="17"/>
    <s v="Base"/>
    <n v="4822"/>
    <m/>
    <m/>
    <d v="2025-04-15T00:00:00"/>
    <d v="2025-04-17T00:00:00"/>
    <n v="12929.25"/>
    <n v="12929.25"/>
    <s v=""/>
    <n v="4665"/>
    <d v="2025-04-09T00:00:00"/>
    <n v="1045"/>
    <n v="12929.25"/>
    <d v="2025-05-21T00:00:00"/>
    <n v="34"/>
    <m/>
    <m/>
    <m/>
    <s v=""/>
    <n v="0"/>
    <n v="4"/>
    <m/>
    <x v="52"/>
    <n v="10143"/>
    <m/>
    <m/>
    <m/>
    <m/>
    <n v="2700"/>
    <n v="86.25"/>
    <m/>
    <m/>
    <m/>
    <m/>
    <m/>
    <m/>
    <m/>
    <n v="12929.25"/>
    <n v="3232.3125"/>
  </r>
  <r>
    <x v="5"/>
    <s v="F"/>
    <m/>
    <n v="3366"/>
    <x v="5"/>
    <x v="21"/>
    <s v="DS-17"/>
    <n v="4756"/>
    <m/>
    <m/>
    <d v="2025-04-15T00:00:00"/>
    <d v="2025-04-28T00:00:00"/>
    <n v="-66230"/>
    <n v="-66230"/>
    <s v=""/>
    <n v="4625"/>
    <d v="2025-05-12T00:00:00"/>
    <n v="1049"/>
    <n v="-66230"/>
    <d v="2025-05-21T00:00:00"/>
    <n v="23"/>
    <m/>
    <m/>
    <m/>
    <s v=""/>
    <n v="0"/>
    <n v="-28"/>
    <m/>
    <x v="97"/>
    <n v="-63910"/>
    <m/>
    <n v="-2320"/>
    <m/>
    <m/>
    <m/>
    <m/>
    <m/>
    <m/>
    <m/>
    <m/>
    <m/>
    <m/>
    <m/>
    <n v="-66230"/>
    <n v="2365.3571428571427"/>
  </r>
  <r>
    <x v="5"/>
    <s v="F"/>
    <m/>
    <n v="3367"/>
    <x v="1"/>
    <x v="18"/>
    <s v="Base"/>
    <n v="4748"/>
    <m/>
    <m/>
    <d v="2025-04-15T00:00:00"/>
    <d v="2025-04-17T00:00:00"/>
    <n v="1095"/>
    <n v="1095"/>
    <s v=""/>
    <n v="4684"/>
    <d v="2025-04-09T00:00:00"/>
    <n v="1052"/>
    <n v="-3505"/>
    <d v="2025-05-23T00:00:00"/>
    <n v="36"/>
    <n v="678"/>
    <n v="4600"/>
    <d v="2025-05-23T00:00:00"/>
    <n v="36"/>
    <n v="0"/>
    <n v="-1"/>
    <m/>
    <x v="98"/>
    <n v="-1880"/>
    <m/>
    <n v="-2000"/>
    <m/>
    <m/>
    <n v="1300"/>
    <n v="3300"/>
    <m/>
    <m/>
    <m/>
    <m/>
    <m/>
    <n v="375"/>
    <m/>
    <n v="1095"/>
    <n v="-1095"/>
  </r>
  <r>
    <x v="5"/>
    <s v="F"/>
    <m/>
    <n v="3398"/>
    <x v="1"/>
    <x v="17"/>
    <s v="Base"/>
    <n v="4822"/>
    <m/>
    <m/>
    <d v="2025-04-15T00:00:00"/>
    <d v="2025-04-17T00:00:00"/>
    <n v="83.74"/>
    <n v="83.740000000000009"/>
    <s v=""/>
    <n v="4665"/>
    <d v="2025-04-09T00:00:00"/>
    <n v="1045"/>
    <n v="83.74"/>
    <d v="2025-05-21T00:00:00"/>
    <n v="34"/>
    <m/>
    <m/>
    <m/>
    <s v=""/>
    <n v="1.4210854715202004E-14"/>
    <m/>
    <m/>
    <x v="0"/>
    <m/>
    <m/>
    <m/>
    <m/>
    <m/>
    <m/>
    <n v="83.740000000000009"/>
    <m/>
    <m/>
    <m/>
    <m/>
    <m/>
    <m/>
    <m/>
    <n v="83.740000000000009"/>
    <s v=""/>
  </r>
  <r>
    <x v="6"/>
    <s v="F"/>
    <m/>
    <n v="3353"/>
    <x v="3"/>
    <x v="3"/>
    <s v="Aquila"/>
    <n v="4714"/>
    <m/>
    <m/>
    <d v="2025-04-16T00:00:00"/>
    <d v="2025-05-05T00:00:00"/>
    <n v="28289.24"/>
    <n v="28289.24"/>
    <s v=""/>
    <n v="4687"/>
    <d v="2025-05-13T00:00:00"/>
    <n v="1039"/>
    <n v="28289.24"/>
    <d v="2025-05-19T00:00:00"/>
    <n v="14"/>
    <m/>
    <m/>
    <m/>
    <s v=""/>
    <n v="0"/>
    <n v="14"/>
    <m/>
    <x v="4"/>
    <n v="27095.600000000002"/>
    <m/>
    <m/>
    <m/>
    <m/>
    <n v="1193.6400000000001"/>
    <m/>
    <m/>
    <m/>
    <m/>
    <m/>
    <m/>
    <m/>
    <m/>
    <n v="28289.24"/>
    <n v="2020.66"/>
  </r>
  <r>
    <x v="5"/>
    <s v="F"/>
    <m/>
    <n v="3353"/>
    <x v="3"/>
    <x v="3"/>
    <s v="Aquila"/>
    <n v="4714"/>
    <m/>
    <m/>
    <d v="2025-04-16T00:00:00"/>
    <d v="2025-05-05T00:00:00"/>
    <n v="10868.44"/>
    <n v="10868.440000000004"/>
    <s v=""/>
    <n v="4687"/>
    <d v="2025-05-13T00:00:00"/>
    <n v="1039"/>
    <n v="10868.44"/>
    <d v="2025-05-19T00:00:00"/>
    <n v="14"/>
    <m/>
    <m/>
    <m/>
    <s v=""/>
    <n v="3.637978807091713E-12"/>
    <n v="5"/>
    <n v="1"/>
    <x v="3"/>
    <n v="9677.0000000000036"/>
    <n v="967.7"/>
    <m/>
    <m/>
    <m/>
    <n v="223.74"/>
    <m/>
    <m/>
    <m/>
    <m/>
    <m/>
    <m/>
    <m/>
    <m/>
    <n v="10868.440000000004"/>
    <n v="1811.4066666666674"/>
  </r>
  <r>
    <x v="6"/>
    <s v="F"/>
    <m/>
    <n v="3359"/>
    <x v="1"/>
    <x v="15"/>
    <s v="West Jupiter"/>
    <n v="4730"/>
    <m/>
    <m/>
    <d v="2025-04-17T00:00:00"/>
    <d v="2025-05-01T00:00:00"/>
    <n v="121831"/>
    <n v="121831"/>
    <s v=""/>
    <n v="4669"/>
    <d v="2025-05-14T00:00:00"/>
    <n v="3831"/>
    <n v="121831"/>
    <d v="2025-05-19T00:00:00"/>
    <n v="18"/>
    <m/>
    <m/>
    <m/>
    <s v=""/>
    <n v="0"/>
    <n v="42"/>
    <m/>
    <x v="8"/>
    <n v="102676"/>
    <m/>
    <n v="1440"/>
    <m/>
    <m/>
    <n v="17340"/>
    <m/>
    <m/>
    <m/>
    <m/>
    <m/>
    <m/>
    <n v="375"/>
    <m/>
    <n v="121831"/>
    <n v="2900.7380952380954"/>
  </r>
  <r>
    <x v="5"/>
    <s v="F"/>
    <m/>
    <n v="3359"/>
    <x v="1"/>
    <x v="15"/>
    <s v="West Jupiter"/>
    <n v="4730"/>
    <m/>
    <m/>
    <d v="2025-04-17T00:00:00"/>
    <d v="2025-05-01T00:00:00"/>
    <n v="19890"/>
    <n v="19890"/>
    <s v=""/>
    <n v="4669"/>
    <d v="2025-05-14T00:00:00"/>
    <n v="3831"/>
    <n v="19890"/>
    <d v="2025-05-19T00:00:00"/>
    <n v="18"/>
    <m/>
    <m/>
    <m/>
    <s v=""/>
    <n v="0"/>
    <n v="0"/>
    <m/>
    <x v="0"/>
    <m/>
    <m/>
    <n v="1440"/>
    <m/>
    <m/>
    <n v="15300"/>
    <n v="3150"/>
    <m/>
    <m/>
    <m/>
    <m/>
    <m/>
    <m/>
    <m/>
    <n v="19890"/>
    <s v=""/>
  </r>
  <r>
    <x v="6"/>
    <s v="F"/>
    <m/>
    <n v="3293"/>
    <x v="2"/>
    <x v="5"/>
    <s v="SH2"/>
    <n v="3970"/>
    <m/>
    <m/>
    <d v="2025-04-18T00:00:00"/>
    <d v="2025-04-27T00:00:00"/>
    <n v="61733.7"/>
    <n v="61733.7"/>
    <s v=""/>
    <n v="4626"/>
    <d v="2025-04-29T00:00:00"/>
    <n v="1015"/>
    <n v="38498.400000000001"/>
    <d v="2025-05-12T00:00:00"/>
    <n v="15"/>
    <n v="660"/>
    <n v="23235.3"/>
    <d v="2025-05-12T00:00:00"/>
    <n v="15"/>
    <n v="-3.637978807091713E-12"/>
    <n v="18"/>
    <m/>
    <x v="9"/>
    <n v="36770.400000000001"/>
    <m/>
    <n v="1728"/>
    <m/>
    <m/>
    <n v="23235.3"/>
    <m/>
    <m/>
    <m/>
    <m/>
    <m/>
    <m/>
    <m/>
    <m/>
    <n v="61733.7"/>
    <n v="3429.6499999999996"/>
  </r>
  <r>
    <x v="6"/>
    <m/>
    <m/>
    <n v="3215"/>
    <x v="3"/>
    <x v="0"/>
    <s v="Norbe VI"/>
    <n v="4502"/>
    <m/>
    <m/>
    <d v="2025-04-19T00:00:00"/>
    <d v="2025-05-02T00:00:00"/>
    <m/>
    <n v="0"/>
    <s v=""/>
    <n v="4596"/>
    <d v="2025-06-12T00:00:00"/>
    <m/>
    <m/>
    <m/>
    <s v=""/>
    <m/>
    <m/>
    <m/>
    <s v=""/>
    <n v="0"/>
    <n v="27"/>
    <m/>
    <x v="43"/>
    <m/>
    <m/>
    <m/>
    <m/>
    <m/>
    <m/>
    <m/>
    <m/>
    <m/>
    <m/>
    <m/>
    <m/>
    <m/>
    <m/>
    <n v="0"/>
    <n v="0"/>
  </r>
  <r>
    <x v="6"/>
    <s v="F"/>
    <m/>
    <n v="3298"/>
    <x v="2"/>
    <x v="6"/>
    <s v="SSV Victoria"/>
    <n v="3610"/>
    <m/>
    <m/>
    <d v="2025-04-19T00:00:00"/>
    <d v="2025-04-30T00:00:00"/>
    <n v="64968"/>
    <n v="64968"/>
    <s v=""/>
    <n v="4659"/>
    <d v="2025-05-14T00:00:00"/>
    <n v="1038"/>
    <n v="64968"/>
    <d v="2025-05-20T00:00:00"/>
    <n v="20"/>
    <m/>
    <m/>
    <m/>
    <s v=""/>
    <n v="0"/>
    <n v="36"/>
    <m/>
    <x v="11"/>
    <n v="64968"/>
    <m/>
    <m/>
    <m/>
    <m/>
    <m/>
    <m/>
    <m/>
    <m/>
    <m/>
    <m/>
    <m/>
    <m/>
    <m/>
    <n v="64968"/>
    <n v="1804.6666666666667"/>
  </r>
  <r>
    <x v="5"/>
    <m/>
    <m/>
    <n v="3215"/>
    <x v="3"/>
    <x v="0"/>
    <s v="Norbe VI"/>
    <n v="4502"/>
    <m/>
    <m/>
    <d v="2025-04-19T00:00:00"/>
    <d v="2025-05-02T00:00:00"/>
    <m/>
    <n v="0"/>
    <s v=""/>
    <n v="4596"/>
    <d v="2025-06-12T00:00:00"/>
    <m/>
    <m/>
    <m/>
    <s v=""/>
    <m/>
    <m/>
    <m/>
    <s v=""/>
    <n v="0"/>
    <n v="6"/>
    <m/>
    <x v="3"/>
    <m/>
    <m/>
    <m/>
    <m/>
    <m/>
    <m/>
    <m/>
    <m/>
    <m/>
    <m/>
    <m/>
    <m/>
    <m/>
    <m/>
    <n v="0"/>
    <n v="0"/>
  </r>
  <r>
    <x v="5"/>
    <s v="F"/>
    <m/>
    <n v="3344"/>
    <x v="3"/>
    <x v="1"/>
    <s v="MV-24"/>
    <n v="4711"/>
    <m/>
    <m/>
    <d v="2025-04-19T00:00:00"/>
    <d v="2025-05-02T00:00:00"/>
    <n v="102813.3"/>
    <n v="102813.3"/>
    <s v=""/>
    <n v="4853"/>
    <d v="2025-07-31T00:00:00"/>
    <n v="1243"/>
    <n v="102813.3"/>
    <d v="2025-08-26T00:00:00"/>
    <n v="116"/>
    <m/>
    <m/>
    <m/>
    <s v=""/>
    <n v="0"/>
    <n v="42"/>
    <m/>
    <x v="8"/>
    <n v="102813.3"/>
    <m/>
    <m/>
    <m/>
    <m/>
    <m/>
    <m/>
    <m/>
    <m/>
    <m/>
    <m/>
    <m/>
    <m/>
    <m/>
    <n v="102813.3"/>
    <n v="2447.9357142857143"/>
  </r>
  <r>
    <x v="0"/>
    <s v="F"/>
    <m/>
    <n v="3344"/>
    <x v="3"/>
    <x v="1"/>
    <s v="MV-24"/>
    <n v="4711"/>
    <m/>
    <m/>
    <d v="2025-04-19T00:00:00"/>
    <d v="2025-05-02T00:00:00"/>
    <n v="-90.21"/>
    <n v="-90.21"/>
    <s v=""/>
    <n v="4853"/>
    <d v="2025-07-31T00:00:00"/>
    <n v="1243"/>
    <n v="-90.21"/>
    <d v="2025-08-26T00:00:00"/>
    <n v="116"/>
    <m/>
    <m/>
    <m/>
    <s v=""/>
    <n v="0"/>
    <m/>
    <m/>
    <x v="0"/>
    <m/>
    <m/>
    <m/>
    <m/>
    <m/>
    <m/>
    <m/>
    <m/>
    <m/>
    <m/>
    <m/>
    <n v="-90.21"/>
    <m/>
    <m/>
    <n v="-90.21"/>
    <s v=""/>
  </r>
  <r>
    <x v="6"/>
    <s v="F"/>
    <m/>
    <n v="3031"/>
    <x v="0"/>
    <x v="0"/>
    <s v="ODN I"/>
    <n v="4120"/>
    <m/>
    <m/>
    <d v="2025-04-20T00:00:00"/>
    <d v="2025-05-04T00:00:00"/>
    <n v="22245.4"/>
    <n v="22245.399999999998"/>
    <s v=""/>
    <n v="4660"/>
    <d v="2025-05-20T00:00:00"/>
    <n v="1048"/>
    <n v="21389.8"/>
    <d v="2025-05-21T00:00:00"/>
    <n v="17"/>
    <n v="676"/>
    <n v="855.6"/>
    <d v="2025-05-21T00:00:00"/>
    <n v="17"/>
    <n v="-1.4779288903810084E-12"/>
    <n v="10"/>
    <m/>
    <x v="51"/>
    <n v="21389.8"/>
    <m/>
    <m/>
    <m/>
    <m/>
    <n v="855.6"/>
    <m/>
    <m/>
    <m/>
    <m/>
    <m/>
    <m/>
    <m/>
    <m/>
    <n v="22245.399999999998"/>
    <n v="2224.54"/>
  </r>
  <r>
    <x v="6"/>
    <s v="F"/>
    <m/>
    <n v="3294"/>
    <x v="2"/>
    <x v="10"/>
    <s v="Takatsugu J"/>
    <n v="3701"/>
    <m/>
    <m/>
    <d v="2025-04-20T00:00:00"/>
    <d v="2025-05-04T00:00:00"/>
    <n v="62507.7"/>
    <n v="62507.7"/>
    <s v=""/>
    <n v="4673"/>
    <d v="2025-05-06T00:00:00"/>
    <n v="1010"/>
    <n v="35657.699999999997"/>
    <d v="2025-05-07T00:00:00"/>
    <n v="3"/>
    <n v="657"/>
    <n v="26850"/>
    <d v="2025-05-07T00:00:00"/>
    <n v="3"/>
    <n v="0"/>
    <n v="30"/>
    <m/>
    <x v="19"/>
    <n v="35657.699999999997"/>
    <m/>
    <m/>
    <m/>
    <m/>
    <n v="26850"/>
    <m/>
    <m/>
    <m/>
    <m/>
    <m/>
    <m/>
    <m/>
    <m/>
    <n v="62507.7"/>
    <n v="2083.5899999999997"/>
  </r>
  <r>
    <x v="6"/>
    <s v="F"/>
    <m/>
    <n v="3338"/>
    <x v="3"/>
    <x v="11"/>
    <s v="SH2"/>
    <n v="4680"/>
    <m/>
    <m/>
    <d v="2025-04-20T00:00:00"/>
    <d v="2025-05-05T00:00:00"/>
    <n v="66683.199999999997"/>
    <n v="66683.199999999997"/>
    <s v=""/>
    <n v="4680"/>
    <d v="2025-06-11T00:00:00"/>
    <n v="3847"/>
    <n v="54587.199999999997"/>
    <d v="2025-06-20T00:00:00"/>
    <n v="46"/>
    <n v="2498"/>
    <n v="12096"/>
    <d v="2025-06-20T00:00:00"/>
    <n v="46"/>
    <n v="0"/>
    <n v="19"/>
    <m/>
    <x v="94"/>
    <n v="53291.199999999997"/>
    <m/>
    <n v="1296"/>
    <m/>
    <m/>
    <n v="12096"/>
    <m/>
    <m/>
    <m/>
    <m/>
    <m/>
    <m/>
    <m/>
    <m/>
    <n v="66683.199999999997"/>
    <n v="3509.6421052631576"/>
  </r>
  <r>
    <x v="6"/>
    <s v="F"/>
    <m/>
    <n v="3380"/>
    <x v="3"/>
    <x v="1"/>
    <s v="MV-20"/>
    <n v="4784"/>
    <m/>
    <m/>
    <d v="2025-04-20T00:00:00"/>
    <d v="2025-05-05T00:00:00"/>
    <n v="60993.3"/>
    <n v="60993.3"/>
    <s v=""/>
    <n v="4681"/>
    <d v="2025-06-06T00:00:00"/>
    <n v="1136"/>
    <n v="60993.3"/>
    <d v="2025-07-14T00:00:00"/>
    <n v="70"/>
    <m/>
    <m/>
    <m/>
    <s v=""/>
    <n v="0"/>
    <n v="30"/>
    <m/>
    <x v="19"/>
    <n v="60993.3"/>
    <m/>
    <m/>
    <m/>
    <m/>
    <m/>
    <m/>
    <m/>
    <m/>
    <m/>
    <m/>
    <m/>
    <m/>
    <m/>
    <n v="60993.3"/>
    <n v="2033.1100000000001"/>
  </r>
  <r>
    <x v="5"/>
    <s v="F"/>
    <m/>
    <n v="3031"/>
    <x v="0"/>
    <x v="0"/>
    <s v="ODN I"/>
    <n v="4120"/>
    <m/>
    <m/>
    <d v="2025-04-20T00:00:00"/>
    <d v="2025-05-04T00:00:00"/>
    <n v="8898.16"/>
    <n v="8898.16"/>
    <s v=""/>
    <n v="4660"/>
    <d v="2025-05-20T00:00:00"/>
    <n v="1048"/>
    <n v="8555.92"/>
    <d v="2025-05-21T00:00:00"/>
    <n v="17"/>
    <n v="676"/>
    <n v="342.24"/>
    <d v="2025-05-21T00:00:00"/>
    <n v="17"/>
    <n v="-2.2737367544323206E-13"/>
    <n v="4"/>
    <m/>
    <x v="52"/>
    <n v="8555.92"/>
    <m/>
    <m/>
    <m/>
    <m/>
    <n v="342.24"/>
    <m/>
    <m/>
    <m/>
    <m/>
    <m/>
    <m/>
    <m/>
    <m/>
    <n v="8898.16"/>
    <n v="2224.54"/>
  </r>
  <r>
    <x v="5"/>
    <s v="F"/>
    <m/>
    <n v="3294"/>
    <x v="2"/>
    <x v="10"/>
    <s v="Takatsugu J"/>
    <n v="3701"/>
    <m/>
    <m/>
    <d v="2025-04-20T00:00:00"/>
    <d v="2025-05-04T00:00:00"/>
    <n v="32531.16"/>
    <n v="32531.160000000003"/>
    <s v=""/>
    <n v="4673"/>
    <d v="2025-05-06T00:00:00"/>
    <n v="1010"/>
    <n v="21790.920000000006"/>
    <d v="2025-05-07T00:00:00"/>
    <n v="3"/>
    <n v="657"/>
    <n v="10740.239999999998"/>
    <d v="2025-05-07T00:00:00"/>
    <n v="3"/>
    <n v="0"/>
    <n v="15"/>
    <m/>
    <x v="15"/>
    <n v="20727.660000000003"/>
    <m/>
    <n v="685.31"/>
    <n v="377.95"/>
    <m/>
    <n v="10740.239999999998"/>
    <m/>
    <m/>
    <m/>
    <m/>
    <m/>
    <m/>
    <m/>
    <m/>
    <n v="32531.160000000003"/>
    <n v="2168.7440000000001"/>
  </r>
  <r>
    <x v="5"/>
    <s v="F"/>
    <m/>
    <n v="3338"/>
    <x v="3"/>
    <x v="11"/>
    <s v="SH2"/>
    <n v="4680"/>
    <m/>
    <m/>
    <d v="2025-04-20T00:00:00"/>
    <d v="2025-05-05T00:00:00"/>
    <n v="68576.960000000006"/>
    <n v="68576.959999999992"/>
    <s v=""/>
    <n v="4680"/>
    <d v="2025-06-11T00:00:00"/>
    <n v="3847"/>
    <n v="43175.360000000001"/>
    <d v="2025-06-20T00:00:00"/>
    <n v="46"/>
    <n v="2498"/>
    <n v="25401.599999999999"/>
    <d v="2025-06-20T00:00:00"/>
    <n v="46"/>
    <n v="-7.2759576141834259E-12"/>
    <n v="11"/>
    <m/>
    <x v="12"/>
    <n v="42311.360000000001"/>
    <m/>
    <n v="864"/>
    <m/>
    <m/>
    <n v="25401.599999999999"/>
    <m/>
    <m/>
    <m/>
    <m/>
    <m/>
    <m/>
    <m/>
    <m/>
    <n v="68576.959999999992"/>
    <n v="6234.2690909090898"/>
  </r>
  <r>
    <x v="5"/>
    <s v="F"/>
    <m/>
    <n v="3380"/>
    <x v="3"/>
    <x v="1"/>
    <s v="MV-20"/>
    <n v="4784"/>
    <m/>
    <m/>
    <d v="2025-04-20T00:00:00"/>
    <d v="2025-05-05T00:00:00"/>
    <n v="488.4"/>
    <n v="488.4"/>
    <s v=""/>
    <n v="4681"/>
    <d v="2025-06-06T00:00:00"/>
    <n v="1136"/>
    <n v="488.4"/>
    <d v="2025-07-14T00:00:00"/>
    <n v="70"/>
    <m/>
    <m/>
    <m/>
    <s v=""/>
    <n v="0"/>
    <m/>
    <m/>
    <x v="0"/>
    <n v="488.4"/>
    <m/>
    <m/>
    <m/>
    <m/>
    <m/>
    <m/>
    <m/>
    <m/>
    <m/>
    <m/>
    <m/>
    <m/>
    <m/>
    <n v="488.4"/>
    <s v=""/>
  </r>
  <r>
    <x v="6"/>
    <s v="F"/>
    <m/>
    <n v="3399"/>
    <x v="3"/>
    <x v="0"/>
    <s v="Norbe IX"/>
    <n v="4833"/>
    <m/>
    <m/>
    <d v="2025-04-21T00:00:00"/>
    <d v="2025-04-28T00:00:00"/>
    <n v="15471.96"/>
    <n v="15471.96"/>
    <s v=""/>
    <n v="4662"/>
    <d v="2025-05-30T00:00:00"/>
    <n v="1076"/>
    <n v="13974.66"/>
    <d v="2025-06-11T00:00:00"/>
    <n v="44"/>
    <n v="697"/>
    <n v="1497.3"/>
    <d v="2025-06-13T00:00:00"/>
    <n v="46"/>
    <n v="-6.8212102632969618E-13"/>
    <n v="7"/>
    <m/>
    <x v="28"/>
    <n v="13974.66"/>
    <m/>
    <m/>
    <m/>
    <m/>
    <n v="1497.3"/>
    <m/>
    <m/>
    <m/>
    <m/>
    <m/>
    <m/>
    <m/>
    <m/>
    <n v="15471.96"/>
    <n v="2210.2799999999997"/>
  </r>
  <r>
    <x v="6"/>
    <s v="F"/>
    <m/>
    <n v="3403"/>
    <x v="1"/>
    <x v="8"/>
    <s v="Skandi Olinda"/>
    <n v="4844"/>
    <m/>
    <m/>
    <d v="2025-04-23T00:00:00"/>
    <d v="2025-04-24T00:00:00"/>
    <n v="31013.73"/>
    <n v="31013.729999999996"/>
    <s v=""/>
    <n v="4677"/>
    <d v="2025-05-15T00:00:00"/>
    <n v="3838"/>
    <n v="22205.96"/>
    <d v="2025-06-04T00:00:00"/>
    <n v="41"/>
    <n v="2490"/>
    <n v="8807.77"/>
    <d v="2025-06-04T00:00:00"/>
    <n v="41"/>
    <n v="-3.637978807091713E-12"/>
    <n v="8"/>
    <m/>
    <x v="5"/>
    <n v="15655.64"/>
    <m/>
    <n v="2290"/>
    <n v="4260.32"/>
    <n v="3440.5499999999997"/>
    <n v="2752.44"/>
    <n v="2614.7800000000002"/>
    <m/>
    <m/>
    <m/>
    <m/>
    <m/>
    <m/>
    <m/>
    <n v="31013.729999999996"/>
    <n v="3876.7162499999995"/>
  </r>
  <r>
    <x v="5"/>
    <s v="F"/>
    <m/>
    <n v="3403"/>
    <x v="1"/>
    <x v="8"/>
    <s v="Skandi Olinda"/>
    <n v="4844"/>
    <m/>
    <m/>
    <d v="2025-04-23T00:00:00"/>
    <d v="2025-04-24T00:00:00"/>
    <n v="6483.51"/>
    <n v="6483.5099999999993"/>
    <s v=""/>
    <n v="4677"/>
    <d v="2025-05-15T00:00:00"/>
    <n v="3838"/>
    <n v="290.52"/>
    <d v="2025-06-04T00:00:00"/>
    <n v="41"/>
    <n v="2490"/>
    <n v="6192.99"/>
    <d v="2025-06-04T00:00:00"/>
    <n v="41"/>
    <n v="0"/>
    <m/>
    <m/>
    <x v="0"/>
    <m/>
    <m/>
    <n v="290.52"/>
    <m/>
    <n v="-3440.5499999999997"/>
    <n v="9633.5399999999991"/>
    <m/>
    <m/>
    <m/>
    <m/>
    <m/>
    <m/>
    <m/>
    <m/>
    <n v="6483.5099999999993"/>
    <s v=""/>
  </r>
  <r>
    <x v="1"/>
    <s v="F"/>
    <m/>
    <n v="3266"/>
    <x v="3"/>
    <x v="1"/>
    <s v="MV-32"/>
    <n v="4601"/>
    <m/>
    <m/>
    <d v="2025-04-26T00:00:00"/>
    <d v="2025-05-11T00:00:00"/>
    <n v="63181.45"/>
    <n v="63181.45"/>
    <s v=""/>
    <n v="4838"/>
    <d v="2025-07-04T00:00:00"/>
    <n v="1162"/>
    <n v="59056.45"/>
    <d v="2025-07-23T00:00:00"/>
    <n v="73"/>
    <n v="743"/>
    <n v="4125"/>
    <d v="2025-07-23T00:00:00"/>
    <n v="73"/>
    <n v="0"/>
    <n v="45"/>
    <m/>
    <x v="33"/>
    <n v="57257.2"/>
    <m/>
    <n v="1800.06"/>
    <m/>
    <m/>
    <n v="4125"/>
    <m/>
    <m/>
    <m/>
    <m/>
    <m/>
    <n v="-0.81"/>
    <m/>
    <m/>
    <n v="63181.45"/>
    <n v="1404.0322222222221"/>
  </r>
  <r>
    <x v="5"/>
    <s v="F"/>
    <m/>
    <n v="3341"/>
    <x v="1"/>
    <x v="15"/>
    <s v="West Tellus"/>
    <n v="4693"/>
    <m/>
    <m/>
    <d v="2025-04-28T00:00:00"/>
    <d v="2025-05-13T00:00:00"/>
    <n v="176972.82"/>
    <n v="176972.82"/>
    <s v=""/>
    <n v="4705"/>
    <d v="2025-05-20T00:00:00"/>
    <n v="3851"/>
    <n v="150452.82"/>
    <d v="2025-06-24T00:00:00"/>
    <n v="42"/>
    <n v="2486"/>
    <n v="26520"/>
    <d v="2025-05-24T00:00:00"/>
    <n v="11"/>
    <n v="0"/>
    <n v="73"/>
    <m/>
    <x v="99"/>
    <n v="145652.82"/>
    <m/>
    <n v="4800"/>
    <m/>
    <m/>
    <n v="26520"/>
    <m/>
    <m/>
    <m/>
    <m/>
    <m/>
    <m/>
    <m/>
    <m/>
    <n v="176972.82"/>
    <n v="2424.2852054794521"/>
  </r>
  <r>
    <x v="5"/>
    <s v="F"/>
    <m/>
    <n v="3341"/>
    <x v="1"/>
    <x v="15"/>
    <s v="West Tellus"/>
    <n v="4693"/>
    <m/>
    <m/>
    <d v="2025-04-28T00:00:00"/>
    <d v="2025-05-13T00:00:00"/>
    <n v="53064"/>
    <n v="53064"/>
    <s v=""/>
    <n v="4705"/>
    <d v="2025-05-20T00:00:00"/>
    <n v="3851"/>
    <n v="46944"/>
    <d v="2025-06-24T00:00:00"/>
    <n v="42"/>
    <n v="2486"/>
    <n v="6120"/>
    <d v="2025-05-24T00:00:00"/>
    <n v="11"/>
    <n v="0"/>
    <n v="18"/>
    <m/>
    <x v="9"/>
    <n v="45504"/>
    <m/>
    <n v="1440"/>
    <m/>
    <m/>
    <n v="6120"/>
    <m/>
    <m/>
    <m/>
    <m/>
    <m/>
    <m/>
    <m/>
    <m/>
    <n v="53064"/>
    <n v="2948"/>
  </r>
  <r>
    <x v="6"/>
    <s v="F"/>
    <m/>
    <n v="3390"/>
    <x v="1"/>
    <x v="23"/>
    <s v="Akofs Santos"/>
    <n v="4700"/>
    <m/>
    <m/>
    <d v="2025-04-30T00:00:00"/>
    <d v="2025-05-14T00:00:00"/>
    <n v="12544.9"/>
    <n v="12544.900000000001"/>
    <s v=""/>
    <n v="4675"/>
    <d v="2025-05-15T00:00:00"/>
    <n v="1053"/>
    <n v="7736.82"/>
    <d v="2025-05-22T00:00:00"/>
    <n v="8"/>
    <n v="679"/>
    <n v="4808.08"/>
    <d v="2025-05-22T00:00:00"/>
    <n v="8"/>
    <n v="1.8189894035458565E-12"/>
    <n v="3"/>
    <m/>
    <x v="29"/>
    <n v="6361.2"/>
    <m/>
    <n v="1375.62"/>
    <m/>
    <m/>
    <n v="943.28"/>
    <n v="3864.8"/>
    <m/>
    <m/>
    <m/>
    <m/>
    <m/>
    <m/>
    <m/>
    <n v="12544.900000000001"/>
    <n v="4181.6333333333341"/>
  </r>
  <r>
    <x v="5"/>
    <s v="F"/>
    <m/>
    <n v="3390"/>
    <x v="1"/>
    <x v="23"/>
    <s v="Akofs Santos"/>
    <n v="4700"/>
    <m/>
    <m/>
    <d v="2025-04-30T00:00:00"/>
    <d v="2025-05-14T00:00:00"/>
    <n v="111775.44"/>
    <n v="111775.44"/>
    <s v=""/>
    <n v="4675"/>
    <d v="2025-05-15T00:00:00"/>
    <n v="1053"/>
    <n v="89398.8"/>
    <d v="2025-05-22T00:00:00"/>
    <n v="8"/>
    <n v="679"/>
    <n v="22376.639999999999"/>
    <d v="2025-05-22T00:00:00"/>
    <n v="8"/>
    <n v="0"/>
    <n v="39"/>
    <m/>
    <x v="41"/>
    <n v="89398.8"/>
    <m/>
    <m/>
    <m/>
    <m/>
    <n v="12262.64"/>
    <m/>
    <m/>
    <m/>
    <n v="10114"/>
    <m/>
    <m/>
    <m/>
    <m/>
    <n v="111775.44"/>
    <n v="2866.0369230769234"/>
  </r>
  <r>
    <x v="6"/>
    <s v="F"/>
    <m/>
    <n v="3400"/>
    <x v="5"/>
    <x v="7"/>
    <s v="PPM1"/>
    <n v="4823"/>
    <m/>
    <m/>
    <d v="2025-04-30T00:00:00"/>
    <d v="2025-06-02T00:00:00"/>
    <n v="33736.019999999997"/>
    <n v="33736.019999999997"/>
    <s v=""/>
    <n v="4682"/>
    <d v="2025-06-16T00:00:00"/>
    <s v="1155-1297"/>
    <n v="23937.599999999999"/>
    <d v="2025-07-21T00:00:00"/>
    <n v="49"/>
    <s v="736-815"/>
    <n v="9798.42"/>
    <d v="2025-07-21T00:00:00"/>
    <n v="49"/>
    <n v="-1.8189894035458565E-12"/>
    <n v="9"/>
    <m/>
    <x v="17"/>
    <n v="23937.599999999999"/>
    <m/>
    <m/>
    <m/>
    <m/>
    <n v="5933.62"/>
    <n v="3864.8"/>
    <m/>
    <m/>
    <m/>
    <m/>
    <m/>
    <m/>
    <m/>
    <n v="33736.019999999997"/>
    <n v="3748.4466666666663"/>
  </r>
  <r>
    <x v="5"/>
    <s v="F"/>
    <m/>
    <n v="3400"/>
    <x v="5"/>
    <x v="7"/>
    <s v="PPM1"/>
    <n v="4823"/>
    <m/>
    <m/>
    <d v="2025-04-30T00:00:00"/>
    <d v="2025-06-02T00:00:00"/>
    <n v="453235.5"/>
    <n v="453235.5"/>
    <s v=""/>
    <n v="4682"/>
    <d v="2025-06-16T00:00:00"/>
    <s v="1155-1297"/>
    <n v="301533.83"/>
    <d v="2025-07-21T00:00:00"/>
    <n v="49"/>
    <s v="736-815"/>
    <n v="151701.67000000001"/>
    <d v="2025-07-21T00:00:00"/>
    <n v="49"/>
    <n v="-2.9103830456733704E-11"/>
    <n v="110"/>
    <m/>
    <x v="49"/>
    <n v="281302.40000000002"/>
    <m/>
    <n v="9170.7999999999993"/>
    <m/>
    <m/>
    <n v="151710.29999999999"/>
    <m/>
    <m/>
    <n v="11052"/>
    <m/>
    <m/>
    <m/>
    <m/>
    <m/>
    <n v="453235.5"/>
    <n v="4120.3227272727272"/>
  </r>
  <r>
    <x v="8"/>
    <s v="F"/>
    <m/>
    <n v="3400"/>
    <x v="5"/>
    <x v="7"/>
    <s v="PPM1"/>
    <n v="4823"/>
    <n v="4824"/>
    <n v="4825"/>
    <d v="2025-04-30T00:00:00"/>
    <d v="2025-06-02T00:00:00"/>
    <n v="61658.5"/>
    <n v="61658.5"/>
    <s v=""/>
    <n v="4682"/>
    <d v="2025-06-16T00:00:00"/>
    <s v="1155-1297"/>
    <n v="23262.61"/>
    <d v="2025-09-16T00:00:00"/>
    <n v="106"/>
    <s v="736-815"/>
    <n v="38395.89"/>
    <d v="2025-09-16T00:00:00"/>
    <n v="106"/>
    <n v="0"/>
    <n v="8"/>
    <m/>
    <x v="5"/>
    <n v="20519.999999999978"/>
    <m/>
    <n v="2751.2400000000016"/>
    <m/>
    <m/>
    <n v="34522.460000000014"/>
    <n v="3864.8"/>
    <m/>
    <m/>
    <m/>
    <m/>
    <m/>
    <m/>
    <m/>
    <n v="61658.5"/>
    <n v="7707.3125"/>
  </r>
  <r>
    <x v="1"/>
    <s v="F"/>
    <m/>
    <n v="3400"/>
    <x v="5"/>
    <x v="7"/>
    <s v="PPM1"/>
    <n v="4823"/>
    <n v="4824"/>
    <n v="4825"/>
    <d v="2025-04-30T00:00:00"/>
    <d v="2025-06-02T00:00:00"/>
    <n v="152170.78"/>
    <n v="152170.77999999997"/>
    <s v=""/>
    <n v="4682"/>
    <d v="2025-06-16T00:00:00"/>
    <s v="1155-1297"/>
    <n v="168124.53999999998"/>
    <d v="2025-09-16T00:00:00"/>
    <n v="106"/>
    <s v="736-815"/>
    <n v="-15953.76"/>
    <d v="2025-09-16T00:00:00"/>
    <n v="106"/>
    <n v="-9.0949470177292824E-12"/>
    <n v="41"/>
    <m/>
    <x v="53"/>
    <n v="116977.59999999995"/>
    <m/>
    <n v="458.53999999999905"/>
    <m/>
    <m/>
    <n v="-8224.1600000000071"/>
    <n v="-7729.6"/>
    <m/>
    <n v="22104"/>
    <m/>
    <n v="28584.400000000023"/>
    <m/>
    <m/>
    <m/>
    <n v="152170.77999999997"/>
    <n v="3711.4824390243894"/>
  </r>
  <r>
    <x v="5"/>
    <s v="F"/>
    <m/>
    <n v="3289"/>
    <x v="2"/>
    <x v="13"/>
    <s v="Laguna Star"/>
    <n v="3380"/>
    <m/>
    <m/>
    <d v="2025-05-01T00:00:00"/>
    <d v="2025-05-31T00:00:00"/>
    <n v="90035.63"/>
    <n v="90035.62999999999"/>
    <s v=""/>
    <n v="4634"/>
    <d v="2025-06-06T00:00:00"/>
    <n v="1084"/>
    <n v="90035.62999999999"/>
    <d v="2025-06-17T00:00:00"/>
    <n v="17"/>
    <m/>
    <m/>
    <m/>
    <s v=""/>
    <n v="0"/>
    <n v="47"/>
    <m/>
    <x v="85"/>
    <n v="85147.79"/>
    <m/>
    <n v="4887.84"/>
    <m/>
    <m/>
    <m/>
    <m/>
    <m/>
    <m/>
    <m/>
    <m/>
    <m/>
    <m/>
    <m/>
    <n v="90035.62999999999"/>
    <n v="1915.6517021276593"/>
  </r>
  <r>
    <x v="5"/>
    <s v="F"/>
    <m/>
    <n v="3290"/>
    <x v="2"/>
    <x v="13"/>
    <s v="Amaralina Star"/>
    <n v="3380"/>
    <m/>
    <m/>
    <d v="2025-05-01T00:00:00"/>
    <d v="2025-05-31T00:00:00"/>
    <n v="157495.82999999999"/>
    <n v="157495.82999999999"/>
    <s v=""/>
    <n v="4693"/>
    <d v="2025-06-02T00:00:00"/>
    <n v="1064"/>
    <n v="157495.82999999999"/>
    <d v="2025-06-05T00:00:00"/>
    <n v="5"/>
    <m/>
    <m/>
    <m/>
    <s v=""/>
    <n v="0"/>
    <n v="93"/>
    <m/>
    <x v="74"/>
    <n v="148942.10999999999"/>
    <m/>
    <n v="8553.7199999999993"/>
    <m/>
    <m/>
    <m/>
    <m/>
    <m/>
    <m/>
    <m/>
    <m/>
    <m/>
    <m/>
    <m/>
    <n v="157495.82999999999"/>
    <n v="1693.5035483870965"/>
  </r>
  <r>
    <x v="5"/>
    <s v="F"/>
    <m/>
    <n v="3295"/>
    <x v="2"/>
    <x v="0"/>
    <s v="Norbe VI"/>
    <n v="2016"/>
    <m/>
    <m/>
    <d v="2025-05-01T00:00:00"/>
    <d v="2025-05-31T00:00:00"/>
    <n v="165414.66"/>
    <n v="165414.66"/>
    <s v=""/>
    <n v="4688"/>
    <d v="2025-06-03T00:00:00"/>
    <n v="1069"/>
    <n v="165414.66"/>
    <d v="2025-06-09T00:00:00"/>
    <n v="9"/>
    <m/>
    <m/>
    <m/>
    <s v=""/>
    <n v="0"/>
    <n v="97"/>
    <m/>
    <x v="100"/>
    <n v="165414.66"/>
    <m/>
    <m/>
    <m/>
    <m/>
    <m/>
    <m/>
    <m/>
    <m/>
    <m/>
    <m/>
    <m/>
    <m/>
    <m/>
    <n v="165414.66"/>
    <n v="1705.3057731958763"/>
  </r>
  <r>
    <x v="5"/>
    <s v="F"/>
    <m/>
    <n v="3296"/>
    <x v="2"/>
    <x v="0"/>
    <s v="Norbe IX"/>
    <n v="2016"/>
    <m/>
    <m/>
    <d v="2025-05-01T00:00:00"/>
    <d v="2025-05-31T00:00:00"/>
    <n v="165414.66"/>
    <n v="165414.66"/>
    <s v=""/>
    <n v="4689"/>
    <d v="2025-06-10T00:00:00"/>
    <n v="1075"/>
    <n v="165414.66"/>
    <d v="2025-06-11T00:00:00"/>
    <n v="11"/>
    <m/>
    <m/>
    <m/>
    <s v=""/>
    <n v="0"/>
    <n v="93"/>
    <m/>
    <x v="74"/>
    <n v="165414.66"/>
    <m/>
    <m/>
    <m/>
    <m/>
    <m/>
    <m/>
    <m/>
    <m/>
    <m/>
    <m/>
    <m/>
    <m/>
    <m/>
    <n v="165414.66"/>
    <n v="1778.6522580645162"/>
  </r>
  <r>
    <x v="5"/>
    <s v="F"/>
    <m/>
    <n v="3297"/>
    <x v="2"/>
    <x v="0"/>
    <s v="ODN I"/>
    <n v="2016"/>
    <m/>
    <m/>
    <d v="2025-05-01T00:00:00"/>
    <d v="2025-05-31T00:00:00"/>
    <n v="165414.66"/>
    <n v="165414.66"/>
    <s v=""/>
    <n v="4690"/>
    <d v="2025-06-05T00:00:00"/>
    <n v="1074"/>
    <n v="165414.66"/>
    <d v="2025-06-11T00:00:00"/>
    <n v="11"/>
    <m/>
    <m/>
    <m/>
    <s v=""/>
    <n v="0"/>
    <n v="93"/>
    <m/>
    <x v="74"/>
    <n v="165414.66"/>
    <m/>
    <m/>
    <m/>
    <m/>
    <m/>
    <m/>
    <m/>
    <m/>
    <m/>
    <m/>
    <m/>
    <m/>
    <m/>
    <n v="165414.66"/>
    <n v="1778.6522580645162"/>
  </r>
  <r>
    <x v="5"/>
    <s v="F"/>
    <m/>
    <n v="3298"/>
    <x v="2"/>
    <x v="6"/>
    <s v="SSV Victoria"/>
    <n v="3610"/>
    <m/>
    <m/>
    <d v="2025-05-01T00:00:00"/>
    <d v="2025-05-31T00:00:00"/>
    <n v="129936"/>
    <n v="129936"/>
    <s v=""/>
    <n v="4694"/>
    <d v="2025-06-04T00:00:00"/>
    <n v="1065"/>
    <n v="129936"/>
    <d v="2025-06-06T00:00:00"/>
    <n v="6"/>
    <m/>
    <m/>
    <m/>
    <s v=""/>
    <n v="0"/>
    <n v="72"/>
    <m/>
    <x v="84"/>
    <n v="129936"/>
    <m/>
    <m/>
    <m/>
    <m/>
    <m/>
    <m/>
    <m/>
    <m/>
    <m/>
    <m/>
    <m/>
    <m/>
    <m/>
    <n v="129936"/>
    <n v="1804.6666666666667"/>
  </r>
  <r>
    <x v="5"/>
    <s v="F"/>
    <m/>
    <n v="3299"/>
    <x v="2"/>
    <x v="6"/>
    <s v="DS Carolina"/>
    <n v="3610"/>
    <m/>
    <m/>
    <d v="2025-05-01T00:00:00"/>
    <d v="2025-05-31T00:00:00"/>
    <n v="162720"/>
    <n v="162720"/>
    <s v=""/>
    <n v="4691"/>
    <d v="2025-06-02T00:00:00"/>
    <n v="1068"/>
    <n v="162720"/>
    <d v="2025-06-06T00:00:00"/>
    <n v="6"/>
    <m/>
    <m/>
    <m/>
    <s v=""/>
    <n v="0"/>
    <n v="93"/>
    <m/>
    <x v="74"/>
    <n v="162720"/>
    <m/>
    <m/>
    <m/>
    <m/>
    <m/>
    <m/>
    <m/>
    <m/>
    <m/>
    <m/>
    <m/>
    <m/>
    <m/>
    <n v="162720"/>
    <n v="1749.6774193548388"/>
  </r>
  <r>
    <x v="5"/>
    <s v="F"/>
    <m/>
    <n v="3300"/>
    <x v="2"/>
    <x v="3"/>
    <s v="Corcovado"/>
    <n v="1877"/>
    <m/>
    <m/>
    <d v="2025-05-01T00:00:00"/>
    <d v="2025-05-31T00:00:00"/>
    <n v="189180"/>
    <n v="189180"/>
    <s v=""/>
    <n v="4708"/>
    <d v="2025-06-03T00:00:00"/>
    <n v="1062"/>
    <n v="166159.79999999999"/>
    <d v="2025-06-04T00:00:00"/>
    <n v="4"/>
    <n v="688"/>
    <n v="23020.2"/>
    <d v="2025-06-04T00:00:00"/>
    <n v="4"/>
    <n v="1.0913936421275139E-11"/>
    <n v="93"/>
    <m/>
    <x v="74"/>
    <n v="166159.79999999999"/>
    <m/>
    <m/>
    <m/>
    <m/>
    <n v="23020.2"/>
    <m/>
    <m/>
    <m/>
    <m/>
    <m/>
    <m/>
    <m/>
    <m/>
    <n v="189180"/>
    <n v="2034.1935483870968"/>
  </r>
  <r>
    <x v="5"/>
    <s v="F"/>
    <m/>
    <n v="3301"/>
    <x v="2"/>
    <x v="3"/>
    <s v="Mykonos"/>
    <n v="1877"/>
    <m/>
    <m/>
    <d v="2025-05-01T00:00:00"/>
    <d v="2025-05-31T00:00:00"/>
    <n v="195706.6"/>
    <n v="195706.6"/>
    <s v=""/>
    <s v="4709/4635"/>
    <d v="2025-06-03T00:00:00"/>
    <s v="1063-1080"/>
    <n v="172686.4"/>
    <d v="2025-06-04T00:00:00"/>
    <n v="4"/>
    <n v="689"/>
    <n v="23020.2"/>
    <d v="2025-06-04T00:00:00"/>
    <n v="4"/>
    <n v="1.0913936421275139E-11"/>
    <n v="96"/>
    <m/>
    <x v="95"/>
    <n v="171698.46"/>
    <m/>
    <n v="619.55999999999995"/>
    <n v="368.38"/>
    <m/>
    <n v="23020.2"/>
    <m/>
    <m/>
    <m/>
    <m/>
    <m/>
    <m/>
    <m/>
    <m/>
    <n v="195706.6"/>
    <n v="2038.6104166666667"/>
  </r>
  <r>
    <x v="5"/>
    <s v="F"/>
    <m/>
    <n v="3302"/>
    <x v="2"/>
    <x v="3"/>
    <s v="PBS"/>
    <n v="1877"/>
    <m/>
    <m/>
    <d v="2025-05-01T00:00:00"/>
    <d v="2025-05-31T00:00:00"/>
    <n v="191990.23"/>
    <n v="191990.23"/>
    <s v=""/>
    <n v="4710"/>
    <d v="2025-06-12T00:00:00"/>
    <n v="1090"/>
    <n v="168970.03"/>
    <d v="2025-06-18T00:00:00"/>
    <n v="18"/>
    <n v="702"/>
    <n v="23020.2"/>
    <d v="2025-06-18T00:00:00"/>
    <n v="18"/>
    <n v="1.0913936421275139E-11"/>
    <n v="93"/>
    <n v="2"/>
    <x v="101"/>
    <n v="166159.79999999999"/>
    <n v="2199.71"/>
    <n v="171.07"/>
    <n v="439.45"/>
    <m/>
    <n v="23020.2"/>
    <m/>
    <m/>
    <m/>
    <m/>
    <m/>
    <m/>
    <m/>
    <m/>
    <n v="191990.23"/>
    <n v="2020.9497894736844"/>
  </r>
  <r>
    <x v="5"/>
    <s v="F"/>
    <m/>
    <n v="3303"/>
    <x v="2"/>
    <x v="3"/>
    <s v="KG2"/>
    <n v="1877"/>
    <m/>
    <m/>
    <d v="2025-05-01T00:00:00"/>
    <d v="2025-05-31T00:00:00"/>
    <n v="189180"/>
    <n v="189180"/>
    <s v=""/>
    <n v="4711"/>
    <d v="2025-06-03T00:00:00"/>
    <n v="1056"/>
    <n v="166159.79999999999"/>
    <d v="2025-06-03T00:00:00"/>
    <n v="3"/>
    <n v="683"/>
    <n v="23020.2"/>
    <d v="2025-06-03T00:00:00"/>
    <n v="3"/>
    <n v="1.0913936421275139E-11"/>
    <n v="93"/>
    <m/>
    <x v="74"/>
    <n v="166159.79999999999"/>
    <m/>
    <m/>
    <m/>
    <m/>
    <n v="23020.2"/>
    <m/>
    <m/>
    <m/>
    <m/>
    <m/>
    <m/>
    <m/>
    <m/>
    <n v="189180"/>
    <n v="2034.1935483870968"/>
  </r>
  <r>
    <x v="5"/>
    <s v="F"/>
    <m/>
    <n v="3304"/>
    <x v="2"/>
    <x v="3"/>
    <s v="Orion"/>
    <n v="1877"/>
    <m/>
    <m/>
    <d v="2025-05-01T00:00:00"/>
    <d v="2025-05-31T00:00:00"/>
    <n v="195748.75"/>
    <n v="195748.75"/>
    <s v=""/>
    <s v="4712/4676"/>
    <d v="2025-06-03T00:00:00"/>
    <s v="1057-1066"/>
    <n v="172728.55"/>
    <d v="2025-06-03T00:00:00"/>
    <n v="3"/>
    <n v="684"/>
    <n v="23020.2"/>
    <d v="2025-06-03T00:00:00"/>
    <n v="3"/>
    <n v="1.0913936421275139E-11"/>
    <n v="93"/>
    <m/>
    <x v="74"/>
    <n v="166159.79999999999"/>
    <m/>
    <m/>
    <m/>
    <m/>
    <n v="23020.2"/>
    <m/>
    <m/>
    <m/>
    <m/>
    <n v="6568.75"/>
    <m/>
    <m/>
    <m/>
    <n v="195748.75"/>
    <n v="2104.8252688172042"/>
  </r>
  <r>
    <x v="5"/>
    <s v="F"/>
    <m/>
    <n v="3305"/>
    <x v="2"/>
    <x v="3"/>
    <s v="Aquila"/>
    <n v="4191"/>
    <m/>
    <m/>
    <d v="2025-05-01T00:00:00"/>
    <d v="2025-05-31T00:00:00"/>
    <n v="191027.66"/>
    <n v="191027.66"/>
    <s v=""/>
    <s v="4713/4754"/>
    <d v="2025-06-06T00:00:00"/>
    <s v="1070-1071"/>
    <n v="168007.46"/>
    <d v="2025-06-09T00:00:00"/>
    <n v="9"/>
    <n v="691"/>
    <n v="23020.2"/>
    <d v="2025-06-09T00:00:00"/>
    <n v="9"/>
    <n v="1.0913936421275139E-11"/>
    <n v="93"/>
    <m/>
    <x v="74"/>
    <n v="166159.79999999999"/>
    <m/>
    <m/>
    <m/>
    <m/>
    <n v="23020.2"/>
    <m/>
    <m/>
    <m/>
    <m/>
    <n v="1847.66"/>
    <m/>
    <m/>
    <m/>
    <n v="191027.66"/>
    <n v="2054.0608602150537"/>
  </r>
  <r>
    <x v="5"/>
    <s v="F"/>
    <m/>
    <n v="3330"/>
    <x v="3"/>
    <x v="13"/>
    <s v="Amaralina Star"/>
    <n v="4642"/>
    <m/>
    <m/>
    <d v="2025-05-01T00:00:00"/>
    <d v="2025-05-31T00:00:00"/>
    <n v="179791.99"/>
    <n v="179791.99"/>
    <s v=""/>
    <s v="4692-4807"/>
    <d v="2025-06-06T00:00:00"/>
    <n v="1110"/>
    <n v="179791.99"/>
    <d v="2025-07-01T00:00:00"/>
    <n v="31"/>
    <m/>
    <m/>
    <m/>
    <s v=""/>
    <n v="0"/>
    <n v="93"/>
    <m/>
    <x v="74"/>
    <n v="156394.35"/>
    <m/>
    <n v="10997.64"/>
    <m/>
    <m/>
    <n v="12400"/>
    <m/>
    <m/>
    <m/>
    <m/>
    <m/>
    <m/>
    <m/>
    <m/>
    <n v="179791.99"/>
    <n v="1933.2472043010753"/>
  </r>
  <r>
    <x v="5"/>
    <s v="F"/>
    <m/>
    <n v="3385"/>
    <x v="0"/>
    <x v="11"/>
    <s v="SH1"/>
    <n v="4775"/>
    <m/>
    <m/>
    <d v="2025-05-01T00:00:00"/>
    <d v="2025-05-13T00:00:00"/>
    <n v="223933.82"/>
    <n v="223933.82"/>
    <s v=""/>
    <n v="4725"/>
    <d v="2025-05-23T00:00:00"/>
    <n v="1091"/>
    <n v="81739.820000000007"/>
    <d v="2025-06-20T00:00:00"/>
    <n v="38"/>
    <n v="703"/>
    <n v="142194"/>
    <d v="2025-06-20T00:00:00"/>
    <n v="38"/>
    <n v="0"/>
    <n v="24"/>
    <n v="8"/>
    <x v="72"/>
    <n v="56266.8"/>
    <n v="9377.7999999999993"/>
    <n v="2717.72"/>
    <n v="172.5"/>
    <m/>
    <n v="139008"/>
    <n v="3186"/>
    <m/>
    <m/>
    <n v="12800"/>
    <m/>
    <m/>
    <n v="405"/>
    <m/>
    <n v="223933.82"/>
    <n v="6997.9318750000002"/>
  </r>
  <r>
    <x v="5"/>
    <s v="F"/>
    <m/>
    <n v="3406"/>
    <x v="6"/>
    <x v="15"/>
    <s v="West Carina"/>
    <n v="4779"/>
    <m/>
    <m/>
    <d v="2025-05-01T00:00:00"/>
    <d v="2025-05-31T00:00:00"/>
    <n v="48750"/>
    <n v="48750"/>
    <s v=""/>
    <n v="4745"/>
    <d v="2025-06-30T00:00:00"/>
    <n v="3858"/>
    <n v="48750"/>
    <d v="2025-07-04T00:00:00"/>
    <n v="34"/>
    <m/>
    <m/>
    <m/>
    <s v=""/>
    <n v="0"/>
    <m/>
    <m/>
    <x v="0"/>
    <m/>
    <m/>
    <m/>
    <m/>
    <m/>
    <m/>
    <m/>
    <m/>
    <m/>
    <m/>
    <m/>
    <m/>
    <m/>
    <n v="48750"/>
    <n v="48750"/>
    <s v=""/>
  </r>
  <r>
    <x v="8"/>
    <s v="F"/>
    <m/>
    <n v="3289"/>
    <x v="2"/>
    <x v="13"/>
    <s v="Laguna Star"/>
    <n v="3380"/>
    <m/>
    <m/>
    <d v="2025-05-01T00:00:00"/>
    <d v="2025-05-31T00:00:00"/>
    <n v="-3475.42"/>
    <n v="-3475.4199999999983"/>
    <s v=""/>
    <n v="4634"/>
    <d v="2025-06-06T00:00:00"/>
    <n v="1084"/>
    <n v="-3475.4199999999983"/>
    <d v="2025-06-17T00:00:00"/>
    <n v="17"/>
    <m/>
    <m/>
    <m/>
    <s v=""/>
    <n v="0"/>
    <m/>
    <m/>
    <x v="0"/>
    <n v="-3475.4199999999983"/>
    <m/>
    <m/>
    <m/>
    <m/>
    <m/>
    <m/>
    <m/>
    <m/>
    <m/>
    <m/>
    <m/>
    <m/>
    <m/>
    <n v="-3475.4199999999983"/>
    <s v=""/>
  </r>
  <r>
    <x v="8"/>
    <s v="F"/>
    <m/>
    <n v="3301"/>
    <x v="2"/>
    <x v="3"/>
    <s v="Mykonos"/>
    <n v="1877"/>
    <m/>
    <m/>
    <d v="2025-05-01T00:00:00"/>
    <d v="2025-05-31T00:00:00"/>
    <n v="-0.6"/>
    <n v="-0.6"/>
    <s v=""/>
    <s v="4709/4635"/>
    <d v="2025-06-03T00:00:00"/>
    <n v="1080"/>
    <n v="-0.6"/>
    <d v="2025-06-13T00:00:00"/>
    <n v="13"/>
    <m/>
    <m/>
    <m/>
    <s v=""/>
    <n v="0"/>
    <m/>
    <m/>
    <x v="0"/>
    <n v="-0.6"/>
    <m/>
    <m/>
    <m/>
    <m/>
    <m/>
    <m/>
    <m/>
    <m/>
    <m/>
    <m/>
    <m/>
    <m/>
    <m/>
    <n v="-0.6"/>
    <s v=""/>
  </r>
  <r>
    <x v="8"/>
    <s v="F"/>
    <m/>
    <n v="3302"/>
    <x v="2"/>
    <x v="3"/>
    <s v="PBS"/>
    <n v="1877"/>
    <m/>
    <m/>
    <d v="2025-05-01T00:00:00"/>
    <d v="2025-05-31T00:00:00"/>
    <n v="30068.78"/>
    <n v="30068.78"/>
    <s v=""/>
    <n v="4710"/>
    <d v="2025-06-12T00:00:00"/>
    <n v="1090"/>
    <n v="30068.78"/>
    <d v="2025-06-18T00:00:00"/>
    <n v="18"/>
    <n v="702"/>
    <n v="0"/>
    <d v="2025-06-18T00:00:00"/>
    <n v="18"/>
    <n v="0"/>
    <n v="12"/>
    <m/>
    <x v="10"/>
    <n v="25339.279999999999"/>
    <m/>
    <m/>
    <m/>
    <m/>
    <m/>
    <m/>
    <m/>
    <m/>
    <m/>
    <n v="4729.5"/>
    <m/>
    <m/>
    <m/>
    <n v="30068.78"/>
    <n v="2505.7316666666666"/>
  </r>
  <r>
    <x v="8"/>
    <s v="F"/>
    <m/>
    <n v="3305"/>
    <x v="2"/>
    <x v="3"/>
    <s v="Aquila"/>
    <n v="4191"/>
    <m/>
    <m/>
    <d v="2025-05-01T00:00:00"/>
    <d v="2025-05-31T00:00:00"/>
    <n v="2529.7600000000002"/>
    <n v="2529.7600000000002"/>
    <s v=""/>
    <s v="4713/4754"/>
    <d v="2025-06-06T00:00:00"/>
    <n v="1071"/>
    <n v="2529.7600000000002"/>
    <d v="2025-06-10T00:00:00"/>
    <n v="10"/>
    <m/>
    <m/>
    <m/>
    <s v=""/>
    <n v="0"/>
    <m/>
    <m/>
    <x v="0"/>
    <m/>
    <m/>
    <m/>
    <m/>
    <m/>
    <m/>
    <m/>
    <m/>
    <m/>
    <m/>
    <n v="2529.7600000000002"/>
    <m/>
    <m/>
    <m/>
    <n v="2529.7600000000002"/>
    <s v=""/>
  </r>
  <r>
    <x v="8"/>
    <s v="F"/>
    <m/>
    <n v="3330"/>
    <x v="3"/>
    <x v="13"/>
    <s v="Amaralina Star"/>
    <n v="4642"/>
    <m/>
    <m/>
    <d v="2025-05-01T00:00:00"/>
    <d v="2025-05-31T00:00:00"/>
    <n v="7.89"/>
    <n v="7.89"/>
    <s v=""/>
    <s v="4692-4807"/>
    <d v="2025-06-06T00:00:00"/>
    <n v="1111"/>
    <n v="7.89"/>
    <d v="2025-07-01T00:00:00"/>
    <n v="31"/>
    <m/>
    <m/>
    <m/>
    <s v=""/>
    <n v="0"/>
    <m/>
    <m/>
    <x v="0"/>
    <m/>
    <m/>
    <n v="7.89"/>
    <m/>
    <m/>
    <m/>
    <m/>
    <m/>
    <m/>
    <m/>
    <m/>
    <m/>
    <m/>
    <m/>
    <n v="7.89"/>
    <s v=""/>
  </r>
  <r>
    <x v="8"/>
    <s v="F"/>
    <m/>
    <n v="3480"/>
    <x v="6"/>
    <x v="15"/>
    <s v="West Jupiter"/>
    <n v="4857"/>
    <m/>
    <m/>
    <d v="2025-05-01T00:00:00"/>
    <d v="2025-05-31T00:00:00"/>
    <n v="16250"/>
    <n v="16250"/>
    <s v=""/>
    <n v="4802"/>
    <d v="2025-07-07T00:00:00"/>
    <n v="3861"/>
    <n v="16250"/>
    <d v="2025-07-11T00:00:00"/>
    <n v="41"/>
    <m/>
    <m/>
    <m/>
    <s v=""/>
    <n v="0"/>
    <n v="0"/>
    <n v="0"/>
    <x v="0"/>
    <m/>
    <m/>
    <m/>
    <m/>
    <m/>
    <m/>
    <m/>
    <m/>
    <m/>
    <m/>
    <m/>
    <m/>
    <m/>
    <n v="16250"/>
    <n v="16250"/>
    <s v=""/>
  </r>
  <r>
    <x v="8"/>
    <s v="F"/>
    <m/>
    <n v="3481"/>
    <x v="6"/>
    <x v="15"/>
    <s v="West Tellus"/>
    <n v="4858"/>
    <m/>
    <m/>
    <d v="2025-05-01T00:00:00"/>
    <d v="2025-05-31T00:00:00"/>
    <n v="16250"/>
    <n v="16250"/>
    <s v=""/>
    <n v="4803"/>
    <d v="2025-06-30T00:00:00"/>
    <n v="1135"/>
    <n v="16250"/>
    <d v="2025-07-14T00:00:00"/>
    <n v="44"/>
    <m/>
    <m/>
    <m/>
    <s v=""/>
    <n v="0"/>
    <m/>
    <m/>
    <x v="0"/>
    <m/>
    <m/>
    <m/>
    <m/>
    <m/>
    <m/>
    <m/>
    <m/>
    <m/>
    <m/>
    <m/>
    <m/>
    <m/>
    <n v="16250"/>
    <n v="16250"/>
    <s v=""/>
  </r>
  <r>
    <x v="1"/>
    <s v="F"/>
    <m/>
    <n v="3406"/>
    <x v="6"/>
    <x v="15"/>
    <s v="West Carina"/>
    <n v="4779"/>
    <m/>
    <m/>
    <d v="2025-05-01T00:00:00"/>
    <d v="2025-05-31T00:00:00"/>
    <n v="-32500"/>
    <n v="-32500"/>
    <s v=""/>
    <n v="4745"/>
    <d v="2025-06-30T00:00:00"/>
    <n v="3858"/>
    <n v="-32500"/>
    <d v="2025-07-04T00:00:00"/>
    <n v="34"/>
    <m/>
    <m/>
    <m/>
    <s v=""/>
    <n v="0"/>
    <m/>
    <m/>
    <x v="0"/>
    <m/>
    <m/>
    <m/>
    <m/>
    <m/>
    <m/>
    <m/>
    <m/>
    <m/>
    <m/>
    <m/>
    <m/>
    <m/>
    <n v="-32500"/>
    <n v="-32500"/>
    <s v=""/>
  </r>
  <r>
    <x v="0"/>
    <s v="F"/>
    <m/>
    <n v="3295"/>
    <x v="2"/>
    <x v="0"/>
    <s v="Norbe VI"/>
    <n v="2016"/>
    <m/>
    <m/>
    <d v="2025-05-01T00:00:00"/>
    <d v="2025-05-31T00:00:00"/>
    <n v="1723.05"/>
    <n v="1723.05"/>
    <s v=""/>
    <n v="4768"/>
    <d v="2025-08-21T00:00:00"/>
    <n v="1252"/>
    <n v="1723.05"/>
    <d v="2025-09-01T00:00:00"/>
    <n v="93"/>
    <m/>
    <m/>
    <m/>
    <s v=""/>
    <n v="0"/>
    <m/>
    <m/>
    <x v="0"/>
    <m/>
    <m/>
    <m/>
    <m/>
    <m/>
    <m/>
    <m/>
    <m/>
    <m/>
    <m/>
    <n v="1723.05"/>
    <m/>
    <m/>
    <m/>
    <n v="1723.05"/>
    <s v=""/>
  </r>
  <r>
    <x v="5"/>
    <s v="F"/>
    <m/>
    <n v="3292"/>
    <x v="2"/>
    <x v="5"/>
    <s v="SH1"/>
    <n v="3970"/>
    <m/>
    <m/>
    <d v="2025-05-02T00:00:00"/>
    <d v="2025-05-19T00:00:00"/>
    <n v="103913.43"/>
    <n v="103913.43"/>
    <s v=""/>
    <n v="4683"/>
    <d v="2025-05-20T00:00:00"/>
    <n v="1059"/>
    <n v="60024.53"/>
    <d v="2025-06-04T00:00:00"/>
    <n v="16"/>
    <n v="686"/>
    <n v="43888.9"/>
    <d v="2025-06-04T00:00:00"/>
    <n v="16"/>
    <n v="-7.2759576141834259E-12"/>
    <n v="45"/>
    <m/>
    <x v="33"/>
    <n v="58088.25"/>
    <m/>
    <m/>
    <m/>
    <m/>
    <n v="43888.9"/>
    <m/>
    <m/>
    <m/>
    <m/>
    <n v="1936.2799999999988"/>
    <m/>
    <m/>
    <m/>
    <n v="103913.43"/>
    <n v="2309.1873333333333"/>
  </r>
  <r>
    <x v="5"/>
    <s v="F"/>
    <m/>
    <n v="3409"/>
    <x v="6"/>
    <x v="5"/>
    <s v="SH2"/>
    <n v="4850"/>
    <m/>
    <m/>
    <d v="2025-05-02T00:00:00"/>
    <d v="2025-05-02T00:00:00"/>
    <n v="4581"/>
    <n v="4581"/>
    <s v=""/>
    <n v="4686"/>
    <m/>
    <n v="1028"/>
    <n v="4581"/>
    <d v="2025-05-15T00:00:00"/>
    <n v="13"/>
    <m/>
    <m/>
    <m/>
    <s v=""/>
    <n v="0"/>
    <m/>
    <m/>
    <x v="0"/>
    <m/>
    <m/>
    <m/>
    <m/>
    <m/>
    <m/>
    <m/>
    <m/>
    <m/>
    <m/>
    <m/>
    <m/>
    <n v="405"/>
    <n v="4176"/>
    <n v="4581"/>
    <s v=""/>
  </r>
  <r>
    <x v="5"/>
    <s v="F"/>
    <m/>
    <n v="3409"/>
    <x v="6"/>
    <x v="5"/>
    <s v="SH2"/>
    <n v="4850"/>
    <m/>
    <m/>
    <d v="2025-05-02T00:00:00"/>
    <d v="2025-05-02T00:00:00"/>
    <n v="21285"/>
    <n v="21285"/>
    <s v=""/>
    <n v="4738"/>
    <d v="2025-05-26T00:00:00"/>
    <n v="1060"/>
    <n v="21285"/>
    <d v="2025-06-04T00:00:00"/>
    <n v="33"/>
    <m/>
    <m/>
    <m/>
    <s v=""/>
    <n v="0"/>
    <m/>
    <m/>
    <x v="0"/>
    <m/>
    <m/>
    <m/>
    <m/>
    <m/>
    <m/>
    <m/>
    <m/>
    <m/>
    <m/>
    <m/>
    <m/>
    <n v="405"/>
    <n v="20880"/>
    <n v="21285"/>
    <s v=""/>
  </r>
  <r>
    <x v="5"/>
    <s v="F"/>
    <m/>
    <n v="3423"/>
    <x v="4"/>
    <x v="13"/>
    <s v="Amaralina Star"/>
    <n v="4846"/>
    <m/>
    <m/>
    <d v="2025-05-02T00:00:00"/>
    <d v="2025-05-27T00:00:00"/>
    <n v="27816"/>
    <n v="27816"/>
    <s v=""/>
    <n v="4744"/>
    <d v="2025-05-27T00:00:00"/>
    <m/>
    <m/>
    <m/>
    <s v=""/>
    <n v="687"/>
    <n v="27816"/>
    <d v="2025-06-04T00:00:00"/>
    <n v="8"/>
    <n v="0"/>
    <m/>
    <m/>
    <x v="0"/>
    <m/>
    <m/>
    <m/>
    <m/>
    <m/>
    <n v="25480"/>
    <n v="2336"/>
    <m/>
    <m/>
    <m/>
    <m/>
    <m/>
    <m/>
    <m/>
    <n v="27816"/>
    <s v=""/>
  </r>
  <r>
    <x v="5"/>
    <s v="F"/>
    <m/>
    <n v="3394"/>
    <x v="1"/>
    <x v="24"/>
    <s v="Jade"/>
    <n v="4802"/>
    <m/>
    <m/>
    <d v="2025-05-03T00:00:00"/>
    <d v="2025-05-05T00:00:00"/>
    <n v="44926.52"/>
    <n v="44926.520000000004"/>
    <s v=""/>
    <n v="4724"/>
    <d v="2025-06-02T00:00:00"/>
    <n v="1094"/>
    <n v="27826.52"/>
    <d v="2025-06-20T00:00:00"/>
    <n v="46"/>
    <n v="705"/>
    <n v="17100"/>
    <d v="2025-06-20T00:00:00"/>
    <n v="46"/>
    <n v="3.637978807091713E-12"/>
    <m/>
    <m/>
    <x v="0"/>
    <n v="16675.2"/>
    <m/>
    <n v="3591"/>
    <n v="4260.32"/>
    <m/>
    <n v="10800"/>
    <n v="6300"/>
    <m/>
    <m/>
    <m/>
    <n v="2895"/>
    <m/>
    <n v="405"/>
    <m/>
    <n v="44926.520000000004"/>
    <s v=""/>
  </r>
  <r>
    <x v="5"/>
    <s v="F"/>
    <m/>
    <n v="3442"/>
    <x v="0"/>
    <x v="5"/>
    <s v="SH1"/>
    <n v="4926"/>
    <m/>
    <m/>
    <d v="2025-05-03T00:00:00"/>
    <d v="2025-05-07T00:00:00"/>
    <n v="81328.12"/>
    <n v="81328.12"/>
    <s v=""/>
    <n v="4678"/>
    <d v="2025-05-21T00:00:00"/>
    <n v="3841"/>
    <n v="52368.12"/>
    <d v="2025-06-05T00:00:00"/>
    <n v="29"/>
    <n v="2492"/>
    <n v="28960"/>
    <d v="2025-06-05T00:00:00"/>
    <n v="29"/>
    <n v="-7.2759576141834259E-12"/>
    <n v="20"/>
    <m/>
    <x v="66"/>
    <n v="50640.12"/>
    <m/>
    <n v="1728"/>
    <m/>
    <m/>
    <n v="28960"/>
    <m/>
    <m/>
    <m/>
    <m/>
    <m/>
    <m/>
    <m/>
    <m/>
    <n v="81328.12"/>
    <n v="4066.4059999999999"/>
  </r>
  <r>
    <x v="5"/>
    <s v="F"/>
    <m/>
    <n v="3293"/>
    <x v="2"/>
    <x v="5"/>
    <s v="SH2"/>
    <n v="3970"/>
    <m/>
    <m/>
    <d v="2025-05-04T00:00:00"/>
    <d v="2025-05-12T00:00:00"/>
    <n v="50343.15"/>
    <n v="50343.149999999994"/>
    <s v=""/>
    <n v="4674"/>
    <d v="2025-05-13T00:00:00"/>
    <n v="1031"/>
    <n v="29689.55"/>
    <d v="2025-05-15T00:00:00"/>
    <n v="3"/>
    <n v="669"/>
    <n v="20653.599999999999"/>
    <d v="2025-05-15T00:00:00"/>
    <n v="3"/>
    <n v="-3.637978807091713E-12"/>
    <n v="23"/>
    <m/>
    <x v="102"/>
    <n v="29689.55"/>
    <m/>
    <m/>
    <m/>
    <m/>
    <n v="20653.599999999999"/>
    <m/>
    <m/>
    <m/>
    <m/>
    <m/>
    <m/>
    <m/>
    <m/>
    <n v="50343.149999999994"/>
    <n v="2188.8326086956517"/>
  </r>
  <r>
    <x v="5"/>
    <s v="F"/>
    <m/>
    <n v="3294"/>
    <x v="2"/>
    <x v="10"/>
    <s v="Takatsugu J"/>
    <n v="3701"/>
    <m/>
    <m/>
    <d v="2025-05-04T00:00:00"/>
    <d v="2025-05-18T00:00:00"/>
    <n v="93975.6"/>
    <n v="93975.6"/>
    <s v=""/>
    <n v="4714"/>
    <d v="2025-05-04T00:00:00"/>
    <n v="1042"/>
    <n v="56385.36"/>
    <d v="2025-05-20T00:00:00"/>
    <n v="2"/>
    <n v="674"/>
    <n v="37590.239999999998"/>
    <d v="2025-05-20T00:00:00"/>
    <n v="2"/>
    <n v="7.2759576141834259E-12"/>
    <n v="45"/>
    <m/>
    <x v="33"/>
    <n v="56385.36"/>
    <m/>
    <m/>
    <m/>
    <m/>
    <n v="37590.239999999998"/>
    <m/>
    <m/>
    <m/>
    <m/>
    <m/>
    <m/>
    <m/>
    <m/>
    <n v="93975.6"/>
    <n v="2088.3466666666668"/>
  </r>
  <r>
    <x v="5"/>
    <s v="F"/>
    <m/>
    <n v="3328"/>
    <x v="3"/>
    <x v="10"/>
    <s v="Takatsugu J"/>
    <n v="4640"/>
    <m/>
    <m/>
    <d v="2025-05-04T00:00:00"/>
    <d v="2025-05-25T00:00:00"/>
    <n v="252413.4"/>
    <n v="252413.4"/>
    <s v=""/>
    <n v="4739"/>
    <d v="2025-06-05T00:00:00"/>
    <n v="1073"/>
    <n v="184013.4"/>
    <d v="2025-06-11T00:00:00"/>
    <n v="17"/>
    <n v="693"/>
    <n v="68400"/>
    <d v="2025-06-11T00:00:00"/>
    <n v="17"/>
    <n v="0"/>
    <n v="66"/>
    <m/>
    <x v="46"/>
    <n v="181238.39999999999"/>
    <m/>
    <n v="2400"/>
    <m/>
    <m/>
    <n v="68400"/>
    <m/>
    <m/>
    <m/>
    <m/>
    <m/>
    <m/>
    <n v="375"/>
    <m/>
    <n v="252413.4"/>
    <n v="3824.4454545454546"/>
  </r>
  <r>
    <x v="5"/>
    <s v="F"/>
    <m/>
    <n v="3344"/>
    <x v="3"/>
    <x v="1"/>
    <s v="MV-24"/>
    <n v="4711"/>
    <m/>
    <m/>
    <d v="2025-05-04T00:00:00"/>
    <d v="2025-05-18T00:00:00"/>
    <n v="59657.1"/>
    <n v="59657.1"/>
    <s v=""/>
    <n v="4854"/>
    <d v="2025-07-16T00:00:00"/>
    <n v="1170"/>
    <n v="59657.1"/>
    <d v="2025-07-25T00:00:00"/>
    <n v="68"/>
    <m/>
    <m/>
    <m/>
    <s v=""/>
    <n v="0"/>
    <n v="28"/>
    <m/>
    <x v="31"/>
    <n v="59657.1"/>
    <m/>
    <m/>
    <m/>
    <m/>
    <m/>
    <m/>
    <m/>
    <m/>
    <m/>
    <m/>
    <m/>
    <m/>
    <m/>
    <n v="59657.1"/>
    <n v="2130.610714285714"/>
  </r>
  <r>
    <x v="5"/>
    <s v="F"/>
    <m/>
    <n v="3374"/>
    <x v="0"/>
    <x v="3"/>
    <s v="PBS"/>
    <n v="4768"/>
    <m/>
    <m/>
    <d v="2025-05-04T00:00:00"/>
    <d v="2025-05-13T00:00:00"/>
    <n v="173970.01"/>
    <n v="173970.00999999998"/>
    <s v=""/>
    <n v="4723"/>
    <d v="2025-05-28T00:00:00"/>
    <n v="1109"/>
    <n v="106568.19"/>
    <d v="2025-07-01T00:00:00"/>
    <n v="49"/>
    <n v="715"/>
    <n v="67401.820000000007"/>
    <d v="2025-07-01T00:00:00"/>
    <n v="49"/>
    <n v="-2.9103830456733704E-11"/>
    <n v="36"/>
    <n v="16"/>
    <x v="13"/>
    <n v="73173.600000000006"/>
    <n v="16260.8"/>
    <n v="4333.79"/>
    <m/>
    <m/>
    <n v="66386.36"/>
    <n v="1015.46"/>
    <m/>
    <n v="12800"/>
    <m/>
    <m/>
    <m/>
    <m/>
    <m/>
    <n v="173970.00999999998"/>
    <n v="3345.5771153846149"/>
  </r>
  <r>
    <x v="5"/>
    <s v="F"/>
    <m/>
    <n v="3408"/>
    <x v="5"/>
    <x v="25"/>
    <s v="PPM1"/>
    <n v="4848"/>
    <m/>
    <m/>
    <d v="2025-05-04T00:00:00"/>
    <d v="2025-05-06T00:00:00"/>
    <n v="51402.400000000001"/>
    <n v="51402.400000000001"/>
    <s v=""/>
    <n v="4748"/>
    <d v="2025-06-03T00:00:00"/>
    <n v="1152"/>
    <n v="44092"/>
    <d v="2025-07-21T00:00:00"/>
    <n v="76"/>
    <n v="732"/>
    <n v="7310.4"/>
    <d v="2025-07-21T00:00:00"/>
    <n v="76"/>
    <n v="1.8189894035458565E-12"/>
    <n v="13"/>
    <m/>
    <x v="6"/>
    <n v="33040"/>
    <m/>
    <m/>
    <m/>
    <m/>
    <n v="7310.4"/>
    <m/>
    <m/>
    <n v="11052"/>
    <m/>
    <m/>
    <m/>
    <m/>
    <m/>
    <n v="51402.400000000001"/>
    <n v="3954.0307692307692"/>
  </r>
  <r>
    <x v="8"/>
    <s v="F"/>
    <m/>
    <n v="3328"/>
    <x v="3"/>
    <x v="10"/>
    <s v="Takatsugu J"/>
    <n v="4640"/>
    <m/>
    <m/>
    <d v="2025-05-04T00:00:00"/>
    <d v="2025-05-25T00:00:00"/>
    <n v="-36244.46"/>
    <n v="-36244.459999999992"/>
    <s v=""/>
    <n v="4739"/>
    <d v="2025-06-05T00:00:00"/>
    <n v="1073"/>
    <n v="-7744.4599999999882"/>
    <d v="2025-06-11T00:00:00"/>
    <n v="17"/>
    <n v="693"/>
    <n v="-28500"/>
    <d v="2025-06-11T00:00:00"/>
    <n v="17"/>
    <n v="-3.637978807091713E-12"/>
    <n v="-3"/>
    <m/>
    <x v="81"/>
    <n v="-10068.799999999988"/>
    <m/>
    <n v="1346.94"/>
    <n v="1352.4"/>
    <m/>
    <n v="-28500"/>
    <m/>
    <m/>
    <m/>
    <m/>
    <m/>
    <m/>
    <n v="-375"/>
    <m/>
    <n v="-36244.459999999992"/>
    <n v="12081.486666666664"/>
  </r>
  <r>
    <x v="8"/>
    <s v="F"/>
    <m/>
    <n v="3374"/>
    <x v="0"/>
    <x v="3"/>
    <s v="PBS"/>
    <n v="4768"/>
    <m/>
    <m/>
    <d v="2025-05-04T00:00:00"/>
    <d v="2025-05-13T00:00:00"/>
    <n v="23551.96"/>
    <n v="23551.96"/>
    <s v=""/>
    <n v="4723"/>
    <d v="2025-05-28T00:00:00"/>
    <n v="1109"/>
    <n v="47119.199999999997"/>
    <d v="2025-07-01T00:00:00"/>
    <n v="49"/>
    <n v="715"/>
    <n v="-23567.239999999998"/>
    <d v="2025-07-01T00:00:00"/>
    <n v="49"/>
    <n v="0"/>
    <n v="8"/>
    <m/>
    <x v="5"/>
    <n v="48782.399999999994"/>
    <n v="-16260.8"/>
    <n v="1797.6000000000004"/>
    <m/>
    <m/>
    <n v="-23567.239999999998"/>
    <m/>
    <m/>
    <n v="12800"/>
    <m/>
    <m/>
    <m/>
    <m/>
    <m/>
    <n v="23551.96"/>
    <n v="2943.9949999999999"/>
  </r>
  <r>
    <x v="1"/>
    <s v="F"/>
    <m/>
    <n v="3344"/>
    <x v="3"/>
    <x v="1"/>
    <s v="MV-24"/>
    <n v="4711"/>
    <m/>
    <m/>
    <d v="2025-05-04T00:00:00"/>
    <d v="2025-05-18T00:00:00"/>
    <n v="221.69"/>
    <n v="221.69"/>
    <s v=""/>
    <n v="4854"/>
    <d v="2025-07-16T00:00:00"/>
    <n v="1170"/>
    <n v="221.69"/>
    <d v="2025-07-25T00:00:00"/>
    <n v="68"/>
    <m/>
    <m/>
    <m/>
    <s v=""/>
    <n v="0"/>
    <m/>
    <m/>
    <x v="0"/>
    <m/>
    <m/>
    <m/>
    <m/>
    <m/>
    <m/>
    <m/>
    <m/>
    <m/>
    <m/>
    <m/>
    <n v="221.69"/>
    <m/>
    <m/>
    <n v="221.69"/>
    <s v=""/>
  </r>
  <r>
    <x v="1"/>
    <s v="F"/>
    <m/>
    <n v="3408"/>
    <x v="5"/>
    <x v="25"/>
    <s v="PPM1"/>
    <n v="4848"/>
    <m/>
    <m/>
    <d v="2025-05-04T00:00:00"/>
    <d v="2025-05-06T00:00:00"/>
    <n v="201800.2"/>
    <n v="201800.2"/>
    <s v=""/>
    <n v="4748"/>
    <d v="2025-06-03T00:00:00"/>
    <n v="1152"/>
    <n v="124243.94"/>
    <d v="2025-07-21T00:00:00"/>
    <n v="76"/>
    <n v="732"/>
    <n v="77556.260000000009"/>
    <d v="2025-07-21T00:00:00"/>
    <n v="76"/>
    <n v="0"/>
    <n v="46"/>
    <m/>
    <x v="77"/>
    <n v="116720"/>
    <m/>
    <n v="5043.9399999999996"/>
    <m/>
    <m/>
    <n v="69826.66"/>
    <n v="7729.6"/>
    <m/>
    <m/>
    <m/>
    <n v="2480"/>
    <m/>
    <m/>
    <m/>
    <n v="201800.2"/>
    <n v="4386.9608695652178"/>
  </r>
  <r>
    <x v="5"/>
    <s v="F"/>
    <m/>
    <n v="3335"/>
    <x v="3"/>
    <x v="0"/>
    <s v="Norbe IX"/>
    <n v="4697"/>
    <m/>
    <m/>
    <d v="2025-05-05T00:00:00"/>
    <d v="2025-05-17T00:00:00"/>
    <n v="95045.4"/>
    <n v="95045.4"/>
    <s v=""/>
    <n v="4715"/>
    <d v="2025-05-20T00:00:00"/>
    <n v="1047"/>
    <n v="95045.4"/>
    <d v="2025-05-20T00:00:00"/>
    <n v="3"/>
    <m/>
    <m/>
    <m/>
    <s v=""/>
    <n v="0"/>
    <n v="36"/>
    <m/>
    <x v="11"/>
    <n v="95045.4"/>
    <m/>
    <m/>
    <m/>
    <m/>
    <m/>
    <m/>
    <m/>
    <m/>
    <m/>
    <m/>
    <m/>
    <m/>
    <m/>
    <n v="95045.4"/>
    <n v="2640.1499999999996"/>
  </r>
  <r>
    <x v="5"/>
    <s v="F"/>
    <m/>
    <n v="3324"/>
    <x v="1"/>
    <x v="15"/>
    <s v="West Carina"/>
    <n v="4662"/>
    <m/>
    <m/>
    <d v="2025-05-06T00:00:00"/>
    <d v="2025-05-24T00:00:00"/>
    <n v="253822.07999999999"/>
    <n v="253822.07999999999"/>
    <s v=""/>
    <n v="4731"/>
    <d v="2025-06-11T00:00:00"/>
    <n v="3845"/>
    <n v="234442.08"/>
    <d v="2025-06-13T00:00:00"/>
    <n v="20"/>
    <n v="2496"/>
    <n v="19380"/>
    <d v="2025-06-13T00:00:00"/>
    <n v="20"/>
    <n v="0"/>
    <n v="94"/>
    <m/>
    <x v="76"/>
    <n v="228682.08"/>
    <m/>
    <n v="5760"/>
    <m/>
    <m/>
    <n v="19380"/>
    <m/>
    <m/>
    <m/>
    <m/>
    <m/>
    <m/>
    <m/>
    <m/>
    <n v="253822.07999999999"/>
    <n v="2700.234893617021"/>
  </r>
  <r>
    <x v="5"/>
    <s v="F"/>
    <m/>
    <n v="3418"/>
    <x v="0"/>
    <x v="3"/>
    <s v="Aquila"/>
    <n v="4875"/>
    <m/>
    <m/>
    <d v="2025-05-08T00:00:00"/>
    <d v="2025-05-11T00:00:00"/>
    <n v="9567.35"/>
    <n v="9567.3499999999985"/>
    <s v=""/>
    <n v="4733"/>
    <d v="2025-05-28T00:00:00"/>
    <n v="1067"/>
    <n v="9567.35"/>
    <d v="2025-06-06T00:00:00"/>
    <n v="26"/>
    <m/>
    <m/>
    <m/>
    <s v=""/>
    <n v="-1.8189894035458565E-12"/>
    <n v="3"/>
    <n v="1"/>
    <x v="52"/>
    <n v="8577.6299999999992"/>
    <m/>
    <n v="989.72"/>
    <m/>
    <m/>
    <m/>
    <m/>
    <m/>
    <m/>
    <m/>
    <m/>
    <m/>
    <m/>
    <m/>
    <n v="9567.3499999999985"/>
    <n v="2391.8374999999996"/>
  </r>
  <r>
    <x v="5"/>
    <s v="F"/>
    <m/>
    <n v="3405"/>
    <x v="1"/>
    <x v="7"/>
    <s v="Peregrino Bravo"/>
    <n v="4830"/>
    <m/>
    <m/>
    <d v="2025-05-08T00:00:00"/>
    <d v="2025-05-28T00:00:00"/>
    <n v="208225.64"/>
    <n v="208225.63999999998"/>
    <s v=""/>
    <n v="4702"/>
    <d v="2025-06-04T00:00:00"/>
    <n v="1196"/>
    <n v="139551.24"/>
    <d v="2025-08-11T00:00:00"/>
    <n v="75"/>
    <n v="760"/>
    <n v="68674.399999999994"/>
    <d v="2025-08-11T00:00:00"/>
    <n v="75"/>
    <n v="0"/>
    <n v="60"/>
    <m/>
    <x v="34"/>
    <n v="136800"/>
    <m/>
    <n v="2751.24"/>
    <m/>
    <m/>
    <n v="60944.800000000003"/>
    <n v="7729.6"/>
    <m/>
    <m/>
    <m/>
    <m/>
    <m/>
    <m/>
    <m/>
    <n v="208225.63999999998"/>
    <n v="3470.4273333333331"/>
  </r>
  <r>
    <x v="0"/>
    <s v="F"/>
    <m/>
    <n v="3405"/>
    <x v="1"/>
    <x v="7"/>
    <s v="Peregrino Bravo"/>
    <n v="4830"/>
    <m/>
    <m/>
    <d v="2025-05-08T00:00:00"/>
    <d v="2025-05-28T00:00:00"/>
    <n v="1741.28"/>
    <n v="1741.2799999999988"/>
    <s v=""/>
    <n v="4702"/>
    <d v="2025-06-04T00:00:00"/>
    <n v="1196"/>
    <n v="0"/>
    <d v="2025-08-11T00:00:00"/>
    <n v="75"/>
    <n v="760"/>
    <n v="1741.2799999999988"/>
    <d v="2025-08-11T00:00:00"/>
    <n v="75"/>
    <n v="0"/>
    <m/>
    <m/>
    <x v="0"/>
    <m/>
    <m/>
    <m/>
    <m/>
    <m/>
    <n v="1741.2799999999988"/>
    <m/>
    <m/>
    <m/>
    <m/>
    <m/>
    <m/>
    <m/>
    <m/>
    <n v="1741.2799999999988"/>
    <s v=""/>
  </r>
  <r>
    <x v="8"/>
    <s v="F"/>
    <m/>
    <n v="3418"/>
    <x v="0"/>
    <x v="3"/>
    <s v="Aquila"/>
    <n v="4875"/>
    <m/>
    <m/>
    <d v="2025-05-08T00:00:00"/>
    <d v="2025-05-11T00:00:00"/>
    <n v="270.02999999999997"/>
    <n v="270.02999999999997"/>
    <s v=""/>
    <n v="4733"/>
    <d v="2025-05-28T00:00:00"/>
    <n v="1067"/>
    <n v="270.02999999999997"/>
    <d v="2025-06-06T00:00:00"/>
    <n v="26"/>
    <m/>
    <m/>
    <m/>
    <s v=""/>
    <n v="0"/>
    <m/>
    <m/>
    <x v="0"/>
    <n v="270"/>
    <m/>
    <n v="0.03"/>
    <m/>
    <m/>
    <m/>
    <m/>
    <m/>
    <m/>
    <m/>
    <m/>
    <m/>
    <m/>
    <m/>
    <n v="270.02999999999997"/>
    <s v=""/>
  </r>
  <r>
    <x v="5"/>
    <s v="F"/>
    <m/>
    <n v="3359"/>
    <x v="1"/>
    <x v="15"/>
    <s v="West Jupiter"/>
    <n v="4730"/>
    <m/>
    <m/>
    <d v="2025-05-10T00:00:00"/>
    <d v="2025-06-07T00:00:00"/>
    <n v="244747.2"/>
    <n v="244747.2"/>
    <s v=""/>
    <n v="4707"/>
    <d v="2025-06-10T00:00:00"/>
    <n v="1097"/>
    <n v="221287.2"/>
    <d v="2025-06-24T00:00:00"/>
    <n v="17"/>
    <n v="707"/>
    <n v="23460"/>
    <d v="2025-06-24T00:00:00"/>
    <n v="17"/>
    <n v="0"/>
    <n v="84"/>
    <m/>
    <x v="27"/>
    <n v="215527.2"/>
    <m/>
    <n v="5760"/>
    <m/>
    <m/>
    <n v="23460"/>
    <m/>
    <m/>
    <m/>
    <m/>
    <m/>
    <m/>
    <m/>
    <m/>
    <n v="244747.2"/>
    <n v="2913.6571428571428"/>
  </r>
  <r>
    <x v="5"/>
    <s v="F"/>
    <m/>
    <n v="3413"/>
    <x v="1"/>
    <x v="8"/>
    <s v="Skandi Vitória"/>
    <n v="4869"/>
    <m/>
    <m/>
    <d v="2025-05-10T00:00:00"/>
    <d v="2025-05-10T00:00:00"/>
    <n v="23791.75"/>
    <n v="23791.75"/>
    <s v=""/>
    <n v="4697"/>
    <d v="2025-05-21T00:00:00"/>
    <n v="3843"/>
    <n v="10629.74"/>
    <d v="2025-06-12T00:00:00"/>
    <n v="33"/>
    <n v="2494"/>
    <n v="13162.01"/>
    <d v="2025-06-12T00:00:00"/>
    <n v="33"/>
    <n v="0"/>
    <n v="4"/>
    <m/>
    <x v="52"/>
    <n v="7580.1"/>
    <m/>
    <n v="3049.64"/>
    <m/>
    <m/>
    <n v="4830.5"/>
    <n v="8331.51"/>
    <m/>
    <m/>
    <m/>
    <m/>
    <m/>
    <m/>
    <m/>
    <n v="23791.75"/>
    <n v="5947.9375"/>
  </r>
  <r>
    <x v="8"/>
    <s v="F"/>
    <m/>
    <n v="3359"/>
    <x v="1"/>
    <x v="15"/>
    <s v="West Jupiter"/>
    <n v="4730"/>
    <m/>
    <m/>
    <d v="2025-05-10T00:00:00"/>
    <d v="2025-06-07T00:00:00"/>
    <n v="124682.4"/>
    <n v="124682.40000000005"/>
    <s v=""/>
    <n v="4707"/>
    <d v="2025-06-10T00:00:00"/>
    <n v="1097"/>
    <n v="108867.08"/>
    <d v="2025-06-24T00:00:00"/>
    <n v="17"/>
    <n v="707"/>
    <n v="15815.32"/>
    <d v="2025-06-24T00:00:00"/>
    <n v="17"/>
    <n v="5.0931703299283981E-11"/>
    <n v="42"/>
    <m/>
    <x v="8"/>
    <n v="104455.42000000004"/>
    <m/>
    <n v="2880"/>
    <m/>
    <m/>
    <n v="13940"/>
    <n v="1875.32"/>
    <m/>
    <m/>
    <m/>
    <n v="1531.66"/>
    <m/>
    <m/>
    <m/>
    <n v="124682.40000000005"/>
    <n v="2968.6285714285727"/>
  </r>
  <r>
    <x v="5"/>
    <s v="F"/>
    <m/>
    <n v="2893"/>
    <x v="3"/>
    <x v="0"/>
    <s v="ODN I"/>
    <n v="3794"/>
    <m/>
    <m/>
    <d v="2025-05-11T00:00:00"/>
    <d v="2025-05-25T00:00:00"/>
    <n v="102525.5"/>
    <n v="102525.5"/>
    <s v=""/>
    <n v="4695"/>
    <d v="2025-06-10T00:00:00"/>
    <n v="1078"/>
    <n v="85844.36"/>
    <d v="2025-06-11T00:00:00"/>
    <n v="17"/>
    <n v="694"/>
    <n v="16681.14"/>
    <d v="2025-06-11T00:00:00"/>
    <n v="17"/>
    <n v="0"/>
    <n v="42"/>
    <m/>
    <x v="8"/>
    <n v="85844.36"/>
    <m/>
    <m/>
    <m/>
    <m/>
    <n v="16681.14"/>
    <m/>
    <m/>
    <m/>
    <m/>
    <m/>
    <m/>
    <m/>
    <m/>
    <n v="102525.5"/>
    <n v="2441.0833333333335"/>
  </r>
  <r>
    <x v="5"/>
    <s v="F"/>
    <m/>
    <n v="3338"/>
    <x v="3"/>
    <x v="11"/>
    <s v="SH2"/>
    <n v="4680"/>
    <m/>
    <m/>
    <d v="2025-05-11T00:00:00"/>
    <d v="2025-05-22T00:00:00"/>
    <n v="114207"/>
    <n v="114207"/>
    <s v=""/>
    <n v="4680"/>
    <d v="2025-06-11T00:00:00"/>
    <n v="3847"/>
    <n v="94259.4"/>
    <d v="2025-06-20T00:00:00"/>
    <n v="29"/>
    <n v="2498"/>
    <n v="19947.599999999999"/>
    <d v="2025-06-20T00:00:00"/>
    <n v="29"/>
    <n v="7.2759576141834259E-12"/>
    <n v="33"/>
    <m/>
    <x v="16"/>
    <n v="92558.399999999994"/>
    <m/>
    <n v="1296"/>
    <m/>
    <m/>
    <n v="16761.599999999999"/>
    <n v="3186"/>
    <m/>
    <m/>
    <m/>
    <m/>
    <m/>
    <n v="405"/>
    <m/>
    <n v="114207"/>
    <n v="3460.818181818182"/>
  </r>
  <r>
    <x v="5"/>
    <s v="F"/>
    <m/>
    <n v="3341"/>
    <x v="1"/>
    <x v="15"/>
    <s v="West Tellus"/>
    <n v="4693"/>
    <m/>
    <m/>
    <d v="2025-05-11T00:00:00"/>
    <d v="2025-05-25T00:00:00"/>
    <n v="238108.62"/>
    <n v="238108.62"/>
    <s v=""/>
    <n v="4721"/>
    <d v="2025-05-30T00:00:00"/>
    <n v="3852"/>
    <n v="209548.62"/>
    <d v="2025-06-24T00:00:00"/>
    <n v="30"/>
    <n v="2502"/>
    <n v="28560"/>
    <d v="2025-06-24T00:00:00"/>
    <n v="30"/>
    <n v="0"/>
    <n v="81"/>
    <n v="3"/>
    <x v="27"/>
    <n v="198018"/>
    <n v="3667"/>
    <n v="6266"/>
    <n v="1597.62"/>
    <m/>
    <n v="28560"/>
    <m/>
    <m/>
    <m/>
    <m/>
    <m/>
    <m/>
    <m/>
    <m/>
    <n v="238108.62"/>
    <n v="2834.6264285714287"/>
  </r>
  <r>
    <x v="5"/>
    <s v="F"/>
    <m/>
    <n v="3380"/>
    <x v="3"/>
    <x v="1"/>
    <s v="MV-20"/>
    <n v="4784"/>
    <m/>
    <m/>
    <d v="2025-05-11T00:00:00"/>
    <d v="2025-05-25T00:00:00"/>
    <n v="69191.31"/>
    <n v="69191.31"/>
    <s v=""/>
    <n v="4681"/>
    <d v="2025-06-06T00:00:00"/>
    <n v="1136"/>
    <n v="69191.31"/>
    <d v="2025-07-14T00:00:00"/>
    <n v="50"/>
    <m/>
    <m/>
    <m/>
    <s v=""/>
    <n v="0"/>
    <n v="39"/>
    <m/>
    <x v="41"/>
    <n v="69191.31"/>
    <m/>
    <m/>
    <m/>
    <m/>
    <m/>
    <m/>
    <m/>
    <m/>
    <m/>
    <m/>
    <m/>
    <m/>
    <m/>
    <n v="69191.31"/>
    <n v="1774.1361538461538"/>
  </r>
  <r>
    <x v="8"/>
    <s v="F"/>
    <m/>
    <n v="3338"/>
    <x v="3"/>
    <x v="11"/>
    <s v="SH2"/>
    <n v="4680"/>
    <m/>
    <m/>
    <d v="2025-05-11T00:00:00"/>
    <d v="2025-05-22T00:00:00"/>
    <n v="4760.6499999999996"/>
    <n v="4760.6499999999996"/>
    <s v=""/>
    <n v="4680"/>
    <d v="2025-06-11T00:00:00"/>
    <n v="3847"/>
    <n v="-855.35"/>
    <d v="2025-06-20T00:00:00"/>
    <n v="29"/>
    <n v="2498"/>
    <n v="5616"/>
    <d v="2025-06-20T00:00:00"/>
    <n v="29"/>
    <n v="0"/>
    <m/>
    <m/>
    <x v="0"/>
    <n v="-855.35"/>
    <m/>
    <m/>
    <m/>
    <m/>
    <n v="5616"/>
    <m/>
    <m/>
    <m/>
    <m/>
    <m/>
    <m/>
    <m/>
    <m/>
    <n v="4760.6499999999996"/>
    <s v=""/>
  </r>
  <r>
    <x v="1"/>
    <s v="F"/>
    <m/>
    <n v="3377"/>
    <x v="0"/>
    <x v="6"/>
    <s v="DS Carolina"/>
    <n v="4769"/>
    <m/>
    <m/>
    <d v="2025-05-11T00:00:00"/>
    <d v="2025-07-03T00:00:00"/>
    <n v="226368"/>
    <n v="226368"/>
    <s v=""/>
    <n v="4886"/>
    <d v="2025-07-23T00:00:00"/>
    <m/>
    <m/>
    <m/>
    <s v=""/>
    <n v="785"/>
    <n v="226368"/>
    <d v="2025-08-21T00:00:00"/>
    <n v="49"/>
    <n v="0"/>
    <m/>
    <m/>
    <x v="0"/>
    <m/>
    <m/>
    <m/>
    <m/>
    <m/>
    <n v="226368"/>
    <m/>
    <m/>
    <m/>
    <m/>
    <m/>
    <m/>
    <m/>
    <m/>
    <n v="226368"/>
    <s v=""/>
  </r>
  <r>
    <x v="1"/>
    <s v="F"/>
    <m/>
    <n v="3380"/>
    <x v="3"/>
    <x v="1"/>
    <s v="MV-20"/>
    <n v="4784"/>
    <m/>
    <m/>
    <d v="2025-05-11T00:00:00"/>
    <d v="2025-05-25T00:00:00"/>
    <n v="-196.14"/>
    <n v="-196.14"/>
    <s v=""/>
    <n v="4681"/>
    <d v="2025-06-06T00:00:00"/>
    <n v="1136"/>
    <n v="-196.14"/>
    <d v="2025-07-14T00:00:00"/>
    <n v="50"/>
    <m/>
    <m/>
    <m/>
    <s v=""/>
    <n v="0"/>
    <n v="12"/>
    <m/>
    <x v="10"/>
    <n v="-196.14"/>
    <m/>
    <m/>
    <m/>
    <m/>
    <m/>
    <m/>
    <m/>
    <m/>
    <m/>
    <m/>
    <m/>
    <m/>
    <m/>
    <n v="-196.14"/>
    <n v="-16.344999999999999"/>
  </r>
  <r>
    <x v="5"/>
    <s v="F"/>
    <m/>
    <n v="3291"/>
    <x v="2"/>
    <x v="13"/>
    <s v="Brava Star"/>
    <n v="3380"/>
    <m/>
    <m/>
    <d v="2025-05-12T00:00:00"/>
    <d v="2025-05-26T00:00:00"/>
    <n v="85772.91"/>
    <n v="85772.91"/>
    <s v=""/>
    <n v="4696"/>
    <d v="2025-05-27T00:00:00"/>
    <n v="1085"/>
    <n v="85772.91"/>
    <d v="2025-06-17T00:00:00"/>
    <n v="22"/>
    <m/>
    <m/>
    <m/>
    <s v=""/>
    <n v="0"/>
    <n v="42"/>
    <m/>
    <x v="8"/>
    <n v="82107.03"/>
    <m/>
    <n v="3665.88"/>
    <m/>
    <m/>
    <m/>
    <m/>
    <m/>
    <m/>
    <m/>
    <m/>
    <m/>
    <m/>
    <m/>
    <n v="85772.91"/>
    <n v="2042.2121428571429"/>
  </r>
  <r>
    <x v="5"/>
    <s v="F"/>
    <m/>
    <n v="3373"/>
    <x v="0"/>
    <x v="3"/>
    <s v="PBS"/>
    <n v="4767"/>
    <m/>
    <m/>
    <d v="2025-05-14T00:00:00"/>
    <d v="2025-05-18T00:00:00"/>
    <n v="64430.400000000001"/>
    <n v="64430.399999999994"/>
    <s v=""/>
    <n v="4722"/>
    <d v="2025-05-28T00:00:00"/>
    <m/>
    <n v="64430.400000000001"/>
    <m/>
    <s v=""/>
    <m/>
    <m/>
    <m/>
    <s v=""/>
    <n v="-7.2759576141834259E-12"/>
    <n v="20"/>
    <n v="4"/>
    <x v="44"/>
    <n v="40652"/>
    <n v="4065.2"/>
    <n v="1797.6"/>
    <m/>
    <m/>
    <n v="5115.6000000000004"/>
    <m/>
    <m/>
    <n v="12800"/>
    <m/>
    <m/>
    <m/>
    <m/>
    <m/>
    <n v="64430.399999999994"/>
    <n v="2684.6"/>
  </r>
  <r>
    <x v="5"/>
    <s v="F"/>
    <m/>
    <n v="3391"/>
    <x v="5"/>
    <x v="23"/>
    <s v="Akofs Santos"/>
    <n v="4759"/>
    <m/>
    <m/>
    <d v="2025-05-14T00:00:00"/>
    <d v="2025-05-28T00:00:00"/>
    <n v="525804.94999999995"/>
    <n v="525804.94999999995"/>
    <s v=""/>
    <n v="4703"/>
    <d v="2025-06-02T00:00:00"/>
    <n v="1072"/>
    <n v="303944.21999999997"/>
    <d v="2025-06-10T00:00:00"/>
    <n v="13"/>
    <n v="692"/>
    <n v="221860.73"/>
    <d v="2025-06-10T00:00:00"/>
    <n v="13"/>
    <n v="-2.9103830456733704E-11"/>
    <n v="112"/>
    <m/>
    <x v="103"/>
    <n v="286931.20000000001"/>
    <m/>
    <n v="5961.02"/>
    <m/>
    <m/>
    <n v="217995.93"/>
    <n v="3864.8"/>
    <m/>
    <m/>
    <m/>
    <m/>
    <m/>
    <m/>
    <n v="11052"/>
    <n v="525804.94999999995"/>
    <n v="4694.6870535714279"/>
  </r>
  <r>
    <x v="1"/>
    <s v="F"/>
    <m/>
    <n v="3373"/>
    <x v="0"/>
    <x v="3"/>
    <s v="PBS"/>
    <n v="4767"/>
    <m/>
    <m/>
    <d v="2025-05-14T00:00:00"/>
    <d v="2025-05-18T00:00:00"/>
    <n v="-64430.400000000001"/>
    <n v="-64430.399999999994"/>
    <s v=""/>
    <n v="4722"/>
    <d v="2025-05-28T00:00:00"/>
    <m/>
    <n v="-64430.400000000001"/>
    <m/>
    <s v=""/>
    <m/>
    <m/>
    <m/>
    <s v=""/>
    <n v="7.2759576141834259E-12"/>
    <n v="-20"/>
    <n v="-4"/>
    <x v="104"/>
    <n v="-40652"/>
    <n v="-4065.2"/>
    <n v="-1797.6"/>
    <m/>
    <m/>
    <n v="-5115.6000000000004"/>
    <m/>
    <m/>
    <n v="-12800"/>
    <m/>
    <m/>
    <m/>
    <m/>
    <m/>
    <n v="-64430.399999999994"/>
    <n v="2684.6"/>
  </r>
  <r>
    <x v="1"/>
    <s v="F"/>
    <m/>
    <n v="3385"/>
    <x v="0"/>
    <x v="11"/>
    <s v="SH1"/>
    <n v="4775"/>
    <m/>
    <m/>
    <d v="2025-05-14T00:00:00"/>
    <d v="2025-07-24T00:00:00"/>
    <n v="125549"/>
    <n v="125549"/>
    <s v=""/>
    <n v="4851"/>
    <d v="2025-07-17T00:00:00"/>
    <m/>
    <m/>
    <m/>
    <s v=""/>
    <n v="765"/>
    <n v="125549"/>
    <d v="2025-08-12T00:00:00"/>
    <n v="19"/>
    <n v="0"/>
    <m/>
    <m/>
    <x v="0"/>
    <m/>
    <m/>
    <m/>
    <m/>
    <m/>
    <n v="215108"/>
    <n v="6372"/>
    <m/>
    <m/>
    <m/>
    <m/>
    <n v="-95931"/>
    <m/>
    <m/>
    <n v="125549"/>
    <s v=""/>
  </r>
  <r>
    <x v="1"/>
    <s v="F"/>
    <m/>
    <n v="3392"/>
    <x v="0"/>
    <x v="11"/>
    <s v="SH1"/>
    <n v="4796"/>
    <m/>
    <m/>
    <d v="2025-05-14T00:00:00"/>
    <d v="2025-07-06T00:00:00"/>
    <n v="30275.18"/>
    <n v="30275.18"/>
    <s v=""/>
    <n v="4728"/>
    <d v="2025-07-17T00:00:00"/>
    <n v="3867"/>
    <n v="30275.18"/>
    <d v="2025-07-21T00:00:00"/>
    <n v="15"/>
    <m/>
    <m/>
    <m/>
    <s v=""/>
    <n v="0"/>
    <n v="7"/>
    <m/>
    <x v="28"/>
    <n v="16517.21"/>
    <m/>
    <m/>
    <m/>
    <m/>
    <m/>
    <m/>
    <m/>
    <n v="12800"/>
    <m/>
    <n v="957.97"/>
    <m/>
    <m/>
    <m/>
    <n v="30275.18"/>
    <n v="4325.0257142857145"/>
  </r>
  <r>
    <x v="5"/>
    <s v="F"/>
    <m/>
    <n v="3420"/>
    <x v="4"/>
    <x v="0"/>
    <s v="Norbe VI"/>
    <n v="4883"/>
    <m/>
    <m/>
    <d v="2025-05-15T00:00:00"/>
    <d v="2025-07-30T00:00:00"/>
    <n v="76233.279999999999"/>
    <n v="76233.279999999999"/>
    <s v=""/>
    <s v="4730-4897-4913"/>
    <d v="2025-07-30T00:00:00"/>
    <m/>
    <m/>
    <m/>
    <s v=""/>
    <s v="758-762"/>
    <n v="76233.279999999999"/>
    <d v="2025-08-12T00:00:00"/>
    <n v="13"/>
    <n v="0"/>
    <m/>
    <m/>
    <x v="0"/>
    <m/>
    <m/>
    <m/>
    <m/>
    <m/>
    <n v="76233.279999999999"/>
    <m/>
    <m/>
    <m/>
    <m/>
    <m/>
    <m/>
    <m/>
    <m/>
    <n v="76233.279999999999"/>
    <s v=""/>
  </r>
  <r>
    <x v="8"/>
    <s v="F"/>
    <m/>
    <n v="3420"/>
    <x v="4"/>
    <x v="0"/>
    <s v="Norbe VI"/>
    <n v="4883"/>
    <m/>
    <m/>
    <d v="2025-05-15T00:00:00"/>
    <d v="2025-07-30T00:00:00"/>
    <n v="145937.4"/>
    <n v="145937.4"/>
    <s v=""/>
    <s v="4730-4897-4913"/>
    <d v="2025-07-30T00:00:00"/>
    <m/>
    <m/>
    <m/>
    <s v=""/>
    <s v="758-762"/>
    <n v="145937.4"/>
    <d v="2025-08-12T00:00:00"/>
    <n v="13"/>
    <n v="0"/>
    <m/>
    <m/>
    <x v="0"/>
    <m/>
    <m/>
    <m/>
    <m/>
    <m/>
    <n v="145937.4"/>
    <m/>
    <m/>
    <m/>
    <m/>
    <m/>
    <m/>
    <m/>
    <m/>
    <n v="145937.4"/>
    <s v=""/>
  </r>
  <r>
    <x v="1"/>
    <s v="F"/>
    <m/>
    <n v="3420"/>
    <x v="4"/>
    <x v="0"/>
    <s v="Norbe VI"/>
    <n v="4883"/>
    <m/>
    <m/>
    <d v="2025-05-15T00:00:00"/>
    <d v="2025-07-30T00:00:00"/>
    <n v="152401.98000000001"/>
    <n v="152401.97999999998"/>
    <s v=""/>
    <s v="4730-4897-4913"/>
    <d v="2025-07-30T00:00:00"/>
    <n v="0"/>
    <n v="14593.74"/>
    <d v="2025-09-11T00:00:00"/>
    <n v="43"/>
    <s v="758-762"/>
    <n v="137808.24"/>
    <d v="2025-08-12T00:00:00"/>
    <n v="13"/>
    <n v="0"/>
    <m/>
    <m/>
    <x v="0"/>
    <m/>
    <m/>
    <m/>
    <m/>
    <m/>
    <n v="152401.97999999998"/>
    <m/>
    <m/>
    <m/>
    <m/>
    <m/>
    <m/>
    <m/>
    <m/>
    <n v="152401.97999999998"/>
    <s v=""/>
  </r>
  <r>
    <x v="7"/>
    <s v="F"/>
    <m/>
    <n v="3420"/>
    <x v="4"/>
    <x v="0"/>
    <s v="Norbe VI"/>
    <n v="4883"/>
    <m/>
    <m/>
    <d v="2025-05-15T00:00:00"/>
    <d v="2025-07-30T00:00:00"/>
    <n v="-14593.74"/>
    <n v="-14593.74"/>
    <s v=""/>
    <s v="4730-4897-4913"/>
    <d v="2025-07-30T00:00:00"/>
    <n v="0"/>
    <n v="-14593.74"/>
    <d v="2025-09-11T00:00:00"/>
    <n v="43"/>
    <s v="758-762"/>
    <n v="0"/>
    <d v="2025-08-12T00:00:00"/>
    <n v="13"/>
    <n v="0"/>
    <m/>
    <m/>
    <x v="0"/>
    <m/>
    <m/>
    <m/>
    <m/>
    <m/>
    <n v="-14593.74"/>
    <m/>
    <m/>
    <m/>
    <m/>
    <m/>
    <m/>
    <m/>
    <m/>
    <n v="-14593.74"/>
    <s v=""/>
  </r>
  <r>
    <x v="5"/>
    <s v="F"/>
    <m/>
    <n v="3347"/>
    <x v="3"/>
    <x v="0"/>
    <s v="Norbe VI"/>
    <n v="4648"/>
    <m/>
    <m/>
    <d v="2025-05-16T00:00:00"/>
    <d v="2025-05-24T00:00:00"/>
    <n v="32224"/>
    <n v="32224"/>
    <s v=""/>
    <n v="4718"/>
    <d v="2025-06-02T00:00:00"/>
    <n v="1077"/>
    <n v="32224"/>
    <d v="2025-06-11T00:00:00"/>
    <n v="18"/>
    <m/>
    <m/>
    <m/>
    <s v=""/>
    <n v="0"/>
    <n v="8"/>
    <m/>
    <x v="5"/>
    <n v="32224"/>
    <m/>
    <m/>
    <m/>
    <m/>
    <m/>
    <m/>
    <m/>
    <m/>
    <m/>
    <m/>
    <m/>
    <m/>
    <m/>
    <n v="32224"/>
    <n v="4028"/>
  </r>
  <r>
    <x v="5"/>
    <s v="F"/>
    <m/>
    <n v="3401"/>
    <x v="5"/>
    <x v="7"/>
    <s v="PPM1"/>
    <n v="4824"/>
    <n v="4824"/>
    <n v="4825"/>
    <d v="2025-05-17T00:00:00"/>
    <d v="2025-05-26T00:00:00"/>
    <n v="296552.90000000002"/>
    <n v="296552.89999999997"/>
    <s v=""/>
    <n v="4753"/>
    <d v="2025-06-03T00:00:00"/>
    <n v="0"/>
    <n v="296552.90000000002"/>
    <d v="2025-09-16T00:00:00"/>
    <n v="113"/>
    <m/>
    <m/>
    <m/>
    <s v=""/>
    <n v="-5.8207660913467407E-11"/>
    <n v="90"/>
    <m/>
    <x v="45"/>
    <n v="238172.79999999999"/>
    <m/>
    <m/>
    <m/>
    <m/>
    <n v="36276.1"/>
    <m/>
    <m/>
    <n v="22104"/>
    <m/>
    <m/>
    <m/>
    <m/>
    <m/>
    <n v="296552.89999999997"/>
    <n v="3295.0322222222217"/>
  </r>
  <r>
    <x v="5"/>
    <s v="F"/>
    <m/>
    <n v="3404"/>
    <x v="3"/>
    <x v="13"/>
    <s v="Amaralina Star"/>
    <n v="4828"/>
    <m/>
    <m/>
    <d v="2025-05-17T00:00:00"/>
    <d v="2025-05-31T00:00:00"/>
    <n v="51840"/>
    <n v="51840"/>
    <s v=""/>
    <n v="4720"/>
    <d v="2025-06-12T00:00:00"/>
    <n v="1086"/>
    <n v="51840"/>
    <d v="2025-06-17T00:00:00"/>
    <n v="17"/>
    <m/>
    <m/>
    <m/>
    <s v=""/>
    <n v="0"/>
    <n v="28"/>
    <m/>
    <x v="31"/>
    <n v="49504"/>
    <m/>
    <n v="2336"/>
    <m/>
    <m/>
    <m/>
    <m/>
    <m/>
    <m/>
    <m/>
    <m/>
    <m/>
    <m/>
    <m/>
    <n v="51840"/>
    <n v="1851.4285714285713"/>
  </r>
  <r>
    <x v="1"/>
    <s v="F"/>
    <m/>
    <n v="3401"/>
    <x v="5"/>
    <x v="7"/>
    <s v="PPM1"/>
    <n v="4824"/>
    <n v="4824"/>
    <n v="4825"/>
    <d v="2025-05-17T00:00:00"/>
    <d v="2025-05-26T00:00:00"/>
    <n v="-296552.90000000002"/>
    <n v="-296552.89999999997"/>
    <s v=""/>
    <n v="4753"/>
    <d v="2025-06-03T00:00:00"/>
    <n v="0"/>
    <n v="-296552.90000000002"/>
    <d v="2025-09-16T00:00:00"/>
    <n v="113"/>
    <m/>
    <m/>
    <m/>
    <s v=""/>
    <n v="5.8207660913467407E-11"/>
    <n v="-90"/>
    <m/>
    <x v="105"/>
    <n v="-238172.79999999999"/>
    <m/>
    <m/>
    <m/>
    <m/>
    <n v="-36276.1"/>
    <m/>
    <m/>
    <n v="-22104"/>
    <m/>
    <m/>
    <m/>
    <m/>
    <m/>
    <n v="-296552.89999999997"/>
    <n v="3295.0322222222217"/>
  </r>
  <r>
    <x v="8"/>
    <s v="F"/>
    <m/>
    <n v="3404"/>
    <x v="3"/>
    <x v="13"/>
    <s v="Amaralina Star"/>
    <n v="4828"/>
    <m/>
    <m/>
    <d v="2025-05-17T00:00:00"/>
    <d v="2025-05-31T00:00:00"/>
    <n v="24752"/>
    <n v="24752"/>
    <s v=""/>
    <n v="4720"/>
    <d v="2025-06-12T00:00:00"/>
    <n v="1086"/>
    <n v="24752"/>
    <d v="2025-06-17T00:00:00"/>
    <n v="17"/>
    <m/>
    <m/>
    <m/>
    <s v=""/>
    <n v="0"/>
    <n v="14"/>
    <m/>
    <x v="4"/>
    <n v="24752"/>
    <m/>
    <m/>
    <m/>
    <m/>
    <m/>
    <m/>
    <m/>
    <m/>
    <m/>
    <m/>
    <m/>
    <m/>
    <m/>
    <n v="24752"/>
    <n v="1768"/>
  </r>
  <r>
    <x v="5"/>
    <m/>
    <m/>
    <n v="2955"/>
    <x v="3"/>
    <x v="1"/>
    <s v="MV-18"/>
    <n v="3950"/>
    <m/>
    <m/>
    <d v="2025-05-18T00:00:00"/>
    <d v="2025-06-01T00:00:00"/>
    <n v="57728.14"/>
    <n v="57728.14"/>
    <s v=""/>
    <s v="4756-4841"/>
    <d v="2025-06-05T00:00:00"/>
    <n v="1353"/>
    <n v="26884"/>
    <d v="2025-10-07T00:00:00"/>
    <n v="128"/>
    <m/>
    <m/>
    <m/>
    <s v=""/>
    <n v="30844.14"/>
    <n v="42"/>
    <m/>
    <x v="8"/>
    <n v="52052"/>
    <m/>
    <n v="1826.14"/>
    <m/>
    <m/>
    <n v="3850"/>
    <m/>
    <m/>
    <m/>
    <m/>
    <m/>
    <m/>
    <m/>
    <m/>
    <n v="57728.14"/>
    <n v="1374.4795238095237"/>
  </r>
  <r>
    <x v="5"/>
    <s v="F"/>
    <m/>
    <n v="3294"/>
    <x v="2"/>
    <x v="10"/>
    <s v="Takatsugu J"/>
    <n v="3701"/>
    <m/>
    <m/>
    <d v="2025-05-18T00:00:00"/>
    <d v="2025-06-01T00:00:00"/>
    <n v="93975.6"/>
    <n v="93975.6"/>
    <s v=""/>
    <n v="4750"/>
    <d v="2025-06-02T00:00:00"/>
    <n v="1058"/>
    <n v="56385.36"/>
    <d v="2025-06-03T00:00:00"/>
    <n v="2"/>
    <n v="685"/>
    <n v="37590.239999999998"/>
    <d v="2025-06-03T00:00:00"/>
    <n v="2"/>
    <n v="7.2759576141834259E-12"/>
    <n v="45"/>
    <m/>
    <x v="33"/>
    <n v="56385.36"/>
    <m/>
    <m/>
    <m/>
    <m/>
    <n v="37590.239999999998"/>
    <m/>
    <m/>
    <m/>
    <m/>
    <m/>
    <m/>
    <m/>
    <m/>
    <n v="93975.6"/>
    <n v="2088.3466666666668"/>
  </r>
  <r>
    <x v="5"/>
    <s v="F"/>
    <m/>
    <n v="3352"/>
    <x v="0"/>
    <x v="0"/>
    <s v="Norbe IX"/>
    <n v="4717"/>
    <m/>
    <m/>
    <d v="2025-05-18T00:00:00"/>
    <d v="2025-05-25T00:00:00"/>
    <n v="10780.56"/>
    <n v="10780.56"/>
    <s v=""/>
    <n v="4719"/>
    <d v="2025-06-17T00:00:00"/>
    <n v="1140"/>
    <n v="10780.56"/>
    <d v="2025-07-15T00:00:00"/>
    <n v="51"/>
    <n v="731"/>
    <m/>
    <d v="2025-07-18T00:00:00"/>
    <n v="54"/>
    <n v="0"/>
    <n v="42"/>
    <m/>
    <x v="8"/>
    <m/>
    <m/>
    <m/>
    <m/>
    <m/>
    <n v="10780.56"/>
    <m/>
    <m/>
    <m/>
    <m/>
    <m/>
    <m/>
    <m/>
    <m/>
    <n v="10780.56"/>
    <n v="256.68"/>
  </r>
  <r>
    <x v="8"/>
    <m/>
    <m/>
    <n v="2955"/>
    <x v="3"/>
    <x v="1"/>
    <s v="MV-18"/>
    <n v="3950"/>
    <m/>
    <m/>
    <d v="2025-05-18T00:00:00"/>
    <d v="2025-06-01T00:00:00"/>
    <n v="9280.2000000000007"/>
    <n v="9280.2000000000007"/>
    <s v=""/>
    <s v="4756-4841"/>
    <d v="2025-06-05T00:00:00"/>
    <n v="1353"/>
    <n v="0"/>
    <d v="2025-10-07T00:00:00"/>
    <n v="128"/>
    <m/>
    <m/>
    <m/>
    <s v=""/>
    <n v="9280.2000000000007"/>
    <n v="3"/>
    <m/>
    <x v="29"/>
    <n v="5205.2"/>
    <m/>
    <m/>
    <m/>
    <m/>
    <n v="275"/>
    <n v="3800"/>
    <m/>
    <m/>
    <m/>
    <m/>
    <m/>
    <m/>
    <m/>
    <n v="9280.2000000000007"/>
    <n v="3093.4"/>
  </r>
  <r>
    <x v="8"/>
    <s v="F"/>
    <m/>
    <n v="3352"/>
    <x v="0"/>
    <x v="0"/>
    <s v="Norbe IX"/>
    <n v="4717"/>
    <m/>
    <m/>
    <d v="2025-05-18T00:00:00"/>
    <d v="2025-05-25T00:00:00"/>
    <n v="35535.5"/>
    <n v="35535.5"/>
    <s v=""/>
    <n v="4719"/>
    <d v="2025-06-17T00:00:00"/>
    <n v="1140"/>
    <n v="30145.22"/>
    <d v="2025-07-15T00:00:00"/>
    <n v="51"/>
    <n v="731"/>
    <n v="5390.28"/>
    <d v="2025-07-18T00:00:00"/>
    <n v="54"/>
    <n v="-9.0949470177292824E-13"/>
    <n v="-21"/>
    <m/>
    <x v="106"/>
    <n v="40925.78"/>
    <m/>
    <m/>
    <m/>
    <m/>
    <n v="-5390.28"/>
    <m/>
    <m/>
    <m/>
    <m/>
    <m/>
    <m/>
    <m/>
    <m/>
    <n v="35535.5"/>
    <n v="-1692.1666666666667"/>
  </r>
  <r>
    <x v="5"/>
    <s v="F"/>
    <m/>
    <n v="3426"/>
    <x v="5"/>
    <x v="8"/>
    <s v="Skandi Atlantico"/>
    <n v="4896"/>
    <m/>
    <m/>
    <d v="2025-05-20T00:00:00"/>
    <d v="2025-05-20T00:00:00"/>
    <n v="23992.41"/>
    <n v="23992.410000000003"/>
    <s v=""/>
    <n v="4740"/>
    <d v="2025-06-10T00:00:00"/>
    <n v="3853"/>
    <n v="14534.69"/>
    <d v="2025-06-24T00:00:00"/>
    <n v="35"/>
    <n v="2503"/>
    <n v="9457.7199999999993"/>
    <d v="2025-06-24T00:00:00"/>
    <n v="35"/>
    <n v="3.637978807091713E-12"/>
    <n v="4"/>
    <m/>
    <x v="52"/>
    <n v="7827.82"/>
    <m/>
    <n v="3049.64"/>
    <n v="1211.04"/>
    <m/>
    <n v="750.5"/>
    <n v="8707.2199999999993"/>
    <m/>
    <m/>
    <m/>
    <n v="2446.1900000000005"/>
    <m/>
    <m/>
    <m/>
    <n v="23992.410000000003"/>
    <n v="5998.1025000000009"/>
  </r>
  <r>
    <x v="5"/>
    <s v="F"/>
    <m/>
    <n v="3272"/>
    <x v="0"/>
    <x v="10"/>
    <s v="Takatsugu J"/>
    <n v="4605"/>
    <m/>
    <m/>
    <d v="2025-05-21T00:00:00"/>
    <d v="2025-06-03T00:00:00"/>
    <n v="26910"/>
    <n v="26910"/>
    <s v=""/>
    <n v="4751"/>
    <d v="2025-06-03T00:00:00"/>
    <m/>
    <m/>
    <m/>
    <s v=""/>
    <n v="699"/>
    <n v="26910"/>
    <d v="2025-06-16T00:00:00"/>
    <n v="13"/>
    <n v="0"/>
    <m/>
    <m/>
    <x v="0"/>
    <m/>
    <m/>
    <m/>
    <m/>
    <n v="26910"/>
    <m/>
    <m/>
    <m/>
    <m/>
    <m/>
    <m/>
    <m/>
    <m/>
    <m/>
    <n v="26910"/>
    <s v=""/>
  </r>
  <r>
    <x v="5"/>
    <s v="F"/>
    <m/>
    <n v="3324"/>
    <x v="1"/>
    <x v="15"/>
    <s v="West Carina"/>
    <n v="4662"/>
    <m/>
    <m/>
    <d v="2025-05-21T00:00:00"/>
    <d v="2025-06-08T00:00:00"/>
    <n v="118582"/>
    <n v="118582"/>
    <s v=""/>
    <n v="4734"/>
    <d v="2025-06-11T00:00:00"/>
    <n v="3846"/>
    <n v="111442"/>
    <d v="2025-06-16T00:00:00"/>
    <n v="8"/>
    <n v="2497"/>
    <n v="7140"/>
    <d v="2025-06-16T00:00:00"/>
    <n v="8"/>
    <n v="0"/>
    <n v="44"/>
    <m/>
    <x v="35"/>
    <n v="108562"/>
    <m/>
    <n v="2880"/>
    <m/>
    <m/>
    <n v="7140"/>
    <m/>
    <m/>
    <m/>
    <m/>
    <m/>
    <m/>
    <m/>
    <m/>
    <n v="118582"/>
    <n v="2695.0454545454545"/>
  </r>
  <r>
    <x v="8"/>
    <s v="F"/>
    <m/>
    <n v="3272"/>
    <x v="0"/>
    <x v="10"/>
    <s v="Takatsugu J"/>
    <n v="4605"/>
    <m/>
    <m/>
    <d v="2025-05-21T00:00:00"/>
    <d v="2025-06-03T00:00:00"/>
    <n v="5220"/>
    <n v="5220"/>
    <s v=""/>
    <n v="4751"/>
    <d v="2025-06-03T00:00:00"/>
    <m/>
    <m/>
    <m/>
    <s v=""/>
    <n v="699"/>
    <n v="5220"/>
    <d v="2025-06-16T00:00:00"/>
    <n v="13"/>
    <n v="0"/>
    <m/>
    <m/>
    <x v="0"/>
    <m/>
    <m/>
    <m/>
    <m/>
    <n v="2070"/>
    <n v="3150"/>
    <m/>
    <m/>
    <m/>
    <m/>
    <m/>
    <m/>
    <m/>
    <m/>
    <n v="5220"/>
    <s v=""/>
  </r>
  <r>
    <x v="8"/>
    <s v="F"/>
    <m/>
    <n v="3324"/>
    <x v="1"/>
    <x v="15"/>
    <s v="West Carina"/>
    <n v="4662"/>
    <m/>
    <m/>
    <d v="2025-05-21T00:00:00"/>
    <d v="2025-06-08T00:00:00"/>
    <n v="96649.279999999999"/>
    <n v="96649.279999999999"/>
    <s v=""/>
    <n v="4734"/>
    <d v="2025-06-11T00:00:00"/>
    <n v="3846"/>
    <n v="89509.28"/>
    <d v="2025-06-16T00:00:00"/>
    <n v="8"/>
    <n v="2497"/>
    <n v="7140"/>
    <d v="2025-06-16T00:00:00"/>
    <n v="8"/>
    <n v="0"/>
    <n v="32"/>
    <m/>
    <x v="72"/>
    <n v="86629.28"/>
    <m/>
    <n v="2880"/>
    <m/>
    <m/>
    <n v="7140"/>
    <m/>
    <m/>
    <m/>
    <m/>
    <m/>
    <m/>
    <m/>
    <m/>
    <n v="96649.279999999999"/>
    <n v="3020.29"/>
  </r>
  <r>
    <x v="5"/>
    <s v="F"/>
    <m/>
    <n v="3339"/>
    <x v="3"/>
    <x v="11"/>
    <s v="SH2"/>
    <n v="4681"/>
    <m/>
    <m/>
    <d v="2025-05-22T00:00:00"/>
    <d v="2025-05-25T00:00:00"/>
    <n v="43243.4"/>
    <n v="43243.399999999994"/>
    <s v=""/>
    <n v="4741"/>
    <d v="2025-06-11T00:00:00"/>
    <n v="3848"/>
    <n v="29241.4"/>
    <d v="2025-06-20T00:00:00"/>
    <n v="26"/>
    <n v="2499"/>
    <n v="14002"/>
    <d v="2025-06-20T00:00:00"/>
    <n v="26"/>
    <n v="-7.2759576141834259E-12"/>
    <n v="12"/>
    <m/>
    <x v="10"/>
    <n v="23409.759999999998"/>
    <m/>
    <n v="1296"/>
    <m/>
    <m/>
    <n v="10816"/>
    <n v="3186"/>
    <m/>
    <m/>
    <m/>
    <n v="4535.6400000000003"/>
    <m/>
    <m/>
    <m/>
    <n v="43243.399999999994"/>
    <n v="3603.6166666666663"/>
  </r>
  <r>
    <x v="5"/>
    <s v="F"/>
    <m/>
    <n v="3381"/>
    <x v="5"/>
    <x v="8"/>
    <s v="Skandi Niterói"/>
    <n v="4493"/>
    <m/>
    <m/>
    <d v="2025-05-22T00:00:00"/>
    <d v="2025-05-25T00:00:00"/>
    <n v="58607.5"/>
    <n v="58607.500000000007"/>
    <s v=""/>
    <n v="4742"/>
    <d v="2025-06-04T00:00:00"/>
    <n v="1105"/>
    <n v="31948.400000000001"/>
    <d v="2025-06-30T00:00:00"/>
    <n v="36"/>
    <n v="712"/>
    <n v="26659.1"/>
    <d v="2025-06-30T00:00:00"/>
    <n v="36"/>
    <n v="7.2759576141834259E-12"/>
    <n v="14"/>
    <m/>
    <x v="4"/>
    <n v="26900.48"/>
    <m/>
    <n v="5047.92"/>
    <m/>
    <n v="9260.4"/>
    <n v="14811.44"/>
    <n v="2587.2600000000002"/>
    <m/>
    <m/>
    <m/>
    <m/>
    <m/>
    <m/>
    <m/>
    <n v="58607.500000000007"/>
    <n v="4186.2500000000009"/>
  </r>
  <r>
    <x v="5"/>
    <s v="F"/>
    <m/>
    <n v="3424"/>
    <x v="1"/>
    <x v="8"/>
    <s v="Skandi Niterói"/>
    <n v="4894"/>
    <m/>
    <m/>
    <d v="2025-05-22T00:00:00"/>
    <d v="2025-05-26T00:00:00"/>
    <n v="76857.679999999993"/>
    <n v="76857.679999999993"/>
    <s v=""/>
    <n v="4743"/>
    <d v="2025-06-04T00:00:00"/>
    <n v="3854"/>
    <n v="37780.120000000003"/>
    <d v="2025-06-24T00:00:00"/>
    <n v="29"/>
    <n v="2504"/>
    <n v="39077.560000000005"/>
    <d v="2025-06-24T00:00:00"/>
    <n v="29"/>
    <n v="-1.4551915228366852E-11"/>
    <n v="16"/>
    <m/>
    <x v="47"/>
    <n v="31311.279999999999"/>
    <m/>
    <n v="6093.84"/>
    <m/>
    <m/>
    <n v="33900.300000000003"/>
    <n v="5177.26"/>
    <m/>
    <m/>
    <m/>
    <m/>
    <m/>
    <n v="375"/>
    <m/>
    <n v="76857.679999999993"/>
    <n v="4803.6049999999996"/>
  </r>
  <r>
    <x v="8"/>
    <s v="F"/>
    <m/>
    <n v="3339"/>
    <x v="3"/>
    <x v="11"/>
    <s v="SH2"/>
    <n v="4681"/>
    <m/>
    <m/>
    <d v="2025-05-22T00:00:00"/>
    <d v="2025-05-25T00:00:00"/>
    <n v="6656"/>
    <n v="6656"/>
    <s v=""/>
    <n v="4741"/>
    <d v="2025-06-11T00:00:00"/>
    <n v="3848"/>
    <n v="0"/>
    <d v="2025-06-20T00:00:00"/>
    <n v="26"/>
    <n v="2499"/>
    <n v="6656"/>
    <d v="2025-06-20T00:00:00"/>
    <n v="26"/>
    <n v="0"/>
    <m/>
    <m/>
    <x v="0"/>
    <m/>
    <m/>
    <m/>
    <m/>
    <m/>
    <n v="6656"/>
    <m/>
    <m/>
    <m/>
    <m/>
    <m/>
    <m/>
    <m/>
    <m/>
    <n v="6656"/>
    <s v=""/>
  </r>
  <r>
    <x v="8"/>
    <s v="F"/>
    <m/>
    <n v="3424"/>
    <x v="1"/>
    <x v="8"/>
    <s v="Skandi Niterói"/>
    <n v="4894"/>
    <m/>
    <m/>
    <d v="2025-05-22T00:00:00"/>
    <d v="2025-05-26T00:00:00"/>
    <n v="9499.0300000000007"/>
    <n v="9499.0299999999988"/>
    <s v=""/>
    <n v="4743"/>
    <d v="2025-06-04T00:00:00"/>
    <n v="3854"/>
    <n v="7827.82"/>
    <d v="2025-06-24T00:00:00"/>
    <n v="29"/>
    <n v="2504"/>
    <n v="1671.21"/>
    <d v="2025-06-24T00:00:00"/>
    <n v="29"/>
    <n v="-9.0949470177292824E-13"/>
    <n v="4"/>
    <m/>
    <x v="52"/>
    <n v="7827.82"/>
    <m/>
    <m/>
    <m/>
    <m/>
    <m/>
    <n v="1671.21"/>
    <m/>
    <m/>
    <m/>
    <m/>
    <m/>
    <m/>
    <m/>
    <n v="9499.0299999999988"/>
    <n v="2374.7574999999997"/>
  </r>
  <r>
    <x v="5"/>
    <s v="F"/>
    <m/>
    <n v="3031"/>
    <x v="0"/>
    <x v="0"/>
    <s v="ODN I"/>
    <n v="4120"/>
    <m/>
    <m/>
    <d v="2025-05-24T00:00:00"/>
    <d v="2025-06-08T00:00:00"/>
    <n v="17111.84"/>
    <n v="17111.84"/>
    <s v=""/>
    <n v="4736"/>
    <d v="2025-06-18T00:00:00"/>
    <n v="1107"/>
    <n v="17111.84"/>
    <d v="2025-07-01T00:00:00"/>
    <n v="23"/>
    <n v="713"/>
    <n v="0"/>
    <d v="2025-07-01T00:00:00"/>
    <n v="23"/>
    <n v="0"/>
    <n v="8"/>
    <m/>
    <x v="5"/>
    <n v="17111.84"/>
    <m/>
    <m/>
    <m/>
    <m/>
    <m/>
    <m/>
    <m/>
    <m/>
    <m/>
    <m/>
    <m/>
    <m/>
    <m/>
    <n v="17111.84"/>
    <n v="2138.98"/>
  </r>
  <r>
    <x v="8"/>
    <s v="F"/>
    <m/>
    <n v="3031"/>
    <x v="0"/>
    <x v="0"/>
    <s v="ODN I"/>
    <n v="4120"/>
    <m/>
    <m/>
    <d v="2025-05-24T00:00:00"/>
    <d v="2025-06-08T00:00:00"/>
    <n v="16256.26"/>
    <n v="16256.26"/>
    <s v=""/>
    <n v="4736"/>
    <d v="2025-06-18T00:00:00"/>
    <n v="1107"/>
    <n v="14972.86"/>
    <d v="2025-07-01T00:00:00"/>
    <n v="23"/>
    <n v="713"/>
    <n v="1283.4000000000001"/>
    <d v="2025-07-01T00:00:00"/>
    <n v="23"/>
    <n v="-4.5474735088646412E-13"/>
    <n v="7"/>
    <m/>
    <x v="28"/>
    <n v="14972.86"/>
    <m/>
    <m/>
    <m/>
    <m/>
    <n v="1283.4000000000001"/>
    <m/>
    <m/>
    <m/>
    <m/>
    <m/>
    <m/>
    <m/>
    <m/>
    <n v="16256.26"/>
    <n v="2322.3228571428572"/>
  </r>
  <r>
    <x v="8"/>
    <s v="F"/>
    <m/>
    <n v="3359"/>
    <x v="1"/>
    <x v="15"/>
    <s v="West Jupiter"/>
    <n v="4730"/>
    <m/>
    <m/>
    <d v="2025-05-24T00:00:00"/>
    <d v="2025-06-22T00:00:00"/>
    <n v="265243.59999999998"/>
    <n v="265243.59999999998"/>
    <s v=""/>
    <n v="4769"/>
    <d v="2025-06-23T00:00:00"/>
    <n v="1098"/>
    <n v="230803.6"/>
    <d v="2025-06-25T00:00:00"/>
    <n v="3"/>
    <n v="708"/>
    <n v="34440"/>
    <d v="2025-06-25T00:00:00"/>
    <n v="3"/>
    <n v="-2.9103830456733704E-11"/>
    <n v="87"/>
    <n v="7"/>
    <x v="76"/>
    <n v="215619.6"/>
    <n v="8918"/>
    <n v="6266"/>
    <m/>
    <m/>
    <n v="34440"/>
    <m/>
    <m/>
    <m/>
    <m/>
    <m/>
    <m/>
    <m/>
    <m/>
    <n v="265243.59999999998"/>
    <n v="2821.7404255319148"/>
  </r>
  <r>
    <x v="5"/>
    <s v="F"/>
    <m/>
    <n v="3293"/>
    <x v="2"/>
    <x v="5"/>
    <s v="SH2"/>
    <n v="3970"/>
    <m/>
    <m/>
    <d v="2025-05-25T00:00:00"/>
    <d v="2025-06-15T00:00:00"/>
    <n v="45179.75"/>
    <n v="45179.75"/>
    <s v=""/>
    <n v="4735"/>
    <d v="2025-06-17T00:00:00"/>
    <n v="1096"/>
    <n v="27107.85"/>
    <d v="2025-06-23T00:00:00"/>
    <n v="8"/>
    <n v="706"/>
    <n v="18071.900000000001"/>
    <d v="2025-06-23T00:00:00"/>
    <n v="8"/>
    <n v="0"/>
    <n v="21"/>
    <m/>
    <x v="7"/>
    <n v="27107.85"/>
    <m/>
    <m/>
    <m/>
    <m/>
    <n v="18071.900000000001"/>
    <m/>
    <m/>
    <m/>
    <m/>
    <m/>
    <m/>
    <m/>
    <m/>
    <n v="45179.75"/>
    <n v="2151.4166666666665"/>
  </r>
  <r>
    <x v="5"/>
    <s v="F"/>
    <m/>
    <n v="3341"/>
    <x v="1"/>
    <x v="15"/>
    <s v="West Tellus"/>
    <n v="4693"/>
    <m/>
    <m/>
    <d v="2025-05-25T00:00:00"/>
    <d v="2025-06-15T00:00:00"/>
    <n v="62468"/>
    <n v="62468"/>
    <s v=""/>
    <n v="4752"/>
    <d v="2025-06-26T00:00:00"/>
    <n v="3859"/>
    <n v="53088"/>
    <d v="2025-07-11T00:00:00"/>
    <n v="26"/>
    <n v="2506"/>
    <n v="9380"/>
    <d v="2025-07-11T00:00:00"/>
    <n v="26"/>
    <n v="0"/>
    <n v="21"/>
    <m/>
    <x v="7"/>
    <n v="53088"/>
    <m/>
    <m/>
    <m/>
    <m/>
    <n v="9380"/>
    <m/>
    <m/>
    <m/>
    <m/>
    <m/>
    <m/>
    <m/>
    <m/>
    <n v="62468"/>
    <n v="2974.6666666666665"/>
  </r>
  <r>
    <x v="5"/>
    <s v="F"/>
    <m/>
    <n v="3383"/>
    <x v="0"/>
    <x v="0"/>
    <s v="Norbe IX"/>
    <n v="4789"/>
    <m/>
    <m/>
    <d v="2025-05-25T00:00:00"/>
    <d v="2025-05-31T00:00:00"/>
    <n v="27778.28"/>
    <n v="27778.28"/>
    <s v=""/>
    <n v="4737"/>
    <d v="2025-06-10T00:00:00"/>
    <n v="1081"/>
    <n v="26238.2"/>
    <d v="2025-06-13T00:00:00"/>
    <n v="13"/>
    <n v="695"/>
    <n v="1540.08"/>
    <d v="2025-06-13T00:00:00"/>
    <n v="13"/>
    <n v="-1.8189894035458565E-12"/>
    <n v="10"/>
    <m/>
    <x v="51"/>
    <n v="26238.2"/>
    <m/>
    <m/>
    <m/>
    <m/>
    <n v="1540.08"/>
    <m/>
    <m/>
    <m/>
    <m/>
    <m/>
    <m/>
    <m/>
    <m/>
    <n v="27778.28"/>
    <n v="2777.828"/>
  </r>
  <r>
    <x v="8"/>
    <s v="F"/>
    <m/>
    <n v="3293"/>
    <x v="2"/>
    <x v="5"/>
    <s v="SH2"/>
    <n v="3970"/>
    <m/>
    <m/>
    <d v="2025-05-25T00:00:00"/>
    <d v="2025-06-15T00:00:00"/>
    <n v="109205.91"/>
    <n v="109205.91"/>
    <s v=""/>
    <n v="4735"/>
    <d v="2025-06-17T00:00:00"/>
    <n v="1096"/>
    <n v="70480.41"/>
    <d v="2025-06-23T00:00:00"/>
    <n v="8"/>
    <n v="706"/>
    <n v="38725.5"/>
    <d v="2025-06-23T00:00:00"/>
    <n v="8"/>
    <n v="0"/>
    <n v="45"/>
    <m/>
    <x v="33"/>
    <n v="70480.41"/>
    <m/>
    <m/>
    <m/>
    <m/>
    <n v="38725.5"/>
    <m/>
    <m/>
    <m/>
    <m/>
    <m/>
    <m/>
    <m/>
    <m/>
    <n v="109205.91"/>
    <n v="2426.7980000000002"/>
  </r>
  <r>
    <x v="8"/>
    <s v="F"/>
    <m/>
    <n v="3341"/>
    <x v="1"/>
    <x v="15"/>
    <s v="West Tellus"/>
    <n v="4693"/>
    <m/>
    <m/>
    <d v="2025-05-25T00:00:00"/>
    <d v="2025-06-15T00:00:00"/>
    <n v="193033.91"/>
    <n v="193033.91"/>
    <s v=""/>
    <n v="4752"/>
    <d v="2025-06-26T00:00:00"/>
    <n v="3859"/>
    <n v="160957.6"/>
    <d v="2025-07-11T00:00:00"/>
    <n v="26"/>
    <n v="2506"/>
    <n v="32076.31"/>
    <d v="2025-07-11T00:00:00"/>
    <n v="26"/>
    <n v="-3.637978807091713E-12"/>
    <n v="63"/>
    <m/>
    <x v="107"/>
    <n v="155197.6"/>
    <m/>
    <n v="5760"/>
    <m/>
    <m/>
    <n v="31420"/>
    <n v="656.31"/>
    <m/>
    <m/>
    <m/>
    <m/>
    <m/>
    <m/>
    <m/>
    <n v="193033.91"/>
    <n v="3064.0303174603173"/>
  </r>
  <r>
    <x v="8"/>
    <s v="F"/>
    <m/>
    <n v="3383"/>
    <x v="0"/>
    <x v="0"/>
    <s v="Norbe IX"/>
    <n v="4789"/>
    <m/>
    <m/>
    <d v="2025-05-25T00:00:00"/>
    <d v="2025-05-31T00:00:00"/>
    <n v="-2909.02"/>
    <n v="-2909.0200000000023"/>
    <s v=""/>
    <n v="4737"/>
    <d v="2025-06-10T00:00:00"/>
    <n v="1081"/>
    <n v="-2566.7800000000002"/>
    <d v="2025-06-13T00:00:00"/>
    <n v="13"/>
    <n v="695"/>
    <n v="-342.24"/>
    <d v="2025-06-13T00:00:00"/>
    <n v="13"/>
    <n v="-2.0463630789890885E-12"/>
    <n v="-1"/>
    <m/>
    <x v="98"/>
    <n v="-2566.7800000000025"/>
    <m/>
    <m/>
    <m/>
    <m/>
    <n v="-342.24"/>
    <m/>
    <m/>
    <m/>
    <m/>
    <m/>
    <m/>
    <m/>
    <m/>
    <n v="-2909.0200000000023"/>
    <n v="2909.0200000000023"/>
  </r>
  <r>
    <x v="5"/>
    <s v="F"/>
    <m/>
    <n v="3208"/>
    <x v="6"/>
    <x v="15"/>
    <s v="West Polaris"/>
    <n v="4498"/>
    <m/>
    <m/>
    <d v="2025-05-27T00:00:00"/>
    <d v="2025-05-27T00:00:00"/>
    <n v="24455"/>
    <n v="24455"/>
    <s v=""/>
    <n v="4747"/>
    <d v="2025-05-30T00:00:00"/>
    <n v="3840"/>
    <n v="24455"/>
    <d v="2025-06-04T00:00:00"/>
    <n v="8"/>
    <m/>
    <m/>
    <m/>
    <s v=""/>
    <n v="0"/>
    <m/>
    <m/>
    <x v="0"/>
    <m/>
    <m/>
    <m/>
    <m/>
    <m/>
    <m/>
    <m/>
    <m/>
    <m/>
    <m/>
    <m/>
    <m/>
    <m/>
    <n v="24455"/>
    <n v="24455"/>
    <s v=""/>
  </r>
  <r>
    <x v="8"/>
    <s v="F"/>
    <m/>
    <n v="3345"/>
    <x v="1"/>
    <x v="12"/>
    <s v="Peregrino Charlie"/>
    <n v="4690"/>
    <m/>
    <m/>
    <d v="2025-05-28T00:00:00"/>
    <d v="2025-06-03T00:00:00"/>
    <n v="77695.06"/>
    <n v="77695.06"/>
    <s v=""/>
    <n v="4755"/>
    <d v="2025-06-23T00:00:00"/>
    <n v="1124"/>
    <n v="28594.16"/>
    <d v="2025-07-09T00:00:00"/>
    <n v="36"/>
    <n v="721"/>
    <n v="49100.9"/>
    <d v="2025-07-09T00:00:00"/>
    <n v="36"/>
    <n v="-7.2759576141834259E-12"/>
    <n v="12"/>
    <m/>
    <x v="10"/>
    <n v="26760"/>
    <m/>
    <n v="1834.16"/>
    <m/>
    <m/>
    <n v="39303"/>
    <n v="9797.9"/>
    <m/>
    <m/>
    <m/>
    <m/>
    <m/>
    <m/>
    <m/>
    <n v="77695.06"/>
    <n v="6474.5883333333331"/>
  </r>
  <r>
    <x v="5"/>
    <s v="F"/>
    <m/>
    <n v="3419"/>
    <x v="3"/>
    <x v="3"/>
    <s v="Orion"/>
    <n v="4871"/>
    <m/>
    <m/>
    <d v="2025-05-29T00:00:00"/>
    <d v="2025-06-08T00:00:00"/>
    <n v="7869.5"/>
    <n v="7869.5"/>
    <s v=""/>
    <n v="4706"/>
    <d v="2025-06-25T00:00:00"/>
    <n v="1108"/>
    <n v="6675.86"/>
    <d v="2025-07-01T00:00:00"/>
    <n v="23"/>
    <n v="714"/>
    <n v="1193.6400000000001"/>
    <d v="2025-07-01T00:00:00"/>
    <n v="23"/>
    <n v="2.2737367544323206E-13"/>
    <n v="3"/>
    <m/>
    <x v="29"/>
    <n v="6675.86"/>
    <m/>
    <m/>
    <m/>
    <m/>
    <n v="1193.6400000000001"/>
    <m/>
    <m/>
    <m/>
    <m/>
    <m/>
    <m/>
    <m/>
    <m/>
    <n v="7869.5"/>
    <n v="2623.1666666666665"/>
  </r>
  <r>
    <x v="5"/>
    <s v="F"/>
    <m/>
    <n v="3435"/>
    <x v="1"/>
    <x v="17"/>
    <s v="Base"/>
    <n v="4916"/>
    <m/>
    <m/>
    <d v="2025-05-29T00:00:00"/>
    <d v="2025-05-29T00:00:00"/>
    <n v="8272"/>
    <n v="8272"/>
    <s v=""/>
    <n v="4749"/>
    <d v="2025-05-30T00:00:00"/>
    <n v="1061"/>
    <n v="8272"/>
    <d v="2025-06-04T00:00:00"/>
    <n v="6"/>
    <m/>
    <m/>
    <m/>
    <s v=""/>
    <n v="0"/>
    <n v="2"/>
    <m/>
    <x v="1"/>
    <n v="4899"/>
    <m/>
    <n v="1160"/>
    <m/>
    <m/>
    <n v="713"/>
    <n v="1500"/>
    <m/>
    <m/>
    <m/>
    <m/>
    <m/>
    <m/>
    <m/>
    <n v="8272"/>
    <n v="4136"/>
  </r>
  <r>
    <x v="8"/>
    <s v="F"/>
    <m/>
    <n v="3419"/>
    <x v="3"/>
    <x v="3"/>
    <s v="Orion"/>
    <n v="4871"/>
    <m/>
    <m/>
    <d v="2025-05-29T00:00:00"/>
    <d v="2025-06-08T00:00:00"/>
    <n v="97622.01"/>
    <n v="97622.01"/>
    <s v=""/>
    <n v="4706"/>
    <d v="2025-06-25T00:00:00"/>
    <n v="1108"/>
    <n v="67923.649999999994"/>
    <d v="2025-07-01T00:00:00"/>
    <n v="23"/>
    <n v="714"/>
    <n v="29698.36"/>
    <d v="2025-07-01T00:00:00"/>
    <n v="23"/>
    <n v="0"/>
    <n v="21"/>
    <n v="9"/>
    <x v="19"/>
    <n v="51003.57"/>
    <n v="10013.789999999999"/>
    <n v="5171.1099999999997"/>
    <n v="1735.18"/>
    <m/>
    <n v="28647.360000000001"/>
    <n v="1051"/>
    <m/>
    <m/>
    <m/>
    <m/>
    <m/>
    <m/>
    <m/>
    <n v="97622.01"/>
    <n v="3254.067"/>
  </r>
  <r>
    <x v="8"/>
    <s v="F"/>
    <m/>
    <n v="3290"/>
    <x v="2"/>
    <x v="13"/>
    <s v="Amaralina Star"/>
    <n v="3380"/>
    <m/>
    <m/>
    <d v="2025-06-01T00:00:00"/>
    <d v="2025-06-30T00:00:00"/>
    <n v="166208.14000000001"/>
    <n v="166208.14000000001"/>
    <s v=""/>
    <n v="4759"/>
    <d v="2025-07-02T00:00:00"/>
    <n v="1123"/>
    <n v="166208.14000000001"/>
    <d v="2025-07-07T00:00:00"/>
    <n v="7"/>
    <m/>
    <m/>
    <m/>
    <s v=""/>
    <n v="0"/>
    <n v="88"/>
    <m/>
    <x v="108"/>
    <n v="156394.35"/>
    <m/>
    <n v="7331.76"/>
    <m/>
    <m/>
    <m/>
    <m/>
    <m/>
    <m/>
    <m/>
    <n v="2482.0300000000002"/>
    <m/>
    <m/>
    <m/>
    <n v="166208.14000000001"/>
    <n v="1888.7288636363637"/>
  </r>
  <r>
    <x v="8"/>
    <s v="F"/>
    <m/>
    <n v="3294"/>
    <x v="2"/>
    <x v="10"/>
    <s v="Takatsugu J"/>
    <n v="3701"/>
    <m/>
    <m/>
    <d v="2025-06-01T00:00:00"/>
    <d v="2025-06-15T00:00:00"/>
    <n v="93975.6"/>
    <n v="93975.6"/>
    <s v=""/>
    <n v="4770"/>
    <d v="2025-06-16T00:00:00"/>
    <n v="1082"/>
    <n v="56385.36"/>
    <d v="2025-06-16T00:00:00"/>
    <n v="1"/>
    <n v="698"/>
    <n v="37590.239999999998"/>
    <d v="2025-06-16T00:00:00"/>
    <n v="1"/>
    <n v="7.2759576141834259E-12"/>
    <n v="45"/>
    <m/>
    <x v="33"/>
    <n v="56385.36"/>
    <m/>
    <m/>
    <m/>
    <m/>
    <n v="37590.239999999998"/>
    <m/>
    <m/>
    <m/>
    <m/>
    <m/>
    <m/>
    <m/>
    <m/>
    <n v="93975.6"/>
    <n v="2088.3466666666668"/>
  </r>
  <r>
    <x v="8"/>
    <s v="F"/>
    <m/>
    <n v="3295"/>
    <x v="2"/>
    <x v="0"/>
    <s v="Norbe VI"/>
    <n v="2016"/>
    <m/>
    <m/>
    <d v="2025-06-01T00:00:00"/>
    <d v="2025-06-30T00:00:00"/>
    <n v="181036.98"/>
    <n v="181036.98"/>
    <s v=""/>
    <s v="4762-4834"/>
    <d v="2025-07-03T00:00:00"/>
    <s v="1137-1254"/>
    <n v="181036.98"/>
    <d v="2025-07-11T00:00:00"/>
    <n v="11"/>
    <m/>
    <m/>
    <m/>
    <s v=""/>
    <n v="0"/>
    <n v="76"/>
    <m/>
    <x v="109"/>
    <n v="165414.66"/>
    <m/>
    <m/>
    <m/>
    <m/>
    <m/>
    <m/>
    <m/>
    <m/>
    <m/>
    <n v="15622.32"/>
    <m/>
    <m/>
    <m/>
    <n v="181036.98"/>
    <n v="2382.0655263157896"/>
  </r>
  <r>
    <x v="8"/>
    <s v="F"/>
    <m/>
    <n v="3296"/>
    <x v="2"/>
    <x v="0"/>
    <s v="Norbe IX"/>
    <n v="2016"/>
    <m/>
    <m/>
    <d v="2025-06-01T00:00:00"/>
    <d v="2025-06-30T00:00:00"/>
    <n v="165414.66"/>
    <n v="165414.66"/>
    <s v=""/>
    <n v="4763"/>
    <d v="2025-07-01T00:00:00"/>
    <n v="1132"/>
    <n v="165414.66"/>
    <d v="2025-07-11T00:00:00"/>
    <n v="11"/>
    <m/>
    <m/>
    <m/>
    <s v=""/>
    <n v="0"/>
    <n v="90"/>
    <m/>
    <x v="45"/>
    <n v="165414.66"/>
    <m/>
    <m/>
    <m/>
    <m/>
    <m/>
    <m/>
    <m/>
    <m/>
    <m/>
    <m/>
    <m/>
    <m/>
    <m/>
    <n v="165414.66"/>
    <n v="1837.9406666666666"/>
  </r>
  <r>
    <x v="8"/>
    <s v="F"/>
    <m/>
    <n v="3297"/>
    <x v="2"/>
    <x v="0"/>
    <s v="ODN I"/>
    <n v="2016"/>
    <m/>
    <m/>
    <d v="2025-06-01T00:00:00"/>
    <d v="2025-06-30T00:00:00"/>
    <n v="165414.66"/>
    <n v="165414.66"/>
    <s v=""/>
    <n v="4764"/>
    <d v="2025-07-03T00:00:00"/>
    <n v="1129"/>
    <n v="165414.66"/>
    <d v="2025-07-11T00:00:00"/>
    <n v="11"/>
    <m/>
    <m/>
    <m/>
    <s v=""/>
    <n v="0"/>
    <n v="90"/>
    <m/>
    <x v="45"/>
    <n v="165414.66"/>
    <m/>
    <m/>
    <m/>
    <m/>
    <m/>
    <m/>
    <m/>
    <m/>
    <m/>
    <m/>
    <m/>
    <m/>
    <m/>
    <n v="165414.66"/>
    <n v="1837.9406666666666"/>
  </r>
  <r>
    <x v="8"/>
    <s v="F"/>
    <m/>
    <n v="3298"/>
    <x v="2"/>
    <x v="6"/>
    <s v="SSV Victoria"/>
    <n v="3610"/>
    <m/>
    <m/>
    <d v="2025-06-01T00:00:00"/>
    <d v="2025-06-30T00:00:00"/>
    <n v="162720"/>
    <n v="162720"/>
    <s v=""/>
    <n v="4760"/>
    <d v="2025-07-02T00:00:00"/>
    <n v="1121"/>
    <n v="162720"/>
    <d v="2025-07-07T00:00:00"/>
    <n v="7"/>
    <m/>
    <m/>
    <m/>
    <s v=""/>
    <n v="0"/>
    <n v="88"/>
    <m/>
    <x v="108"/>
    <n v="162720"/>
    <m/>
    <m/>
    <m/>
    <m/>
    <m/>
    <m/>
    <m/>
    <m/>
    <m/>
    <m/>
    <m/>
    <m/>
    <m/>
    <n v="162720"/>
    <n v="1849.090909090909"/>
  </r>
  <r>
    <x v="8"/>
    <s v="F"/>
    <m/>
    <n v="3299"/>
    <x v="2"/>
    <x v="6"/>
    <s v="DS Carolina"/>
    <n v="3610"/>
    <m/>
    <m/>
    <d v="2025-06-01T00:00:00"/>
    <d v="2025-06-30T00:00:00"/>
    <n v="162720"/>
    <n v="162720"/>
    <s v=""/>
    <n v="4761"/>
    <d v="2025-07-01T00:00:00"/>
    <n v="1119"/>
    <n v="162720"/>
    <d v="2025-07-04T00:00:00"/>
    <n v="4"/>
    <m/>
    <m/>
    <m/>
    <s v=""/>
    <n v="0"/>
    <n v="90"/>
    <m/>
    <x v="45"/>
    <n v="162720"/>
    <m/>
    <m/>
    <m/>
    <m/>
    <m/>
    <m/>
    <m/>
    <m/>
    <m/>
    <m/>
    <m/>
    <m/>
    <m/>
    <n v="162720"/>
    <n v="1808"/>
  </r>
  <r>
    <x v="8"/>
    <s v="F"/>
    <m/>
    <n v="3300"/>
    <x v="2"/>
    <x v="3"/>
    <s v="Corcovado"/>
    <n v="1877"/>
    <m/>
    <m/>
    <d v="2025-06-01T00:00:00"/>
    <d v="2025-06-30T00:00:00"/>
    <n v="189180"/>
    <n v="189180"/>
    <s v=""/>
    <n v="4772"/>
    <d v="2025-07-01T00:00:00"/>
    <n v="1114"/>
    <n v="166159.79999999999"/>
    <d v="2025-07-02T00:00:00"/>
    <n v="2"/>
    <n v="718"/>
    <n v="23020.2"/>
    <d v="2025-07-02T00:00:00"/>
    <n v="2"/>
    <n v="1.0913936421275139E-11"/>
    <n v="90"/>
    <m/>
    <x v="45"/>
    <n v="166159.79999999999"/>
    <m/>
    <m/>
    <m/>
    <m/>
    <n v="23020.2"/>
    <m/>
    <m/>
    <m/>
    <m/>
    <m/>
    <m/>
    <m/>
    <m/>
    <n v="189180"/>
    <n v="2102"/>
  </r>
  <r>
    <x v="8"/>
    <s v="F"/>
    <m/>
    <n v="3301"/>
    <x v="2"/>
    <x v="3"/>
    <s v="Mykonos"/>
    <n v="1877"/>
    <m/>
    <m/>
    <d v="2025-06-01T00:00:00"/>
    <d v="2025-06-30T00:00:00"/>
    <n v="192347.41"/>
    <n v="192347.41"/>
    <s v=""/>
    <s v="4773-4827"/>
    <d v="2025-07-02T00:00:00"/>
    <s v="1115-1201"/>
    <n v="169327.21"/>
    <d v="2025-07-02T00:00:00"/>
    <n v="2"/>
    <n v="719"/>
    <n v="23020.2"/>
    <d v="2025-07-02T00:00:00"/>
    <n v="2"/>
    <n v="1.0913936421275139E-11"/>
    <n v="90"/>
    <m/>
    <x v="45"/>
    <n v="166159.79999999999"/>
    <n v="3167.41"/>
    <m/>
    <m/>
    <m/>
    <n v="23020.2"/>
    <m/>
    <m/>
    <m/>
    <m/>
    <m/>
    <m/>
    <m/>
    <m/>
    <n v="192347.41"/>
    <n v="2137.1934444444446"/>
  </r>
  <r>
    <x v="8"/>
    <s v="F"/>
    <m/>
    <n v="3302"/>
    <x v="2"/>
    <x v="3"/>
    <s v="PBS"/>
    <n v="1877"/>
    <m/>
    <m/>
    <d v="2025-06-01T00:00:00"/>
    <d v="2025-06-30T00:00:00"/>
    <n v="224021.51"/>
    <n v="224021.51"/>
    <s v=""/>
    <n v="4774"/>
    <d v="2025-07-09T00:00:00"/>
    <n v="1139"/>
    <n v="201001.31"/>
    <d v="2025-07-14T00:00:00"/>
    <n v="14"/>
    <n v="727"/>
    <n v="23020.2"/>
    <d v="2025-07-14T00:00:00"/>
    <n v="14"/>
    <n v="1.0913936421275139E-11"/>
    <n v="105"/>
    <n v="3"/>
    <x v="110"/>
    <n v="166159.79999999999"/>
    <n v="3167.41"/>
    <m/>
    <m/>
    <m/>
    <n v="23020.2"/>
    <m/>
    <m/>
    <m/>
    <m/>
    <n v="31674.1"/>
    <m/>
    <m/>
    <m/>
    <n v="224021.51"/>
    <n v="2074.2732407407407"/>
  </r>
  <r>
    <x v="8"/>
    <s v="F"/>
    <m/>
    <n v="3303"/>
    <x v="2"/>
    <x v="3"/>
    <s v="KG2"/>
    <n v="1877"/>
    <m/>
    <m/>
    <d v="2025-06-01T00:00:00"/>
    <d v="2025-06-30T00:00:00"/>
    <n v="193579.42"/>
    <n v="193579.42"/>
    <s v=""/>
    <s v="4775-4828"/>
    <d v="2025-07-01T00:00:00"/>
    <s v="1112-1133"/>
    <n v="170559.22"/>
    <d v="2025-07-02T00:00:00"/>
    <n v="2"/>
    <n v="716"/>
    <n v="23020.2"/>
    <d v="2025-07-02T00:00:00"/>
    <n v="2"/>
    <n v="1.0913936421275139E-11"/>
    <n v="90"/>
    <m/>
    <x v="45"/>
    <n v="166159.79999999999"/>
    <m/>
    <m/>
    <m/>
    <m/>
    <n v="23020.2"/>
    <m/>
    <m/>
    <m/>
    <m/>
    <n v="4399.42"/>
    <m/>
    <m/>
    <m/>
    <n v="193579.42"/>
    <n v="2150.8824444444444"/>
  </r>
  <r>
    <x v="8"/>
    <s v="F"/>
    <m/>
    <n v="3304"/>
    <x v="2"/>
    <x v="3"/>
    <s v="Orion"/>
    <n v="1877"/>
    <m/>
    <m/>
    <d v="2025-06-01T00:00:00"/>
    <d v="2025-06-30T00:00:00"/>
    <n v="189180"/>
    <n v="189180"/>
    <s v=""/>
    <n v="4776"/>
    <d v="2025-07-01T00:00:00"/>
    <n v="1126"/>
    <n v="166159.79999999999"/>
    <d v="2025-07-09T00:00:00"/>
    <n v="9"/>
    <n v="722"/>
    <n v="23020.2"/>
    <d v="2025-07-09T00:00:00"/>
    <n v="9"/>
    <n v="1.0913936421275139E-11"/>
    <n v="89"/>
    <m/>
    <x v="75"/>
    <n v="166159.79999999999"/>
    <m/>
    <m/>
    <m/>
    <m/>
    <n v="23020.2"/>
    <m/>
    <m/>
    <m/>
    <m/>
    <m/>
    <m/>
    <m/>
    <m/>
    <n v="189180"/>
    <n v="2125.6179775280898"/>
  </r>
  <r>
    <x v="8"/>
    <s v="F"/>
    <m/>
    <n v="3305"/>
    <x v="2"/>
    <x v="3"/>
    <s v="Aquila"/>
    <n v="4191"/>
    <m/>
    <m/>
    <d v="2025-06-01T00:00:00"/>
    <d v="2025-06-30T00:00:00"/>
    <n v="189180"/>
    <n v="189180"/>
    <s v=""/>
    <n v="4777"/>
    <d v="2025-07-01T00:00:00"/>
    <n v="1113"/>
    <n v="166159.79999999999"/>
    <d v="2025-07-02T00:00:00"/>
    <n v="2"/>
    <n v="717"/>
    <n v="23020.2"/>
    <d v="2025-07-02T00:00:00"/>
    <n v="2"/>
    <n v="1.0913936421275139E-11"/>
    <n v="90"/>
    <m/>
    <x v="45"/>
    <n v="166159.79999999999"/>
    <m/>
    <m/>
    <m/>
    <m/>
    <n v="23020.2"/>
    <m/>
    <m/>
    <m/>
    <m/>
    <m/>
    <m/>
    <m/>
    <m/>
    <n v="189180"/>
    <n v="2102"/>
  </r>
  <r>
    <x v="8"/>
    <s v="F"/>
    <m/>
    <n v="3330"/>
    <x v="3"/>
    <x v="13"/>
    <s v="Amaralina Star"/>
    <n v="4642"/>
    <m/>
    <m/>
    <d v="2025-06-01T00:00:00"/>
    <d v="2025-06-30T00:00:00"/>
    <n v="176116.8"/>
    <n v="176116.80000000002"/>
    <s v=""/>
    <n v="4758"/>
    <d v="2025-07-02T00:00:00"/>
    <n v="1127"/>
    <n v="176116.8"/>
    <d v="2025-07-09T00:00:00"/>
    <n v="9"/>
    <m/>
    <m/>
    <m/>
    <s v=""/>
    <n v="2.9103830456733704E-11"/>
    <n v="90"/>
    <m/>
    <x v="45"/>
    <n v="156394.35"/>
    <m/>
    <n v="7331.76"/>
    <m/>
    <m/>
    <n v="12000"/>
    <m/>
    <m/>
    <m/>
    <m/>
    <n v="1241.01"/>
    <n v="-850.32"/>
    <m/>
    <m/>
    <n v="176116.80000000002"/>
    <n v="1956.8533333333335"/>
  </r>
  <r>
    <x v="8"/>
    <s v="F"/>
    <m/>
    <n v="3380"/>
    <x v="3"/>
    <x v="1"/>
    <s v="MV-20"/>
    <n v="4784"/>
    <m/>
    <m/>
    <d v="2025-06-01T00:00:00"/>
    <d v="2025-06-15T00:00:00"/>
    <n v="75339.48"/>
    <n v="75339.48"/>
    <s v=""/>
    <n v="4784"/>
    <d v="2025-06-27T00:00:00"/>
    <n v="1137"/>
    <n v="75339.48"/>
    <d v="2025-07-14T00:00:00"/>
    <n v="29"/>
    <m/>
    <m/>
    <m/>
    <s v=""/>
    <n v="0"/>
    <n v="40"/>
    <m/>
    <x v="48"/>
    <n v="75339.48"/>
    <m/>
    <m/>
    <m/>
    <m/>
    <m/>
    <m/>
    <m/>
    <m/>
    <m/>
    <m/>
    <m/>
    <m/>
    <m/>
    <n v="75339.48"/>
    <n v="1883.4869999999999"/>
  </r>
  <r>
    <x v="8"/>
    <s v="F"/>
    <m/>
    <n v="3406"/>
    <x v="6"/>
    <x v="15"/>
    <s v="West Carina"/>
    <n v="4779"/>
    <m/>
    <m/>
    <d v="2025-06-01T00:00:00"/>
    <d v="2025-06-30T00:00:00"/>
    <n v="16250"/>
    <n v="16250"/>
    <s v=""/>
    <n v="4778"/>
    <d v="2025-07-16T00:00:00"/>
    <n v="3865"/>
    <n v="16250"/>
    <d v="2025-07-18T00:00:00"/>
    <n v="18"/>
    <m/>
    <m/>
    <m/>
    <s v=""/>
    <n v="0"/>
    <m/>
    <m/>
    <x v="0"/>
    <m/>
    <m/>
    <m/>
    <m/>
    <m/>
    <m/>
    <m/>
    <m/>
    <m/>
    <m/>
    <m/>
    <m/>
    <m/>
    <n v="16250"/>
    <n v="16250"/>
    <s v=""/>
  </r>
  <r>
    <x v="8"/>
    <s v="F"/>
    <m/>
    <n v="3421"/>
    <x v="3"/>
    <x v="10"/>
    <s v="Takatsugu J"/>
    <n v="4884"/>
    <m/>
    <m/>
    <d v="2025-06-01T00:00:00"/>
    <d v="2025-06-15T00:00:00"/>
    <n v="87597.93"/>
    <n v="87597.93"/>
    <s v=""/>
    <n v="4746"/>
    <d v="2025-06-18T00:00:00"/>
    <n v="1102"/>
    <n v="73650.64"/>
    <d v="2025-06-26T00:00:00"/>
    <n v="11"/>
    <n v="710"/>
    <n v="13947.29"/>
    <d v="2025-06-26T00:00:00"/>
    <n v="11"/>
    <n v="-7.2759576141834259E-12"/>
    <n v="28"/>
    <m/>
    <x v="31"/>
    <n v="71963.92"/>
    <m/>
    <n v="1686.72"/>
    <m/>
    <m/>
    <n v="10626.56"/>
    <n v="3320.73"/>
    <m/>
    <m/>
    <m/>
    <m/>
    <m/>
    <m/>
    <m/>
    <n v="87597.93"/>
    <n v="3128.4974999999999"/>
  </r>
  <r>
    <x v="1"/>
    <s v="F"/>
    <m/>
    <n v="3302"/>
    <x v="2"/>
    <x v="3"/>
    <s v="PBS"/>
    <n v="1877"/>
    <m/>
    <m/>
    <d v="2025-06-01T00:00:00"/>
    <d v="2025-06-30T00:00:00"/>
    <n v="438.55"/>
    <n v="438.55000000000018"/>
    <s v=""/>
    <n v="4774"/>
    <d v="2025-07-09T00:00:00"/>
    <n v="1139"/>
    <n v="438.55"/>
    <d v="2025-07-14T00:00:00"/>
    <n v="14"/>
    <n v="727"/>
    <n v="0"/>
    <d v="2025-07-14T00:00:00"/>
    <n v="14"/>
    <n v="1.7053025658242404E-13"/>
    <m/>
    <n v="-3"/>
    <x v="81"/>
    <m/>
    <n v="-3167.41"/>
    <n v="3605.96"/>
    <m/>
    <m/>
    <m/>
    <m/>
    <m/>
    <m/>
    <m/>
    <m/>
    <m/>
    <m/>
    <m/>
    <n v="438.55000000000018"/>
    <n v="-146.18333333333339"/>
  </r>
  <r>
    <x v="1"/>
    <s v="F"/>
    <m/>
    <n v="3380"/>
    <x v="3"/>
    <x v="1"/>
    <s v="MV-20"/>
    <n v="4784"/>
    <m/>
    <m/>
    <d v="2025-06-01T00:00:00"/>
    <d v="2025-06-15T00:00:00"/>
    <n v="-195.73"/>
    <n v="-195.73"/>
    <s v=""/>
    <n v="4784"/>
    <d v="2025-06-27T00:00:00"/>
    <n v="1137"/>
    <n v="-195.73"/>
    <d v="2025-07-14T00:00:00"/>
    <n v="29"/>
    <m/>
    <m/>
    <m/>
    <s v=""/>
    <n v="0"/>
    <m/>
    <m/>
    <x v="0"/>
    <n v="-195.73"/>
    <m/>
    <m/>
    <m/>
    <m/>
    <m/>
    <m/>
    <m/>
    <m/>
    <m/>
    <m/>
    <m/>
    <m/>
    <m/>
    <n v="-195.73"/>
    <s v=""/>
  </r>
  <r>
    <x v="1"/>
    <s v="F"/>
    <m/>
    <n v="3436"/>
    <x v="3"/>
    <x v="6"/>
    <s v="DS Carolina"/>
    <n v="4750"/>
    <m/>
    <m/>
    <d v="2025-06-01T00:00:00"/>
    <d v="2025-06-30T00:00:00"/>
    <n v="39520"/>
    <n v="39520"/>
    <s v=""/>
    <n v="4865"/>
    <d v="2025-07-16T00:00:00"/>
    <n v="1164"/>
    <n v="39520"/>
    <d v="2025-07-23T00:00:00"/>
    <n v="23"/>
    <m/>
    <m/>
    <m/>
    <s v=""/>
    <n v="0"/>
    <m/>
    <m/>
    <x v="0"/>
    <m/>
    <m/>
    <m/>
    <m/>
    <m/>
    <m/>
    <m/>
    <m/>
    <m/>
    <m/>
    <m/>
    <m/>
    <m/>
    <n v="39520"/>
    <n v="39520"/>
    <s v=""/>
  </r>
  <r>
    <x v="1"/>
    <s v="F"/>
    <m/>
    <n v="3437"/>
    <x v="3"/>
    <x v="6"/>
    <s v="SSV Victoria"/>
    <n v="4751"/>
    <m/>
    <m/>
    <d v="2025-06-01T00:00:00"/>
    <d v="2025-06-30T00:00:00"/>
    <n v="39520"/>
    <n v="39520"/>
    <s v=""/>
    <n v="4864"/>
    <d v="2025-07-16T00:00:00"/>
    <n v="1149"/>
    <n v="39520"/>
    <d v="2025-07-18T00:00:00"/>
    <n v="18"/>
    <m/>
    <m/>
    <m/>
    <s v=""/>
    <n v="0"/>
    <m/>
    <m/>
    <x v="0"/>
    <m/>
    <m/>
    <m/>
    <m/>
    <m/>
    <m/>
    <m/>
    <m/>
    <m/>
    <m/>
    <m/>
    <m/>
    <m/>
    <n v="39520"/>
    <n v="39520"/>
    <s v=""/>
  </r>
  <r>
    <x v="1"/>
    <s v="F"/>
    <m/>
    <n v="3480"/>
    <x v="6"/>
    <x v="15"/>
    <s v="West Jupiter"/>
    <n v="4857"/>
    <m/>
    <m/>
    <d v="2025-06-01T00:00:00"/>
    <d v="2025-06-30T00:00:00"/>
    <n v="16250"/>
    <n v="16250"/>
    <s v=""/>
    <n v="4804"/>
    <d v="2025-07-21T00:00:00"/>
    <n v="3872"/>
    <n v="16250"/>
    <d v="2025-07-22T00:00:00"/>
    <n v="22"/>
    <m/>
    <m/>
    <m/>
    <s v=""/>
    <n v="0"/>
    <n v="0"/>
    <n v="0"/>
    <x v="0"/>
    <m/>
    <m/>
    <m/>
    <m/>
    <m/>
    <m/>
    <m/>
    <m/>
    <m/>
    <m/>
    <m/>
    <m/>
    <m/>
    <n v="16250"/>
    <n v="16250"/>
    <s v=""/>
  </r>
  <r>
    <x v="1"/>
    <s v="F"/>
    <m/>
    <n v="3481"/>
    <x v="6"/>
    <x v="15"/>
    <s v="West Tellus"/>
    <n v="4858"/>
    <m/>
    <m/>
    <d v="2025-06-01T00:00:00"/>
    <d v="2025-06-30T00:00:00"/>
    <n v="16250"/>
    <n v="16250"/>
    <s v=""/>
    <n v="4805"/>
    <d v="2025-07-21T00:00:00"/>
    <n v="1166"/>
    <n v="16250"/>
    <d v="2025-07-24T00:00:00"/>
    <n v="24"/>
    <m/>
    <m/>
    <m/>
    <s v=""/>
    <n v="0"/>
    <m/>
    <m/>
    <x v="0"/>
    <m/>
    <m/>
    <m/>
    <m/>
    <m/>
    <m/>
    <m/>
    <m/>
    <m/>
    <m/>
    <m/>
    <m/>
    <m/>
    <n v="16250"/>
    <n v="16250"/>
    <s v=""/>
  </r>
  <r>
    <x v="0"/>
    <s v="F"/>
    <m/>
    <n v="3295"/>
    <x v="2"/>
    <x v="0"/>
    <s v="Norbe VI"/>
    <n v="2016"/>
    <m/>
    <m/>
    <d v="2025-06-01T00:00:00"/>
    <d v="2025-06-30T00:00:00"/>
    <n v="229.74"/>
    <n v="229.73999999999978"/>
    <s v=""/>
    <s v="4762-4834"/>
    <d v="2025-07-03T00:00:00"/>
    <s v="1137-1254"/>
    <n v="229.74"/>
    <d v="2025-09-01T00:00:00"/>
    <n v="63"/>
    <m/>
    <m/>
    <m/>
    <s v=""/>
    <n v="-2.2737367544323206E-13"/>
    <m/>
    <m/>
    <x v="0"/>
    <m/>
    <m/>
    <m/>
    <m/>
    <m/>
    <m/>
    <m/>
    <m/>
    <m/>
    <m/>
    <n v="229.73999999999978"/>
    <m/>
    <m/>
    <m/>
    <n v="229.73999999999978"/>
    <s v=""/>
  </r>
  <r>
    <x v="0"/>
    <s v="F"/>
    <m/>
    <n v="3301"/>
    <x v="2"/>
    <x v="3"/>
    <s v="Mykonos"/>
    <n v="1877"/>
    <m/>
    <m/>
    <d v="2025-06-01T00:00:00"/>
    <d v="2025-06-30T00:00:00"/>
    <n v="1033.02"/>
    <n v="1033.02"/>
    <s v=""/>
    <s v="4773-4827"/>
    <d v="2025-07-02T00:00:00"/>
    <s v="1115-1201"/>
    <n v="1033.02"/>
    <d v="2025-08-12T00:00:00"/>
    <n v="43"/>
    <n v="719"/>
    <n v="0"/>
    <d v="2025-07-02T00:00:00"/>
    <n v="2"/>
    <n v="0"/>
    <m/>
    <m/>
    <x v="0"/>
    <m/>
    <m/>
    <n v="635.38"/>
    <n v="397.64"/>
    <m/>
    <m/>
    <m/>
    <m/>
    <m/>
    <m/>
    <m/>
    <m/>
    <m/>
    <m/>
    <n v="1033.02"/>
    <s v=""/>
  </r>
  <r>
    <x v="0"/>
    <s v="F"/>
    <m/>
    <n v="3445"/>
    <x v="6"/>
    <x v="5"/>
    <s v="SH2"/>
    <n v="4912"/>
    <m/>
    <m/>
    <d v="2025-06-01T00:00:00"/>
    <d v="2025-06-30T00:00:00"/>
    <n v="22800"/>
    <n v="22800"/>
    <s v=""/>
    <n v="4946"/>
    <d v="2025-08-15T00:00:00"/>
    <n v="1230"/>
    <n v="22800"/>
    <d v="2025-08-19T00:00:00"/>
    <n v="50"/>
    <m/>
    <m/>
    <m/>
    <s v=""/>
    <n v="0"/>
    <m/>
    <m/>
    <x v="0"/>
    <m/>
    <m/>
    <m/>
    <m/>
    <m/>
    <m/>
    <m/>
    <m/>
    <m/>
    <m/>
    <m/>
    <m/>
    <m/>
    <n v="22800"/>
    <n v="22800"/>
    <s v=""/>
  </r>
  <r>
    <x v="8"/>
    <s v="F"/>
    <m/>
    <n v="3377"/>
    <x v="0"/>
    <x v="6"/>
    <s v="DS Carolina"/>
    <n v="4769"/>
    <m/>
    <m/>
    <d v="2025-06-02T00:00:00"/>
    <d v="2025-06-05T00:00:00"/>
    <n v="21194.400000000001"/>
    <n v="21194.400000000001"/>
    <s v=""/>
    <n v="4757"/>
    <d v="2025-06-05T00:00:00"/>
    <n v="1100"/>
    <n v="21194.400000000001"/>
    <d v="2025-06-24T00:00:00"/>
    <n v="19"/>
    <m/>
    <m/>
    <m/>
    <s v=""/>
    <n v="0"/>
    <n v="6"/>
    <m/>
    <x v="3"/>
    <n v="14234.4"/>
    <m/>
    <n v="6960"/>
    <m/>
    <m/>
    <m/>
    <m/>
    <m/>
    <m/>
    <m/>
    <m/>
    <m/>
    <m/>
    <m/>
    <n v="21194.400000000001"/>
    <n v="3532.4"/>
  </r>
  <r>
    <x v="8"/>
    <s v="F"/>
    <m/>
    <n v="3446"/>
    <x v="0"/>
    <x v="11"/>
    <s v="SH1"/>
    <n v="4910"/>
    <m/>
    <m/>
    <d v="2025-06-02T00:00:00"/>
    <d v="2025-06-10T00:00:00"/>
    <n v="111830.39999999999"/>
    <n v="111830.39999999999"/>
    <s v=""/>
    <n v="4779"/>
    <d v="2025-07-02T00:00:00"/>
    <n v="3864"/>
    <n v="87854.399999999994"/>
    <d v="2025-07-18T00:00:00"/>
    <n v="38"/>
    <n v="2510"/>
    <n v="23976"/>
    <d v="2025-07-18T00:00:00"/>
    <n v="38"/>
    <n v="0"/>
    <n v="36"/>
    <m/>
    <x v="11"/>
    <n v="84398.399999999994"/>
    <m/>
    <n v="3456"/>
    <m/>
    <n v="12312"/>
    <n v="11664"/>
    <m/>
    <m/>
    <m/>
    <m/>
    <m/>
    <m/>
    <m/>
    <m/>
    <n v="111830.39999999999"/>
    <n v="3106.3999999999996"/>
  </r>
  <r>
    <x v="8"/>
    <s v="F"/>
    <m/>
    <n v="3415"/>
    <x v="3"/>
    <x v="1"/>
    <s v="FPSO Bacalhau"/>
    <n v="4874"/>
    <m/>
    <m/>
    <d v="2025-06-05T00:00:00"/>
    <d v="2025-06-12T00:00:00"/>
    <n v="19817.439999999999"/>
    <n v="19817.439999999999"/>
    <s v=""/>
    <n v="4785"/>
    <d v="2025-06-24T00:00:00"/>
    <n v="1138"/>
    <n v="19817.439999999999"/>
    <d v="2025-07-14T00:00:00"/>
    <n v="32"/>
    <m/>
    <m/>
    <m/>
    <s v=""/>
    <n v="0"/>
    <n v="20"/>
    <m/>
    <x v="66"/>
    <n v="19817.439999999999"/>
    <m/>
    <m/>
    <m/>
    <m/>
    <m/>
    <m/>
    <m/>
    <m/>
    <m/>
    <m/>
    <m/>
    <m/>
    <m/>
    <n v="19817.439999999999"/>
    <n v="990.87199999999996"/>
  </r>
  <r>
    <x v="8"/>
    <s v="F"/>
    <m/>
    <n v="3324"/>
    <x v="1"/>
    <x v="15"/>
    <s v="West Carina"/>
    <n v="4662"/>
    <m/>
    <m/>
    <d v="2025-06-08T00:00:00"/>
    <d v="2025-06-30T00:00:00"/>
    <n v="341860.38"/>
    <n v="341860.38"/>
    <s v=""/>
    <n v="4766"/>
    <d v="2025-07-01T00:00:00"/>
    <n v="3863"/>
    <n v="318400.38"/>
    <d v="2025-07-15T00:00:00"/>
    <n v="15"/>
    <n v="2509"/>
    <n v="23460"/>
    <d v="2025-07-15T00:00:00"/>
    <n v="15"/>
    <n v="0"/>
    <n v="106"/>
    <n v="33"/>
    <x v="111"/>
    <n v="267360.8"/>
    <n v="40337"/>
    <n v="9637.5"/>
    <n v="1065.08"/>
    <m/>
    <n v="23460"/>
    <m/>
    <m/>
    <m/>
    <m/>
    <m/>
    <m/>
    <m/>
    <m/>
    <n v="341860.38"/>
    <n v="2459.4271942446044"/>
  </r>
  <r>
    <x v="8"/>
    <s v="F"/>
    <m/>
    <n v="3344"/>
    <x v="3"/>
    <x v="1"/>
    <s v="MV-24"/>
    <n v="4711"/>
    <m/>
    <m/>
    <d v="2025-06-08T00:00:00"/>
    <d v="2025-06-22T00:00:00"/>
    <n v="70657.7"/>
    <n v="70657.7"/>
    <s v=""/>
    <n v="4806"/>
    <d v="2025-07-16T00:00:00"/>
    <n v="1168"/>
    <n v="70657.7"/>
    <d v="2025-07-25T00:00:00"/>
    <n v="33"/>
    <m/>
    <m/>
    <m/>
    <s v=""/>
    <n v="0"/>
    <n v="42"/>
    <m/>
    <x v="8"/>
    <n v="70657.7"/>
    <m/>
    <m/>
    <m/>
    <m/>
    <m/>
    <m/>
    <m/>
    <m/>
    <m/>
    <m/>
    <m/>
    <m/>
    <m/>
    <n v="70657.7"/>
    <n v="1682.3261904761905"/>
  </r>
  <r>
    <x v="8"/>
    <s v="F"/>
    <m/>
    <n v="3425"/>
    <x v="1"/>
    <x v="8"/>
    <s v="Skandi Recife"/>
    <n v="4895"/>
    <m/>
    <m/>
    <d v="2025-06-08T00:00:00"/>
    <d v="2025-06-08T00:00:00"/>
    <n v="20919.61"/>
    <n v="20919.61"/>
    <s v=""/>
    <n v="4767"/>
    <d v="2025-06-17T00:00:00"/>
    <n v="3855"/>
    <n v="11249.03"/>
    <d v="2025-06-25T00:00:00"/>
    <n v="17"/>
    <n v="2505"/>
    <n v="9670.58"/>
    <d v="2025-06-25T00:00:00"/>
    <n v="17"/>
    <n v="0"/>
    <n v="4"/>
    <m/>
    <x v="52"/>
    <n v="8199.39"/>
    <m/>
    <n v="3049.64"/>
    <m/>
    <m/>
    <n v="963.36"/>
    <n v="8707.2199999999993"/>
    <m/>
    <m/>
    <m/>
    <m/>
    <m/>
    <m/>
    <m/>
    <n v="20919.61"/>
    <n v="5229.9025000000001"/>
  </r>
  <r>
    <x v="1"/>
    <s v="F"/>
    <m/>
    <n v="3324"/>
    <x v="1"/>
    <x v="15"/>
    <s v="West Carina"/>
    <n v="4662"/>
    <m/>
    <m/>
    <d v="2025-06-08T00:00:00"/>
    <d v="2025-06-30T00:00:00"/>
    <n v="-25669"/>
    <n v="-25668.999999999985"/>
    <s v=""/>
    <n v="4766"/>
    <d v="2025-07-01T00:00:00"/>
    <n v="3863"/>
    <n v="-25668.999999999985"/>
    <d v="2025-07-15T00:00:00"/>
    <n v="15"/>
    <n v="2509"/>
    <n v="0"/>
    <d v="2025-07-15T00:00:00"/>
    <n v="15"/>
    <n v="0"/>
    <m/>
    <n v="-21"/>
    <x v="106"/>
    <m/>
    <n v="-25668.999999999985"/>
    <m/>
    <m/>
    <m/>
    <m/>
    <m/>
    <m/>
    <m/>
    <m/>
    <m/>
    <m/>
    <m/>
    <m/>
    <n v="-25668.999999999985"/>
    <n v="1222.3333333333326"/>
  </r>
  <r>
    <x v="1"/>
    <s v="F"/>
    <m/>
    <n v="3344"/>
    <x v="3"/>
    <x v="1"/>
    <s v="MV-24"/>
    <n v="4711"/>
    <m/>
    <m/>
    <d v="2025-06-08T00:00:00"/>
    <d v="2025-06-22T00:00:00"/>
    <n v="61.21"/>
    <n v="61.21"/>
    <s v=""/>
    <n v="4806"/>
    <d v="2025-07-16T00:00:00"/>
    <n v="1168"/>
    <n v="61.21"/>
    <d v="2025-07-25T00:00:00"/>
    <n v="33"/>
    <m/>
    <m/>
    <m/>
    <s v=""/>
    <n v="0"/>
    <m/>
    <m/>
    <x v="0"/>
    <m/>
    <m/>
    <m/>
    <m/>
    <m/>
    <m/>
    <m/>
    <m/>
    <m/>
    <m/>
    <m/>
    <n v="61.21"/>
    <m/>
    <m/>
    <n v="61.21"/>
    <s v=""/>
  </r>
  <r>
    <x v="8"/>
    <s v="F"/>
    <m/>
    <n v="3291"/>
    <x v="2"/>
    <x v="13"/>
    <s v="Brava Star"/>
    <n v="3380"/>
    <m/>
    <m/>
    <d v="2025-06-09T00:00:00"/>
    <d v="2025-06-23T00:00:00"/>
    <n v="90249.7"/>
    <n v="90249.7"/>
    <s v=""/>
    <n v="4771"/>
    <d v="2025-06-23T00:00:00"/>
    <n v="1146"/>
    <n v="90249.7"/>
    <d v="2025-07-18T00:00:00"/>
    <n v="25"/>
    <m/>
    <m/>
    <m/>
    <s v=""/>
    <n v="0"/>
    <n v="42"/>
    <m/>
    <x v="8"/>
    <n v="82107.03"/>
    <m/>
    <n v="3665.88"/>
    <m/>
    <m/>
    <m/>
    <m/>
    <m/>
    <m/>
    <m/>
    <n v="4476.79"/>
    <m/>
    <m/>
    <m/>
    <n v="90249.7"/>
    <n v="2148.8023809523811"/>
  </r>
  <r>
    <x v="8"/>
    <s v="F"/>
    <m/>
    <n v="3341"/>
    <x v="1"/>
    <x v="15"/>
    <s v="West Tellus"/>
    <n v="4693"/>
    <m/>
    <m/>
    <d v="2025-06-09T00:00:00"/>
    <d v="2025-06-30T00:00:00"/>
    <n v="237602.62"/>
    <n v="237602.62"/>
    <s v=""/>
    <n v="4782"/>
    <d v="2025-07-04T00:00:00"/>
    <n v="3860"/>
    <n v="209042.62"/>
    <d v="2025-07-11T00:00:00"/>
    <n v="11"/>
    <n v="2507"/>
    <n v="28560"/>
    <d v="2025-07-11T00:00:00"/>
    <n v="11"/>
    <n v="0"/>
    <n v="81"/>
    <n v="3"/>
    <x v="27"/>
    <n v="198018"/>
    <n v="3667"/>
    <n v="5760"/>
    <n v="1597.62"/>
    <m/>
    <n v="28560"/>
    <m/>
    <m/>
    <m/>
    <m/>
    <m/>
    <m/>
    <m/>
    <m/>
    <n v="237602.62"/>
    <n v="2828.6026190476191"/>
  </r>
  <r>
    <x v="1"/>
    <s v="F"/>
    <m/>
    <n v="3341"/>
    <x v="1"/>
    <x v="15"/>
    <s v="West Tellus"/>
    <n v="4693"/>
    <m/>
    <m/>
    <d v="2025-06-09T00:00:00"/>
    <d v="2025-06-30T00:00:00"/>
    <n v="87887"/>
    <n v="87887"/>
    <s v=""/>
    <n v="4782"/>
    <d v="2025-07-04T00:00:00"/>
    <n v="3860"/>
    <n v="83807"/>
    <d v="2025-07-11T00:00:00"/>
    <n v="11"/>
    <n v="2507"/>
    <n v="4080"/>
    <d v="2025-07-11T00:00:00"/>
    <n v="11"/>
    <n v="0"/>
    <n v="33"/>
    <m/>
    <x v="16"/>
    <n v="80674"/>
    <m/>
    <n v="3133"/>
    <m/>
    <m/>
    <n v="4080"/>
    <m/>
    <m/>
    <m/>
    <m/>
    <m/>
    <m/>
    <m/>
    <m/>
    <n v="87887"/>
    <n v="2663.242424242424"/>
  </r>
  <r>
    <x v="8"/>
    <s v="F"/>
    <m/>
    <n v="3439"/>
    <x v="5"/>
    <x v="7"/>
    <s v="Peregrino Alpha"/>
    <n v="4919"/>
    <m/>
    <m/>
    <d v="2025-06-10T00:00:00"/>
    <d v="2025-06-30T00:00:00"/>
    <n v="612963"/>
    <n v="612963"/>
    <s v=""/>
    <s v="4784.1"/>
    <d v="2025-07-03T00:00:00"/>
    <n v="1241"/>
    <n v="482449.91999999998"/>
    <d v="2025-08-26T00:00:00"/>
    <n v="57"/>
    <n v="782"/>
    <n v="130513.08"/>
    <d v="2025-08-19T00:00:00"/>
    <n v="50"/>
    <n v="1.4551915228366852E-11"/>
    <n v="134"/>
    <m/>
    <x v="112"/>
    <n v="354888"/>
    <m/>
    <n v="12839.12"/>
    <m/>
    <m/>
    <n v="130513.08"/>
    <n v="3864.8"/>
    <m/>
    <n v="99468"/>
    <m/>
    <n v="11390"/>
    <m/>
    <m/>
    <m/>
    <n v="612963"/>
    <n v="4574.3507462686566"/>
  </r>
  <r>
    <x v="0"/>
    <s v="F"/>
    <m/>
    <n v="3439"/>
    <x v="5"/>
    <x v="7"/>
    <s v="Peregrino Alpha"/>
    <n v="4919"/>
    <m/>
    <m/>
    <d v="2025-06-10T00:00:00"/>
    <d v="2025-06-30T00:00:00"/>
    <n v="-595.20000000000005"/>
    <n v="-595.20000000000005"/>
    <s v=""/>
    <s v="4784.1"/>
    <d v="2025-07-03T00:00:00"/>
    <n v="1241"/>
    <n v="-595.20000000000005"/>
    <d v="2025-08-26T00:00:00"/>
    <n v="57"/>
    <n v="782"/>
    <n v="0"/>
    <d v="2025-08-19T00:00:00"/>
    <n v="50"/>
    <n v="0"/>
    <m/>
    <m/>
    <x v="0"/>
    <n v="-595.20000000000005"/>
    <m/>
    <m/>
    <m/>
    <m/>
    <m/>
    <m/>
    <m/>
    <m/>
    <m/>
    <m/>
    <m/>
    <m/>
    <m/>
    <n v="-595.20000000000005"/>
    <s v=""/>
  </r>
  <r>
    <x v="5"/>
    <s v="F"/>
    <m/>
    <n v="3266"/>
    <x v="3"/>
    <x v="1"/>
    <s v="MV-32"/>
    <n v="4601"/>
    <m/>
    <m/>
    <d v="2025-06-11T00:00:00"/>
    <d v="2025-06-25T00:00:00"/>
    <n v="42450.06"/>
    <n v="42450.06"/>
    <s v=""/>
    <n v="4729"/>
    <d v="2025-07-04T00:00:00"/>
    <n v="1159"/>
    <n v="38600.06"/>
    <d v="2025-07-23T00:00:00"/>
    <n v="28"/>
    <n v="740"/>
    <n v="3850"/>
    <d v="2025-07-23T00:00:00"/>
    <n v="28"/>
    <n v="0"/>
    <n v="30"/>
    <m/>
    <x v="19"/>
    <n v="36800"/>
    <m/>
    <n v="1800.06"/>
    <m/>
    <m/>
    <n v="3850"/>
    <m/>
    <m/>
    <m/>
    <m/>
    <m/>
    <m/>
    <m/>
    <m/>
    <n v="42450.06"/>
    <n v="1415.002"/>
  </r>
  <r>
    <x v="8"/>
    <s v="F"/>
    <m/>
    <n v="3266"/>
    <x v="3"/>
    <x v="1"/>
    <s v="MV-32"/>
    <n v="4601"/>
    <m/>
    <m/>
    <d v="2025-06-11T00:00:00"/>
    <d v="2025-06-25T00:00:00"/>
    <n v="57977.06"/>
    <n v="57977.06"/>
    <s v=""/>
    <n v="4729"/>
    <d v="2025-07-04T00:00:00"/>
    <n v="1159"/>
    <n v="53852.06"/>
    <d v="2025-07-23T00:00:00"/>
    <n v="28"/>
    <n v="740"/>
    <n v="4125"/>
    <d v="2025-07-23T00:00:00"/>
    <n v="28"/>
    <n v="0"/>
    <n v="39"/>
    <n v="6"/>
    <x v="33"/>
    <n v="48334"/>
    <n v="3718"/>
    <n v="1800.06"/>
    <m/>
    <m/>
    <n v="4125"/>
    <m/>
    <m/>
    <m/>
    <m/>
    <m/>
    <m/>
    <m/>
    <m/>
    <n v="57977.06"/>
    <n v="1288.3791111111111"/>
  </r>
  <r>
    <x v="1"/>
    <s v="F"/>
    <m/>
    <n v="3266"/>
    <x v="3"/>
    <x v="1"/>
    <s v="MV-32"/>
    <n v="4601"/>
    <m/>
    <m/>
    <d v="2025-06-11T00:00:00"/>
    <d v="2025-06-25T00:00:00"/>
    <n v="-42450.61"/>
    <n v="-42450.61"/>
    <s v=""/>
    <n v="4729"/>
    <d v="2025-07-04T00:00:00"/>
    <n v="1159"/>
    <n v="-38600.61"/>
    <d v="2025-07-23T00:00:00"/>
    <n v="28"/>
    <n v="740"/>
    <n v="-3850"/>
    <d v="2025-07-23T00:00:00"/>
    <n v="28"/>
    <n v="0"/>
    <n v="-30"/>
    <m/>
    <x v="113"/>
    <n v="-36800"/>
    <m/>
    <n v="-1800.06"/>
    <m/>
    <m/>
    <n v="-3850"/>
    <m/>
    <m/>
    <m/>
    <m/>
    <m/>
    <n v="-0.55000000000000004"/>
    <m/>
    <m/>
    <n v="-42450.61"/>
    <n v="1415.0203333333334"/>
  </r>
  <r>
    <x v="1"/>
    <s v="F"/>
    <m/>
    <n v="3432"/>
    <x v="3"/>
    <x v="11"/>
    <s v="SH1"/>
    <n v="4907"/>
    <m/>
    <m/>
    <d v="2025-06-11T00:00:00"/>
    <d v="2025-07-10T00:00:00"/>
    <n v="26113.599999999999"/>
    <n v="26113.599999999999"/>
    <s v=""/>
    <n v="4786"/>
    <d v="2025-07-17T00:00:00"/>
    <n v="3868"/>
    <n v="26113.599999999999"/>
    <d v="2025-07-21T00:00:00"/>
    <n v="11"/>
    <m/>
    <m/>
    <m/>
    <s v=""/>
    <n v="0"/>
    <n v="8"/>
    <n v="7"/>
    <x v="15"/>
    <n v="18155.199999999997"/>
    <n v="7958.4"/>
    <m/>
    <m/>
    <m/>
    <m/>
    <m/>
    <m/>
    <m/>
    <m/>
    <m/>
    <m/>
    <m/>
    <m/>
    <n v="26113.599999999999"/>
    <n v="1740.9066666666665"/>
  </r>
  <r>
    <x v="8"/>
    <s v="F"/>
    <m/>
    <n v="3440"/>
    <x v="6"/>
    <x v="10"/>
    <s v="Takatsugu J"/>
    <n v="4900"/>
    <m/>
    <m/>
    <d v="2025-06-13T00:00:00"/>
    <d v="2025-06-13T00:00:00"/>
    <n v="49255"/>
    <n v="49255"/>
    <s v=""/>
    <n v="4783"/>
    <d v="2025-06-16T00:00:00"/>
    <n v="1103"/>
    <n v="49255"/>
    <d v="2025-06-27T00:00:00"/>
    <n v="14"/>
    <m/>
    <m/>
    <m/>
    <s v=""/>
    <n v="0"/>
    <m/>
    <m/>
    <x v="0"/>
    <m/>
    <m/>
    <m/>
    <m/>
    <m/>
    <m/>
    <m/>
    <m/>
    <m/>
    <m/>
    <m/>
    <m/>
    <n v="375"/>
    <n v="48880"/>
    <n v="49255"/>
    <s v=""/>
  </r>
  <r>
    <x v="8"/>
    <s v="F"/>
    <m/>
    <n v="3287"/>
    <x v="0"/>
    <x v="3"/>
    <s v="Mykonos"/>
    <n v="4631"/>
    <m/>
    <m/>
    <d v="2025-06-14T00:00:00"/>
    <d v="2025-06-29T00:00:00"/>
    <n v="206275.97"/>
    <n v="206275.97"/>
    <s v=""/>
    <n v="4801"/>
    <d v="2025-07-08T00:00:00"/>
    <n v="1180"/>
    <n v="181856.13"/>
    <d v="2025-08-01T00:00:00"/>
    <n v="33"/>
    <n v="752"/>
    <n v="24419.84"/>
    <d v="2025-08-01T00:00:00"/>
    <n v="33"/>
    <n v="-3.637978807091713E-12"/>
    <n v="59"/>
    <n v="5"/>
    <x v="65"/>
    <n v="156256.13"/>
    <m/>
    <m/>
    <m/>
    <m/>
    <n v="24419.84"/>
    <m/>
    <m/>
    <n v="25600"/>
    <m/>
    <m/>
    <m/>
    <m/>
    <m/>
    <n v="206275.97"/>
    <n v="3223.06203125"/>
  </r>
  <r>
    <x v="8"/>
    <s v="F"/>
    <m/>
    <n v="3359"/>
    <x v="1"/>
    <x v="15"/>
    <s v="West Jupiter"/>
    <n v="4730"/>
    <m/>
    <m/>
    <d v="2025-06-14T00:00:00"/>
    <d v="2025-06-30T00:00:00"/>
    <n v="218271.35"/>
    <n v="218271.35"/>
    <s v=""/>
    <n v="4788"/>
    <d v="2025-07-03T00:00:00"/>
    <n v="1156"/>
    <n v="203511.35"/>
    <d v="2025-07-22T00:00:00"/>
    <n v="22"/>
    <n v="737"/>
    <n v="14760"/>
    <d v="2025-07-22T00:00:00"/>
    <n v="22"/>
    <n v="0"/>
    <n v="78"/>
    <n v="3"/>
    <x v="30"/>
    <n v="190684"/>
    <n v="3667"/>
    <n v="8627.81"/>
    <n v="532.54"/>
    <m/>
    <n v="14760"/>
    <m/>
    <m/>
    <m/>
    <m/>
    <m/>
    <m/>
    <m/>
    <m/>
    <n v="218271.35"/>
    <n v="2694.7080246913579"/>
  </r>
  <r>
    <x v="8"/>
    <s v="F"/>
    <m/>
    <n v="3450"/>
    <x v="5"/>
    <x v="8"/>
    <s v="Skandi Vitória"/>
    <n v="4954"/>
    <m/>
    <m/>
    <d v="2025-06-14T00:00:00"/>
    <d v="2025-06-17T00:00:00"/>
    <n v="81591.92"/>
    <n v="81591.92"/>
    <s v=""/>
    <n v="4793"/>
    <d v="2025-07-03T00:00:00"/>
    <n v="3862"/>
    <n v="45073.2"/>
    <d v="2025-07-15T00:00:00"/>
    <n v="28"/>
    <s v="2508-0"/>
    <n v="36518.720000000001"/>
    <d v="2025-07-15T00:00:00"/>
    <n v="28"/>
    <n v="0"/>
    <n v="16"/>
    <m/>
    <x v="47"/>
    <n v="29825"/>
    <m/>
    <n v="15248.2"/>
    <m/>
    <m/>
    <n v="27436.5"/>
    <n v="8707.2199999999993"/>
    <m/>
    <m/>
    <m/>
    <m/>
    <m/>
    <n v="375"/>
    <m/>
    <n v="81591.92"/>
    <n v="5099.4949999999999"/>
  </r>
  <r>
    <x v="1"/>
    <s v="F"/>
    <m/>
    <n v="3228"/>
    <x v="3"/>
    <x v="0"/>
    <s v="Norbe IX"/>
    <n v="4525"/>
    <m/>
    <m/>
    <d v="2025-06-14T00:00:00"/>
    <d v="2025-06-14T00:00:00"/>
    <n v="3173.27"/>
    <n v="3173.27"/>
    <s v=""/>
    <n v="4856"/>
    <d v="2025-08-01T00:00:00"/>
    <n v="1191"/>
    <n v="3173.27"/>
    <d v="2025-08-06T00:00:00"/>
    <n v="53"/>
    <m/>
    <m/>
    <m/>
    <s v=""/>
    <n v="0"/>
    <m/>
    <m/>
    <x v="0"/>
    <m/>
    <n v="2923.27"/>
    <m/>
    <n v="250"/>
    <m/>
    <m/>
    <m/>
    <m/>
    <m/>
    <m/>
    <m/>
    <m/>
    <m/>
    <m/>
    <n v="3173.27"/>
    <s v=""/>
  </r>
  <r>
    <x v="1"/>
    <s v="F"/>
    <m/>
    <n v="3287"/>
    <x v="0"/>
    <x v="3"/>
    <s v="Mykonos"/>
    <n v="4631"/>
    <m/>
    <m/>
    <d v="2025-06-14T00:00:00"/>
    <d v="2025-06-29T00:00:00"/>
    <n v="6606.39"/>
    <n v="6606.3899999999958"/>
    <s v=""/>
    <n v="4801"/>
    <d v="2025-07-08T00:00:00"/>
    <n v="1180"/>
    <n v="6606.39"/>
    <d v="2025-08-01T00:00:00"/>
    <n v="33"/>
    <n v="752"/>
    <n v="0"/>
    <d v="2025-08-01T00:00:00"/>
    <n v="33"/>
    <n v="-4.5474735088646412E-12"/>
    <n v="1"/>
    <n v="-1"/>
    <x v="0"/>
    <n v="-3811.1300000000047"/>
    <n v="5081.5"/>
    <n v="5336.02"/>
    <m/>
    <m/>
    <m/>
    <m/>
    <m/>
    <m/>
    <m/>
    <m/>
    <m/>
    <m/>
    <m/>
    <n v="6606.3899999999958"/>
    <s v=""/>
  </r>
  <r>
    <x v="1"/>
    <s v="F"/>
    <m/>
    <n v="3450"/>
    <x v="5"/>
    <x v="8"/>
    <s v="Skandi Vitória"/>
    <n v="4954"/>
    <m/>
    <m/>
    <d v="2025-06-14T00:00:00"/>
    <d v="2025-06-17T00:00:00"/>
    <n v="-7729.4"/>
    <n v="-7729.4000000000015"/>
    <s v=""/>
    <n v="4793"/>
    <d v="2025-07-03T00:00:00"/>
    <n v="3862"/>
    <n v="-7354.4000000000015"/>
    <d v="2025-07-15T00:00:00"/>
    <n v="28"/>
    <s v="2508-0"/>
    <n v="-375"/>
    <d v="2025-07-15T00:00:00"/>
    <n v="28"/>
    <n v="0"/>
    <m/>
    <m/>
    <x v="0"/>
    <m/>
    <m/>
    <n v="-12198.560000000001"/>
    <n v="4844.16"/>
    <m/>
    <m/>
    <m/>
    <m/>
    <m/>
    <m/>
    <m/>
    <m/>
    <n v="-375"/>
    <m/>
    <n v="-7729.4000000000015"/>
    <s v=""/>
  </r>
  <r>
    <x v="8"/>
    <s v="F"/>
    <m/>
    <n v="3228"/>
    <x v="3"/>
    <x v="0"/>
    <s v="Norbe IX"/>
    <n v="4525"/>
    <m/>
    <m/>
    <d v="2025-06-15T00:00:00"/>
    <d v="2025-06-29T00:00:00"/>
    <n v="71265.070000000007"/>
    <n v="71265.069999999992"/>
    <s v=""/>
    <n v="4781"/>
    <d v="2025-07-11T00:00:00"/>
    <n v="1141"/>
    <n v="62138.67"/>
    <d v="2025-07-15T00:00:00"/>
    <n v="16"/>
    <n v="735"/>
    <n v="9126.4"/>
    <d v="2025-07-21T00:00:00"/>
    <n v="22"/>
    <n v="-5.4569682106375694E-12"/>
    <n v="30"/>
    <n v="3"/>
    <x v="16"/>
    <n v="58465.4"/>
    <n v="2923.27"/>
    <m/>
    <n v="750"/>
    <m/>
    <n v="9126.4"/>
    <m/>
    <m/>
    <m/>
    <m/>
    <m/>
    <m/>
    <m/>
    <m/>
    <n v="71265.069999999992"/>
    <n v="2159.5475757575755"/>
  </r>
  <r>
    <x v="8"/>
    <s v="F"/>
    <m/>
    <n v="3289"/>
    <x v="2"/>
    <x v="13"/>
    <s v="Laguna Star"/>
    <n v="3380"/>
    <m/>
    <m/>
    <d v="2025-06-15T00:00:00"/>
    <d v="2025-06-29T00:00:00"/>
    <n v="81862.83"/>
    <n v="81862.83"/>
    <s v=""/>
    <n v="4765"/>
    <d v="2025-06-30T00:00:00"/>
    <n v="1116"/>
    <n v="81862.83"/>
    <d v="2025-07-02T00:00:00"/>
    <n v="3"/>
    <m/>
    <m/>
    <m/>
    <s v=""/>
    <n v="0"/>
    <n v="45"/>
    <m/>
    <x v="33"/>
    <n v="78196.95"/>
    <m/>
    <n v="3665.88"/>
    <m/>
    <m/>
    <m/>
    <m/>
    <m/>
    <m/>
    <m/>
    <m/>
    <m/>
    <m/>
    <m/>
    <n v="81862.83"/>
    <n v="1819.174"/>
  </r>
  <r>
    <x v="8"/>
    <s v="F"/>
    <m/>
    <n v="3294"/>
    <x v="2"/>
    <x v="10"/>
    <s v="Takatsugu J"/>
    <n v="3701"/>
    <m/>
    <m/>
    <d v="2025-06-15T00:00:00"/>
    <d v="2025-06-29T00:00:00"/>
    <n v="91617.42"/>
    <n v="91617.42"/>
    <s v=""/>
    <n v="4799"/>
    <d v="2025-06-30T00:00:00"/>
    <n v="1104"/>
    <n v="54027.18"/>
    <d v="2025-06-30T00:00:00"/>
    <n v="1"/>
    <n v="711"/>
    <n v="37590.239999999998"/>
    <d v="2025-06-30T00:00:00"/>
    <n v="1"/>
    <n v="0"/>
    <n v="45"/>
    <m/>
    <x v="33"/>
    <n v="56385.36"/>
    <m/>
    <n v="-2358.1799999999998"/>
    <m/>
    <m/>
    <n v="37590.239999999998"/>
    <m/>
    <m/>
    <m/>
    <m/>
    <m/>
    <m/>
    <m/>
    <m/>
    <n v="91617.42"/>
    <n v="2035.9426666666666"/>
  </r>
  <r>
    <x v="8"/>
    <s v="F"/>
    <m/>
    <n v="3328"/>
    <x v="3"/>
    <x v="10"/>
    <s v="Takatsugu J"/>
    <n v="4640"/>
    <m/>
    <m/>
    <d v="2025-06-15T00:00:00"/>
    <d v="2025-07-03T00:00:00"/>
    <n v="142621"/>
    <n v="142621"/>
    <s v=""/>
    <n v="0"/>
    <m/>
    <n v="0"/>
    <n v="142621"/>
    <d v="2025-09-11T00:00:00"/>
    <n v="70"/>
    <m/>
    <m/>
    <m/>
    <s v=""/>
    <n v="0"/>
    <n v="46"/>
    <m/>
    <x v="77"/>
    <n v="110646"/>
    <m/>
    <n v="1200"/>
    <m/>
    <m/>
    <n v="30400"/>
    <m/>
    <m/>
    <m/>
    <m/>
    <m/>
    <m/>
    <n v="375"/>
    <m/>
    <n v="142621"/>
    <n v="3100.4565217391305"/>
  </r>
  <r>
    <x v="8"/>
    <s v="F"/>
    <m/>
    <n v="3407"/>
    <x v="1"/>
    <x v="15"/>
    <s v="West Auriga"/>
    <n v="4557"/>
    <m/>
    <m/>
    <d v="2025-06-15T00:00:00"/>
    <d v="2025-06-29T00:00:00"/>
    <n v="126611"/>
    <n v="126611"/>
    <s v=""/>
    <n v="4780"/>
    <d v="2025-07-30T00:00:00"/>
    <n v="1220"/>
    <n v="112331"/>
    <d v="2025-08-15T00:00:00"/>
    <n v="47"/>
    <n v="780"/>
    <n v="14280"/>
    <d v="2025-08-19T00:00:00"/>
    <n v="51"/>
    <n v="0"/>
    <n v="42"/>
    <m/>
    <x v="8"/>
    <n v="98756"/>
    <m/>
    <n v="2880"/>
    <m/>
    <m/>
    <n v="7980"/>
    <n v="6300"/>
    <m/>
    <m/>
    <m/>
    <m/>
    <m/>
    <m/>
    <n v="10695"/>
    <n v="126611"/>
    <n v="3014.5476190476193"/>
  </r>
  <r>
    <x v="8"/>
    <m/>
    <m/>
    <n v="3411"/>
    <x v="6"/>
    <x v="3"/>
    <s v="PBS"/>
    <n v="4669"/>
    <m/>
    <m/>
    <d v="2025-06-15T00:00:00"/>
    <d v="2025-07-15T00:00:00"/>
    <n v="120000"/>
    <n v="120000"/>
    <s v=""/>
    <m/>
    <m/>
    <m/>
    <m/>
    <m/>
    <s v=""/>
    <m/>
    <m/>
    <m/>
    <s v=""/>
    <n v="120000"/>
    <m/>
    <m/>
    <x v="0"/>
    <m/>
    <m/>
    <m/>
    <m/>
    <m/>
    <m/>
    <m/>
    <m/>
    <m/>
    <m/>
    <m/>
    <m/>
    <m/>
    <n v="120000"/>
    <n v="120000"/>
    <s v=""/>
  </r>
  <r>
    <x v="1"/>
    <s v="F"/>
    <m/>
    <n v="3228"/>
    <x v="3"/>
    <x v="0"/>
    <s v="Norbe IX"/>
    <n v="4525"/>
    <m/>
    <m/>
    <d v="2025-06-15T00:00:00"/>
    <d v="2025-06-29T00:00:00"/>
    <n v="-3673.27"/>
    <n v="-3673.27"/>
    <s v=""/>
    <n v="4781"/>
    <d v="2025-07-11T00:00:00"/>
    <n v="1141"/>
    <n v="-3673.27"/>
    <d v="2025-07-15T00:00:00"/>
    <n v="16"/>
    <n v="735"/>
    <n v="0"/>
    <d v="2025-07-21T00:00:00"/>
    <n v="22"/>
    <n v="0"/>
    <m/>
    <m/>
    <x v="0"/>
    <m/>
    <n v="-2923.27"/>
    <m/>
    <n v="-750"/>
    <m/>
    <m/>
    <m/>
    <m/>
    <m/>
    <m/>
    <m/>
    <m/>
    <m/>
    <m/>
    <n v="-3673.27"/>
    <s v=""/>
  </r>
  <r>
    <x v="1"/>
    <s v="F"/>
    <m/>
    <n v="3328"/>
    <x v="3"/>
    <x v="10"/>
    <s v="Takatsugu J"/>
    <n v="4640"/>
    <m/>
    <m/>
    <d v="2025-06-15T00:00:00"/>
    <d v="2025-07-03T00:00:00"/>
    <n v="-142621"/>
    <n v="-142621"/>
    <s v=""/>
    <n v="0"/>
    <m/>
    <n v="0"/>
    <n v="-142621"/>
    <d v="2025-09-11T00:00:00"/>
    <n v="70"/>
    <m/>
    <m/>
    <m/>
    <s v=""/>
    <n v="0"/>
    <n v="-46"/>
    <m/>
    <x v="114"/>
    <n v="-110646"/>
    <m/>
    <n v="-1200"/>
    <m/>
    <m/>
    <n v="-30400"/>
    <m/>
    <m/>
    <m/>
    <m/>
    <m/>
    <m/>
    <n v="-375"/>
    <m/>
    <n v="-142621"/>
    <n v="3100.4565217391305"/>
  </r>
  <r>
    <x v="1"/>
    <s v="F"/>
    <m/>
    <n v="3421"/>
    <x v="3"/>
    <x v="10"/>
    <s v="Takatsugu J"/>
    <n v="4884"/>
    <m/>
    <m/>
    <d v="2025-06-15T00:00:00"/>
    <d v="2025-07-06T00:00:00"/>
    <n v="148045.74"/>
    <n v="148045.74"/>
    <s v=""/>
    <n v="4826"/>
    <d v="2025-07-14T00:00:00"/>
    <n v="1153"/>
    <n v="134383.01999999999"/>
    <d v="2025-07-21T00:00:00"/>
    <n v="15"/>
    <n v="733"/>
    <n v="13662.72"/>
    <d v="2025-07-21T00:00:00"/>
    <n v="15"/>
    <n v="1.8189894035458565E-12"/>
    <n v="53"/>
    <m/>
    <x v="115"/>
    <n v="131852.94"/>
    <m/>
    <n v="2530.08"/>
    <m/>
    <m/>
    <n v="13662.72"/>
    <m/>
    <m/>
    <m/>
    <m/>
    <m/>
    <m/>
    <m/>
    <m/>
    <n v="148045.74"/>
    <n v="2793.3158490566034"/>
  </r>
  <r>
    <x v="0"/>
    <s v="F"/>
    <m/>
    <n v="3407"/>
    <x v="1"/>
    <x v="15"/>
    <s v="West Auriga"/>
    <n v="4557"/>
    <m/>
    <m/>
    <d v="2025-06-15T00:00:00"/>
    <d v="2025-06-29T00:00:00"/>
    <n v="31421.84"/>
    <n v="31421.839999999997"/>
    <s v=""/>
    <n v="4780"/>
    <d v="2025-07-30T00:00:00"/>
    <n v="1220"/>
    <n v="30851.84"/>
    <d v="2025-08-15T00:00:00"/>
    <n v="47"/>
    <n v="780"/>
    <n v="570"/>
    <d v="2025-08-19T00:00:00"/>
    <n v="51"/>
    <n v="-3.637978807091713E-12"/>
    <m/>
    <m/>
    <x v="0"/>
    <n v="6771.8399999999965"/>
    <m/>
    <m/>
    <m/>
    <m/>
    <n v="570"/>
    <m/>
    <m/>
    <m/>
    <m/>
    <m/>
    <m/>
    <m/>
    <n v="24080"/>
    <n v="31421.839999999997"/>
    <s v=""/>
  </r>
  <r>
    <x v="8"/>
    <s v="F"/>
    <m/>
    <n v="3412"/>
    <x v="0"/>
    <x v="3"/>
    <s v="Mykonos"/>
    <n v="4825"/>
    <m/>
    <m/>
    <d v="2025-06-17T00:00:00"/>
    <d v="2025-06-26T00:00:00"/>
    <n v="99771.29"/>
    <n v="99771.29"/>
    <s v=""/>
    <n v="4808"/>
    <d v="2025-07-07T00:00:00"/>
    <n v="1181"/>
    <n v="96360.89"/>
    <d v="2025-08-01T00:00:00"/>
    <n v="36"/>
    <n v="753"/>
    <n v="3410.4"/>
    <d v="2025-08-01T00:00:00"/>
    <n v="36"/>
    <n v="-5.9117155615240335E-12"/>
    <n v="30"/>
    <n v="4"/>
    <x v="116"/>
    <n v="81304"/>
    <m/>
    <n v="2256.89"/>
    <m/>
    <m/>
    <n v="3410.4"/>
    <m/>
    <m/>
    <n v="12800"/>
    <m/>
    <m/>
    <m/>
    <m/>
    <m/>
    <n v="99771.29"/>
    <n v="2934.4497058823526"/>
  </r>
  <r>
    <x v="1"/>
    <s v="F"/>
    <m/>
    <n v="3454"/>
    <x v="5"/>
    <x v="12"/>
    <s v="Peregrino Charlie"/>
    <n v="4937"/>
    <m/>
    <m/>
    <d v="2025-06-17T00:00:00"/>
    <d v="2025-07-01T00:00:00"/>
    <n v="84225.81"/>
    <n v="84225.81"/>
    <s v=""/>
    <n v="4794"/>
    <d v="2025-07-11T00:00:00"/>
    <n v="1368"/>
    <n v="9064.7000000000007"/>
    <d v="2025-10-09T00:00:00"/>
    <n v="100"/>
    <n v="834"/>
    <n v="75161.11"/>
    <d v="2025-09-26T00:00:00"/>
    <n v="87"/>
    <n v="0"/>
    <n v="1"/>
    <n v="3"/>
    <x v="52"/>
    <n v="2680"/>
    <n v="3870"/>
    <n v="917.08"/>
    <n v="1597.62"/>
    <m/>
    <n v="70830.559999999998"/>
    <n v="4330.55"/>
    <m/>
    <m/>
    <m/>
    <m/>
    <m/>
    <m/>
    <m/>
    <n v="84225.81"/>
    <n v="21056.452499999999"/>
  </r>
  <r>
    <x v="8"/>
    <s v="F"/>
    <m/>
    <n v="3458"/>
    <x v="1"/>
    <x v="17"/>
    <s v="Base"/>
    <n v="4967"/>
    <m/>
    <m/>
    <d v="2025-06-18T00:00:00"/>
    <d v="2025-06-19T00:00:00"/>
    <n v="6960"/>
    <n v="6960"/>
    <s v=""/>
    <n v="4791"/>
    <d v="2025-07-07T00:00:00"/>
    <n v="1130"/>
    <n v="6960"/>
    <d v="2025-07-11T00:00:00"/>
    <n v="22"/>
    <m/>
    <m/>
    <m/>
    <s v=""/>
    <n v="0"/>
    <n v="2"/>
    <m/>
    <x v="1"/>
    <n v="3760"/>
    <m/>
    <n v="1200"/>
    <m/>
    <m/>
    <n v="800"/>
    <n v="1200"/>
    <m/>
    <m/>
    <m/>
    <m/>
    <m/>
    <m/>
    <m/>
    <n v="6960"/>
    <n v="3480"/>
  </r>
  <r>
    <x v="8"/>
    <s v="F"/>
    <m/>
    <n v="3415"/>
    <x v="3"/>
    <x v="1"/>
    <s v="FPSO Bacalhau"/>
    <n v="4874"/>
    <m/>
    <m/>
    <d v="2025-06-19T00:00:00"/>
    <d v="2025-07-06T00:00:00"/>
    <n v="75596.7"/>
    <n v="75596.7"/>
    <s v=""/>
    <n v="4810"/>
    <d v="2025-07-10T00:00:00"/>
    <n v="1169"/>
    <n v="75596.7"/>
    <d v="2025-07-25T00:00:00"/>
    <n v="19"/>
    <m/>
    <m/>
    <m/>
    <s v=""/>
    <n v="0"/>
    <n v="33"/>
    <m/>
    <x v="16"/>
    <n v="75596.7"/>
    <m/>
    <m/>
    <m/>
    <m/>
    <m/>
    <m/>
    <m/>
    <m/>
    <m/>
    <m/>
    <m/>
    <m/>
    <m/>
    <n v="75596.7"/>
    <n v="2290.8090909090906"/>
  </r>
  <r>
    <x v="1"/>
    <s v="F"/>
    <m/>
    <n v="3415"/>
    <x v="3"/>
    <x v="1"/>
    <s v="FPSO Bacalhau"/>
    <n v="4874"/>
    <m/>
    <m/>
    <d v="2025-06-19T00:00:00"/>
    <d v="2025-07-06T00:00:00"/>
    <n v="3587.64"/>
    <n v="3587.6399999999994"/>
    <s v=""/>
    <n v="4810"/>
    <d v="2025-07-10T00:00:00"/>
    <n v="1169"/>
    <n v="3587.64"/>
    <d v="2025-07-25T00:00:00"/>
    <n v="19"/>
    <m/>
    <m/>
    <m/>
    <s v=""/>
    <n v="-4.5474735088646412E-13"/>
    <n v="9"/>
    <n v="9"/>
    <x v="9"/>
    <n v="3587.6399999999994"/>
    <m/>
    <m/>
    <m/>
    <m/>
    <m/>
    <m/>
    <m/>
    <m/>
    <m/>
    <m/>
    <m/>
    <m/>
    <m/>
    <n v="3587.6399999999994"/>
    <n v="199.3133333333333"/>
  </r>
  <r>
    <x v="8"/>
    <s v="F"/>
    <m/>
    <n v="3011"/>
    <x v="0"/>
    <x v="6"/>
    <s v="SSV Victoria"/>
    <n v="4037"/>
    <m/>
    <m/>
    <d v="2025-06-20T00:00:00"/>
    <d v="2025-07-07T00:00:00"/>
    <n v="73020"/>
    <n v="73020"/>
    <s v=""/>
    <n v="4809"/>
    <d v="2025-07-09T00:00:00"/>
    <n v="1131"/>
    <n v="64880"/>
    <d v="2025-07-11T00:00:00"/>
    <n v="4"/>
    <n v="725"/>
    <n v="8140"/>
    <d v="2025-07-11T00:00:00"/>
    <n v="4"/>
    <n v="0"/>
    <n v="33"/>
    <m/>
    <x v="16"/>
    <n v="63140"/>
    <m/>
    <n v="1740"/>
    <m/>
    <m/>
    <n v="8140"/>
    <m/>
    <m/>
    <m/>
    <m/>
    <m/>
    <m/>
    <m/>
    <m/>
    <n v="73020"/>
    <n v="2212.7272727272725"/>
  </r>
  <r>
    <x v="1"/>
    <s v="F"/>
    <m/>
    <n v="3011"/>
    <x v="0"/>
    <x v="6"/>
    <s v="SSV Victoria"/>
    <n v="4037"/>
    <m/>
    <m/>
    <d v="2025-06-20T00:00:00"/>
    <d v="2025-07-07T00:00:00"/>
    <n v="51508"/>
    <n v="51508"/>
    <s v=""/>
    <n v="4809"/>
    <d v="2025-07-09T00:00:00"/>
    <n v="1131"/>
    <n v="43068"/>
    <d v="2025-07-11T00:00:00"/>
    <n v="4"/>
    <n v="725"/>
    <n v="8440"/>
    <d v="2025-07-11T00:00:00"/>
    <n v="4"/>
    <n v="0"/>
    <n v="18"/>
    <m/>
    <x v="9"/>
    <n v="41328"/>
    <m/>
    <n v="1740"/>
    <m/>
    <m/>
    <n v="4440"/>
    <n v="4000"/>
    <m/>
    <m/>
    <m/>
    <m/>
    <m/>
    <m/>
    <m/>
    <n v="51508"/>
    <n v="2861.5555555555557"/>
  </r>
  <r>
    <x v="8"/>
    <s v="F"/>
    <m/>
    <n v="3404"/>
    <x v="3"/>
    <x v="13"/>
    <s v="Amaralina Star"/>
    <n v="4828"/>
    <m/>
    <m/>
    <d v="2025-06-21T00:00:00"/>
    <d v="2025-07-05T00:00:00"/>
    <n v="32024"/>
    <n v="32024"/>
    <s v=""/>
    <n v="4812"/>
    <d v="2025-07-08T00:00:00"/>
    <n v="1125"/>
    <n v="32024"/>
    <d v="2025-07-09T00:00:00"/>
    <n v="4"/>
    <m/>
    <m/>
    <m/>
    <s v=""/>
    <n v="0"/>
    <n v="18"/>
    <m/>
    <x v="9"/>
    <n v="32024"/>
    <m/>
    <m/>
    <m/>
    <m/>
    <m/>
    <m/>
    <m/>
    <m/>
    <m/>
    <m/>
    <m/>
    <m/>
    <m/>
    <n v="32024"/>
    <n v="1779.1111111111111"/>
  </r>
  <r>
    <x v="1"/>
    <s v="F"/>
    <m/>
    <n v="3404"/>
    <x v="3"/>
    <x v="13"/>
    <s v="Amaralina Star"/>
    <n v="4828"/>
    <m/>
    <m/>
    <d v="2025-06-21T00:00:00"/>
    <d v="2025-07-05T00:00:00"/>
    <n v="16480"/>
    <n v="16480"/>
    <s v=""/>
    <n v="4812"/>
    <d v="2025-07-08T00:00:00"/>
    <n v="1125"/>
    <n v="16480"/>
    <d v="2025-07-09T00:00:00"/>
    <n v="4"/>
    <m/>
    <m/>
    <m/>
    <s v=""/>
    <n v="0"/>
    <n v="8"/>
    <m/>
    <x v="5"/>
    <n v="14144"/>
    <m/>
    <n v="2336"/>
    <m/>
    <m/>
    <m/>
    <m/>
    <m/>
    <m/>
    <m/>
    <m/>
    <m/>
    <m/>
    <m/>
    <n v="16480"/>
    <n v="2060"/>
  </r>
  <r>
    <x v="8"/>
    <s v="F"/>
    <m/>
    <n v="2893"/>
    <x v="3"/>
    <x v="0"/>
    <s v="ODN I"/>
    <n v="3794"/>
    <m/>
    <m/>
    <d v="2025-06-22T00:00:00"/>
    <d v="2025-07-11T00:00:00"/>
    <n v="65909.25"/>
    <n v="65909.25"/>
    <s v=""/>
    <s v="4795-4935"/>
    <d v="2025-07-29T00:00:00"/>
    <s v="1253-1327"/>
    <n v="55185.66"/>
    <d v="2025-10-01T00:00:00"/>
    <n v="82"/>
    <n v="761"/>
    <n v="10723.59"/>
    <d v="2025-08-11T00:00:00"/>
    <n v="31"/>
    <n v="-3.637978807091713E-12"/>
    <n v="27"/>
    <m/>
    <x v="43"/>
    <n v="55185.659999999996"/>
    <m/>
    <m/>
    <m/>
    <m/>
    <n v="10723.59"/>
    <m/>
    <m/>
    <m/>
    <m/>
    <m/>
    <m/>
    <m/>
    <m/>
    <n v="65909.25"/>
    <n v="2441.0833333333335"/>
  </r>
  <r>
    <x v="8"/>
    <s v="F"/>
    <m/>
    <n v="3293"/>
    <x v="2"/>
    <x v="5"/>
    <s v="SH2"/>
    <n v="3970"/>
    <m/>
    <m/>
    <d v="2025-06-22T00:00:00"/>
    <d v="2025-07-12T00:00:00"/>
    <n v="58088.25"/>
    <n v="58088.25"/>
    <s v=""/>
    <n v="4790"/>
    <d v="2025-07-15T00:00:00"/>
    <n v="1147"/>
    <n v="34852.949999999997"/>
    <d v="2025-07-18T00:00:00"/>
    <n v="6"/>
    <n v="730"/>
    <n v="23235.300000000003"/>
    <d v="2025-07-18T00:00:00"/>
    <n v="6"/>
    <n v="0"/>
    <n v="27"/>
    <m/>
    <x v="43"/>
    <n v="34852.949999999997"/>
    <m/>
    <m/>
    <m/>
    <m/>
    <n v="23235.300000000003"/>
    <m/>
    <m/>
    <m/>
    <m/>
    <m/>
    <m/>
    <m/>
    <m/>
    <n v="58088.25"/>
    <n v="2151.4166666666665"/>
  </r>
  <r>
    <x v="8"/>
    <s v="F"/>
    <m/>
    <n v="3341"/>
    <x v="1"/>
    <x v="15"/>
    <s v="West Tellus"/>
    <n v="4693"/>
    <m/>
    <m/>
    <d v="2025-06-22T00:00:00"/>
    <d v="2025-07-31T00:00:00"/>
    <n v="121424"/>
    <n v="121424"/>
    <s v=""/>
    <n v="4798"/>
    <d v="2025-09-02T00:00:00"/>
    <n v="1290"/>
    <n v="121424"/>
    <d v="2025-09-15T00:00:00"/>
    <n v="46"/>
    <m/>
    <m/>
    <m/>
    <s v=""/>
    <n v="0"/>
    <n v="48"/>
    <m/>
    <x v="67"/>
    <n v="117344"/>
    <m/>
    <m/>
    <m/>
    <m/>
    <n v="4080"/>
    <m/>
    <m/>
    <m/>
    <m/>
    <m/>
    <m/>
    <m/>
    <m/>
    <n v="121424"/>
    <n v="2529.6666666666665"/>
  </r>
  <r>
    <x v="8"/>
    <s v="F"/>
    <m/>
    <n v="3344"/>
    <x v="3"/>
    <x v="1"/>
    <s v="MV-24"/>
    <n v="4711"/>
    <m/>
    <m/>
    <d v="2025-06-22T00:00:00"/>
    <d v="2025-07-09T00:00:00"/>
    <n v="103828.74"/>
    <n v="103828.74"/>
    <s v=""/>
    <n v="4830"/>
    <d v="2025-07-16T00:00:00"/>
    <n v="1242"/>
    <n v="103828.74"/>
    <d v="2025-08-26T00:00:00"/>
    <n v="48"/>
    <m/>
    <m/>
    <m/>
    <s v=""/>
    <n v="0"/>
    <n v="27"/>
    <m/>
    <x v="43"/>
    <n v="103828.74"/>
    <m/>
    <m/>
    <m/>
    <m/>
    <m/>
    <m/>
    <m/>
    <m/>
    <m/>
    <m/>
    <m/>
    <m/>
    <m/>
    <n v="103828.74"/>
    <n v="3845.508888888889"/>
  </r>
  <r>
    <x v="8"/>
    <s v="F"/>
    <m/>
    <n v="3380"/>
    <x v="3"/>
    <x v="1"/>
    <s v="MV-20"/>
    <n v="4784"/>
    <m/>
    <m/>
    <d v="2025-06-22T00:00:00"/>
    <d v="2025-07-05T00:00:00"/>
    <n v="28916.66"/>
    <n v="28916.66"/>
    <s v=""/>
    <n v="4825"/>
    <d v="2025-07-09T00:00:00"/>
    <n v="1171"/>
    <n v="28916.66"/>
    <d v="2025-07-28T00:00:00"/>
    <n v="23"/>
    <m/>
    <m/>
    <m/>
    <s v=""/>
    <n v="0"/>
    <n v="27"/>
    <m/>
    <x v="43"/>
    <n v="28916.66"/>
    <m/>
    <m/>
    <m/>
    <m/>
    <m/>
    <m/>
    <m/>
    <m/>
    <m/>
    <m/>
    <m/>
    <m/>
    <m/>
    <n v="28916.66"/>
    <n v="1070.9874074074073"/>
  </r>
  <r>
    <x v="1"/>
    <s v="F"/>
    <m/>
    <n v="2893"/>
    <x v="3"/>
    <x v="0"/>
    <s v="ODN I"/>
    <n v="3794"/>
    <m/>
    <m/>
    <d v="2025-06-22T00:00:00"/>
    <d v="2025-07-11T00:00:00"/>
    <n v="85495.98"/>
    <n v="85495.98000000001"/>
    <s v=""/>
    <s v="4795-4935"/>
    <d v="2025-07-29T00:00:00"/>
    <s v="1253-1327"/>
    <n v="73580.88"/>
    <d v="2025-10-01T00:00:00"/>
    <n v="82"/>
    <n v="761"/>
    <n v="11915.099999999999"/>
    <d v="2025-08-11T00:00:00"/>
    <n v="31"/>
    <n v="7.2759576141834259E-12"/>
    <n v="30"/>
    <m/>
    <x v="19"/>
    <n v="73580.88"/>
    <m/>
    <m/>
    <m/>
    <m/>
    <n v="11915.099999999999"/>
    <m/>
    <m/>
    <m/>
    <m/>
    <m/>
    <m/>
    <m/>
    <m/>
    <n v="85495.98000000001"/>
    <n v="2849.8660000000004"/>
  </r>
  <r>
    <x v="1"/>
    <s v="F"/>
    <m/>
    <n v="3293"/>
    <x v="2"/>
    <x v="5"/>
    <s v="SH2"/>
    <n v="3970"/>
    <m/>
    <m/>
    <d v="2025-06-22T00:00:00"/>
    <d v="2025-07-12T00:00:00"/>
    <n v="80290.87"/>
    <n v="80290.87"/>
    <s v=""/>
    <n v="4790"/>
    <d v="2025-07-15T00:00:00"/>
    <n v="1147"/>
    <n v="51892.17"/>
    <d v="2025-07-18T00:00:00"/>
    <n v="6"/>
    <n v="730"/>
    <n v="28398.699999999997"/>
    <d v="2025-07-18T00:00:00"/>
    <n v="6"/>
    <n v="0"/>
    <n v="33"/>
    <m/>
    <x v="16"/>
    <n v="51892.17"/>
    <m/>
    <m/>
    <m/>
    <m/>
    <n v="28398.699999999997"/>
    <m/>
    <m/>
    <m/>
    <m/>
    <m/>
    <m/>
    <m/>
    <m/>
    <n v="80290.87"/>
    <n v="2433.0566666666664"/>
  </r>
  <r>
    <x v="1"/>
    <s v="F"/>
    <m/>
    <n v="3341"/>
    <x v="1"/>
    <x v="15"/>
    <s v="West Tellus"/>
    <n v="4693"/>
    <m/>
    <m/>
    <d v="2025-06-22T00:00:00"/>
    <d v="2025-07-31T00:00:00"/>
    <n v="401330.58"/>
    <n v="401330.58"/>
    <s v=""/>
    <n v="4798"/>
    <d v="2025-09-02T00:00:00"/>
    <n v="1290"/>
    <n v="401330.58"/>
    <d v="2025-09-15T00:00:00"/>
    <n v="46"/>
    <m/>
    <m/>
    <m/>
    <s v=""/>
    <n v="0"/>
    <n v="132"/>
    <n v="6"/>
    <x v="50"/>
    <n v="322076"/>
    <n v="7334"/>
    <n v="11695.5"/>
    <n v="1065.08"/>
    <m/>
    <n v="59160"/>
    <m/>
    <m/>
    <m/>
    <m/>
    <m/>
    <m/>
    <m/>
    <m/>
    <n v="401330.58"/>
    <n v="2908.1926086956523"/>
  </r>
  <r>
    <x v="1"/>
    <s v="F"/>
    <m/>
    <n v="3344"/>
    <x v="3"/>
    <x v="1"/>
    <s v="MV-24"/>
    <n v="4711"/>
    <m/>
    <m/>
    <d v="2025-06-22T00:00:00"/>
    <d v="2025-07-09T00:00:00"/>
    <n v="11799.26"/>
    <n v="11799.259999999997"/>
    <s v=""/>
    <n v="4830"/>
    <d v="2025-07-16T00:00:00"/>
    <n v="1242"/>
    <n v="11799.26"/>
    <d v="2025-08-26T00:00:00"/>
    <n v="48"/>
    <m/>
    <m/>
    <m/>
    <s v=""/>
    <n v="-3.637978807091713E-12"/>
    <n v="24"/>
    <m/>
    <x v="44"/>
    <n v="11423.699999999997"/>
    <m/>
    <m/>
    <m/>
    <m/>
    <m/>
    <m/>
    <m/>
    <m/>
    <m/>
    <m/>
    <n v="375.56"/>
    <m/>
    <m/>
    <n v="11799.259999999997"/>
    <n v="491.63583333333321"/>
  </r>
  <r>
    <x v="1"/>
    <s v="F"/>
    <m/>
    <n v="3380"/>
    <x v="3"/>
    <x v="1"/>
    <s v="MV-20"/>
    <n v="4784"/>
    <m/>
    <m/>
    <d v="2025-06-22T00:00:00"/>
    <d v="2025-07-05T00:00:00"/>
    <n v="12753.96"/>
    <n v="12753.96"/>
    <s v=""/>
    <n v="4825"/>
    <d v="2025-07-09T00:00:00"/>
    <n v="1171"/>
    <n v="12753.96"/>
    <d v="2025-07-28T00:00:00"/>
    <n v="23"/>
    <m/>
    <m/>
    <m/>
    <s v=""/>
    <n v="0"/>
    <n v="12"/>
    <m/>
    <x v="10"/>
    <n v="12851.55"/>
    <m/>
    <m/>
    <m/>
    <m/>
    <m/>
    <m/>
    <m/>
    <m/>
    <m/>
    <m/>
    <n v="-97.59"/>
    <m/>
    <m/>
    <n v="12753.96"/>
    <n v="1062.83"/>
  </r>
  <r>
    <x v="7"/>
    <s v="F"/>
    <m/>
    <n v="2893"/>
    <x v="3"/>
    <x v="0"/>
    <s v="ODN I"/>
    <n v="3794"/>
    <m/>
    <m/>
    <d v="2025-06-22T00:00:00"/>
    <d v="2025-07-11T00:00:00"/>
    <n v="3065.87"/>
    <n v="3065.8700000000026"/>
    <s v=""/>
    <s v="4795-4935"/>
    <d v="2025-07-29T00:00:00"/>
    <s v="1253-1327"/>
    <n v="3065.87"/>
    <d v="2025-10-01T00:00:00"/>
    <n v="82"/>
    <n v="761"/>
    <n v="0"/>
    <d v="2025-08-11T00:00:00"/>
    <n v="31"/>
    <n v="2.7284841053187847E-12"/>
    <m/>
    <m/>
    <x v="0"/>
    <n v="3065.8700000000026"/>
    <m/>
    <m/>
    <m/>
    <m/>
    <m/>
    <m/>
    <m/>
    <m/>
    <m/>
    <m/>
    <m/>
    <m/>
    <m/>
    <n v="3065.8700000000026"/>
    <s v=""/>
  </r>
  <r>
    <x v="8"/>
    <s v="F"/>
    <m/>
    <n v="3414"/>
    <x v="0"/>
    <x v="3"/>
    <s v="KG2"/>
    <n v="4870"/>
    <m/>
    <m/>
    <d v="2025-06-23T00:00:00"/>
    <d v="2025-06-30T00:00:00"/>
    <n v="203863.26"/>
    <n v="203863.25999999998"/>
    <s v=""/>
    <n v="4824"/>
    <d v="2025-07-11T00:00:00"/>
    <n v="1144"/>
    <n v="93087.7"/>
    <d v="2025-07-16T00:00:00"/>
    <n v="16"/>
    <n v="729"/>
    <n v="110775.56"/>
    <d v="2025-07-16T00:00:00"/>
    <n v="16"/>
    <n v="-1.4551915228366852E-11"/>
    <n v="27"/>
    <n v="6"/>
    <x v="16"/>
    <n v="72665.45"/>
    <n v="7622.25"/>
    <m/>
    <m/>
    <m/>
    <n v="110041.2"/>
    <n v="734.36"/>
    <m/>
    <n v="12800"/>
    <m/>
    <m/>
    <m/>
    <m/>
    <m/>
    <n v="203863.25999999998"/>
    <n v="6177.6745454545453"/>
  </r>
  <r>
    <x v="8"/>
    <s v="F"/>
    <m/>
    <n v="3464"/>
    <x v="1"/>
    <x v="17"/>
    <s v="Base"/>
    <n v="4978"/>
    <m/>
    <m/>
    <d v="2025-06-23T00:00:00"/>
    <d v="2025-06-23T00:00:00"/>
    <n v="7180"/>
    <n v="7180"/>
    <s v=""/>
    <n v="4792"/>
    <d v="2025-06-27T00:00:00"/>
    <n v="1118"/>
    <n v="7180"/>
    <d v="2025-07-04T00:00:00"/>
    <n v="11"/>
    <m/>
    <m/>
    <m/>
    <s v=""/>
    <n v="0"/>
    <n v="2"/>
    <m/>
    <x v="1"/>
    <n v="3760"/>
    <m/>
    <n v="1200"/>
    <m/>
    <m/>
    <n v="1020"/>
    <n v="1200"/>
    <m/>
    <m/>
    <m/>
    <m/>
    <m/>
    <m/>
    <m/>
    <n v="7180"/>
    <n v="3590"/>
  </r>
  <r>
    <x v="1"/>
    <s v="F"/>
    <m/>
    <n v="3414"/>
    <x v="0"/>
    <x v="3"/>
    <s v="KG2"/>
    <n v="4870"/>
    <m/>
    <m/>
    <d v="2025-06-23T00:00:00"/>
    <d v="2025-06-30T00:00:00"/>
    <n v="5771.22"/>
    <n v="5771.22"/>
    <s v=""/>
    <n v="4824"/>
    <d v="2025-07-11T00:00:00"/>
    <n v="1144"/>
    <n v="5771.22"/>
    <d v="2025-07-16T00:00:00"/>
    <n v="16"/>
    <n v="729"/>
    <n v="0"/>
    <d v="2025-07-16T00:00:00"/>
    <n v="16"/>
    <n v="0"/>
    <m/>
    <m/>
    <x v="0"/>
    <m/>
    <m/>
    <n v="5771.22"/>
    <m/>
    <m/>
    <m/>
    <m/>
    <m/>
    <m/>
    <m/>
    <m/>
    <m/>
    <m/>
    <m/>
    <n v="5771.22"/>
    <s v=""/>
  </r>
  <r>
    <x v="8"/>
    <s v="F"/>
    <m/>
    <n v="3456"/>
    <x v="5"/>
    <x v="7"/>
    <s v="Peregrino Bravo"/>
    <n v="4955"/>
    <m/>
    <m/>
    <d v="2025-06-23T00:00:00"/>
    <d v="2025-07-05T00:00:00"/>
    <n v="97878.99"/>
    <n v="97878.99"/>
    <s v=""/>
    <n v="4796"/>
    <d v="2025-07-10T00:00:00"/>
    <n v="1312"/>
    <n v="74806.16"/>
    <d v="2025-09-19T00:00:00"/>
    <n v="76"/>
    <n v="822"/>
    <n v="23072.83"/>
    <d v="2025-09-19T00:00:00"/>
    <n v="76"/>
    <n v="0"/>
    <n v="24"/>
    <m/>
    <x v="44"/>
    <n v="61920"/>
    <m/>
    <n v="1834.16"/>
    <m/>
    <m/>
    <n v="23072.83"/>
    <m/>
    <m/>
    <n v="11052"/>
    <m/>
    <m/>
    <m/>
    <m/>
    <m/>
    <n v="97878.99"/>
    <n v="4078.2912500000002"/>
  </r>
  <r>
    <x v="1"/>
    <s v="F"/>
    <m/>
    <n v="3456"/>
    <x v="5"/>
    <x v="7"/>
    <s v="Peregrino Bravo"/>
    <n v="4955"/>
    <m/>
    <m/>
    <d v="2025-06-23T00:00:00"/>
    <d v="2025-07-05T00:00:00"/>
    <n v="175675.36"/>
    <n v="175675.36"/>
    <s v=""/>
    <n v="4796"/>
    <d v="2025-07-10T00:00:00"/>
    <n v="1312"/>
    <n v="155239.56"/>
    <d v="2025-09-19T00:00:00"/>
    <n v="76"/>
    <n v="822"/>
    <n v="20435.8"/>
    <d v="2025-09-19T00:00:00"/>
    <n v="76"/>
    <n v="-1.0913936421275139E-11"/>
    <n v="37"/>
    <m/>
    <x v="117"/>
    <n v="93560"/>
    <m/>
    <n v="6419.5599999999995"/>
    <m/>
    <m/>
    <n v="16571"/>
    <n v="3864.8"/>
    <m/>
    <n v="55260"/>
    <m/>
    <m/>
    <m/>
    <m/>
    <m/>
    <n v="175675.36"/>
    <n v="4747.9827027027022"/>
  </r>
  <r>
    <x v="8"/>
    <s v="F"/>
    <m/>
    <n v="3455"/>
    <x v="3"/>
    <x v="13"/>
    <s v="Amaralina Star"/>
    <n v="4890"/>
    <m/>
    <m/>
    <d v="2025-06-25T00:00:00"/>
    <d v="2025-07-11T00:00:00"/>
    <n v="74225.820000000007"/>
    <n v="74225.819999999992"/>
    <s v=""/>
    <n v="4813"/>
    <d v="2025-07-18T00:00:00"/>
    <n v="1175"/>
    <n v="14140.44"/>
    <d v="2025-08-01T00:00:00"/>
    <n v="21"/>
    <s v="867-"/>
    <n v="60085.38"/>
    <m/>
    <s v=""/>
    <n v="-7.2759576141834259E-12"/>
    <n v="6"/>
    <m/>
    <x v="3"/>
    <n v="12918.48"/>
    <m/>
    <n v="1221.96"/>
    <m/>
    <m/>
    <n v="60085.38"/>
    <m/>
    <m/>
    <m/>
    <m/>
    <m/>
    <m/>
    <m/>
    <m/>
    <n v="74225.819999999992"/>
    <n v="12370.97"/>
  </r>
  <r>
    <x v="1"/>
    <s v="F"/>
    <m/>
    <n v="3455"/>
    <x v="3"/>
    <x v="13"/>
    <s v="Amaralina Star"/>
    <n v="4890"/>
    <m/>
    <m/>
    <d v="2025-06-25T00:00:00"/>
    <d v="2025-07-11T00:00:00"/>
    <n v="186554.69"/>
    <n v="186554.69"/>
    <s v=""/>
    <n v="4813"/>
    <d v="2025-07-18T00:00:00"/>
    <n v="1175"/>
    <n v="23145.09"/>
    <d v="2025-08-01T00:00:00"/>
    <n v="21"/>
    <s v="867-"/>
    <n v="163409.60000000001"/>
    <m/>
    <s v=""/>
    <n v="0"/>
    <n v="10"/>
    <m/>
    <x v="51"/>
    <n v="21530.799999999999"/>
    <m/>
    <n v="1221.96"/>
    <m/>
    <m/>
    <n v="158369.60000000001"/>
    <n v="5040"/>
    <m/>
    <m/>
    <m/>
    <m/>
    <m/>
    <n v="392.33"/>
    <m/>
    <n v="186554.69"/>
    <n v="18655.469000000001"/>
  </r>
  <r>
    <x v="1"/>
    <s v="F"/>
    <m/>
    <n v="3465"/>
    <x v="1"/>
    <x v="17"/>
    <s v="PBS"/>
    <n v="4958"/>
    <m/>
    <m/>
    <d v="2025-06-25T00:00:00"/>
    <d v="2025-06-26T00:00:00"/>
    <n v="13814.4"/>
    <n v="13814.4"/>
    <s v=""/>
    <n v="4847"/>
    <d v="2025-07-09T00:00:00"/>
    <n v="1148"/>
    <n v="13814.4"/>
    <d v="2025-07-18T00:00:00"/>
    <n v="22"/>
    <m/>
    <m/>
    <m/>
    <s v=""/>
    <n v="0"/>
    <n v="6"/>
    <m/>
    <x v="3"/>
    <n v="12614.4"/>
    <m/>
    <m/>
    <m/>
    <m/>
    <n v="1200"/>
    <m/>
    <m/>
    <m/>
    <m/>
    <m/>
    <m/>
    <m/>
    <m/>
    <n v="13814.4"/>
    <n v="2302.4"/>
  </r>
  <r>
    <x v="8"/>
    <m/>
    <m/>
    <n v="3452"/>
    <x v="4"/>
    <x v="0"/>
    <s v="Norbe IX"/>
    <n v="4918"/>
    <m/>
    <m/>
    <d v="2025-06-26T00:00:00"/>
    <d v="2025-09-18T00:00:00"/>
    <n v="2495.5"/>
    <n v="2495.5"/>
    <s v=""/>
    <n v="4822"/>
    <d v="2025-09-18T00:00:00"/>
    <m/>
    <m/>
    <m/>
    <s v=""/>
    <m/>
    <m/>
    <m/>
    <s v=""/>
    <n v="2495.5"/>
    <m/>
    <m/>
    <x v="0"/>
    <m/>
    <m/>
    <m/>
    <m/>
    <m/>
    <n v="2495.5"/>
    <m/>
    <m/>
    <m/>
    <m/>
    <m/>
    <m/>
    <m/>
    <m/>
    <n v="2495.5"/>
    <s v=""/>
  </r>
  <r>
    <x v="8"/>
    <m/>
    <m/>
    <n v="3471"/>
    <x v="4"/>
    <x v="0"/>
    <s v="Norbe IX"/>
    <n v="4980"/>
    <m/>
    <m/>
    <d v="2025-06-26T00:00:00"/>
    <d v="2025-09-18T00:00:00"/>
    <n v="5500"/>
    <n v="5500"/>
    <s v=""/>
    <n v="4823"/>
    <d v="2025-09-18T00:00:00"/>
    <m/>
    <m/>
    <m/>
    <s v=""/>
    <m/>
    <m/>
    <m/>
    <s v=""/>
    <n v="5500"/>
    <m/>
    <m/>
    <x v="0"/>
    <m/>
    <m/>
    <m/>
    <m/>
    <m/>
    <n v="5500"/>
    <m/>
    <m/>
    <m/>
    <m/>
    <m/>
    <m/>
    <m/>
    <m/>
    <n v="5500"/>
    <s v=""/>
  </r>
  <r>
    <x v="1"/>
    <m/>
    <m/>
    <n v="3452"/>
    <x v="4"/>
    <x v="0"/>
    <s v="Norbe IX"/>
    <n v="4918"/>
    <m/>
    <m/>
    <d v="2025-06-26T00:00:00"/>
    <d v="2025-09-18T00:00:00"/>
    <n v="15472.1"/>
    <n v="15472.099999999999"/>
    <s v=""/>
    <n v="4822"/>
    <d v="2025-09-18T00:00:00"/>
    <m/>
    <m/>
    <m/>
    <s v=""/>
    <m/>
    <m/>
    <m/>
    <s v=""/>
    <n v="15472.099999999999"/>
    <m/>
    <m/>
    <x v="0"/>
    <m/>
    <m/>
    <m/>
    <m/>
    <m/>
    <n v="15472.099999999999"/>
    <m/>
    <m/>
    <m/>
    <m/>
    <m/>
    <m/>
    <m/>
    <m/>
    <n v="15472.099999999999"/>
    <s v=""/>
  </r>
  <r>
    <x v="1"/>
    <m/>
    <m/>
    <n v="3471"/>
    <x v="4"/>
    <x v="0"/>
    <s v="Norbe IX"/>
    <n v="4980"/>
    <m/>
    <m/>
    <d v="2025-06-26T00:00:00"/>
    <d v="2025-09-18T00:00:00"/>
    <n v="34100"/>
    <n v="34100"/>
    <s v=""/>
    <n v="4823"/>
    <d v="2025-09-18T00:00:00"/>
    <m/>
    <m/>
    <m/>
    <s v=""/>
    <m/>
    <m/>
    <m/>
    <s v=""/>
    <n v="34100"/>
    <m/>
    <m/>
    <x v="0"/>
    <m/>
    <m/>
    <m/>
    <m/>
    <m/>
    <n v="34100"/>
    <m/>
    <m/>
    <m/>
    <m/>
    <m/>
    <m/>
    <m/>
    <m/>
    <n v="34100"/>
    <s v=""/>
  </r>
  <r>
    <x v="0"/>
    <m/>
    <m/>
    <n v="3452"/>
    <x v="4"/>
    <x v="0"/>
    <s v="Norbe IX"/>
    <n v="4918"/>
    <m/>
    <m/>
    <d v="2025-06-26T00:00:00"/>
    <d v="2025-09-18T00:00:00"/>
    <n v="15472.1"/>
    <n v="15472.099999999999"/>
    <s v=""/>
    <n v="4822"/>
    <d v="2025-09-18T00:00:00"/>
    <m/>
    <m/>
    <m/>
    <s v=""/>
    <m/>
    <m/>
    <m/>
    <s v=""/>
    <n v="15472.099999999999"/>
    <m/>
    <m/>
    <x v="0"/>
    <m/>
    <m/>
    <m/>
    <m/>
    <m/>
    <n v="15472.099999999999"/>
    <m/>
    <m/>
    <m/>
    <m/>
    <m/>
    <m/>
    <m/>
    <m/>
    <n v="15472.099999999999"/>
    <s v=""/>
  </r>
  <r>
    <x v="0"/>
    <m/>
    <m/>
    <n v="3471"/>
    <x v="4"/>
    <x v="0"/>
    <s v="Norbe IX"/>
    <n v="4980"/>
    <m/>
    <m/>
    <d v="2025-06-26T00:00:00"/>
    <d v="2025-09-18T00:00:00"/>
    <n v="34100"/>
    <n v="34100"/>
    <s v=""/>
    <n v="4823"/>
    <d v="2025-09-18T00:00:00"/>
    <m/>
    <m/>
    <m/>
    <s v=""/>
    <m/>
    <m/>
    <m/>
    <s v=""/>
    <n v="34100"/>
    <m/>
    <m/>
    <x v="0"/>
    <m/>
    <m/>
    <m/>
    <m/>
    <m/>
    <n v="34100"/>
    <m/>
    <m/>
    <m/>
    <m/>
    <m/>
    <m/>
    <m/>
    <m/>
    <n v="34100"/>
    <s v=""/>
  </r>
  <r>
    <x v="7"/>
    <m/>
    <m/>
    <n v="3452"/>
    <x v="4"/>
    <x v="0"/>
    <s v="Norbe IX"/>
    <n v="4918"/>
    <m/>
    <m/>
    <d v="2025-06-26T00:00:00"/>
    <d v="2025-09-18T00:00:00"/>
    <n v="8983.7999999999993"/>
    <n v="8983.8000000000029"/>
    <s v=""/>
    <n v="4822"/>
    <d v="2025-09-18T00:00:00"/>
    <m/>
    <m/>
    <m/>
    <s v=""/>
    <m/>
    <m/>
    <m/>
    <s v=""/>
    <n v="8983.8000000000029"/>
    <m/>
    <m/>
    <x v="0"/>
    <m/>
    <m/>
    <m/>
    <m/>
    <m/>
    <n v="8983.8000000000029"/>
    <m/>
    <m/>
    <m/>
    <m/>
    <m/>
    <m/>
    <m/>
    <m/>
    <n v="8983.8000000000029"/>
    <s v=""/>
  </r>
  <r>
    <x v="7"/>
    <m/>
    <m/>
    <n v="3471"/>
    <x v="4"/>
    <x v="0"/>
    <s v="Norbe IX"/>
    <n v="4980"/>
    <m/>
    <m/>
    <d v="2025-06-26T00:00:00"/>
    <d v="2025-09-18T00:00:00"/>
    <n v="19800"/>
    <n v="19800"/>
    <s v=""/>
    <n v="4823"/>
    <d v="2025-09-18T00:00:00"/>
    <m/>
    <m/>
    <m/>
    <s v=""/>
    <m/>
    <m/>
    <m/>
    <s v=""/>
    <n v="19800"/>
    <m/>
    <m/>
    <x v="0"/>
    <m/>
    <m/>
    <m/>
    <m/>
    <m/>
    <n v="19800"/>
    <m/>
    <m/>
    <m/>
    <m/>
    <m/>
    <m/>
    <m/>
    <m/>
    <n v="19800"/>
    <s v=""/>
  </r>
  <r>
    <x v="8"/>
    <s v="F"/>
    <m/>
    <n v="3292"/>
    <x v="2"/>
    <x v="5"/>
    <s v="SH1"/>
    <n v="3970"/>
    <m/>
    <m/>
    <d v="2025-06-27T00:00:00"/>
    <d v="2025-07-11T00:00:00"/>
    <n v="36143.800000000003"/>
    <n v="36143.800000000003"/>
    <s v=""/>
    <n v="4797"/>
    <d v="2025-07-16T00:00:00"/>
    <n v="1177"/>
    <n v="20653.599999999999"/>
    <d v="2025-08-01T00:00:00"/>
    <n v="21"/>
    <n v="749"/>
    <n v="15490.2"/>
    <d v="2025-08-01T00:00:00"/>
    <n v="21"/>
    <n v="3.637978807091713E-12"/>
    <n v="16"/>
    <m/>
    <x v="47"/>
    <n v="20653.599999999999"/>
    <m/>
    <m/>
    <m/>
    <m/>
    <n v="15490.2"/>
    <m/>
    <m/>
    <m/>
    <m/>
    <m/>
    <m/>
    <m/>
    <m/>
    <n v="36143.800000000003"/>
    <n v="2258.9875000000002"/>
  </r>
  <r>
    <x v="1"/>
    <s v="F"/>
    <m/>
    <n v="3292"/>
    <x v="2"/>
    <x v="5"/>
    <s v="SH1"/>
    <n v="3970"/>
    <m/>
    <m/>
    <d v="2025-06-27T00:00:00"/>
    <d v="2025-07-11T00:00:00"/>
    <n v="43710.42"/>
    <n v="43710.420000000006"/>
    <s v=""/>
    <n v="4797"/>
    <d v="2025-07-16T00:00:00"/>
    <n v="1177"/>
    <n v="23056.82"/>
    <d v="2025-08-01T00:00:00"/>
    <n v="21"/>
    <n v="749"/>
    <n v="20653.600000000002"/>
    <d v="2025-08-01T00:00:00"/>
    <n v="21"/>
    <n v="3.637978807091713E-12"/>
    <n v="12"/>
    <n v="11"/>
    <x v="102"/>
    <n v="15490.200000000004"/>
    <n v="7099.67"/>
    <n v="236.95"/>
    <n v="230"/>
    <m/>
    <n v="20653.600000000002"/>
    <m/>
    <m/>
    <m/>
    <m/>
    <m/>
    <m/>
    <m/>
    <m/>
    <n v="43710.420000000006"/>
    <n v="1900.4530434782612"/>
  </r>
  <r>
    <x v="8"/>
    <s v="F"/>
    <m/>
    <n v="3266"/>
    <x v="3"/>
    <x v="1"/>
    <s v="MV-32"/>
    <n v="4601"/>
    <m/>
    <m/>
    <d v="2025-06-28T00:00:00"/>
    <d v="2025-07-12T00:00:00"/>
    <n v="12765.03"/>
    <n v="12765.03"/>
    <s v=""/>
    <n v="4732"/>
    <d v="2025-07-18T00:00:00"/>
    <n v="1179"/>
    <n v="11940.03"/>
    <d v="2025-08-01T00:00:00"/>
    <n v="20"/>
    <n v="751"/>
    <n v="825"/>
    <d v="2025-08-01T00:00:00"/>
    <n v="20"/>
    <n v="0"/>
    <n v="9"/>
    <m/>
    <x v="17"/>
    <n v="11040"/>
    <m/>
    <n v="900.03"/>
    <m/>
    <m/>
    <n v="825"/>
    <m/>
    <m/>
    <m/>
    <m/>
    <m/>
    <m/>
    <m/>
    <m/>
    <n v="12765.03"/>
    <n v="1418.3366666666668"/>
  </r>
  <r>
    <x v="8"/>
    <s v="F"/>
    <m/>
    <n v="3342"/>
    <x v="3"/>
    <x v="13"/>
    <s v="Brava Star"/>
    <n v="4650"/>
    <m/>
    <m/>
    <d v="2025-06-28T00:00:00"/>
    <d v="2025-07-18T00:00:00"/>
    <n v="19174"/>
    <n v="19174"/>
    <s v=""/>
    <n v="4814"/>
    <d v="2025-07-21T00:00:00"/>
    <n v="1176"/>
    <n v="9010"/>
    <d v="2025-08-01T00:00:00"/>
    <n v="14"/>
    <n v="748"/>
    <n v="10164"/>
    <d v="2025-08-01T00:00:00"/>
    <n v="14"/>
    <n v="0"/>
    <n v="4"/>
    <m/>
    <x v="52"/>
    <n v="7842"/>
    <m/>
    <n v="1168"/>
    <m/>
    <m/>
    <n v="10164"/>
    <m/>
    <m/>
    <m/>
    <m/>
    <m/>
    <m/>
    <m/>
    <m/>
    <n v="19174"/>
    <n v="4793.5"/>
  </r>
  <r>
    <x v="8"/>
    <s v="F"/>
    <m/>
    <n v="3417"/>
    <x v="0"/>
    <x v="13"/>
    <s v="Amaralina Star"/>
    <n v="4865"/>
    <m/>
    <m/>
    <d v="2025-06-28T00:00:00"/>
    <d v="2025-07-07T00:00:00"/>
    <n v="43380.79"/>
    <n v="43380.79"/>
    <s v=""/>
    <n v="4831"/>
    <d v="2025-07-09T00:00:00"/>
    <n v="1128"/>
    <n v="43380.79"/>
    <d v="2025-07-11T00:00:00"/>
    <n v="4"/>
    <m/>
    <m/>
    <m/>
    <s v=""/>
    <n v="0"/>
    <n v="9"/>
    <m/>
    <x v="17"/>
    <n v="26175.96"/>
    <m/>
    <n v="1242.9000000000001"/>
    <m/>
    <m/>
    <n v="12875.64"/>
    <n v="3086.29"/>
    <m/>
    <m/>
    <m/>
    <m/>
    <m/>
    <m/>
    <m/>
    <n v="43380.79"/>
    <n v="4820.0877777777778"/>
  </r>
  <r>
    <x v="8"/>
    <s v="F"/>
    <m/>
    <n v="3428"/>
    <x v="0"/>
    <x v="5"/>
    <s v="SH2"/>
    <n v="4897"/>
    <m/>
    <m/>
    <d v="2025-06-28T00:00:00"/>
    <d v="2025-07-12T00:00:00"/>
    <n v="15300.64"/>
    <n v="15300.64"/>
    <s v=""/>
    <n v="4829"/>
    <d v="2025-07-16T00:00:00"/>
    <n v="1178"/>
    <n v="10264"/>
    <d v="2025-08-01T00:00:00"/>
    <n v="20"/>
    <n v="750"/>
    <n v="5036.6399999999994"/>
    <d v="2025-08-01T00:00:00"/>
    <n v="20"/>
    <n v="0"/>
    <n v="5"/>
    <m/>
    <x v="2"/>
    <n v="9400"/>
    <m/>
    <n v="864"/>
    <m/>
    <m/>
    <n v="1850.6399999999999"/>
    <n v="3186"/>
    <m/>
    <m/>
    <m/>
    <m/>
    <m/>
    <m/>
    <m/>
    <n v="15300.64"/>
    <n v="3060.1279999999997"/>
  </r>
  <r>
    <x v="1"/>
    <s v="F"/>
    <m/>
    <n v="3266"/>
    <x v="3"/>
    <x v="1"/>
    <s v="MV-32"/>
    <n v="4601"/>
    <m/>
    <m/>
    <d v="2025-06-28T00:00:00"/>
    <d v="2025-07-12T00:00:00"/>
    <n v="44936.480000000003"/>
    <n v="44936.479999999996"/>
    <s v=""/>
    <n v="4732"/>
    <d v="2025-07-18T00:00:00"/>
    <n v="1179"/>
    <n v="41911.480000000003"/>
    <d v="2025-08-01T00:00:00"/>
    <n v="20"/>
    <n v="751"/>
    <n v="3025"/>
    <d v="2025-08-01T00:00:00"/>
    <n v="20"/>
    <n v="-7.2759576141834259E-12"/>
    <n v="33"/>
    <m/>
    <x v="16"/>
    <n v="41012"/>
    <m/>
    <n v="900.03"/>
    <m/>
    <m/>
    <n v="3025"/>
    <m/>
    <m/>
    <m/>
    <m/>
    <m/>
    <n v="-0.55000000000000004"/>
    <m/>
    <m/>
    <n v="44936.479999999996"/>
    <n v="1361.711515151515"/>
  </r>
  <r>
    <x v="1"/>
    <s v="F"/>
    <m/>
    <n v="3342"/>
    <x v="3"/>
    <x v="13"/>
    <s v="Brava Star"/>
    <n v="4650"/>
    <m/>
    <m/>
    <d v="2025-06-28T00:00:00"/>
    <d v="2025-07-18T00:00:00"/>
    <n v="132724"/>
    <n v="132724"/>
    <s v=""/>
    <n v="4814"/>
    <d v="2025-07-21T00:00:00"/>
    <n v="1176"/>
    <n v="69404"/>
    <d v="2025-08-01T00:00:00"/>
    <n v="14"/>
    <n v="748"/>
    <n v="63320"/>
    <d v="2025-08-01T00:00:00"/>
    <n v="14"/>
    <n v="0"/>
    <n v="36"/>
    <m/>
    <x v="11"/>
    <n v="67068"/>
    <m/>
    <n v="2336"/>
    <m/>
    <m/>
    <n v="60984"/>
    <n v="2336"/>
    <m/>
    <m/>
    <m/>
    <m/>
    <m/>
    <m/>
    <m/>
    <n v="132724"/>
    <n v="3686.7777777777778"/>
  </r>
  <r>
    <x v="1"/>
    <s v="F"/>
    <m/>
    <n v="3417"/>
    <x v="0"/>
    <x v="13"/>
    <s v="Amaralina Star"/>
    <n v="4865"/>
    <m/>
    <m/>
    <d v="2025-06-28T00:00:00"/>
    <d v="2025-07-07T00:00:00"/>
    <n v="36804.29"/>
    <n v="36804.290000000008"/>
    <s v=""/>
    <n v="4831"/>
    <d v="2025-07-09T00:00:00"/>
    <n v="1128"/>
    <n v="36804.29"/>
    <d v="2025-07-11T00:00:00"/>
    <n v="4"/>
    <m/>
    <m/>
    <m/>
    <s v=""/>
    <n v="7.2759576141834259E-12"/>
    <n v="18"/>
    <m/>
    <x v="9"/>
    <n v="52351.920000000006"/>
    <m/>
    <n v="414.29999999999995"/>
    <m/>
    <m/>
    <n v="-12875.64"/>
    <n v="-3086.29"/>
    <m/>
    <m/>
    <m/>
    <m/>
    <m/>
    <m/>
    <m/>
    <n v="36804.290000000008"/>
    <n v="2044.6827777777783"/>
  </r>
  <r>
    <x v="1"/>
    <s v="F"/>
    <m/>
    <n v="3428"/>
    <x v="0"/>
    <x v="5"/>
    <s v="SH2"/>
    <n v="4897"/>
    <m/>
    <m/>
    <d v="2025-06-28T00:00:00"/>
    <d v="2025-07-12T00:00:00"/>
    <n v="71834.240000000005"/>
    <n v="71834.240000000005"/>
    <s v=""/>
    <n v="4829"/>
    <d v="2025-07-16T00:00:00"/>
    <n v="1178"/>
    <n v="42224"/>
    <d v="2025-08-01T00:00:00"/>
    <n v="20"/>
    <n v="750"/>
    <n v="29610.240000000002"/>
    <d v="2025-08-01T00:00:00"/>
    <n v="20"/>
    <n v="3.637978807091713E-12"/>
    <n v="22"/>
    <m/>
    <x v="86"/>
    <n v="41360"/>
    <m/>
    <n v="864"/>
    <m/>
    <m/>
    <n v="29610.240000000002"/>
    <m/>
    <m/>
    <m/>
    <m/>
    <m/>
    <m/>
    <m/>
    <m/>
    <n v="71834.240000000005"/>
    <n v="3265.1927272727276"/>
  </r>
  <r>
    <x v="8"/>
    <s v="F"/>
    <m/>
    <n v="3232"/>
    <x v="3"/>
    <x v="10"/>
    <s v="Takatsugu J"/>
    <n v="4541"/>
    <m/>
    <m/>
    <d v="2025-06-29T00:00:00"/>
    <d v="2025-07-04T00:00:00"/>
    <n v="5676"/>
    <n v="5676"/>
    <s v=""/>
    <n v="4839"/>
    <d v="2025-07-08T00:00:00"/>
    <n v="1154"/>
    <n v="5676"/>
    <d v="2025-07-21T00:00:00"/>
    <n v="17"/>
    <n v="734"/>
    <n v="0"/>
    <d v="2025-07-21T00:00:00"/>
    <n v="17"/>
    <n v="0"/>
    <n v="4"/>
    <m/>
    <x v="52"/>
    <n v="4876"/>
    <m/>
    <n v="800"/>
    <m/>
    <m/>
    <m/>
    <m/>
    <m/>
    <m/>
    <m/>
    <m/>
    <m/>
    <m/>
    <m/>
    <n v="5676"/>
    <n v="1419"/>
  </r>
  <r>
    <x v="8"/>
    <s v="F"/>
    <m/>
    <n v="3294"/>
    <x v="2"/>
    <x v="10"/>
    <s v="Takatsugu J"/>
    <n v="3701"/>
    <m/>
    <m/>
    <d v="2025-06-29T00:00:00"/>
    <d v="2025-07-13T00:00:00"/>
    <n v="12530.07"/>
    <n v="12530.07"/>
    <s v=""/>
    <n v="4840"/>
    <d v="2025-07-14T00:00:00"/>
    <n v="1143"/>
    <n v="7518.04"/>
    <d v="2025-07-16T00:00:00"/>
    <n v="3"/>
    <n v="728"/>
    <n v="5012.03"/>
    <d v="2025-07-16T00:00:00"/>
    <n v="3"/>
    <n v="0"/>
    <n v="6"/>
    <m/>
    <x v="3"/>
    <n v="7518.04"/>
    <m/>
    <m/>
    <m/>
    <m/>
    <n v="5012.03"/>
    <m/>
    <m/>
    <m/>
    <m/>
    <m/>
    <m/>
    <m/>
    <m/>
    <n v="12530.07"/>
    <n v="2088.3449999999998"/>
  </r>
  <r>
    <x v="8"/>
    <s v="F"/>
    <m/>
    <n v="3438"/>
    <x v="3"/>
    <x v="3"/>
    <s v="PBS"/>
    <n v="4903"/>
    <m/>
    <m/>
    <d v="2025-06-29T00:00:00"/>
    <d v="2025-07-19T00:00:00"/>
    <n v="6786.7"/>
    <n v="6786.7"/>
    <s v=""/>
    <n v="4833"/>
    <d v="2025-08-20T00:00:00"/>
    <n v="1259"/>
    <n v="5081.5"/>
    <d v="2025-09-02T00:00:00"/>
    <n v="45"/>
    <n v="794"/>
    <n v="1705.2"/>
    <d v="2025-09-02T00:00:00"/>
    <n v="45"/>
    <n v="-2.2737367544323206E-13"/>
    <n v="2"/>
    <n v="1"/>
    <x v="29"/>
    <n v="4065.2"/>
    <n v="1016.3"/>
    <m/>
    <m/>
    <m/>
    <n v="1705.2"/>
    <m/>
    <m/>
    <m/>
    <m/>
    <m/>
    <m/>
    <m/>
    <m/>
    <n v="6786.7"/>
    <n v="2262.2333333333331"/>
  </r>
  <r>
    <x v="1"/>
    <s v="F"/>
    <m/>
    <n v="3232"/>
    <x v="3"/>
    <x v="10"/>
    <s v="Takatsugu J"/>
    <n v="4541"/>
    <m/>
    <m/>
    <d v="2025-06-29T00:00:00"/>
    <d v="2025-07-04T00:00:00"/>
    <n v="25660"/>
    <n v="25660"/>
    <s v=""/>
    <n v="4839"/>
    <d v="2025-07-08T00:00:00"/>
    <n v="1154"/>
    <n v="25180"/>
    <d v="2025-07-21T00:00:00"/>
    <n v="17"/>
    <n v="734"/>
    <n v="480"/>
    <d v="2025-07-21T00:00:00"/>
    <n v="17"/>
    <n v="0"/>
    <n v="8"/>
    <m/>
    <x v="5"/>
    <n v="24380"/>
    <m/>
    <n v="800"/>
    <m/>
    <m/>
    <n v="480"/>
    <m/>
    <m/>
    <m/>
    <m/>
    <m/>
    <m/>
    <m/>
    <m/>
    <n v="25660"/>
    <n v="3207.5"/>
  </r>
  <r>
    <x v="1"/>
    <s v="F"/>
    <m/>
    <n v="3294"/>
    <x v="2"/>
    <x v="10"/>
    <s v="Takatsugu J"/>
    <n v="3701"/>
    <m/>
    <m/>
    <d v="2025-06-29T00:00:00"/>
    <d v="2025-07-13T00:00:00"/>
    <n v="81445.53"/>
    <n v="81445.53"/>
    <s v=""/>
    <n v="4840"/>
    <d v="2025-07-14T00:00:00"/>
    <n v="1143"/>
    <n v="48867.32"/>
    <d v="2025-07-16T00:00:00"/>
    <n v="3"/>
    <n v="728"/>
    <n v="32578.21"/>
    <d v="2025-07-16T00:00:00"/>
    <n v="3"/>
    <n v="0"/>
    <n v="39"/>
    <m/>
    <x v="41"/>
    <n v="48867.32"/>
    <m/>
    <m/>
    <m/>
    <m/>
    <n v="32578.21"/>
    <m/>
    <m/>
    <m/>
    <m/>
    <m/>
    <m/>
    <m/>
    <m/>
    <n v="81445.53"/>
    <n v="2088.3469230769228"/>
  </r>
  <r>
    <x v="1"/>
    <s v="F"/>
    <m/>
    <n v="3438"/>
    <x v="3"/>
    <x v="3"/>
    <s v="PBS"/>
    <n v="4903"/>
    <m/>
    <m/>
    <d v="2025-06-29T00:00:00"/>
    <d v="2025-07-19T00:00:00"/>
    <n v="47060.59"/>
    <n v="47060.59"/>
    <s v=""/>
    <n v="4833"/>
    <d v="2025-08-20T00:00:00"/>
    <n v="1259"/>
    <n v="42806"/>
    <d v="2025-09-02T00:00:00"/>
    <n v="45"/>
    <n v="794"/>
    <n v="4254.59"/>
    <d v="2025-09-02T00:00:00"/>
    <n v="45"/>
    <n v="-3.637978807091713E-12"/>
    <n v="18"/>
    <n v="3"/>
    <x v="7"/>
    <n v="34642.800000000003"/>
    <n v="2854.5"/>
    <n v="5009.7"/>
    <n v="299"/>
    <m/>
    <n v="3580.92"/>
    <n v="673.67"/>
    <m/>
    <m/>
    <m/>
    <m/>
    <m/>
    <m/>
    <m/>
    <n v="47060.59"/>
    <n v="2240.9804761904761"/>
  </r>
  <r>
    <x v="8"/>
    <s v="F"/>
    <m/>
    <n v="3460"/>
    <x v="5"/>
    <x v="26"/>
    <s v="Several"/>
    <m/>
    <m/>
    <m/>
    <d v="2025-06-30T00:00:00"/>
    <d v="2025-07-22T00:00:00"/>
    <n v="3718.17"/>
    <n v="3718.17"/>
    <s v=""/>
    <n v="4848"/>
    <d v="2025-08-12T00:00:00"/>
    <n v="3881"/>
    <n v="3718.17"/>
    <d v="2025-08-18T00:00:00"/>
    <n v="27"/>
    <m/>
    <m/>
    <m/>
    <s v=""/>
    <n v="0"/>
    <n v="2"/>
    <m/>
    <x v="1"/>
    <n v="3718.17"/>
    <m/>
    <m/>
    <m/>
    <m/>
    <m/>
    <m/>
    <m/>
    <m/>
    <m/>
    <m/>
    <m/>
    <m/>
    <m/>
    <n v="3718.17"/>
    <n v="1859.085"/>
  </r>
  <r>
    <x v="1"/>
    <s v="F"/>
    <m/>
    <n v="3460"/>
    <x v="5"/>
    <x v="26"/>
    <s v="Several"/>
    <m/>
    <m/>
    <m/>
    <d v="2025-06-30T00:00:00"/>
    <d v="2025-07-22T00:00:00"/>
    <n v="106392"/>
    <n v="106392"/>
    <s v=""/>
    <n v="4848"/>
    <d v="2025-08-12T00:00:00"/>
    <n v="3881"/>
    <n v="106392"/>
    <d v="2025-08-18T00:00:00"/>
    <n v="27"/>
    <m/>
    <m/>
    <m/>
    <s v=""/>
    <n v="0"/>
    <n v="46"/>
    <m/>
    <x v="77"/>
    <n v="91392"/>
    <m/>
    <n v="15000"/>
    <m/>
    <m/>
    <m/>
    <m/>
    <m/>
    <m/>
    <m/>
    <m/>
    <m/>
    <m/>
    <m/>
    <n v="106392"/>
    <n v="2312.8695652173915"/>
  </r>
  <r>
    <x v="7"/>
    <s v="F"/>
    <m/>
    <n v="3460"/>
    <x v="5"/>
    <x v="26"/>
    <s v="Several"/>
    <m/>
    <m/>
    <m/>
    <d v="2025-06-30T00:00:00"/>
    <d v="2025-07-22T00:00:00"/>
    <n v="21241.65"/>
    <n v="21241.649999999998"/>
    <s v=""/>
    <n v="4848"/>
    <d v="2025-08-12T00:00:00"/>
    <n v="3881"/>
    <n v="21241.65"/>
    <d v="2025-08-18T00:00:00"/>
    <n v="27"/>
    <m/>
    <m/>
    <m/>
    <s v=""/>
    <n v="-3.637978807091713E-12"/>
    <m/>
    <m/>
    <x v="0"/>
    <n v="-6002.970000000003"/>
    <m/>
    <n v="28338.53"/>
    <m/>
    <m/>
    <m/>
    <m/>
    <n v="-1093.9100000000001"/>
    <m/>
    <m/>
    <m/>
    <m/>
    <m/>
    <m/>
    <n v="21241.649999999998"/>
    <s v=""/>
  </r>
  <r>
    <x v="1"/>
    <s v="F"/>
    <m/>
    <n v="3290"/>
    <x v="2"/>
    <x v="13"/>
    <s v="Amaralina Star"/>
    <n v="3380"/>
    <m/>
    <m/>
    <d v="2025-07-01T00:00:00"/>
    <d v="2025-07-31T00:00:00"/>
    <n v="163773.04999999999"/>
    <n v="163773.04999999999"/>
    <s v=""/>
    <n v="4817"/>
    <d v="2025-08-04T00:00:00"/>
    <n v="1193"/>
    <n v="163773.04999999999"/>
    <d v="2025-08-11T00:00:00"/>
    <n v="11"/>
    <m/>
    <m/>
    <m/>
    <s v=""/>
    <n v="0"/>
    <n v="91"/>
    <m/>
    <x v="90"/>
    <n v="156439.19"/>
    <m/>
    <n v="7333.86"/>
    <m/>
    <m/>
    <m/>
    <m/>
    <m/>
    <m/>
    <m/>
    <m/>
    <m/>
    <m/>
    <m/>
    <n v="163773.04999999999"/>
    <n v="1799.7038461538459"/>
  </r>
  <r>
    <x v="1"/>
    <s v="F"/>
    <m/>
    <n v="3295"/>
    <x v="2"/>
    <x v="0"/>
    <s v="Norbe VI"/>
    <n v="2016"/>
    <m/>
    <m/>
    <d v="2025-07-01T00:00:00"/>
    <d v="2025-07-31T00:00:00"/>
    <n v="165414.66"/>
    <n v="165414.66"/>
    <s v=""/>
    <s v="4818-4890"/>
    <d v="2025-08-02T00:00:00"/>
    <n v="1190"/>
    <n v="165414.66"/>
    <d v="2025-08-06T00:00:00"/>
    <n v="6"/>
    <m/>
    <m/>
    <m/>
    <s v=""/>
    <n v="0"/>
    <n v="87"/>
    <m/>
    <x v="61"/>
    <n v="165414.66"/>
    <m/>
    <m/>
    <m/>
    <m/>
    <m/>
    <m/>
    <m/>
    <m/>
    <m/>
    <m/>
    <m/>
    <m/>
    <m/>
    <n v="165414.66"/>
    <n v="1901.3179310344829"/>
  </r>
  <r>
    <x v="1"/>
    <s v="F"/>
    <m/>
    <n v="3296"/>
    <x v="2"/>
    <x v="0"/>
    <s v="Norbe IX"/>
    <n v="2016"/>
    <m/>
    <m/>
    <d v="2025-07-01T00:00:00"/>
    <d v="2025-07-31T00:00:00"/>
    <n v="165414.66"/>
    <n v="165414.66"/>
    <s v=""/>
    <n v="4819"/>
    <d v="2025-08-05T00:00:00"/>
    <n v="1219"/>
    <n v="165414.66"/>
    <d v="2025-08-15T00:00:00"/>
    <n v="15"/>
    <m/>
    <m/>
    <m/>
    <s v=""/>
    <n v="0"/>
    <n v="92"/>
    <m/>
    <x v="70"/>
    <n v="165414.66"/>
    <m/>
    <m/>
    <m/>
    <m/>
    <m/>
    <m/>
    <m/>
    <m/>
    <m/>
    <m/>
    <m/>
    <m/>
    <m/>
    <n v="165414.66"/>
    <n v="1797.9854347826088"/>
  </r>
  <r>
    <x v="1"/>
    <s v="F"/>
    <m/>
    <n v="3297"/>
    <x v="2"/>
    <x v="0"/>
    <s v="ODN I"/>
    <n v="2016"/>
    <m/>
    <m/>
    <d v="2025-07-01T00:00:00"/>
    <d v="2025-07-31T00:00:00"/>
    <n v="165414.66"/>
    <n v="165414.66"/>
    <s v=""/>
    <n v="4820"/>
    <d v="2025-08-01T00:00:00"/>
    <n v="1197"/>
    <n v="165414.66"/>
    <d v="2025-08-12T00:00:00"/>
    <n v="12"/>
    <m/>
    <m/>
    <m/>
    <s v=""/>
    <n v="0"/>
    <n v="93"/>
    <m/>
    <x v="74"/>
    <n v="165414.66"/>
    <m/>
    <m/>
    <m/>
    <m/>
    <m/>
    <m/>
    <m/>
    <m/>
    <m/>
    <m/>
    <m/>
    <m/>
    <m/>
    <n v="165414.66"/>
    <n v="1778.6522580645162"/>
  </r>
  <r>
    <x v="1"/>
    <s v="F"/>
    <m/>
    <n v="3298"/>
    <x v="2"/>
    <x v="6"/>
    <s v="SSV Victoria"/>
    <n v="3610"/>
    <m/>
    <m/>
    <d v="2025-07-01T00:00:00"/>
    <d v="2025-07-31T00:00:00"/>
    <n v="162720"/>
    <n v="162720"/>
    <s v=""/>
    <n v="4815"/>
    <d v="2025-08-01T00:00:00"/>
    <n v="1188"/>
    <n v="162720"/>
    <d v="2025-08-06T00:00:00"/>
    <n v="6"/>
    <m/>
    <m/>
    <m/>
    <s v=""/>
    <n v="0"/>
    <n v="93"/>
    <m/>
    <x v="74"/>
    <n v="162720"/>
    <m/>
    <m/>
    <m/>
    <m/>
    <m/>
    <m/>
    <m/>
    <m/>
    <m/>
    <m/>
    <m/>
    <m/>
    <m/>
    <n v="162720"/>
    <n v="1749.6774193548388"/>
  </r>
  <r>
    <x v="1"/>
    <s v="F"/>
    <m/>
    <n v="3299"/>
    <x v="2"/>
    <x v="6"/>
    <s v="DS Carolina"/>
    <n v="3610"/>
    <m/>
    <m/>
    <d v="2025-07-01T00:00:00"/>
    <d v="2025-07-31T00:00:00"/>
    <n v="161002"/>
    <n v="161002"/>
    <s v=""/>
    <n v="4816"/>
    <d v="2025-08-01T00:00:00"/>
    <n v="1222"/>
    <n v="161002"/>
    <d v="2025-08-12T00:00:00"/>
    <n v="12"/>
    <m/>
    <m/>
    <m/>
    <s v=""/>
    <n v="0"/>
    <n v="89"/>
    <m/>
    <x v="75"/>
    <n v="161002"/>
    <m/>
    <m/>
    <m/>
    <m/>
    <m/>
    <m/>
    <m/>
    <m/>
    <m/>
    <m/>
    <m/>
    <m/>
    <m/>
    <n v="161002"/>
    <n v="1809.0112359550562"/>
  </r>
  <r>
    <x v="1"/>
    <s v="F"/>
    <m/>
    <n v="3300"/>
    <x v="2"/>
    <x v="3"/>
    <s v="Corcovado"/>
    <n v="1877"/>
    <m/>
    <m/>
    <d v="2025-07-01T00:00:00"/>
    <d v="2025-07-31T00:00:00"/>
    <n v="194824.55"/>
    <n v="194824.55"/>
    <s v=""/>
    <s v="4858-4911"/>
    <d v="2025-08-05T00:00:00"/>
    <s v="1198-1211"/>
    <n v="171804.34999999998"/>
    <d v="2025-08-14T00:00:00"/>
    <n v="14"/>
    <n v="763"/>
    <n v="23020.2"/>
    <d v="2025-08-12T00:00:00"/>
    <n v="12"/>
    <n v="1.0913936421275139E-11"/>
    <n v="93"/>
    <n v="2"/>
    <x v="101"/>
    <n v="166159.79999999999"/>
    <n v="2199.71"/>
    <n v="171.07"/>
    <n v="493.87"/>
    <m/>
    <n v="23020.2"/>
    <m/>
    <m/>
    <m/>
    <m/>
    <n v="2779.9"/>
    <m/>
    <m/>
    <m/>
    <n v="194824.55"/>
    <n v="2050.7847368421053"/>
  </r>
  <r>
    <x v="1"/>
    <s v="F"/>
    <m/>
    <n v="3301"/>
    <x v="2"/>
    <x v="3"/>
    <s v="Mykonos"/>
    <n v="1877"/>
    <m/>
    <m/>
    <d v="2025-07-01T00:00:00"/>
    <d v="2025-07-31T00:00:00"/>
    <n v="194712.16"/>
    <n v="194712.16"/>
    <s v=""/>
    <s v="4859-4908"/>
    <d v="2025-08-05T00:00:00"/>
    <s v="1202-1203"/>
    <n v="171691.96"/>
    <d v="2025-08-12T00:00:00"/>
    <n v="12"/>
    <n v="766"/>
    <n v="23020.2"/>
    <d v="2025-08-12T00:00:00"/>
    <n v="12"/>
    <n v="1.0913936421275139E-11"/>
    <n v="84"/>
    <n v="3"/>
    <x v="61"/>
    <n v="166159.79999999999"/>
    <n v="3167.41"/>
    <m/>
    <m/>
    <m/>
    <n v="23020.2"/>
    <m/>
    <m/>
    <m/>
    <m/>
    <n v="2364.75"/>
    <m/>
    <m/>
    <m/>
    <n v="194712.16"/>
    <n v="2238.0708045977012"/>
  </r>
  <r>
    <x v="1"/>
    <s v="F"/>
    <m/>
    <n v="3302"/>
    <x v="2"/>
    <x v="3"/>
    <s v="PBS"/>
    <n v="1877"/>
    <m/>
    <m/>
    <d v="2025-07-01T00:00:00"/>
    <d v="2025-07-31T00:00:00"/>
    <n v="230019.09"/>
    <n v="230019.09000000003"/>
    <s v=""/>
    <n v="4860"/>
    <d v="2025-08-05T00:00:00"/>
    <n v="1226"/>
    <n v="205078.89"/>
    <d v="2025-08-15T00:00:00"/>
    <n v="15"/>
    <n v="778"/>
    <n v="24940.2"/>
    <d v="2025-08-15T00:00:00"/>
    <n v="15"/>
    <n v="1.0913936421275139E-11"/>
    <n v="111"/>
    <m/>
    <x v="118"/>
    <n v="204168.72"/>
    <m/>
    <n v="910.17"/>
    <m/>
    <m/>
    <n v="24940.2"/>
    <m/>
    <m/>
    <m/>
    <m/>
    <m/>
    <m/>
    <m/>
    <m/>
    <n v="230019.09000000003"/>
    <n v="2072.2440540540542"/>
  </r>
  <r>
    <x v="1"/>
    <s v="F"/>
    <m/>
    <n v="3303"/>
    <x v="2"/>
    <x v="3"/>
    <s v="KG2"/>
    <n v="1877"/>
    <m/>
    <m/>
    <d v="2025-07-01T00:00:00"/>
    <d v="2025-07-31T00:00:00"/>
    <n v="189180"/>
    <n v="189180"/>
    <s v=""/>
    <n v="4861"/>
    <d v="2025-08-01T00:00:00"/>
    <n v="1187"/>
    <n v="166159.79999999999"/>
    <d v="2025-08-05T00:00:00"/>
    <n v="5"/>
    <n v="756"/>
    <n v="23020.2"/>
    <d v="2025-08-05T00:00:00"/>
    <n v="5"/>
    <n v="1.0913936421275139E-11"/>
    <n v="93"/>
    <m/>
    <x v="74"/>
    <n v="166159.79999999999"/>
    <m/>
    <m/>
    <m/>
    <m/>
    <n v="23020.2"/>
    <m/>
    <m/>
    <m/>
    <m/>
    <m/>
    <m/>
    <m/>
    <m/>
    <n v="189180"/>
    <n v="2034.1935483870968"/>
  </r>
  <r>
    <x v="1"/>
    <s v="F"/>
    <m/>
    <n v="3304"/>
    <x v="2"/>
    <x v="3"/>
    <s v="Orion"/>
    <n v="1877"/>
    <m/>
    <m/>
    <d v="2025-07-01T00:00:00"/>
    <d v="2025-07-30T00:00:00"/>
    <n v="197497.9"/>
    <n v="197497.90000000002"/>
    <s v=""/>
    <s v="4862-4907"/>
    <d v="2025-08-04T00:00:00"/>
    <s v="1204-1208"/>
    <n v="174477.69999999998"/>
    <d v="2025-08-12T00:00:00"/>
    <n v="13"/>
    <n v="767"/>
    <n v="23020.2"/>
    <d v="2025-08-12T00:00:00"/>
    <n v="13"/>
    <n v="4.0017766878008842E-11"/>
    <n v="93"/>
    <n v="3"/>
    <x v="95"/>
    <n v="170559.22"/>
    <n v="3167.41"/>
    <m/>
    <n v="751.07"/>
    <m/>
    <n v="23020.2"/>
    <m/>
    <m/>
    <m/>
    <m/>
    <m/>
    <m/>
    <m/>
    <m/>
    <n v="197497.90000000002"/>
    <n v="2057.2697916666671"/>
  </r>
  <r>
    <x v="1"/>
    <s v="F"/>
    <m/>
    <n v="3305"/>
    <x v="2"/>
    <x v="3"/>
    <s v="Aquila"/>
    <n v="4191"/>
    <m/>
    <m/>
    <d v="2025-07-01T00:00:00"/>
    <d v="2025-07-31T00:00:00"/>
    <n v="194781.83"/>
    <n v="194781.83"/>
    <s v=""/>
    <s v="4863-4906"/>
    <d v="2025-08-05T00:00:00"/>
    <s v="1205-1207"/>
    <n v="171761.62999999998"/>
    <d v="2025-08-12T00:00:00"/>
    <n v="12"/>
    <n v="768"/>
    <n v="23020.2"/>
    <d v="2025-08-12T00:00:00"/>
    <n v="12"/>
    <n v="1.0913936421275139E-11"/>
    <n v="93"/>
    <m/>
    <x v="74"/>
    <n v="166159.79999999999"/>
    <m/>
    <m/>
    <m/>
    <m/>
    <n v="23020.2"/>
    <m/>
    <m/>
    <m/>
    <m/>
    <n v="5601.83"/>
    <m/>
    <m/>
    <m/>
    <n v="194781.83"/>
    <n v="2094.4282795698923"/>
  </r>
  <r>
    <x v="1"/>
    <s v="F"/>
    <m/>
    <n v="3324"/>
    <x v="1"/>
    <x v="15"/>
    <s v="West Carina"/>
    <n v="4662"/>
    <m/>
    <m/>
    <d v="2025-07-01T00:00:00"/>
    <d v="2025-07-31T00:00:00"/>
    <n v="503077.26"/>
    <n v="503077.25999999995"/>
    <s v=""/>
    <n v="4789"/>
    <d v="2025-08-04T00:00:00"/>
    <n v="3884"/>
    <n v="471457.26"/>
    <d v="2025-08-21T00:00:00"/>
    <n v="21"/>
    <n v="2518"/>
    <n v="31620"/>
    <d v="2025-08-21T00:00:00"/>
    <n v="21"/>
    <n v="-5.8207660913467407E-11"/>
    <n v="177"/>
    <n v="3"/>
    <x v="119"/>
    <n v="454524.72"/>
    <n v="3667"/>
    <n v="12733"/>
    <n v="532.54"/>
    <m/>
    <n v="31620"/>
    <m/>
    <m/>
    <m/>
    <m/>
    <m/>
    <m/>
    <m/>
    <m/>
    <n v="503077.25999999995"/>
    <n v="2794.8736666666664"/>
  </r>
  <r>
    <x v="1"/>
    <s v="F"/>
    <m/>
    <n v="3330"/>
    <x v="3"/>
    <x v="13"/>
    <s v="Amaralina Star"/>
    <n v="4642"/>
    <m/>
    <m/>
    <d v="2025-07-01T00:00:00"/>
    <d v="2025-07-31T00:00:00"/>
    <n v="176170.95"/>
    <n v="176170.95"/>
    <s v=""/>
    <n v="4821"/>
    <d v="2025-08-04T00:00:00"/>
    <n v="1195"/>
    <n v="176170.95"/>
    <d v="2025-08-11T00:00:00"/>
    <n v="11"/>
    <m/>
    <m/>
    <m/>
    <s v=""/>
    <n v="0"/>
    <n v="93"/>
    <m/>
    <x v="74"/>
    <n v="156439.19"/>
    <m/>
    <n v="7331.76"/>
    <m/>
    <m/>
    <n v="12400"/>
    <m/>
    <m/>
    <m/>
    <m/>
    <m/>
    <m/>
    <m/>
    <m/>
    <n v="176170.95"/>
    <n v="1894.3112903225808"/>
  </r>
  <r>
    <x v="1"/>
    <s v="F"/>
    <m/>
    <n v="3359"/>
    <x v="1"/>
    <x v="15"/>
    <s v="West Jupiter"/>
    <n v="4730"/>
    <m/>
    <m/>
    <d v="2025-07-01T00:00:00"/>
    <d v="2025-07-31T00:00:00"/>
    <n v="522010.16"/>
    <n v="522010.16"/>
    <s v=""/>
    <n v="4800"/>
    <d v="2025-08-04T00:00:00"/>
    <n v="1225"/>
    <n v="471170.16"/>
    <d v="2025-08-15T00:00:00"/>
    <n v="15"/>
    <n v="775"/>
    <n v="50840"/>
    <d v="2025-08-15T00:00:00"/>
    <n v="15"/>
    <n v="0"/>
    <n v="181"/>
    <n v="11"/>
    <x v="120"/>
    <n v="441408"/>
    <n v="12979"/>
    <n v="14653"/>
    <n v="2130.16"/>
    <m/>
    <n v="50840"/>
    <m/>
    <m/>
    <m/>
    <m/>
    <m/>
    <m/>
    <m/>
    <m/>
    <n v="522010.16"/>
    <n v="2718.8029166666665"/>
  </r>
  <r>
    <x v="1"/>
    <s v="F"/>
    <m/>
    <n v="3406"/>
    <x v="6"/>
    <x v="15"/>
    <s v="West Carina"/>
    <n v="4779"/>
    <m/>
    <m/>
    <d v="2025-07-01T00:00:00"/>
    <d v="2025-07-31T00:00:00"/>
    <n v="16250"/>
    <n v="16250"/>
    <s v=""/>
    <n v="4872"/>
    <d v="2025-08-07T00:00:00"/>
    <n v="3878"/>
    <n v="16250"/>
    <d v="2025-08-12T00:00:00"/>
    <n v="12"/>
    <m/>
    <m/>
    <m/>
    <s v=""/>
    <n v="0"/>
    <m/>
    <m/>
    <x v="0"/>
    <m/>
    <m/>
    <m/>
    <m/>
    <m/>
    <m/>
    <m/>
    <m/>
    <m/>
    <m/>
    <m/>
    <m/>
    <m/>
    <n v="16250"/>
    <n v="16250"/>
    <s v=""/>
  </r>
  <r>
    <x v="1"/>
    <s v="F"/>
    <m/>
    <n v="3411"/>
    <x v="6"/>
    <x v="3"/>
    <s v="PBS"/>
    <n v="4669"/>
    <m/>
    <m/>
    <d v="2025-07-01T00:00:00"/>
    <d v="2025-07-31T00:00:00"/>
    <n v="33000"/>
    <n v="33000"/>
    <s v=""/>
    <n v="4811"/>
    <d v="2025-08-13T00:00:00"/>
    <n v="1209"/>
    <n v="33000"/>
    <d v="2025-08-14T00:00:00"/>
    <n v="14"/>
    <m/>
    <m/>
    <m/>
    <s v=""/>
    <n v="0"/>
    <m/>
    <m/>
    <x v="0"/>
    <m/>
    <m/>
    <m/>
    <m/>
    <m/>
    <m/>
    <m/>
    <m/>
    <m/>
    <m/>
    <m/>
    <m/>
    <m/>
    <n v="33000"/>
    <n v="33000"/>
    <s v=""/>
  </r>
  <r>
    <x v="1"/>
    <m/>
    <m/>
    <n v="3414"/>
    <x v="0"/>
    <x v="3"/>
    <s v="KG2"/>
    <n v="4870"/>
    <m/>
    <m/>
    <d v="2025-07-01T00:00:00"/>
    <d v="2025-07-13T00:00:00"/>
    <m/>
    <n v="0"/>
    <s v=""/>
    <n v="4857"/>
    <m/>
    <m/>
    <m/>
    <m/>
    <s v=""/>
    <m/>
    <m/>
    <m/>
    <s v=""/>
    <n v="0"/>
    <m/>
    <m/>
    <x v="0"/>
    <m/>
    <m/>
    <m/>
    <m/>
    <n v="30567"/>
    <m/>
    <m/>
    <m/>
    <m/>
    <m/>
    <m/>
    <n v="-30567"/>
    <m/>
    <m/>
    <n v="0"/>
    <s v=""/>
  </r>
  <r>
    <x v="1"/>
    <s v="F"/>
    <m/>
    <n v="3480"/>
    <x v="6"/>
    <x v="15"/>
    <s v="West Jupiter"/>
    <n v="4857"/>
    <m/>
    <m/>
    <d v="2025-07-01T00:00:00"/>
    <d v="2025-07-31T00:00:00"/>
    <n v="16250"/>
    <n v="16250"/>
    <s v=""/>
    <n v="4873"/>
    <d v="2025-08-01T00:00:00"/>
    <n v="3879"/>
    <n v="16250"/>
    <d v="2025-08-12T00:00:00"/>
    <n v="12"/>
    <m/>
    <m/>
    <m/>
    <s v=""/>
    <n v="0"/>
    <m/>
    <m/>
    <x v="0"/>
    <m/>
    <m/>
    <m/>
    <m/>
    <m/>
    <m/>
    <m/>
    <m/>
    <m/>
    <m/>
    <m/>
    <m/>
    <m/>
    <n v="16250"/>
    <n v="16250"/>
    <s v=""/>
  </r>
  <r>
    <x v="1"/>
    <s v="F"/>
    <m/>
    <n v="3481"/>
    <x v="6"/>
    <x v="15"/>
    <s v="West Tellus"/>
    <n v="4858"/>
    <m/>
    <m/>
    <d v="2025-07-01T00:00:00"/>
    <d v="2025-07-31T00:00:00"/>
    <n v="16250"/>
    <n v="16250"/>
    <s v=""/>
    <n v="4874"/>
    <d v="2025-08-07T00:00:00"/>
    <n v="1221"/>
    <n v="16250"/>
    <d v="2025-08-15T00:00:00"/>
    <n v="15"/>
    <m/>
    <m/>
    <m/>
    <s v=""/>
    <n v="0"/>
    <m/>
    <m/>
    <x v="0"/>
    <m/>
    <m/>
    <m/>
    <m/>
    <m/>
    <m/>
    <m/>
    <m/>
    <m/>
    <m/>
    <m/>
    <m/>
    <m/>
    <n v="16250"/>
    <n v="16250"/>
    <s v=""/>
  </r>
  <r>
    <x v="1"/>
    <s v="F"/>
    <m/>
    <n v="3497"/>
    <x v="6"/>
    <x v="13"/>
    <s v="Admarine"/>
    <n v="5002"/>
    <m/>
    <m/>
    <d v="2025-07-01T00:00:00"/>
    <d v="2025-08-31T00:00:00"/>
    <n v="61716"/>
    <n v="61716"/>
    <s v=""/>
    <n v="4942"/>
    <d v="2025-09-01T00:00:00"/>
    <n v="1276"/>
    <n v="61716"/>
    <d v="2025-09-05T00:00:00"/>
    <n v="5"/>
    <m/>
    <m/>
    <m/>
    <s v=""/>
    <n v="0"/>
    <m/>
    <m/>
    <x v="0"/>
    <m/>
    <m/>
    <m/>
    <m/>
    <m/>
    <m/>
    <m/>
    <m/>
    <m/>
    <m/>
    <m/>
    <m/>
    <m/>
    <n v="61716"/>
    <n v="61716"/>
    <s v=""/>
  </r>
  <r>
    <x v="1"/>
    <s v="F"/>
    <m/>
    <n v="3526"/>
    <x v="6"/>
    <x v="3"/>
    <s v="Orion"/>
    <n v="4669"/>
    <m/>
    <m/>
    <d v="2025-07-01T00:00:00"/>
    <d v="2025-07-31T00:00:00"/>
    <n v="33000"/>
    <n v="33000"/>
    <s v=""/>
    <n v="4922"/>
    <d v="2025-08-13T00:00:00"/>
    <n v="1214"/>
    <n v="33000"/>
    <d v="2025-08-15T00:00:00"/>
    <n v="15"/>
    <m/>
    <m/>
    <m/>
    <s v=""/>
    <n v="0"/>
    <m/>
    <m/>
    <x v="0"/>
    <m/>
    <m/>
    <m/>
    <m/>
    <m/>
    <m/>
    <m/>
    <m/>
    <m/>
    <m/>
    <m/>
    <m/>
    <m/>
    <n v="33000"/>
    <n v="33000"/>
    <s v=""/>
  </r>
  <r>
    <x v="1"/>
    <s v="F"/>
    <m/>
    <n v="3527"/>
    <x v="6"/>
    <x v="3"/>
    <s v="Corcovado"/>
    <n v="4669"/>
    <m/>
    <m/>
    <d v="2025-07-01T00:00:00"/>
    <d v="2025-07-31T00:00:00"/>
    <n v="33000"/>
    <n v="33000"/>
    <s v=""/>
    <n v="4923"/>
    <d v="2025-08-13T00:00:00"/>
    <n v="1213"/>
    <n v="33000"/>
    <d v="2025-08-15T00:00:00"/>
    <n v="15"/>
    <m/>
    <m/>
    <m/>
    <s v=""/>
    <n v="0"/>
    <m/>
    <m/>
    <x v="0"/>
    <m/>
    <m/>
    <m/>
    <m/>
    <m/>
    <m/>
    <m/>
    <m/>
    <m/>
    <m/>
    <m/>
    <m/>
    <m/>
    <n v="33000"/>
    <n v="33000"/>
    <s v=""/>
  </r>
  <r>
    <x v="1"/>
    <s v="F"/>
    <m/>
    <n v="3528"/>
    <x v="6"/>
    <x v="3"/>
    <s v="Mykonos"/>
    <n v="4669"/>
    <m/>
    <m/>
    <d v="2025-07-01T00:00:00"/>
    <d v="2025-07-31T00:00:00"/>
    <n v="33000"/>
    <n v="33000"/>
    <s v=""/>
    <n v="4924"/>
    <d v="2025-08-13T00:00:00"/>
    <n v="1236"/>
    <n v="33000"/>
    <d v="2025-08-20T00:00:00"/>
    <n v="20"/>
    <m/>
    <m/>
    <m/>
    <s v=""/>
    <n v="0"/>
    <m/>
    <m/>
    <x v="0"/>
    <m/>
    <m/>
    <m/>
    <m/>
    <m/>
    <m/>
    <m/>
    <m/>
    <m/>
    <m/>
    <m/>
    <m/>
    <m/>
    <n v="33000"/>
    <n v="33000"/>
    <s v=""/>
  </r>
  <r>
    <x v="1"/>
    <s v="F"/>
    <m/>
    <n v="3529"/>
    <x v="6"/>
    <x v="3"/>
    <s v="Aquila"/>
    <n v="4669"/>
    <m/>
    <m/>
    <d v="2025-07-01T00:00:00"/>
    <d v="2025-07-31T00:00:00"/>
    <n v="33000"/>
    <n v="33000"/>
    <s v=""/>
    <n v="4925"/>
    <d v="2025-08-13T00:00:00"/>
    <n v="1235"/>
    <n v="33000"/>
    <d v="2025-08-20T00:00:00"/>
    <n v="20"/>
    <m/>
    <m/>
    <m/>
    <s v=""/>
    <n v="0"/>
    <m/>
    <m/>
    <x v="0"/>
    <m/>
    <m/>
    <m/>
    <m/>
    <m/>
    <m/>
    <m/>
    <m/>
    <m/>
    <m/>
    <m/>
    <m/>
    <m/>
    <n v="33000"/>
    <n v="33000"/>
    <s v=""/>
  </r>
  <r>
    <x v="1"/>
    <s v="F"/>
    <m/>
    <n v="3530"/>
    <x v="6"/>
    <x v="3"/>
    <s v="KG2"/>
    <n v="4669"/>
    <m/>
    <m/>
    <d v="2025-07-01T00:00:00"/>
    <d v="2025-07-31T00:00:00"/>
    <n v="33000"/>
    <n v="33000"/>
    <s v=""/>
    <n v="4832"/>
    <d v="2025-08-13T00:00:00"/>
    <n v="1237"/>
    <n v="33000"/>
    <d v="2025-08-20T00:00:00"/>
    <n v="20"/>
    <m/>
    <m/>
    <m/>
    <s v=""/>
    <n v="0"/>
    <m/>
    <m/>
    <x v="0"/>
    <m/>
    <m/>
    <m/>
    <m/>
    <m/>
    <m/>
    <m/>
    <m/>
    <m/>
    <m/>
    <m/>
    <m/>
    <m/>
    <n v="33000"/>
    <n v="33000"/>
    <s v=""/>
  </r>
  <r>
    <x v="0"/>
    <s v="F"/>
    <m/>
    <n v="3295"/>
    <x v="2"/>
    <x v="0"/>
    <s v="Norbe VI"/>
    <n v="2016"/>
    <m/>
    <m/>
    <d v="2025-07-01T00:00:00"/>
    <d v="2025-07-31T00:00:00"/>
    <n v="7007.07"/>
    <n v="7007.07"/>
    <s v=""/>
    <s v="4818-4890"/>
    <d v="2025-08-02T00:00:00"/>
    <n v="1255"/>
    <n v="7007.07"/>
    <d v="2025-09-01T00:00:00"/>
    <n v="32"/>
    <m/>
    <m/>
    <m/>
    <s v=""/>
    <n v="0"/>
    <m/>
    <m/>
    <x v="0"/>
    <m/>
    <m/>
    <m/>
    <m/>
    <m/>
    <m/>
    <m/>
    <m/>
    <m/>
    <m/>
    <n v="7007.07"/>
    <m/>
    <m/>
    <m/>
    <n v="7007.07"/>
    <s v=""/>
  </r>
  <r>
    <x v="0"/>
    <s v="F"/>
    <m/>
    <n v="3302"/>
    <x v="2"/>
    <x v="3"/>
    <s v="PBS"/>
    <n v="1877"/>
    <m/>
    <m/>
    <d v="2025-07-01T00:00:00"/>
    <d v="2025-07-31T00:00:00"/>
    <n v="-5559.03"/>
    <n v="-5559.0300000000007"/>
    <s v=""/>
    <n v="4860"/>
    <d v="2025-08-05T00:00:00"/>
    <n v="1226"/>
    <n v="-3639.03"/>
    <d v="2025-08-15T00:00:00"/>
    <n v="15"/>
    <n v="778"/>
    <n v="-1920"/>
    <d v="2025-08-15T00:00:00"/>
    <n v="15"/>
    <n v="-4.5474735088646412E-13"/>
    <m/>
    <m/>
    <x v="0"/>
    <n v="-3639.03"/>
    <m/>
    <m/>
    <m/>
    <m/>
    <n v="-1920"/>
    <m/>
    <m/>
    <m/>
    <m/>
    <m/>
    <m/>
    <m/>
    <m/>
    <n v="-5559.0300000000007"/>
    <s v=""/>
  </r>
  <r>
    <x v="0"/>
    <s v="F"/>
    <m/>
    <n v="3330"/>
    <x v="3"/>
    <x v="13"/>
    <s v="Amaralina Star"/>
    <n v="4642"/>
    <m/>
    <m/>
    <d v="2025-07-01T00:00:00"/>
    <d v="2025-07-31T00:00:00"/>
    <n v="-54.15"/>
    <n v="-54.15"/>
    <s v=""/>
    <n v="4821"/>
    <d v="2025-08-04T00:00:00"/>
    <n v="1195"/>
    <n v="-54.15"/>
    <d v="2025-08-11T00:00:00"/>
    <n v="11"/>
    <m/>
    <m/>
    <m/>
    <s v=""/>
    <n v="0"/>
    <m/>
    <m/>
    <x v="0"/>
    <m/>
    <m/>
    <m/>
    <m/>
    <m/>
    <m/>
    <m/>
    <m/>
    <m/>
    <m/>
    <m/>
    <n v="-54.15"/>
    <m/>
    <m/>
    <n v="-54.15"/>
    <s v=""/>
  </r>
  <r>
    <x v="0"/>
    <s v="F"/>
    <m/>
    <n v="3436"/>
    <x v="3"/>
    <x v="6"/>
    <s v="DS Carolina"/>
    <n v="4750"/>
    <m/>
    <m/>
    <d v="2025-07-01T00:00:00"/>
    <d v="2025-08-31T00:00:00"/>
    <n v="79040"/>
    <n v="79040"/>
    <s v=""/>
    <n v="5005"/>
    <d v="2025-09-03T00:00:00"/>
    <n v="1279"/>
    <n v="79040"/>
    <d v="2025-09-05T00:00:00"/>
    <n v="5"/>
    <m/>
    <m/>
    <m/>
    <s v=""/>
    <n v="0"/>
    <m/>
    <m/>
    <x v="0"/>
    <m/>
    <m/>
    <m/>
    <m/>
    <m/>
    <m/>
    <m/>
    <m/>
    <m/>
    <m/>
    <m/>
    <m/>
    <m/>
    <n v="79040"/>
    <n v="79040"/>
    <s v=""/>
  </r>
  <r>
    <x v="0"/>
    <s v="F"/>
    <m/>
    <n v="3445"/>
    <x v="6"/>
    <x v="5"/>
    <s v="SH2"/>
    <n v="4912"/>
    <m/>
    <m/>
    <d v="2025-07-01T00:00:00"/>
    <d v="2025-07-31T00:00:00"/>
    <n v="22800"/>
    <n v="22800"/>
    <s v=""/>
    <n v="4947"/>
    <d v="2025-08-15T00:00:00"/>
    <n v="1231"/>
    <n v="22800"/>
    <d v="2025-08-19T00:00:00"/>
    <n v="19"/>
    <m/>
    <m/>
    <m/>
    <s v=""/>
    <n v="0"/>
    <m/>
    <m/>
    <x v="0"/>
    <m/>
    <m/>
    <m/>
    <m/>
    <m/>
    <m/>
    <m/>
    <m/>
    <m/>
    <m/>
    <m/>
    <m/>
    <m/>
    <n v="22800"/>
    <n v="22800"/>
    <s v=""/>
  </r>
  <r>
    <x v="0"/>
    <s v="F"/>
    <m/>
    <n v="3497"/>
    <x v="6"/>
    <x v="13"/>
    <s v="Admarine"/>
    <n v="5002"/>
    <m/>
    <m/>
    <d v="2025-07-01T00:00:00"/>
    <d v="2025-08-31T00:00:00"/>
    <n v="61716"/>
    <n v="61716"/>
    <s v=""/>
    <n v="4942"/>
    <d v="2025-09-01T00:00:00"/>
    <n v="1276"/>
    <n v="61716"/>
    <d v="2025-09-05T00:00:00"/>
    <n v="5"/>
    <m/>
    <m/>
    <m/>
    <s v=""/>
    <n v="0"/>
    <m/>
    <m/>
    <x v="0"/>
    <m/>
    <m/>
    <m/>
    <m/>
    <m/>
    <m/>
    <m/>
    <m/>
    <m/>
    <m/>
    <m/>
    <m/>
    <m/>
    <n v="61716"/>
    <n v="61716"/>
    <s v=""/>
  </r>
  <r>
    <x v="1"/>
    <s v="F"/>
    <m/>
    <n v="3262"/>
    <x v="3"/>
    <x v="10"/>
    <s v="Arabia I"/>
    <n v="4591"/>
    <m/>
    <m/>
    <d v="2025-07-02T00:00:00"/>
    <d v="2025-07-23T00:00:00"/>
    <n v="163441.51999999999"/>
    <n v="163441.51999999999"/>
    <s v=""/>
    <n v="4855"/>
    <d v="2025-07-25T00:00:00"/>
    <n v="1172"/>
    <n v="163441.51999999999"/>
    <d v="2025-07-28T00:00:00"/>
    <n v="5"/>
    <m/>
    <m/>
    <m/>
    <s v=""/>
    <n v="0"/>
    <n v="61"/>
    <m/>
    <x v="121"/>
    <n v="140963.34"/>
    <m/>
    <n v="18937.18"/>
    <n v="391"/>
    <m/>
    <m/>
    <n v="3150"/>
    <m/>
    <m/>
    <m/>
    <m/>
    <m/>
    <m/>
    <m/>
    <n v="163441.51999999999"/>
    <n v="2679.3691803278689"/>
  </r>
  <r>
    <x v="1"/>
    <s v="F"/>
    <m/>
    <n v="3422"/>
    <x v="3"/>
    <x v="3"/>
    <s v="Corcovado"/>
    <n v="4873"/>
    <m/>
    <m/>
    <d v="2025-07-02T00:00:00"/>
    <d v="2025-07-10T00:00:00"/>
    <n v="104868.8"/>
    <n v="104868.8"/>
    <s v=""/>
    <s v="4842-4904"/>
    <d v="2025-08-01T00:00:00"/>
    <s v="1185-1186"/>
    <n v="58513.36"/>
    <d v="2025-08-05T00:00:00"/>
    <n v="26"/>
    <n v="755"/>
    <n v="46355.44"/>
    <d v="2025-08-05T00:00:00"/>
    <n v="26"/>
    <n v="0"/>
    <n v="21"/>
    <n v="3"/>
    <x v="44"/>
    <n v="52194.5"/>
    <n v="3811.13"/>
    <n v="2507.73"/>
    <m/>
    <m/>
    <n v="45017.279999999999"/>
    <n v="1338.16"/>
    <m/>
    <m/>
    <m/>
    <m/>
    <m/>
    <m/>
    <m/>
    <n v="104868.8"/>
    <n v="4369.5333333333338"/>
  </r>
  <r>
    <x v="1"/>
    <s v="F"/>
    <m/>
    <n v="3482"/>
    <x v="6"/>
    <x v="6"/>
    <s v="SSV Victoria"/>
    <n v="4986"/>
    <m/>
    <m/>
    <d v="2025-07-02T00:00:00"/>
    <d v="2025-07-02T00:00:00"/>
    <n v="3150"/>
    <n v="3150"/>
    <s v=""/>
    <n v="4875"/>
    <d v="2025-07-16T00:00:00"/>
    <n v="1150"/>
    <n v="3150"/>
    <d v="2025-07-18T00:00:00"/>
    <n v="16"/>
    <m/>
    <m/>
    <m/>
    <s v=""/>
    <n v="0"/>
    <m/>
    <m/>
    <x v="0"/>
    <m/>
    <m/>
    <m/>
    <m/>
    <m/>
    <m/>
    <m/>
    <m/>
    <m/>
    <m/>
    <m/>
    <m/>
    <n v="375"/>
    <n v="2775"/>
    <n v="3150"/>
    <s v=""/>
  </r>
  <r>
    <x v="1"/>
    <s v="F"/>
    <m/>
    <n v="3484"/>
    <x v="1"/>
    <x v="17"/>
    <s v="Base"/>
    <n v="4992"/>
    <m/>
    <m/>
    <d v="2025-07-02T00:00:00"/>
    <d v="2025-07-02T00:00:00"/>
    <n v="7180"/>
    <n v="7180"/>
    <s v=""/>
    <n v="4868"/>
    <d v="2025-07-22T00:00:00"/>
    <n v="1184"/>
    <n v="7180"/>
    <d v="2025-08-05T00:00:00"/>
    <n v="34"/>
    <m/>
    <m/>
    <m/>
    <s v=""/>
    <n v="0"/>
    <n v="2"/>
    <m/>
    <x v="1"/>
    <n v="3760"/>
    <m/>
    <n v="1200"/>
    <m/>
    <m/>
    <n v="1020"/>
    <n v="1200"/>
    <m/>
    <m/>
    <m/>
    <m/>
    <m/>
    <m/>
    <m/>
    <n v="7180"/>
    <n v="3590"/>
  </r>
  <r>
    <x v="1"/>
    <s v="F"/>
    <m/>
    <n v="3393"/>
    <x v="0"/>
    <x v="11"/>
    <s v="SH1"/>
    <n v="4797"/>
    <m/>
    <m/>
    <d v="2025-07-03T00:00:00"/>
    <d v="2025-07-08T00:00:00"/>
    <n v="32126.400000000001"/>
    <n v="32126.400000000001"/>
    <s v=""/>
    <n v="4876"/>
    <d v="2025-07-17T00:00:00"/>
    <n v="3870"/>
    <n v="32126.400000000001"/>
    <d v="2025-07-21T00:00:00"/>
    <n v="13"/>
    <m/>
    <m/>
    <m/>
    <s v=""/>
    <n v="0"/>
    <n v="12"/>
    <n v="3"/>
    <x v="15"/>
    <n v="28556.800000000003"/>
    <n v="3569.6"/>
    <m/>
    <m/>
    <m/>
    <m/>
    <m/>
    <m/>
    <m/>
    <m/>
    <m/>
    <m/>
    <m/>
    <m/>
    <n v="32126.400000000001"/>
    <n v="2141.7600000000002"/>
  </r>
  <r>
    <x v="1"/>
    <s v="F"/>
    <m/>
    <n v="3380"/>
    <x v="3"/>
    <x v="1"/>
    <s v="MV-20"/>
    <n v="4784"/>
    <m/>
    <m/>
    <d v="2025-07-05T00:00:00"/>
    <d v="2025-07-19T00:00:00"/>
    <n v="73000"/>
    <n v="73000"/>
    <s v=""/>
    <n v="4885"/>
    <d v="2025-08-18T00:00:00"/>
    <n v="1246"/>
    <n v="73000"/>
    <d v="2025-08-27T00:00:00"/>
    <n v="39"/>
    <m/>
    <m/>
    <m/>
    <s v=""/>
    <n v="0"/>
    <n v="42"/>
    <m/>
    <x v="8"/>
    <n v="73000"/>
    <m/>
    <m/>
    <m/>
    <m/>
    <m/>
    <m/>
    <m/>
    <m/>
    <m/>
    <m/>
    <m/>
    <m/>
    <m/>
    <n v="73000"/>
    <n v="1738.0952380952381"/>
  </r>
  <r>
    <x v="0"/>
    <s v="F"/>
    <m/>
    <n v="3380"/>
    <x v="3"/>
    <x v="1"/>
    <s v="MV-20"/>
    <n v="4784"/>
    <m/>
    <m/>
    <d v="2025-07-05T00:00:00"/>
    <d v="2025-07-19T00:00:00"/>
    <n v="-33866.839999999997"/>
    <n v="-33866.839999999997"/>
    <s v=""/>
    <n v="4885"/>
    <d v="2025-08-18T00:00:00"/>
    <n v="1246"/>
    <n v="-33866.839999999997"/>
    <d v="2025-08-27T00:00:00"/>
    <n v="39"/>
    <m/>
    <m/>
    <m/>
    <s v=""/>
    <n v="0"/>
    <m/>
    <m/>
    <x v="0"/>
    <n v="-34061.589999999997"/>
    <m/>
    <m/>
    <m/>
    <m/>
    <m/>
    <m/>
    <m/>
    <m/>
    <m/>
    <m/>
    <n v="194.75"/>
    <m/>
    <m/>
    <n v="-33866.839999999997"/>
    <s v=""/>
  </r>
  <r>
    <x v="1"/>
    <s v="F"/>
    <m/>
    <n v="3031"/>
    <x v="0"/>
    <x v="0"/>
    <s v="ODN I"/>
    <n v="4120"/>
    <m/>
    <m/>
    <d v="2025-07-06T00:00:00"/>
    <d v="2025-07-27T00:00:00"/>
    <n v="52704.480000000003"/>
    <n v="52704.480000000003"/>
    <s v=""/>
    <s v="4844-4941"/>
    <d v="2025-07-30T00:00:00"/>
    <s v="1268-1328"/>
    <n v="50907.72"/>
    <d v="2025-09-03T00:00:00"/>
    <n v="38"/>
    <n v="827"/>
    <n v="1796.76"/>
    <d v="2025-09-22T00:00:00"/>
    <n v="57"/>
    <n v="2.0463630789890885E-12"/>
    <n v="21"/>
    <m/>
    <x v="7"/>
    <n v="50907.72"/>
    <m/>
    <m/>
    <m/>
    <m/>
    <n v="1796.76"/>
    <m/>
    <m/>
    <m/>
    <m/>
    <m/>
    <m/>
    <m/>
    <m/>
    <n v="52704.480000000003"/>
    <n v="2509.7371428571432"/>
  </r>
  <r>
    <x v="1"/>
    <s v="F"/>
    <m/>
    <n v="3415"/>
    <x v="3"/>
    <x v="1"/>
    <s v="FPSO Bacalhau"/>
    <n v="4874"/>
    <m/>
    <m/>
    <d v="2025-07-06T00:00:00"/>
    <d v="2025-07-18T00:00:00"/>
    <n v="148118.28"/>
    <n v="148118.28"/>
    <s v=""/>
    <n v="4882"/>
    <d v="2025-07-21T00:00:00"/>
    <n v="1199"/>
    <n v="148118.28"/>
    <d v="2025-08-13T00:00:00"/>
    <n v="26"/>
    <m/>
    <m/>
    <m/>
    <s v=""/>
    <n v="0"/>
    <n v="36"/>
    <m/>
    <x v="11"/>
    <n v="148118.28"/>
    <m/>
    <m/>
    <m/>
    <m/>
    <m/>
    <m/>
    <m/>
    <m/>
    <m/>
    <m/>
    <m/>
    <m/>
    <m/>
    <n v="148118.28"/>
    <n v="4114.3966666666665"/>
  </r>
  <r>
    <x v="1"/>
    <s v="F"/>
    <m/>
    <n v="3427"/>
    <x v="0"/>
    <x v="0"/>
    <s v="ODN I"/>
    <n v="4892"/>
    <m/>
    <m/>
    <d v="2025-07-06T00:00:00"/>
    <d v="2025-07-26T00:00:00"/>
    <n v="105979.42"/>
    <n v="105979.42000000001"/>
    <s v=""/>
    <s v="4843-4934"/>
    <d v="2025-08-26T00:00:00"/>
    <s v="1267-1326"/>
    <n v="89437.82"/>
    <d v="2025-09-03T00:00:00"/>
    <n v="39"/>
    <n v="800"/>
    <n v="16541.599999999999"/>
    <d v="2025-09-03T00:00:00"/>
    <n v="39"/>
    <n v="7.2759576141834259E-12"/>
    <n v="40"/>
    <m/>
    <x v="48"/>
    <n v="89437.82"/>
    <m/>
    <m/>
    <m/>
    <m/>
    <n v="16541.599999999999"/>
    <m/>
    <m/>
    <m/>
    <m/>
    <m/>
    <m/>
    <m/>
    <m/>
    <n v="105979.42000000001"/>
    <n v="2649.4855000000002"/>
  </r>
  <r>
    <x v="1"/>
    <s v="F"/>
    <m/>
    <n v="3429"/>
    <x v="3"/>
    <x v="0"/>
    <s v="Norbe IX"/>
    <n v="4902"/>
    <m/>
    <m/>
    <d v="2025-07-06T00:00:00"/>
    <d v="2025-07-16T00:00:00"/>
    <n v="41353.599999999999"/>
    <n v="41353.599999999999"/>
    <s v=""/>
    <n v="4846"/>
    <d v="2025-07-28T00:00:00"/>
    <n v="1314"/>
    <n v="39927.599999999999"/>
    <d v="2025-09-19T00:00:00"/>
    <n v="65"/>
    <n v="823"/>
    <n v="1426"/>
    <d v="2025-09-22T00:00:00"/>
    <n v="68"/>
    <n v="0"/>
    <n v="20"/>
    <m/>
    <x v="66"/>
    <n v="39927.599999999999"/>
    <m/>
    <m/>
    <m/>
    <m/>
    <n v="1426"/>
    <m/>
    <m/>
    <m/>
    <m/>
    <m/>
    <m/>
    <m/>
    <m/>
    <n v="41353.599999999999"/>
    <n v="2067.6799999999998"/>
  </r>
  <r>
    <x v="7"/>
    <s v="F"/>
    <m/>
    <n v="3031"/>
    <x v="0"/>
    <x v="0"/>
    <s v="ODN I"/>
    <n v="4120"/>
    <m/>
    <m/>
    <d v="2025-07-06T00:00:00"/>
    <d v="2025-07-27T00:00:00"/>
    <n v="1497.29"/>
    <n v="1497.2900000000009"/>
    <s v=""/>
    <s v="4844-4941"/>
    <d v="2025-07-30T00:00:00"/>
    <s v="1268-1328"/>
    <n v="1497.29"/>
    <d v="2025-10-01T00:00:00"/>
    <n v="66"/>
    <n v="827"/>
    <n v="0"/>
    <d v="2025-09-22T00:00:00"/>
    <n v="57"/>
    <n v="9.0949470177292824E-13"/>
    <m/>
    <m/>
    <x v="0"/>
    <n v="1497.2900000000009"/>
    <m/>
    <m/>
    <m/>
    <m/>
    <m/>
    <m/>
    <m/>
    <m/>
    <m/>
    <m/>
    <m/>
    <m/>
    <m/>
    <n v="1497.2900000000009"/>
    <s v=""/>
  </r>
  <r>
    <x v="7"/>
    <s v="F"/>
    <m/>
    <n v="3427"/>
    <x v="0"/>
    <x v="0"/>
    <s v="ODN I"/>
    <n v="4892"/>
    <m/>
    <m/>
    <d v="2025-07-06T00:00:00"/>
    <d v="2025-07-26T00:00:00"/>
    <n v="12206.48"/>
    <n v="12206.479999999989"/>
    <s v=""/>
    <s v="4843-4934"/>
    <d v="2025-08-26T00:00:00"/>
    <s v="1267-1326"/>
    <n v="8384.7999999999993"/>
    <d v="2025-10-01T00:00:00"/>
    <n v="67"/>
    <n v="800"/>
    <n v="3821.6800000000003"/>
    <d v="2025-09-03T00:00:00"/>
    <n v="39"/>
    <n v="-1.0913936421275139E-11"/>
    <n v="2"/>
    <m/>
    <x v="1"/>
    <n v="8384.7999999999884"/>
    <m/>
    <m/>
    <m/>
    <m/>
    <n v="3821.6800000000003"/>
    <m/>
    <m/>
    <m/>
    <m/>
    <m/>
    <m/>
    <m/>
    <m/>
    <n v="12206.479999999989"/>
    <n v="6103.2399999999943"/>
  </r>
  <r>
    <x v="9"/>
    <s v="F"/>
    <m/>
    <n v="3429"/>
    <x v="3"/>
    <x v="0"/>
    <s v="Norbe IX"/>
    <n v="4902"/>
    <m/>
    <m/>
    <d v="2025-07-06T00:00:00"/>
    <d v="2025-07-16T00:00:00"/>
    <n v="1319.49"/>
    <n v="1319.49"/>
    <s v=""/>
    <n v="4846"/>
    <d v="2025-07-28T00:00:00"/>
    <n v="1314"/>
    <n v="1319.49"/>
    <d v="2025-09-19T00:00:00"/>
    <n v="65"/>
    <n v="823"/>
    <n v="0"/>
    <d v="2025-09-22T00:00:00"/>
    <n v="68"/>
    <n v="0"/>
    <m/>
    <n v="1"/>
    <x v="39"/>
    <m/>
    <n v="1069.49"/>
    <m/>
    <n v="250"/>
    <m/>
    <m/>
    <m/>
    <m/>
    <m/>
    <m/>
    <m/>
    <m/>
    <m/>
    <m/>
    <n v="1319.49"/>
    <n v="1319.49"/>
  </r>
  <r>
    <x v="1"/>
    <s v="F"/>
    <m/>
    <n v="3291"/>
    <x v="2"/>
    <x v="13"/>
    <s v="Brava Star"/>
    <n v="3380"/>
    <m/>
    <m/>
    <d v="2025-07-07T00:00:00"/>
    <d v="2025-07-21T00:00:00"/>
    <n v="85772.91"/>
    <n v="85772.91"/>
    <s v=""/>
    <n v="4845"/>
    <d v="2025-07-22T00:00:00"/>
    <n v="1194"/>
    <n v="85772.91"/>
    <d v="2025-08-11T00:00:00"/>
    <n v="21"/>
    <m/>
    <m/>
    <m/>
    <s v=""/>
    <n v="0"/>
    <n v="42"/>
    <m/>
    <x v="8"/>
    <n v="82107.03"/>
    <m/>
    <n v="3665.88"/>
    <m/>
    <m/>
    <m/>
    <m/>
    <m/>
    <m/>
    <m/>
    <m/>
    <m/>
    <m/>
    <m/>
    <n v="85772.91"/>
    <n v="2042.2121428571429"/>
  </r>
  <r>
    <x v="1"/>
    <s v="F"/>
    <m/>
    <n v="3441"/>
    <x v="0"/>
    <x v="3"/>
    <s v="Mykonos"/>
    <n v="4904"/>
    <m/>
    <m/>
    <d v="2025-07-07T00:00:00"/>
    <d v="2025-07-13T00:00:00"/>
    <n v="162575.10999999999"/>
    <n v="162575.11000000002"/>
    <s v=""/>
    <n v="4866"/>
    <d v="2025-07-29T00:00:00"/>
    <n v="1189"/>
    <n v="104122.22"/>
    <d v="2025-08-06T00:00:00"/>
    <n v="24"/>
    <n v="757"/>
    <n v="58452.89"/>
    <d v="2025-08-06T00:00:00"/>
    <n v="24"/>
    <n v="1.4551915228366852E-11"/>
    <n v="27"/>
    <n v="4"/>
    <x v="71"/>
    <n v="71039.37"/>
    <n v="5081.5"/>
    <n v="2401.35"/>
    <m/>
    <m/>
    <n v="57092.160000000003"/>
    <n v="1360.73"/>
    <m/>
    <n v="25600"/>
    <m/>
    <m/>
    <m/>
    <m/>
    <m/>
    <n v="162575.11000000002"/>
    <n v="5244.358387096775"/>
  </r>
  <r>
    <x v="1"/>
    <s v="F"/>
    <m/>
    <n v="3267"/>
    <x v="1"/>
    <x v="8"/>
    <s v="Coral do Atlântico"/>
    <n v="4599"/>
    <m/>
    <m/>
    <d v="2025-07-09T00:00:00"/>
    <d v="2025-07-10T00:00:00"/>
    <n v="46485.65"/>
    <n v="46485.65"/>
    <s v=""/>
    <n v="4849"/>
    <d v="2025-07-25T00:00:00"/>
    <n v="3876"/>
    <n v="17300.87"/>
    <d v="2025-08-01T00:00:00"/>
    <n v="22"/>
    <n v="2513"/>
    <n v="29184.78"/>
    <d v="2025-08-01T00:00:00"/>
    <n v="22"/>
    <n v="3.637978807091713E-12"/>
    <n v="6"/>
    <m/>
    <x v="3"/>
    <n v="12237.16"/>
    <m/>
    <n v="3534.06"/>
    <m/>
    <m/>
    <n v="25262.6"/>
    <n v="3922.18"/>
    <m/>
    <m/>
    <m/>
    <n v="1529.6499999999996"/>
    <m/>
    <m/>
    <m/>
    <n v="46485.65"/>
    <n v="7747.6083333333336"/>
  </r>
  <r>
    <x v="1"/>
    <s v="F"/>
    <m/>
    <n v="3344"/>
    <x v="3"/>
    <x v="1"/>
    <s v="MV-24"/>
    <n v="4711"/>
    <m/>
    <m/>
    <d v="2025-07-09T00:00:00"/>
    <d v="2025-07-20T00:00:00"/>
    <n v="44909.09"/>
    <n v="44909.090000000004"/>
    <s v=""/>
    <n v="4884"/>
    <d v="2025-07-23T00:00:00"/>
    <n v="1244"/>
    <n v="44909.09"/>
    <d v="2025-08-26T00:00:00"/>
    <n v="37"/>
    <m/>
    <m/>
    <m/>
    <s v=""/>
    <n v="7.2759576141834259E-12"/>
    <n v="33"/>
    <m/>
    <x v="16"/>
    <n v="44510.12"/>
    <m/>
    <m/>
    <m/>
    <m/>
    <m/>
    <m/>
    <m/>
    <m/>
    <m/>
    <m/>
    <n v="398.97"/>
    <m/>
    <m/>
    <n v="44909.090000000004"/>
    <n v="1360.8815151515153"/>
  </r>
  <r>
    <x v="1"/>
    <s v="F"/>
    <m/>
    <n v="3386"/>
    <x v="0"/>
    <x v="11"/>
    <s v="SH1"/>
    <n v="4776"/>
    <m/>
    <m/>
    <d v="2025-07-09T00:00:00"/>
    <d v="2025-07-09T00:00:00"/>
    <n v="6831.2"/>
    <n v="6831.2"/>
    <s v=""/>
    <n v="4704"/>
    <d v="2025-07-17T00:00:00"/>
    <n v="3866"/>
    <n v="6831.2"/>
    <d v="2025-07-21T00:00:00"/>
    <n v="12"/>
    <m/>
    <m/>
    <m/>
    <s v=""/>
    <n v="0"/>
    <n v="3"/>
    <m/>
    <x v="29"/>
    <n v="6831.2"/>
    <m/>
    <m/>
    <m/>
    <m/>
    <m/>
    <m/>
    <m/>
    <m/>
    <m/>
    <m/>
    <m/>
    <m/>
    <m/>
    <n v="6831.2"/>
    <n v="2277.0666666666666"/>
  </r>
  <r>
    <x v="1"/>
    <s v="F"/>
    <m/>
    <n v="3492"/>
    <x v="5"/>
    <x v="8"/>
    <s v="Coral do Atlântico"/>
    <n v="4994"/>
    <m/>
    <m/>
    <d v="2025-07-09T00:00:00"/>
    <d v="2025-07-10T00:00:00"/>
    <n v="49476.27"/>
    <n v="49476.270000000004"/>
    <s v=""/>
    <n v="4850"/>
    <d v="2025-07-25T00:00:00"/>
    <n v="3877"/>
    <n v="18764.650000000001"/>
    <d v="2025-08-01T00:00:00"/>
    <n v="22"/>
    <n v="2514"/>
    <n v="30711.62"/>
    <d v="2025-08-01T00:00:00"/>
    <n v="22"/>
    <n v="3.637978807091713E-12"/>
    <n v="6"/>
    <m/>
    <x v="3"/>
    <n v="10998.78"/>
    <m/>
    <n v="6391.02"/>
    <m/>
    <m/>
    <n v="22004.400000000001"/>
    <n v="8707.2199999999993"/>
    <m/>
    <m/>
    <m/>
    <n v="1374.8499999999985"/>
    <m/>
    <m/>
    <m/>
    <n v="49476.270000000004"/>
    <n v="8246.0450000000001"/>
  </r>
  <r>
    <x v="1"/>
    <s v="F"/>
    <m/>
    <n v="3377"/>
    <x v="0"/>
    <x v="6"/>
    <s v="DS Carolina"/>
    <n v="4769"/>
    <m/>
    <m/>
    <d v="2025-07-11T00:00:00"/>
    <d v="2025-07-27T00:00:00"/>
    <n v="268932"/>
    <n v="268932"/>
    <s v=""/>
    <n v="4867"/>
    <d v="2025-07-30T00:00:00"/>
    <n v="1271"/>
    <n v="171504"/>
    <d v="2025-09-03T00:00:00"/>
    <n v="38"/>
    <n v="803"/>
    <n v="97428"/>
    <d v="2025-09-03T00:00:00"/>
    <n v="38"/>
    <n v="0"/>
    <n v="60"/>
    <m/>
    <x v="34"/>
    <n v="141264"/>
    <m/>
    <n v="4640"/>
    <m/>
    <m/>
    <n v="97428"/>
    <m/>
    <m/>
    <n v="25600"/>
    <m/>
    <m/>
    <m/>
    <m/>
    <m/>
    <n v="268932"/>
    <n v="4482.2"/>
  </r>
  <r>
    <x v="1"/>
    <s v="F"/>
    <m/>
    <n v="3479"/>
    <x v="3"/>
    <x v="11"/>
    <s v="SH1"/>
    <n v="4985"/>
    <m/>
    <m/>
    <d v="2025-07-11T00:00:00"/>
    <d v="2025-07-12T00:00:00"/>
    <n v="17337.400000000001"/>
    <n v="17337.400000000001"/>
    <s v=""/>
    <n v="4877"/>
    <d v="2025-07-17T00:00:00"/>
    <n v="4877"/>
    <n v="13018.6"/>
    <d v="2025-07-21T00:00:00"/>
    <n v="9"/>
    <n v="2512"/>
    <n v="4318.8"/>
    <d v="2025-07-21T00:00:00"/>
    <n v="9"/>
    <n v="9.0949470177292824E-13"/>
    <n v="6"/>
    <m/>
    <x v="3"/>
    <n v="12613.6"/>
    <m/>
    <m/>
    <m/>
    <m/>
    <n v="1132.8"/>
    <n v="3186"/>
    <m/>
    <m/>
    <m/>
    <m/>
    <m/>
    <n v="405"/>
    <m/>
    <n v="17337.400000000001"/>
    <n v="2889.5666666666671"/>
  </r>
  <r>
    <x v="1"/>
    <s v="F"/>
    <m/>
    <n v="3455"/>
    <x v="3"/>
    <x v="13"/>
    <s v="Amaralina Star"/>
    <n v="4890"/>
    <m/>
    <m/>
    <d v="2025-07-12T00:00:00"/>
    <d v="2025-07-18T00:00:00"/>
    <n v="45284.4"/>
    <n v="45284.4"/>
    <s v=""/>
    <n v="4902"/>
    <d v="2025-07-31T00:00:00"/>
    <n v="1175"/>
    <n v="0"/>
    <d v="2025-08-01T00:00:00"/>
    <n v="14"/>
    <n v="759"/>
    <n v="45284.4"/>
    <d v="2025-08-07T00:00:00"/>
    <n v="20"/>
    <n v="0"/>
    <m/>
    <m/>
    <x v="0"/>
    <m/>
    <m/>
    <m/>
    <m/>
    <m/>
    <n v="45287.9"/>
    <m/>
    <m/>
    <m/>
    <m/>
    <m/>
    <n v="-3.5"/>
    <m/>
    <m/>
    <n v="45284.4"/>
    <s v=""/>
  </r>
  <r>
    <x v="10"/>
    <m/>
    <m/>
    <n v="3455"/>
    <x v="3"/>
    <x v="13"/>
    <s v="Amaralina Star"/>
    <n v="4890"/>
    <m/>
    <m/>
    <d v="2025-06-17T00:00:00"/>
    <d v="2025-07-18T00:00:00"/>
    <n v="13201.82"/>
    <n v="13201.82"/>
    <s v=""/>
    <n v="5108"/>
    <m/>
    <m/>
    <m/>
    <m/>
    <s v=""/>
    <n v="880"/>
    <n v="13201.82"/>
    <d v="2025-11-03T00:00:00"/>
    <n v="108"/>
    <n v="0"/>
    <m/>
    <m/>
    <x v="0"/>
    <m/>
    <m/>
    <m/>
    <m/>
    <m/>
    <n v="13201.82"/>
    <m/>
    <m/>
    <m/>
    <m/>
    <m/>
    <m/>
    <m/>
    <m/>
    <n v="13201.82"/>
    <s v=""/>
  </r>
  <r>
    <x v="1"/>
    <s v="F"/>
    <m/>
    <n v="3468"/>
    <x v="3"/>
    <x v="3"/>
    <s v="Corcovado"/>
    <n v="4973"/>
    <m/>
    <m/>
    <d v="2025-07-12T00:00:00"/>
    <d v="2025-07-17T00:00:00"/>
    <n v="13676.54"/>
    <n v="13676.539999999999"/>
    <s v=""/>
    <n v="4889"/>
    <d v="2025-07-25T00:00:00"/>
    <n v="1182"/>
    <n v="13676.54"/>
    <d v="2025-08-01T00:00:00"/>
    <n v="15"/>
    <m/>
    <m/>
    <m/>
    <s v=""/>
    <n v="-1.8189894035458565E-12"/>
    <n v="6"/>
    <m/>
    <x v="3"/>
    <n v="11612.4"/>
    <m/>
    <n v="2064.14"/>
    <m/>
    <m/>
    <m/>
    <m/>
    <m/>
    <m/>
    <m/>
    <m/>
    <m/>
    <m/>
    <m/>
    <n v="13676.539999999999"/>
    <n v="2279.4233333333332"/>
  </r>
  <r>
    <x v="1"/>
    <s v="F"/>
    <m/>
    <n v="3289"/>
    <x v="2"/>
    <x v="13"/>
    <s v="Laguna Star"/>
    <n v="3380"/>
    <m/>
    <m/>
    <d v="2025-07-13T00:00:00"/>
    <d v="2025-08-03T00:00:00"/>
    <n v="95764.51"/>
    <n v="95764.510000000009"/>
    <s v=""/>
    <n v="4880"/>
    <d v="2025-08-13T00:00:00"/>
    <n v="1227"/>
    <n v="95764.510000000009"/>
    <d v="2025-08-18T00:00:00"/>
    <n v="15"/>
    <m/>
    <m/>
    <m/>
    <s v=""/>
    <n v="0"/>
    <n v="53"/>
    <m/>
    <x v="115"/>
    <n v="92098.63"/>
    <m/>
    <n v="3665.88"/>
    <m/>
    <m/>
    <m/>
    <m/>
    <m/>
    <m/>
    <m/>
    <m/>
    <m/>
    <m/>
    <m/>
    <n v="95764.510000000009"/>
    <n v="1806.8775471698116"/>
  </r>
  <r>
    <x v="1"/>
    <s v="F"/>
    <m/>
    <n v="3294"/>
    <x v="2"/>
    <x v="10"/>
    <s v="Takatsugu J"/>
    <n v="3701"/>
    <m/>
    <m/>
    <d v="2025-07-13T00:00:00"/>
    <d v="2025-07-27T00:00:00"/>
    <n v="84957.04"/>
    <n v="84957.040000000008"/>
    <s v=""/>
    <n v="4893"/>
    <d v="2025-07-30T00:00:00"/>
    <n v="1173"/>
    <n v="47366.8"/>
    <d v="2025-07-31T00:00:00"/>
    <n v="4"/>
    <n v="746"/>
    <n v="37590.239999999998"/>
    <d v="2025-07-31T00:00:00"/>
    <n v="4"/>
    <n v="7.2759576141834259E-12"/>
    <n v="42"/>
    <m/>
    <x v="8"/>
    <n v="52626.42"/>
    <m/>
    <m/>
    <m/>
    <m/>
    <n v="37590.239999999998"/>
    <m/>
    <m/>
    <m/>
    <m/>
    <m/>
    <n v="-5259.62"/>
    <m/>
    <m/>
    <n v="84957.040000000008"/>
    <n v="2022.7866666666669"/>
  </r>
  <r>
    <x v="1"/>
    <s v="F"/>
    <m/>
    <n v="3430"/>
    <x v="0"/>
    <x v="11"/>
    <s v="SH1"/>
    <n v="4905"/>
    <m/>
    <m/>
    <d v="2025-07-13T00:00:00"/>
    <d v="2025-07-16T00:00:00"/>
    <n v="129651.2"/>
    <n v="129651.2"/>
    <s v=""/>
    <n v="4869"/>
    <d v="2025-07-17T00:00:00"/>
    <n v="3869"/>
    <n v="43948.800000000003"/>
    <d v="2025-07-21T00:00:00"/>
    <n v="5"/>
    <n v="2511"/>
    <n v="85702.399999999994"/>
    <d v="2025-07-21T00:00:00"/>
    <n v="5"/>
    <n v="0"/>
    <n v="12"/>
    <m/>
    <x v="10"/>
    <n v="28556.799999999999"/>
    <m/>
    <n v="2592"/>
    <m/>
    <m/>
    <n v="85702.399999999994"/>
    <m/>
    <m/>
    <n v="12800"/>
    <m/>
    <m/>
    <m/>
    <m/>
    <m/>
    <n v="129651.2"/>
    <n v="10804.266666666666"/>
  </r>
  <r>
    <x v="0"/>
    <s v="F"/>
    <m/>
    <n v="3289"/>
    <x v="2"/>
    <x v="13"/>
    <s v="Laguna Star"/>
    <n v="3380"/>
    <m/>
    <m/>
    <d v="2025-07-13T00:00:00"/>
    <d v="2025-08-03T00:00:00"/>
    <n v="839.85"/>
    <n v="839.84999999999991"/>
    <s v=""/>
    <n v="4880"/>
    <d v="2025-08-13T00:00:00"/>
    <n v="1227"/>
    <n v="839.85"/>
    <d v="2025-08-18T00:00:00"/>
    <n v="15"/>
    <m/>
    <m/>
    <m/>
    <s v=""/>
    <n v="-1.1368683772161603E-13"/>
    <n v="6"/>
    <m/>
    <x v="3"/>
    <n v="-1780.9"/>
    <m/>
    <m/>
    <m/>
    <m/>
    <m/>
    <m/>
    <m/>
    <m/>
    <m/>
    <n v="2620.75"/>
    <m/>
    <m/>
    <m/>
    <n v="839.84999999999991"/>
    <n v="139.97499999999999"/>
  </r>
  <r>
    <x v="1"/>
    <s v="F"/>
    <m/>
    <n v="3498"/>
    <x v="1"/>
    <x v="25"/>
    <s v="PPM1"/>
    <n v="5009"/>
    <m/>
    <m/>
    <d v="2025-07-14T00:00:00"/>
    <d v="2025-07-19T00:00:00"/>
    <n v="125827.48"/>
    <n v="125827.48000000001"/>
    <s v=""/>
    <n v="4878"/>
    <d v="2025-07-28T00:00:00"/>
    <n v="1402"/>
    <n v="48378.239999999998"/>
    <d v="2025-10-20T00:00:00"/>
    <n v="93"/>
    <n v="877"/>
    <n v="77449.240000000005"/>
    <d v="2025-10-20T00:00:00"/>
    <n v="93"/>
    <n v="1.4551915228366852E-11"/>
    <n v="15"/>
    <m/>
    <x v="15"/>
    <n v="34200"/>
    <m/>
    <n v="2751.24"/>
    <m/>
    <m/>
    <n v="69719.64"/>
    <n v="7729.6"/>
    <m/>
    <n v="11052"/>
    <m/>
    <m/>
    <m/>
    <n v="375"/>
    <m/>
    <n v="125827.48000000001"/>
    <n v="8388.4986666666682"/>
  </r>
  <r>
    <x v="1"/>
    <s v="F"/>
    <m/>
    <n v="3456"/>
    <x v="5"/>
    <x v="7"/>
    <s v="Peregrino Bravo"/>
    <n v="4955"/>
    <m/>
    <m/>
    <d v="2025-07-15T00:00:00"/>
    <d v="2025-07-22T00:00:00"/>
    <n v="108247.06"/>
    <n v="108247.06"/>
    <s v=""/>
    <n v="4870"/>
    <d v="2025-07-24T00:00:00"/>
    <n v="1232"/>
    <n v="66271.240000000005"/>
    <d v="2025-08-20T00:00:00"/>
    <n v="29"/>
    <n v="787"/>
    <n v="41975.82"/>
    <d v="2025-08-26T00:00:00"/>
    <n v="35"/>
    <n v="-7.2759576141834259E-12"/>
    <n v="24"/>
    <m/>
    <x v="44"/>
    <n v="63520"/>
    <m/>
    <n v="2751.24"/>
    <m/>
    <m/>
    <n v="41975.82"/>
    <m/>
    <m/>
    <m/>
    <m/>
    <m/>
    <m/>
    <m/>
    <m/>
    <n v="108247.06"/>
    <n v="4510.2941666666666"/>
  </r>
  <r>
    <x v="1"/>
    <s v="F"/>
    <m/>
    <n v="3477"/>
    <x v="3"/>
    <x v="3"/>
    <s v="Corcovado"/>
    <n v="4968"/>
    <m/>
    <m/>
    <d v="2025-07-15T00:00:00"/>
    <d v="2025-08-05T00:00:00"/>
    <n v="34205.5"/>
    <n v="34205.5"/>
    <s v=""/>
    <n v="4894"/>
    <d v="2025-08-12T00:00:00"/>
    <n v="1212"/>
    <n v="32756.080000000002"/>
    <d v="2025-08-15T00:00:00"/>
    <n v="10"/>
    <n v="770"/>
    <n v="1449.42"/>
    <d v="2025-08-14T00:00:00"/>
    <n v="9"/>
    <n v="-1.8189894035458565E-12"/>
    <n v="17"/>
    <m/>
    <x v="122"/>
    <n v="32756.080000000002"/>
    <m/>
    <m/>
    <m/>
    <m/>
    <n v="1449.42"/>
    <m/>
    <m/>
    <m/>
    <m/>
    <m/>
    <m/>
    <m/>
    <m/>
    <n v="34205.5"/>
    <n v="2012.0882352941176"/>
  </r>
  <r>
    <x v="1"/>
    <m/>
    <m/>
    <n v="3439"/>
    <x v="5"/>
    <x v="7"/>
    <s v="Peregrino Alpha"/>
    <n v="4919"/>
    <m/>
    <m/>
    <d v="2025-07-15T00:00:00"/>
    <d v="2025-07-31T00:00:00"/>
    <n v="558306.66"/>
    <n v="558306.65999999992"/>
    <s v=""/>
    <n v="4871"/>
    <d v="2025-08-18T00:00:00"/>
    <n v="1403"/>
    <n v="439309.44"/>
    <d v="2025-10-22T00:00:00"/>
    <n v="83"/>
    <n v="878"/>
    <n v="118997.22"/>
    <d v="2025-10-22T00:00:00"/>
    <n v="83"/>
    <n v="-8.7311491370201111E-11"/>
    <n v="128"/>
    <m/>
    <x v="123"/>
    <n v="328640"/>
    <m/>
    <n v="7336.64"/>
    <m/>
    <m/>
    <n v="118997.22"/>
    <n v="3864.8"/>
    <m/>
    <n v="99468"/>
    <m/>
    <m/>
    <m/>
    <m/>
    <m/>
    <n v="558306.65999999992"/>
    <n v="4361.7707812499993"/>
  </r>
  <r>
    <x v="0"/>
    <s v="F"/>
    <m/>
    <n v="3477"/>
    <x v="3"/>
    <x v="3"/>
    <s v="Corcovado"/>
    <n v="4968"/>
    <m/>
    <m/>
    <d v="2025-07-15T00:00:00"/>
    <d v="2025-08-05T00:00:00"/>
    <n v="21942.400000000001"/>
    <n v="21942.399999999998"/>
    <s v=""/>
    <n v="4894"/>
    <d v="2025-08-12T00:00:00"/>
    <n v="1212"/>
    <n v="19520.939999999999"/>
    <d v="2025-08-15T00:00:00"/>
    <n v="10"/>
    <n v="770"/>
    <n v="2421.46"/>
    <d v="2025-08-14T00:00:00"/>
    <n v="9"/>
    <n v="-9.0949470177292824E-13"/>
    <n v="7"/>
    <n v="2"/>
    <x v="17"/>
    <n v="13693.519999999999"/>
    <n v="1935.4"/>
    <n v="3140.95"/>
    <n v="751.07"/>
    <m/>
    <n v="682.07999999999993"/>
    <n v="1739.38"/>
    <m/>
    <m/>
    <m/>
    <m/>
    <m/>
    <m/>
    <m/>
    <n v="21942.399999999998"/>
    <n v="2438.0444444444443"/>
  </r>
  <r>
    <x v="1"/>
    <s v="F"/>
    <m/>
    <n v="3483"/>
    <x v="3"/>
    <x v="3"/>
    <s v="Aquila"/>
    <n v="4982"/>
    <m/>
    <m/>
    <d v="2025-07-16T00:00:00"/>
    <d v="2025-07-27T00:00:00"/>
    <n v="89319.61"/>
    <n v="89319.61"/>
    <s v=""/>
    <n v="4895"/>
    <d v="2025-08-07T00:00:00"/>
    <n v="1206"/>
    <n v="85227.13"/>
    <d v="2025-08-12T00:00:00"/>
    <n v="16"/>
    <n v="769"/>
    <n v="4092.48"/>
    <d v="2025-08-12T00:00:00"/>
    <n v="16"/>
    <n v="-4.0927261579781771E-12"/>
    <n v="34"/>
    <m/>
    <x v="116"/>
    <n v="81767.77"/>
    <m/>
    <n v="3459.36"/>
    <m/>
    <m/>
    <n v="4092.48"/>
    <m/>
    <m/>
    <m/>
    <m/>
    <m/>
    <m/>
    <m/>
    <m/>
    <n v="89319.61"/>
    <n v="2627.0473529411765"/>
  </r>
  <r>
    <x v="0"/>
    <s v="F"/>
    <m/>
    <n v="3483"/>
    <x v="3"/>
    <x v="3"/>
    <s v="Aquila"/>
    <n v="4982"/>
    <m/>
    <m/>
    <d v="2025-07-16T00:00:00"/>
    <d v="2025-07-27T00:00:00"/>
    <n v="-951.38"/>
    <n v="-951.38000000000011"/>
    <s v=""/>
    <s v="4895-4945"/>
    <d v="2025-08-15T00:00:00"/>
    <s v="1206-1238"/>
    <n v="-1974.5"/>
    <d v="2025-08-20T00:00:00"/>
    <n v="24"/>
    <n v="769"/>
    <n v="1023.1200000000003"/>
    <d v="2025-08-12T00:00:00"/>
    <n v="16"/>
    <n v="-4.5474735088646412E-13"/>
    <n v="-3"/>
    <n v="3"/>
    <x v="0"/>
    <n v="-7209.93"/>
    <n v="3337.93"/>
    <m/>
    <m/>
    <m/>
    <n v="1023.1200000000003"/>
    <n v="1897.5"/>
    <m/>
    <m/>
    <m/>
    <m/>
    <m/>
    <m/>
    <m/>
    <n v="-951.38000000000011"/>
    <s v=""/>
  </r>
  <r>
    <x v="1"/>
    <s v="F"/>
    <m/>
    <n v="3228"/>
    <x v="3"/>
    <x v="0"/>
    <s v="Norbe IX"/>
    <n v="4525"/>
    <m/>
    <m/>
    <d v="2025-07-17T00:00:00"/>
    <d v="2025-08-01T00:00:00"/>
    <n v="88839.02"/>
    <n v="88839.02"/>
    <s v=""/>
    <n v="4879"/>
    <d v="2025-08-11T00:00:00"/>
    <n v="1228"/>
    <n v="75149.42"/>
    <d v="2025-08-18T00:00:00"/>
    <n v="17"/>
    <n v="779"/>
    <n v="13689.6"/>
    <d v="2025-08-18T00:00:00"/>
    <n v="17"/>
    <n v="5.4569682106375694E-12"/>
    <n v="40"/>
    <m/>
    <x v="48"/>
    <n v="75149.42"/>
    <m/>
    <m/>
    <m/>
    <m/>
    <n v="13689.6"/>
    <m/>
    <m/>
    <m/>
    <m/>
    <m/>
    <m/>
    <m/>
    <m/>
    <n v="88839.02"/>
    <n v="2220.9755"/>
  </r>
  <r>
    <x v="0"/>
    <s v="F"/>
    <m/>
    <n v="3228"/>
    <x v="3"/>
    <x v="0"/>
    <s v="Norbe IX"/>
    <n v="4525"/>
    <m/>
    <m/>
    <d v="2025-07-17T00:00:00"/>
    <d v="2025-08-01T00:00:00"/>
    <n v="1853.78"/>
    <n v="1853.7799999999988"/>
    <s v=""/>
    <n v="4879"/>
    <d v="2025-08-11T00:00:00"/>
    <n v="1228"/>
    <n v="1853.78"/>
    <d v="2025-08-18T00:00:00"/>
    <n v="17"/>
    <n v="779"/>
    <n v="0"/>
    <d v="2025-08-18T00:00:00"/>
    <n v="17"/>
    <n v="-1.1368683772161603E-12"/>
    <m/>
    <m/>
    <x v="0"/>
    <n v="1853.7799999999988"/>
    <m/>
    <m/>
    <m/>
    <m/>
    <m/>
    <m/>
    <m/>
    <m/>
    <m/>
    <m/>
    <m/>
    <m/>
    <m/>
    <n v="1853.7799999999988"/>
    <s v=""/>
  </r>
  <r>
    <x v="1"/>
    <s v="F"/>
    <m/>
    <n v="3421"/>
    <x v="3"/>
    <x v="10"/>
    <s v="Takatsugu J"/>
    <n v="4884"/>
    <m/>
    <m/>
    <d v="2025-07-18T00:00:00"/>
    <d v="2025-08-01T00:00:00"/>
    <n v="121272.41"/>
    <n v="121272.41"/>
    <s v=""/>
    <n v="4898"/>
    <d v="2025-08-07T00:00:00"/>
    <n v="1217"/>
    <n v="109886.81"/>
    <d v="2025-08-15T00:00:00"/>
    <n v="14"/>
    <n v="773"/>
    <n v="11385.6"/>
    <d v="2025-08-15T00:00:00"/>
    <n v="14"/>
    <n v="5.4569682106375694E-12"/>
    <n v="42"/>
    <m/>
    <x v="8"/>
    <n v="108621.77"/>
    <m/>
    <n v="1265.04"/>
    <m/>
    <m/>
    <n v="11385.6"/>
    <m/>
    <m/>
    <m/>
    <m/>
    <m/>
    <m/>
    <m/>
    <m/>
    <n v="121272.41"/>
    <n v="2887.4383333333335"/>
  </r>
  <r>
    <x v="0"/>
    <s v="F"/>
    <m/>
    <n v="3421"/>
    <x v="3"/>
    <x v="10"/>
    <s v="Takatsugu J"/>
    <n v="4884"/>
    <m/>
    <m/>
    <d v="2025-07-18T00:00:00"/>
    <d v="2025-08-01T00:00:00"/>
    <n v="1265.04"/>
    <n v="1265.04"/>
    <s v=""/>
    <n v="4898"/>
    <d v="2025-08-07T00:00:00"/>
    <n v="1217"/>
    <n v="1265.04"/>
    <d v="2025-08-15T00:00:00"/>
    <n v="14"/>
    <n v="773"/>
    <n v="0"/>
    <d v="2025-08-15T00:00:00"/>
    <n v="14"/>
    <n v="0"/>
    <m/>
    <m/>
    <x v="0"/>
    <m/>
    <m/>
    <n v="1265.04"/>
    <m/>
    <m/>
    <m/>
    <m/>
    <m/>
    <m/>
    <m/>
    <m/>
    <m/>
    <m/>
    <m/>
    <n v="1265.04"/>
    <s v=""/>
  </r>
  <r>
    <x v="1"/>
    <s v="F"/>
    <m/>
    <n v="3380"/>
    <x v="3"/>
    <x v="1"/>
    <s v="MV-20"/>
    <n v="4784"/>
    <m/>
    <m/>
    <d v="2025-07-19T00:00:00"/>
    <d v="2025-08-02T00:00:00"/>
    <n v="70000"/>
    <n v="70000"/>
    <s v=""/>
    <n v="4885"/>
    <d v="2025-08-18T00:00:00"/>
    <n v="1246"/>
    <n v="70000"/>
    <d v="2025-08-27T00:00:00"/>
    <n v="25"/>
    <m/>
    <m/>
    <m/>
    <s v=""/>
    <n v="0"/>
    <n v="39"/>
    <m/>
    <x v="41"/>
    <n v="70000"/>
    <m/>
    <m/>
    <m/>
    <m/>
    <m/>
    <m/>
    <m/>
    <m/>
    <m/>
    <m/>
    <m/>
    <m/>
    <m/>
    <n v="70000"/>
    <n v="1794.8717948717949"/>
  </r>
  <r>
    <x v="1"/>
    <s v="F"/>
    <m/>
    <n v="3506"/>
    <x v="3"/>
    <x v="13"/>
    <s v="Amaralina Star"/>
    <n v="5029"/>
    <m/>
    <m/>
    <d v="2025-07-19T00:00:00"/>
    <d v="2025-07-22T00:00:00"/>
    <n v="10848"/>
    <n v="10848"/>
    <s v=""/>
    <n v="4887"/>
    <d v="2025-07-25T00:00:00"/>
    <n v="1183"/>
    <n v="7940"/>
    <d v="2025-08-05T00:00:00"/>
    <n v="14"/>
    <n v="754"/>
    <n v="2908"/>
    <d v="2025-08-05T00:00:00"/>
    <n v="14"/>
    <n v="0"/>
    <n v="3"/>
    <m/>
    <x v="29"/>
    <n v="5604"/>
    <m/>
    <n v="2336"/>
    <m/>
    <m/>
    <n v="1740"/>
    <n v="1168"/>
    <m/>
    <m/>
    <m/>
    <m/>
    <m/>
    <m/>
    <m/>
    <n v="10848"/>
    <n v="3616"/>
  </r>
  <r>
    <x v="0"/>
    <s v="F"/>
    <m/>
    <n v="3380"/>
    <x v="3"/>
    <x v="1"/>
    <s v="MV-20"/>
    <n v="4784"/>
    <m/>
    <m/>
    <d v="2025-07-19T00:00:00"/>
    <d v="2025-08-02T00:00:00"/>
    <n v="9730.59"/>
    <n v="9730.59"/>
    <s v=""/>
    <n v="4885"/>
    <d v="2025-08-18T00:00:00"/>
    <n v="1246"/>
    <n v="9730.59"/>
    <d v="2025-08-27T00:00:00"/>
    <n v="25"/>
    <m/>
    <m/>
    <m/>
    <s v=""/>
    <n v="0"/>
    <n v="3"/>
    <m/>
    <x v="29"/>
    <n v="9535.85"/>
    <m/>
    <m/>
    <m/>
    <m/>
    <m/>
    <m/>
    <m/>
    <m/>
    <m/>
    <m/>
    <n v="194.74"/>
    <m/>
    <m/>
    <n v="9730.59"/>
    <n v="3243.53"/>
  </r>
  <r>
    <x v="1"/>
    <s v="F"/>
    <m/>
    <n v="3344"/>
    <x v="3"/>
    <x v="1"/>
    <s v="MV-24"/>
    <n v="4711"/>
    <m/>
    <m/>
    <d v="2025-07-20T00:00:00"/>
    <d v="2025-08-03T00:00:00"/>
    <n v="54716.82"/>
    <n v="54716.82"/>
    <s v=""/>
    <s v="4905-4914"/>
    <d v="2025-08-06T00:00:00"/>
    <n v="1245"/>
    <n v="54716.82"/>
    <d v="2025-08-26T00:00:00"/>
    <n v="23"/>
    <m/>
    <m/>
    <m/>
    <s v=""/>
    <n v="0"/>
    <n v="36"/>
    <m/>
    <x v="11"/>
    <n v="54749.14"/>
    <m/>
    <m/>
    <m/>
    <m/>
    <m/>
    <m/>
    <m/>
    <m/>
    <m/>
    <m/>
    <n v="-32.32"/>
    <m/>
    <m/>
    <n v="54716.82"/>
    <n v="1519.9116666666666"/>
  </r>
  <r>
    <x v="1"/>
    <s v="F"/>
    <m/>
    <n v="3437"/>
    <x v="3"/>
    <x v="6"/>
    <s v="SSV Victoria"/>
    <n v="4751"/>
    <m/>
    <m/>
    <d v="2025-07-20T00:00:00"/>
    <d v="2025-08-03T00:00:00"/>
    <n v="139346.5"/>
    <n v="139346.5"/>
    <s v=""/>
    <n v="4891"/>
    <d v="2025-08-06T00:00:00"/>
    <n v="1223"/>
    <n v="113220"/>
    <d v="2025-08-15T00:00:00"/>
    <n v="12"/>
    <n v="776"/>
    <n v="26126.5"/>
    <d v="2025-08-15T00:00:00"/>
    <n v="12"/>
    <n v="0"/>
    <n v="35"/>
    <m/>
    <x v="68"/>
    <n v="71960"/>
    <m/>
    <n v="1740"/>
    <m/>
    <m/>
    <n v="24000"/>
    <n v="2126.5"/>
    <m/>
    <m/>
    <m/>
    <m/>
    <m/>
    <m/>
    <n v="39520"/>
    <n v="139346.5"/>
    <n v="3981.3285714285716"/>
  </r>
  <r>
    <x v="1"/>
    <s v="F"/>
    <m/>
    <n v="3473"/>
    <x v="0"/>
    <x v="11"/>
    <s v="SH2"/>
    <n v="4917"/>
    <m/>
    <m/>
    <d v="2025-07-20T00:00:00"/>
    <d v="2025-07-27T00:00:00"/>
    <n v="40888.800000000003"/>
    <n v="40888.800000000003"/>
    <s v=""/>
    <n v="4901"/>
    <d v="2025-08-07T00:00:00"/>
    <n v="3880"/>
    <n v="30909.599999999999"/>
    <d v="2025-08-15T00:00:00"/>
    <n v="19"/>
    <n v="2515"/>
    <n v="9979.2000000000007"/>
    <d v="2025-08-15T00:00:00"/>
    <n v="19"/>
    <n v="3.637978807091713E-12"/>
    <n v="14"/>
    <m/>
    <x v="4"/>
    <n v="29181.599999999999"/>
    <m/>
    <n v="1728"/>
    <m/>
    <m/>
    <n v="9979.2000000000007"/>
    <m/>
    <m/>
    <m/>
    <m/>
    <m/>
    <m/>
    <m/>
    <m/>
    <n v="40888.800000000003"/>
    <n v="2920.6285714285718"/>
  </r>
  <r>
    <x v="1"/>
    <s v="F"/>
    <m/>
    <n v="3507"/>
    <x v="0"/>
    <x v="13"/>
    <s v="Amaralina Star"/>
    <n v="5030"/>
    <m/>
    <m/>
    <d v="2025-07-20T00:00:00"/>
    <d v="2025-08-07T00:00:00"/>
    <n v="276097.76"/>
    <n v="276097.76"/>
    <s v=""/>
    <n v="4896"/>
    <d v="2025-08-13T00:00:00"/>
    <n v="1249"/>
    <n v="249175.24"/>
    <d v="2025-09-01T00:00:00"/>
    <n v="25"/>
    <n v="789"/>
    <n v="26922.52"/>
    <d v="2025-09-01T00:00:00"/>
    <n v="25"/>
    <n v="1.8189894035458565E-11"/>
    <n v="88"/>
    <m/>
    <x v="108"/>
    <n v="239831.24"/>
    <m/>
    <n v="9344"/>
    <m/>
    <m/>
    <n v="25754.52"/>
    <n v="1168"/>
    <m/>
    <m/>
    <m/>
    <m/>
    <m/>
    <m/>
    <m/>
    <n v="276097.76"/>
    <n v="3137.4745454545455"/>
  </r>
  <r>
    <x v="0"/>
    <m/>
    <m/>
    <n v="3344"/>
    <x v="3"/>
    <x v="1"/>
    <s v="MV-24"/>
    <n v="4711"/>
    <m/>
    <m/>
    <d v="2025-07-20T00:00:00"/>
    <d v="2025-08-03T00:00:00"/>
    <n v="31986.36"/>
    <n v="31986.36"/>
    <s v=""/>
    <s v="4905-4914"/>
    <d v="2025-08-06T00:00:00"/>
    <m/>
    <m/>
    <m/>
    <s v=""/>
    <m/>
    <m/>
    <m/>
    <s v=""/>
    <n v="31986.36"/>
    <n v="9"/>
    <m/>
    <x v="17"/>
    <n v="31986.36"/>
    <m/>
    <m/>
    <m/>
    <m/>
    <m/>
    <m/>
    <m/>
    <m/>
    <m/>
    <m/>
    <m/>
    <m/>
    <m/>
    <n v="31986.36"/>
    <n v="3554.04"/>
  </r>
  <r>
    <x v="0"/>
    <s v="F"/>
    <m/>
    <n v="3437"/>
    <x v="3"/>
    <x v="6"/>
    <s v="SSV Victoria"/>
    <n v="4751"/>
    <m/>
    <m/>
    <d v="2025-07-20T00:00:00"/>
    <d v="2025-08-03T00:00:00"/>
    <n v="12324.4"/>
    <n v="12324.399999999994"/>
    <s v=""/>
    <n v="4891"/>
    <d v="2025-08-06T00:00:00"/>
    <n v="1223"/>
    <n v="11814.4"/>
    <d v="2025-08-15T00:00:00"/>
    <n v="12"/>
    <n v="776"/>
    <n v="510"/>
    <d v="2025-08-15T00:00:00"/>
    <n v="12"/>
    <n v="-5.4569682106375694E-12"/>
    <n v="7"/>
    <m/>
    <x v="28"/>
    <n v="10074.399999999994"/>
    <m/>
    <n v="1740"/>
    <m/>
    <m/>
    <n v="510"/>
    <m/>
    <m/>
    <m/>
    <m/>
    <m/>
    <m/>
    <m/>
    <m/>
    <n v="12324.399999999994"/>
    <n v="1760.6285714285707"/>
  </r>
  <r>
    <x v="0"/>
    <s v="F"/>
    <m/>
    <n v="3507"/>
    <x v="0"/>
    <x v="13"/>
    <s v="Amaralina Star"/>
    <n v="5030"/>
    <m/>
    <m/>
    <d v="2025-07-20T00:00:00"/>
    <d v="2025-08-07T00:00:00"/>
    <n v="127391.4"/>
    <n v="127391.40000000002"/>
    <s v=""/>
    <n v="4896"/>
    <d v="2025-08-13T00:00:00"/>
    <n v="1249"/>
    <n v="119194.12"/>
    <d v="2025-09-01T00:00:00"/>
    <n v="25"/>
    <n v="789"/>
    <n v="8197.2800000000025"/>
    <d v="2025-09-01T00:00:00"/>
    <n v="25"/>
    <n v="2.5465851649641991E-11"/>
    <n v="29"/>
    <m/>
    <x v="124"/>
    <n v="92411.400000000023"/>
    <m/>
    <m/>
    <m/>
    <m/>
    <n v="9365.2800000000025"/>
    <n v="-1168"/>
    <m/>
    <m/>
    <m/>
    <m/>
    <m/>
    <m/>
    <n v="26782.720000000001"/>
    <n v="127391.40000000002"/>
    <n v="4392.806896551725"/>
  </r>
  <r>
    <x v="1"/>
    <s v="F"/>
    <m/>
    <n v="3415"/>
    <x v="3"/>
    <x v="1"/>
    <s v="FPSO Bacalhau"/>
    <n v="4874"/>
    <m/>
    <m/>
    <d v="2025-07-21T00:00:00"/>
    <d v="2025-08-01T00:00:00"/>
    <n v="38866.1"/>
    <n v="38866.1"/>
    <s v=""/>
    <n v="4903"/>
    <d v="2025-08-07T00:00:00"/>
    <n v="1200"/>
    <n v="38866.1"/>
    <d v="2025-08-13T00:00:00"/>
    <n v="12"/>
    <m/>
    <m/>
    <m/>
    <s v=""/>
    <n v="0"/>
    <n v="33"/>
    <m/>
    <x v="16"/>
    <n v="38866.1"/>
    <m/>
    <m/>
    <m/>
    <m/>
    <m/>
    <m/>
    <m/>
    <m/>
    <m/>
    <m/>
    <m/>
    <m/>
    <m/>
    <n v="38866.1"/>
    <n v="1177.7606060606061"/>
  </r>
  <r>
    <x v="1"/>
    <m/>
    <m/>
    <n v="3266"/>
    <x v="3"/>
    <x v="1"/>
    <s v="MV-32"/>
    <n v="4601"/>
    <m/>
    <m/>
    <d v="2025-07-22T00:00:00"/>
    <d v="2025-08-06T00:00:00"/>
    <n v="41026.03"/>
    <n v="41026.03"/>
    <s v=""/>
    <s v="4899-4943"/>
    <d v="2025-08-14T00:00:00"/>
    <n v="1404"/>
    <n v="20944"/>
    <d v="2025-10-23T00:00:00"/>
    <n v="78"/>
    <n v="792"/>
    <n v="2946"/>
    <d v="2025-09-02T00:00:00"/>
    <n v="27"/>
    <n v="17136.03"/>
    <n v="30"/>
    <m/>
    <x v="19"/>
    <n v="37180"/>
    <m/>
    <n v="900.03"/>
    <m/>
    <m/>
    <n v="2946"/>
    <m/>
    <m/>
    <m/>
    <m/>
    <m/>
    <m/>
    <m/>
    <m/>
    <n v="41026.03"/>
    <n v="1367.5343333333333"/>
  </r>
  <r>
    <x v="0"/>
    <m/>
    <m/>
    <n v="3266"/>
    <x v="3"/>
    <x v="1"/>
    <s v="MV-32"/>
    <n v="4601"/>
    <m/>
    <m/>
    <d v="2025-07-22T00:00:00"/>
    <d v="2025-08-06T00:00:00"/>
    <n v="22013.23"/>
    <n v="22013.229999999996"/>
    <s v=""/>
    <s v="4899-4943"/>
    <d v="2025-08-14T00:00:00"/>
    <n v="1404"/>
    <n v="0"/>
    <d v="2025-10-23T00:00:00"/>
    <n v="78"/>
    <n v="792"/>
    <n v="1179"/>
    <d v="2025-09-02T00:00:00"/>
    <n v="27"/>
    <n v="20834.229999999996"/>
    <n v="14"/>
    <m/>
    <x v="4"/>
    <n v="18229.199999999997"/>
    <m/>
    <n v="900.03"/>
    <m/>
    <m/>
    <n v="1179"/>
    <n v="1705"/>
    <m/>
    <m/>
    <m/>
    <m/>
    <m/>
    <m/>
    <m/>
    <n v="22013.229999999996"/>
    <n v="1572.373571428571"/>
  </r>
  <r>
    <x v="1"/>
    <s v="F"/>
    <m/>
    <n v="3461"/>
    <x v="5"/>
    <x v="23"/>
    <s v="Akofs Santos"/>
    <n v="4965"/>
    <m/>
    <m/>
    <d v="2025-07-23T00:00:00"/>
    <d v="2025-08-06T00:00:00"/>
    <n v="70158.3"/>
    <n v="70158.3"/>
    <s v=""/>
    <n v="4921"/>
    <d v="2025-08-12T00:00:00"/>
    <n v="1216"/>
    <n v="56952.42"/>
    <d v="2025-08-15T00:00:00"/>
    <n v="9"/>
    <n v="772"/>
    <n v="13205.88"/>
    <d v="2025-08-15T00:00:00"/>
    <n v="9"/>
    <n v="5.4569682106375694E-12"/>
    <n v="27"/>
    <m/>
    <x v="43"/>
    <n v="55576.800000000003"/>
    <m/>
    <n v="1375.62"/>
    <m/>
    <m/>
    <n v="13205.88"/>
    <m/>
    <m/>
    <m/>
    <m/>
    <m/>
    <m/>
    <m/>
    <m/>
    <n v="70158.3"/>
    <n v="2598.4555555555557"/>
  </r>
  <r>
    <x v="1"/>
    <s v="F"/>
    <m/>
    <n v="3505"/>
    <x v="5"/>
    <x v="23"/>
    <s v="Akofs Santos"/>
    <n v="5003"/>
    <m/>
    <m/>
    <d v="2025-07-23T00:00:00"/>
    <d v="2025-07-23T00:00:00"/>
    <n v="31963.09"/>
    <n v="31963.089999999997"/>
    <s v=""/>
    <n v="4900"/>
    <d v="2025-08-05T00:00:00"/>
    <n v="1215"/>
    <n v="10084.290000000001"/>
    <d v="2025-08-15T00:00:00"/>
    <n v="23"/>
    <n v="771"/>
    <n v="21878.800000000003"/>
    <d v="2025-08-13T00:00:00"/>
    <n v="21"/>
    <n v="-7.2759576141834259E-12"/>
    <n v="3"/>
    <m/>
    <x v="29"/>
    <n v="6175.2"/>
    <m/>
    <n v="2751.24"/>
    <m/>
    <m/>
    <n v="14149.2"/>
    <n v="7729.6"/>
    <m/>
    <m/>
    <m/>
    <n v="1157.8500000000004"/>
    <m/>
    <m/>
    <m/>
    <n v="31963.089999999997"/>
    <n v="10654.363333333333"/>
  </r>
  <r>
    <x v="0"/>
    <s v="F"/>
    <m/>
    <n v="3461"/>
    <x v="5"/>
    <x v="23"/>
    <s v="Akofs Santos"/>
    <n v="4965"/>
    <m/>
    <m/>
    <d v="2025-07-23T00:00:00"/>
    <d v="2025-08-06T00:00:00"/>
    <n v="67030.899999999994"/>
    <n v="67030.900000000009"/>
    <s v=""/>
    <n v="4921"/>
    <d v="2025-08-12T00:00:00"/>
    <n v="1216"/>
    <n v="38758.82"/>
    <d v="2025-08-15T00:00:00"/>
    <n v="9"/>
    <n v="772"/>
    <n v="28272.080000000002"/>
    <d v="2025-08-15T00:00:00"/>
    <n v="9"/>
    <n v="7.2759576141834259E-12"/>
    <n v="15"/>
    <m/>
    <x v="15"/>
    <n v="37383.199999999997"/>
    <m/>
    <n v="1375.62"/>
    <m/>
    <m/>
    <n v="20542.480000000003"/>
    <n v="7729.6"/>
    <m/>
    <m/>
    <m/>
    <m/>
    <m/>
    <m/>
    <m/>
    <n v="67030.900000000009"/>
    <n v="4468.7266666666674"/>
  </r>
  <r>
    <x v="7"/>
    <s v="F"/>
    <m/>
    <n v="3505"/>
    <x v="5"/>
    <x v="23"/>
    <s v="Akofs Santos"/>
    <n v="5003"/>
    <m/>
    <m/>
    <d v="2025-07-23T00:00:00"/>
    <d v="2025-07-23T00:00:00"/>
    <n v="-13205.92"/>
    <n v="-13205.92"/>
    <s v=""/>
    <n v="4900"/>
    <d v="2025-08-05T00:00:00"/>
    <n v="1215"/>
    <n v="0"/>
    <d v="2025-08-15T00:00:00"/>
    <n v="23"/>
    <n v="771"/>
    <n v="-13205.92"/>
    <d v="2025-08-13T00:00:00"/>
    <n v="21"/>
    <n v="0"/>
    <m/>
    <m/>
    <x v="0"/>
    <m/>
    <m/>
    <m/>
    <m/>
    <m/>
    <n v="-13205.92"/>
    <m/>
    <m/>
    <m/>
    <m/>
    <m/>
    <m/>
    <m/>
    <m/>
    <n v="-13205.92"/>
    <s v=""/>
  </r>
  <r>
    <x v="1"/>
    <s v="F"/>
    <m/>
    <n v="3469"/>
    <x v="3"/>
    <x v="3"/>
    <s v="Orion"/>
    <n v="4970"/>
    <m/>
    <m/>
    <d v="2025-07-24T00:00:00"/>
    <d v="2025-07-31T00:00:00"/>
    <n v="47626.25"/>
    <n v="47626.25"/>
    <s v=""/>
    <n v="4916"/>
    <d v="2025-08-25T00:00:00"/>
    <n v="1288"/>
    <n v="42254.87"/>
    <d v="2025-09-12T00:00:00"/>
    <n v="43"/>
    <n v="812"/>
    <n v="5371.38"/>
    <d v="2025-09-12T00:00:00"/>
    <n v="43"/>
    <n v="-2.7284841053187847E-12"/>
    <n v="19"/>
    <m/>
    <x v="94"/>
    <n v="42254.87"/>
    <m/>
    <m/>
    <m/>
    <m/>
    <n v="5371.38"/>
    <m/>
    <m/>
    <m/>
    <m/>
    <m/>
    <m/>
    <m/>
    <m/>
    <n v="47626.25"/>
    <n v="2506.6447368421054"/>
  </r>
  <r>
    <x v="7"/>
    <s v="F"/>
    <m/>
    <n v="3469"/>
    <x v="3"/>
    <x v="3"/>
    <s v="Orion"/>
    <n v="4970"/>
    <m/>
    <m/>
    <d v="2025-07-24T00:00:00"/>
    <d v="2025-07-31T00:00:00"/>
    <n v="5421.04"/>
    <n v="5421.04"/>
    <s v=""/>
    <n v="4916"/>
    <d v="2025-08-25T00:00:00"/>
    <n v="1288"/>
    <n v="7592.42"/>
    <d v="2025-09-12T00:00:00"/>
    <n v="43"/>
    <n v="812"/>
    <n v="-2171.38"/>
    <d v="2025-09-12T00:00:00"/>
    <n v="43"/>
    <n v="0"/>
    <m/>
    <n v="3"/>
    <x v="29"/>
    <n v="-3896.42"/>
    <n v="3035.26"/>
    <n v="7739.11"/>
    <n v="714.47"/>
    <m/>
    <n v="-2171.38"/>
    <m/>
    <m/>
    <m/>
    <m/>
    <m/>
    <m/>
    <m/>
    <m/>
    <n v="5421.04"/>
    <n v="1807.0133333333333"/>
  </r>
  <r>
    <x v="1"/>
    <s v="F"/>
    <m/>
    <n v="3292"/>
    <x v="2"/>
    <x v="5"/>
    <s v="SH1"/>
    <n v="3970"/>
    <m/>
    <m/>
    <d v="2025-07-25T00:00:00"/>
    <d v="2025-08-14T00:00:00"/>
    <n v="47589.33"/>
    <n v="47589.33"/>
    <s v=""/>
    <n v="4919"/>
    <d v="2025-08-18T00:00:00"/>
    <n v="3883"/>
    <n v="27107.85"/>
    <d v="2025-08-20T00:00:00"/>
    <n v="6"/>
    <n v="2517"/>
    <n v="20481.48"/>
    <d v="2025-08-20T00:00:00"/>
    <n v="6"/>
    <n v="3.637978807091713E-12"/>
    <n v="21"/>
    <m/>
    <x v="7"/>
    <n v="27107.850000000002"/>
    <m/>
    <m/>
    <m/>
    <m/>
    <n v="20481.48"/>
    <m/>
    <m/>
    <m/>
    <m/>
    <m/>
    <m/>
    <m/>
    <m/>
    <n v="47589.33"/>
    <n v="2266.1585714285716"/>
  </r>
  <r>
    <x v="1"/>
    <s v="F"/>
    <m/>
    <n v="3512"/>
    <x v="1"/>
    <x v="27"/>
    <s v="FPSO Peregrino"/>
    <n v="5036"/>
    <m/>
    <m/>
    <d v="2025-07-25T00:00:00"/>
    <d v="2025-08-04T00:00:00"/>
    <n v="17118.54"/>
    <n v="17118.54"/>
    <s v=""/>
    <n v="4927"/>
    <d v="2025-08-13T00:00:00"/>
    <n v="1278"/>
    <n v="17118.54"/>
    <d v="2025-09-05T00:00:00"/>
    <n v="32"/>
    <n v="805"/>
    <n v="0"/>
    <d v="2025-09-05T00:00:00"/>
    <n v="32"/>
    <n v="0"/>
    <n v="7"/>
    <m/>
    <x v="28"/>
    <n v="16660"/>
    <m/>
    <n v="458.54"/>
    <m/>
    <m/>
    <m/>
    <m/>
    <m/>
    <m/>
    <m/>
    <m/>
    <m/>
    <m/>
    <m/>
    <n v="17118.54"/>
    <n v="2445.5057142857145"/>
  </r>
  <r>
    <x v="0"/>
    <s v="F"/>
    <m/>
    <n v="3292"/>
    <x v="2"/>
    <x v="5"/>
    <s v="SH1"/>
    <n v="3970"/>
    <m/>
    <m/>
    <d v="2025-07-25T00:00:00"/>
    <d v="2025-08-14T00:00:00"/>
    <n v="90531.62"/>
    <n v="90531.62"/>
    <s v=""/>
    <n v="4919"/>
    <d v="2025-08-18T00:00:00"/>
    <n v="3883"/>
    <n v="56797.4"/>
    <d v="2025-08-20T00:00:00"/>
    <n v="6"/>
    <n v="2517"/>
    <n v="33734.22"/>
    <d v="2025-08-20T00:00:00"/>
    <n v="6"/>
    <n v="-7.2759576141834259E-12"/>
    <n v="35"/>
    <m/>
    <x v="68"/>
    <n v="56797.399999999994"/>
    <m/>
    <m/>
    <m/>
    <m/>
    <n v="33734.22"/>
    <m/>
    <m/>
    <m/>
    <m/>
    <m/>
    <m/>
    <m/>
    <m/>
    <n v="90531.62"/>
    <n v="2586.6177142857141"/>
  </r>
  <r>
    <x v="0"/>
    <s v="F"/>
    <m/>
    <n v="3512"/>
    <x v="1"/>
    <x v="27"/>
    <s v="FPSO Peregrino"/>
    <n v="5036"/>
    <m/>
    <m/>
    <d v="2025-07-25T00:00:00"/>
    <d v="2025-08-04T00:00:00"/>
    <n v="8389.9"/>
    <n v="8389.9"/>
    <s v=""/>
    <n v="4927"/>
    <d v="2025-08-13T00:00:00"/>
    <n v="1278"/>
    <n v="1375.62"/>
    <d v="2025-09-05T00:00:00"/>
    <n v="32"/>
    <n v="805"/>
    <n v="7014.28"/>
    <d v="2025-09-05T00:00:00"/>
    <n v="32"/>
    <n v="0"/>
    <m/>
    <m/>
    <x v="0"/>
    <m/>
    <m/>
    <n v="1375.6200000000001"/>
    <m/>
    <m/>
    <n v="5054.28"/>
    <n v="1960"/>
    <m/>
    <m/>
    <m/>
    <m/>
    <m/>
    <m/>
    <m/>
    <n v="8389.9"/>
    <s v=""/>
  </r>
  <r>
    <x v="1"/>
    <s v="F"/>
    <m/>
    <n v="3011"/>
    <x v="0"/>
    <x v="6"/>
    <s v="SSV Victoria"/>
    <n v="4037"/>
    <m/>
    <m/>
    <d v="2025-07-26T00:00:00"/>
    <d v="2025-08-08T00:00:00"/>
    <n v="40620"/>
    <n v="40620"/>
    <s v=""/>
    <n v="4892"/>
    <d v="2025-08-11T00:00:00"/>
    <n v="1224"/>
    <n v="36180"/>
    <d v="2025-08-15T00:00:00"/>
    <n v="7"/>
    <n v="777"/>
    <n v="4440"/>
    <d v="2025-08-15T00:00:00"/>
    <n v="7"/>
    <n v="0"/>
    <n v="18"/>
    <m/>
    <x v="9"/>
    <n v="34440"/>
    <m/>
    <n v="1740"/>
    <m/>
    <m/>
    <n v="4440"/>
    <m/>
    <m/>
    <m/>
    <m/>
    <m/>
    <m/>
    <m/>
    <m/>
    <n v="40620"/>
    <n v="2256.6666666666665"/>
  </r>
  <r>
    <x v="0"/>
    <s v="F"/>
    <m/>
    <n v="3011"/>
    <x v="0"/>
    <x v="6"/>
    <s v="SSV Victoria"/>
    <n v="4037"/>
    <m/>
    <m/>
    <d v="2025-07-26T00:00:00"/>
    <d v="2025-08-09T00:00:00"/>
    <n v="50725.31"/>
    <n v="50725.31"/>
    <s v=""/>
    <n v="4892"/>
    <d v="2025-08-11T00:00:00"/>
    <n v="1224"/>
    <n v="45545.31"/>
    <d v="2025-08-15T00:00:00"/>
    <n v="6"/>
    <n v="777"/>
    <n v="5180"/>
    <d v="2025-08-15T00:00:00"/>
    <n v="6"/>
    <n v="0"/>
    <n v="21"/>
    <n v="3"/>
    <x v="44"/>
    <n v="40180"/>
    <n v="2870"/>
    <n v="1992.9899999999998"/>
    <n v="502.32"/>
    <m/>
    <n v="5180"/>
    <m/>
    <m/>
    <m/>
    <m/>
    <m/>
    <m/>
    <m/>
    <m/>
    <n v="50725.31"/>
    <n v="2113.5545833333331"/>
  </r>
  <r>
    <x v="1"/>
    <m/>
    <m/>
    <n v="3456"/>
    <x v="5"/>
    <x v="7"/>
    <s v="Peregrino Bravo"/>
    <n v="4955"/>
    <m/>
    <m/>
    <d v="2025-07-26T00:00:00"/>
    <d v="2025-08-12T00:00:00"/>
    <n v="63007.56"/>
    <n v="63007.560000000005"/>
    <s v=""/>
    <n v="4888"/>
    <d v="2025-08-20T00:00:00"/>
    <m/>
    <m/>
    <m/>
    <s v=""/>
    <m/>
    <m/>
    <m/>
    <s v=""/>
    <n v="63007.560000000005"/>
    <n v="18"/>
    <m/>
    <x v="9"/>
    <n v="47640"/>
    <m/>
    <n v="1375.62"/>
    <m/>
    <m/>
    <n v="13991.94"/>
    <m/>
    <m/>
    <m/>
    <m/>
    <m/>
    <m/>
    <m/>
    <m/>
    <n v="63007.560000000005"/>
    <n v="3500.42"/>
  </r>
  <r>
    <x v="0"/>
    <m/>
    <m/>
    <n v="3456"/>
    <x v="5"/>
    <x v="7"/>
    <s v="Peregrino Bravo"/>
    <n v="4955"/>
    <m/>
    <m/>
    <d v="2025-07-26T00:00:00"/>
    <d v="2025-08-12T00:00:00"/>
    <n v="155906.35999999999"/>
    <n v="155906.35999999999"/>
    <s v=""/>
    <n v="4888"/>
    <d v="2025-08-20T00:00:00"/>
    <m/>
    <m/>
    <m/>
    <s v=""/>
    <m/>
    <m/>
    <m/>
    <s v=""/>
    <n v="155906.35999999999"/>
    <n v="33"/>
    <n v="4"/>
    <x v="117"/>
    <n v="95550"/>
    <n v="5260"/>
    <n v="1375.62"/>
    <n v="1065.08"/>
    <m/>
    <n v="30551.659999999996"/>
    <m/>
    <m/>
    <n v="22104"/>
    <m/>
    <m/>
    <m/>
    <m/>
    <m/>
    <n v="155906.35999999999"/>
    <n v="4213.6854054054047"/>
  </r>
  <r>
    <x v="1"/>
    <s v="F"/>
    <m/>
    <n v="3293"/>
    <x v="2"/>
    <x v="5"/>
    <s v="SH2"/>
    <n v="3970"/>
    <m/>
    <m/>
    <d v="2025-07-27T00:00:00"/>
    <d v="2025-08-17T00:00:00"/>
    <n v="32928.5"/>
    <n v="32928.5"/>
    <s v=""/>
    <n v="4920"/>
    <d v="2025-08-18T00:00:00"/>
    <n v="1239"/>
    <n v="20020"/>
    <d v="2025-08-22T00:00:00"/>
    <n v="5"/>
    <n v="786"/>
    <n v="12908.5"/>
    <d v="2025-08-22T00:00:00"/>
    <n v="5"/>
    <n v="0"/>
    <n v="15"/>
    <m/>
    <x v="15"/>
    <n v="20020"/>
    <m/>
    <m/>
    <m/>
    <m/>
    <n v="12908.5"/>
    <m/>
    <m/>
    <m/>
    <m/>
    <m/>
    <m/>
    <m/>
    <m/>
    <n v="32928.5"/>
    <n v="2195.2333333333331"/>
  </r>
  <r>
    <x v="1"/>
    <s v="F"/>
    <m/>
    <n v="3294"/>
    <x v="2"/>
    <x v="10"/>
    <s v="Takatsugu J"/>
    <n v="3701"/>
    <m/>
    <m/>
    <d v="2025-07-27T00:00:00"/>
    <d v="2025-08-10T00:00:00"/>
    <n v="32015"/>
    <n v="32015"/>
    <s v=""/>
    <n v="4918"/>
    <d v="2025-08-14T00:00:00"/>
    <n v="1218"/>
    <n v="18590"/>
    <d v="2025-08-15T00:00:00"/>
    <n v="5"/>
    <n v="774"/>
    <n v="13425"/>
    <d v="2025-08-15T00:00:00"/>
    <n v="5"/>
    <n v="0"/>
    <n v="15"/>
    <m/>
    <x v="15"/>
    <n v="18590"/>
    <m/>
    <m/>
    <m/>
    <m/>
    <n v="13425"/>
    <m/>
    <m/>
    <m/>
    <m/>
    <m/>
    <m/>
    <m/>
    <m/>
    <n v="32015"/>
    <n v="2134.3333333333335"/>
  </r>
  <r>
    <x v="1"/>
    <s v="F"/>
    <m/>
    <n v="3466"/>
    <x v="3"/>
    <x v="13"/>
    <s v="Laguna Star"/>
    <n v="4861"/>
    <m/>
    <m/>
    <d v="2025-07-27T00:00:00"/>
    <d v="2025-08-31T00:00:00"/>
    <n v="78485.17"/>
    <n v="78485.17"/>
    <s v=""/>
    <n v="4970"/>
    <d v="2025-09-24T00:00:00"/>
    <n v="1354"/>
    <n v="36048"/>
    <d v="2025-10-07T00:00:00"/>
    <n v="37"/>
    <n v="845"/>
    <n v="42437.17"/>
    <d v="2025-10-07T00:00:00"/>
    <n v="37"/>
    <n v="0"/>
    <n v="19"/>
    <m/>
    <x v="94"/>
    <n v="31692"/>
    <m/>
    <n v="4356"/>
    <m/>
    <m/>
    <n v="39350.879999999997"/>
    <n v="3086.29"/>
    <m/>
    <m/>
    <m/>
    <m/>
    <m/>
    <m/>
    <m/>
    <n v="78485.17"/>
    <n v="4130.7984210526311"/>
  </r>
  <r>
    <x v="1"/>
    <s v="F"/>
    <m/>
    <n v="3508"/>
    <x v="0"/>
    <x v="3"/>
    <s v="Mykonos"/>
    <n v="5017"/>
    <m/>
    <m/>
    <d v="2025-07-27T00:00:00"/>
    <d v="2025-08-02T00:00:00"/>
    <n v="117589.4"/>
    <n v="117589.4"/>
    <s v=""/>
    <n v="4912"/>
    <d v="2025-08-02T00:00:00"/>
    <m/>
    <n v="117589.4"/>
    <m/>
    <s v=""/>
    <m/>
    <m/>
    <m/>
    <s v=""/>
    <n v="0"/>
    <n v="45"/>
    <m/>
    <x v="33"/>
    <n v="105695.2"/>
    <m/>
    <m/>
    <m/>
    <m/>
    <n v="11894.2"/>
    <m/>
    <m/>
    <m/>
    <m/>
    <m/>
    <m/>
    <m/>
    <m/>
    <n v="117589.4"/>
    <n v="2613.0977777777775"/>
  </r>
  <r>
    <x v="0"/>
    <s v="F"/>
    <m/>
    <n v="3293"/>
    <x v="2"/>
    <x v="5"/>
    <s v="SH2"/>
    <n v="3970"/>
    <m/>
    <m/>
    <d v="2025-07-27T00:00:00"/>
    <d v="2025-08-17T00:00:00"/>
    <n v="116164.68"/>
    <n v="116164.68"/>
    <s v=""/>
    <n v="4920"/>
    <d v="2025-08-18T00:00:00"/>
    <n v="1239"/>
    <n v="74857.48"/>
    <d v="2025-08-22T00:00:00"/>
    <n v="5"/>
    <n v="786"/>
    <n v="41307.199999999997"/>
    <d v="2025-08-22T00:00:00"/>
    <n v="5"/>
    <n v="0"/>
    <n v="48"/>
    <m/>
    <x v="67"/>
    <n v="74857.48"/>
    <m/>
    <m/>
    <m/>
    <m/>
    <n v="41307.199999999997"/>
    <m/>
    <m/>
    <m/>
    <m/>
    <m/>
    <m/>
    <m/>
    <m/>
    <n v="116164.68"/>
    <n v="2420.0974999999999"/>
  </r>
  <r>
    <x v="0"/>
    <s v="F"/>
    <m/>
    <n v="3294"/>
    <x v="2"/>
    <x v="10"/>
    <s v="Takatsugu J"/>
    <n v="3701"/>
    <m/>
    <m/>
    <d v="2025-07-27T00:00:00"/>
    <d v="2025-08-10T00:00:00"/>
    <n v="62183.99"/>
    <n v="62183.99"/>
    <s v=""/>
    <n v="4918"/>
    <d v="2025-08-14T00:00:00"/>
    <n v="1218"/>
    <n v="38018.75"/>
    <d v="2025-08-15T00:00:00"/>
    <n v="5"/>
    <n v="774"/>
    <n v="24165.239999999998"/>
    <d v="2025-08-15T00:00:00"/>
    <n v="5"/>
    <n v="0"/>
    <n v="27"/>
    <m/>
    <x v="43"/>
    <n v="37795.360000000001"/>
    <m/>
    <m/>
    <n v="223.39"/>
    <m/>
    <n v="24165.239999999998"/>
    <m/>
    <m/>
    <m/>
    <m/>
    <m/>
    <m/>
    <m/>
    <m/>
    <n v="62183.99"/>
    <n v="2303.1107407407408"/>
  </r>
  <r>
    <x v="0"/>
    <s v="F"/>
    <m/>
    <n v="3438"/>
    <x v="3"/>
    <x v="3"/>
    <s v="PBS"/>
    <n v="4903"/>
    <m/>
    <m/>
    <d v="2025-07-27T00:00:00"/>
    <d v="2025-08-10T00:00:00"/>
    <n v="52134.75"/>
    <n v="52134.749999999993"/>
    <s v=""/>
    <n v="4833"/>
    <d v="2025-08-20T00:00:00"/>
    <n v="1259"/>
    <n v="28432.47"/>
    <d v="2025-09-02T00:00:00"/>
    <n v="23"/>
    <n v="794"/>
    <n v="23702.280000000002"/>
    <d v="2025-09-02T00:00:00"/>
    <n v="23"/>
    <n v="-1.0913936421275139E-11"/>
    <n v="16"/>
    <n v="-4"/>
    <x v="10"/>
    <n v="30966.399999999991"/>
    <n v="-3870.8"/>
    <n v="1336.87"/>
    <m/>
    <m/>
    <n v="23702.280000000002"/>
    <m/>
    <m/>
    <m/>
    <m/>
    <m/>
    <m/>
    <m/>
    <m/>
    <n v="52134.749999999993"/>
    <n v="4344.5624999999991"/>
  </r>
  <r>
    <x v="0"/>
    <s v="F"/>
    <m/>
    <n v="3466"/>
    <x v="3"/>
    <x v="13"/>
    <s v="Laguna Star"/>
    <n v="4861"/>
    <m/>
    <m/>
    <d v="2025-07-27T00:00:00"/>
    <d v="2025-08-31T00:00:00"/>
    <n v="435708.1"/>
    <n v="435708.1"/>
    <s v=""/>
    <n v="4970"/>
    <d v="2025-09-24T00:00:00"/>
    <n v="1354"/>
    <n v="327493.18"/>
    <d v="2025-10-07T00:00:00"/>
    <n v="37"/>
    <n v="845"/>
    <n v="108214.92"/>
    <d v="2025-10-07T00:00:00"/>
    <n v="37"/>
    <n v="-1.4551915228366852E-11"/>
    <n v="97"/>
    <n v="51"/>
    <x v="125"/>
    <n v="188236"/>
    <n v="46759"/>
    <n v="3564"/>
    <n v="88934.18"/>
    <m/>
    <n v="108214.91999999998"/>
    <m/>
    <m/>
    <m/>
    <m/>
    <m/>
    <m/>
    <m/>
    <m/>
    <n v="435708.1"/>
    <n v="2943.9736486486486"/>
  </r>
  <r>
    <x v="0"/>
    <s v="F"/>
    <m/>
    <n v="3466"/>
    <x v="3"/>
    <x v="13"/>
    <s v="Laguna Star"/>
    <n v="4861"/>
    <m/>
    <m/>
    <d v="2025-07-27T00:00:00"/>
    <d v="2025-08-31T00:00:00"/>
    <n v="504274.4"/>
    <n v="504274.4"/>
    <s v=""/>
    <n v="4970"/>
    <d v="2025-09-24T00:00:00"/>
    <n v="1354"/>
    <n v="375468"/>
    <d v="2025-10-07T00:00:00"/>
    <n v="37"/>
    <n v="845"/>
    <n v="128806.39999999999"/>
    <d v="2025-10-07T00:00:00"/>
    <n v="37"/>
    <n v="2.9103830456733704E-11"/>
    <n v="201"/>
    <m/>
    <x v="126"/>
    <n v="375468"/>
    <m/>
    <m/>
    <m/>
    <m/>
    <n v="128806.39999999999"/>
    <m/>
    <m/>
    <m/>
    <m/>
    <m/>
    <m/>
    <m/>
    <m/>
    <n v="504274.4"/>
    <n v="2508.8278606965177"/>
  </r>
  <r>
    <x v="0"/>
    <s v="F"/>
    <m/>
    <n v="3508"/>
    <x v="0"/>
    <x v="3"/>
    <s v="Mykonos"/>
    <n v="5017"/>
    <m/>
    <m/>
    <d v="2025-07-27T00:00:00"/>
    <d v="2025-08-02T00:00:00"/>
    <n v="-117589.4"/>
    <n v="-117589.4"/>
    <s v=""/>
    <n v="4912"/>
    <d v="2025-08-02T00:00:00"/>
    <m/>
    <n v="-117589.4"/>
    <m/>
    <s v=""/>
    <m/>
    <m/>
    <m/>
    <s v=""/>
    <n v="0"/>
    <n v="0"/>
    <m/>
    <x v="0"/>
    <n v="-105695.2"/>
    <m/>
    <m/>
    <m/>
    <m/>
    <n v="-11894.2"/>
    <m/>
    <m/>
    <m/>
    <m/>
    <m/>
    <m/>
    <m/>
    <m/>
    <n v="-117589.4"/>
    <s v=""/>
  </r>
  <r>
    <x v="7"/>
    <s v="F"/>
    <m/>
    <n v="3466"/>
    <x v="3"/>
    <x v="13"/>
    <s v="Laguna Star"/>
    <n v="4861"/>
    <m/>
    <m/>
    <d v="2025-07-27T00:00:00"/>
    <d v="2025-08-31T00:00:00"/>
    <n v="159070.25"/>
    <n v="159070.25"/>
    <s v=""/>
    <n v="4970"/>
    <d v="2025-09-24T00:00:00"/>
    <n v="1354"/>
    <n v="84370.82"/>
    <d v="2025-10-07T00:00:00"/>
    <n v="37"/>
    <n v="845"/>
    <n v="74699.429999999993"/>
    <d v="2025-10-07T00:00:00"/>
    <n v="37"/>
    <n v="0"/>
    <n v="109"/>
    <n v="-51"/>
    <x v="127"/>
    <n v="215312"/>
    <n v="-46759"/>
    <n v="4752"/>
    <n v="-88934.18"/>
    <m/>
    <n v="77785.72"/>
    <n v="-3086.29"/>
    <m/>
    <m/>
    <m/>
    <m/>
    <m/>
    <m/>
    <m/>
    <n v="159070.25"/>
    <n v="2742.5905172413795"/>
  </r>
  <r>
    <x v="1"/>
    <s v="F"/>
    <m/>
    <n v="3467"/>
    <x v="3"/>
    <x v="13"/>
    <s v="Laguna Star"/>
    <n v="4863"/>
    <m/>
    <m/>
    <d v="2025-07-28T00:00:00"/>
    <d v="2025-08-28T00:00:00"/>
    <n v="30372.6"/>
    <n v="30372.6"/>
    <s v=""/>
    <s v="4971-5106"/>
    <d v="2025-09-24T00:00:00"/>
    <s v="1366-1397"/>
    <n v="16108"/>
    <d v="2025-10-20T00:00:00"/>
    <n v="53"/>
    <s v="850-872"/>
    <n v="14264.6"/>
    <d v="2025-10-20T00:00:00"/>
    <n v="53"/>
    <n v="-1.8189894035458565E-12"/>
    <n v="8"/>
    <m/>
    <x v="5"/>
    <n v="14524"/>
    <m/>
    <n v="1584"/>
    <m/>
    <m/>
    <n v="14264.6"/>
    <m/>
    <m/>
    <m/>
    <m/>
    <m/>
    <m/>
    <m/>
    <m/>
    <n v="30372.6"/>
    <n v="3796.5749999999998"/>
  </r>
  <r>
    <x v="1"/>
    <s v="F"/>
    <m/>
    <n v="3513"/>
    <x v="1"/>
    <x v="17"/>
    <s v="Base"/>
    <n v="5042"/>
    <m/>
    <m/>
    <d v="2025-07-28T00:00:00"/>
    <d v="2025-07-28T00:00:00"/>
    <n v="7180"/>
    <n v="7180"/>
    <s v=""/>
    <n v="4917"/>
    <d v="2025-08-12T00:00:00"/>
    <n v="1229"/>
    <n v="7180"/>
    <d v="2025-08-18T00:00:00"/>
    <n v="21"/>
    <m/>
    <m/>
    <m/>
    <s v=""/>
    <n v="0"/>
    <n v="2"/>
    <m/>
    <x v="1"/>
    <n v="3760"/>
    <m/>
    <n v="1200"/>
    <m/>
    <m/>
    <n v="1020"/>
    <n v="1200"/>
    <m/>
    <m/>
    <m/>
    <m/>
    <m/>
    <m/>
    <m/>
    <n v="7180"/>
    <n v="3590"/>
  </r>
  <r>
    <x v="0"/>
    <s v="F"/>
    <m/>
    <n v="3467"/>
    <x v="3"/>
    <x v="13"/>
    <s v="Laguna Star"/>
    <n v="4863"/>
    <m/>
    <m/>
    <d v="2025-07-28T00:00:00"/>
    <d v="2025-08-28T00:00:00"/>
    <n v="183027.83"/>
    <n v="183027.83000000002"/>
    <s v=""/>
    <s v="4971-5106"/>
    <d v="2025-09-24T00:00:00"/>
    <s v="1366-1397"/>
    <n v="94331.540000000008"/>
    <d v="2025-10-20T00:00:00"/>
    <n v="53"/>
    <s v="850-872"/>
    <n v="88696.29"/>
    <d v="2025-10-20T00:00:00"/>
    <n v="53"/>
    <n v="1.4551915228366852E-11"/>
    <n v="30"/>
    <n v="13"/>
    <x v="83"/>
    <n v="55540"/>
    <n v="11632"/>
    <m/>
    <n v="27159.54"/>
    <m/>
    <n v="85610"/>
    <n v="3086.29"/>
    <m/>
    <m/>
    <m/>
    <m/>
    <m/>
    <m/>
    <m/>
    <n v="183027.83000000002"/>
    <n v="4256.4611627906979"/>
  </r>
  <r>
    <x v="0"/>
    <s v="F"/>
    <m/>
    <n v="3467"/>
    <x v="3"/>
    <x v="13"/>
    <s v="Laguna Star"/>
    <n v="4863"/>
    <m/>
    <m/>
    <d v="2025-07-28T00:00:00"/>
    <d v="2025-08-28T00:00:00"/>
    <n v="272561.84999999998"/>
    <n v="272561.84999999998"/>
    <s v=""/>
    <s v="4971-5106"/>
    <d v="2025-09-24T00:00:00"/>
    <s v="1366-1397"/>
    <n v="126797.56"/>
    <d v="2025-10-20T00:00:00"/>
    <n v="53"/>
    <s v="850-872"/>
    <n v="145764.29"/>
    <d v="2025-10-20T00:00:00"/>
    <n v="53"/>
    <n v="-2.9103830456733704E-11"/>
    <n v="68"/>
    <m/>
    <x v="128"/>
    <n v="126797.56"/>
    <m/>
    <m/>
    <m/>
    <m/>
    <n v="142678"/>
    <n v="3086.29"/>
    <m/>
    <m/>
    <m/>
    <m/>
    <m/>
    <m/>
    <m/>
    <n v="272561.84999999998"/>
    <n v="4008.2624999999998"/>
  </r>
  <r>
    <x v="0"/>
    <s v="F"/>
    <m/>
    <n v="3525"/>
    <x v="3"/>
    <x v="13"/>
    <s v="Laguna Star"/>
    <n v="5053"/>
    <m/>
    <m/>
    <d v="2025-07-28T00:00:00"/>
    <d v="2025-08-16T00:00:00"/>
    <n v="60284.44"/>
    <n v="60284.44"/>
    <s v=""/>
    <n v="4972"/>
    <d v="2025-09-11T00:00:00"/>
    <n v="1355"/>
    <n v="60284.44"/>
    <d v="2025-10-07T00:00:00"/>
    <n v="52"/>
    <m/>
    <m/>
    <m/>
    <s v=""/>
    <n v="0"/>
    <n v="23"/>
    <m/>
    <x v="102"/>
    <n v="44458.400000000001"/>
    <m/>
    <n v="1980"/>
    <n v="13846.04"/>
    <m/>
    <m/>
    <m/>
    <m/>
    <m/>
    <m/>
    <m/>
    <m/>
    <m/>
    <m/>
    <n v="60284.44"/>
    <n v="2621.0626086956522"/>
  </r>
  <r>
    <x v="9"/>
    <s v="F"/>
    <m/>
    <n v="3525"/>
    <x v="3"/>
    <x v="13"/>
    <s v="Laguna Star"/>
    <n v="5053"/>
    <m/>
    <m/>
    <d v="2025-07-28T00:00:00"/>
    <d v="2025-08-16T00:00:00"/>
    <n v="1722.68"/>
    <n v="1722.6799999999985"/>
    <s v=""/>
    <n v="4972"/>
    <d v="2025-09-11T00:00:00"/>
    <n v="1355"/>
    <n v="1722.68"/>
    <d v="2025-10-07T00:00:00"/>
    <n v="52"/>
    <m/>
    <m/>
    <m/>
    <s v=""/>
    <n v="-1.5916157281026244E-12"/>
    <n v="2"/>
    <m/>
    <x v="1"/>
    <n v="2241.5999999999985"/>
    <m/>
    <n v="-1584"/>
    <n v="1065.08"/>
    <m/>
    <m/>
    <m/>
    <m/>
    <m/>
    <m/>
    <m/>
    <m/>
    <m/>
    <m/>
    <n v="1722.6799999999985"/>
    <n v="861.33999999999924"/>
  </r>
  <r>
    <x v="9"/>
    <s v="F"/>
    <m/>
    <n v="3467"/>
    <x v="3"/>
    <x v="13"/>
    <s v="Laguna Star"/>
    <n v="4863"/>
    <m/>
    <m/>
    <d v="2025-07-28T00:00:00"/>
    <d v="2025-08-28T00:00:00"/>
    <n v="-4306.28"/>
    <n v="-4306.279999999997"/>
    <s v=""/>
    <s v="4971-5106"/>
    <d v="2025-09-24T00:00:00"/>
    <s v="1366-1397"/>
    <n v="-39793.1"/>
    <d v="2025-10-20T00:00:00"/>
    <n v="53"/>
    <s v="850-872"/>
    <n v="35486.82"/>
    <d v="2025-10-20T00:00:00"/>
    <n v="53"/>
    <n v="0"/>
    <n v="2"/>
    <n v="-13"/>
    <x v="129"/>
    <n v="-3377.5599999999977"/>
    <n v="-11632"/>
    <n v="2376"/>
    <n v="-27159.54"/>
    <m/>
    <n v="41659.4"/>
    <n v="-6172.58"/>
    <m/>
    <m/>
    <m/>
    <m/>
    <m/>
    <m/>
    <m/>
    <n v="-4306.279999999997"/>
    <n v="391.47999999999973"/>
  </r>
  <r>
    <x v="1"/>
    <s v="F"/>
    <m/>
    <n v="3525"/>
    <x v="3"/>
    <x v="13"/>
    <s v="Laguna Star"/>
    <n v="5053"/>
    <m/>
    <m/>
    <d v="2025-07-29T00:00:00"/>
    <d v="2025-08-16T00:00:00"/>
    <n v="6000"/>
    <n v="6000"/>
    <s v=""/>
    <n v="4972"/>
    <d v="2025-09-11T00:00:00"/>
    <n v="1355"/>
    <n v="6000"/>
    <d v="2025-10-07T00:00:00"/>
    <n v="52"/>
    <m/>
    <m/>
    <m/>
    <s v=""/>
    <n v="0"/>
    <n v="3"/>
    <m/>
    <x v="29"/>
    <n v="5604"/>
    <m/>
    <n v="396"/>
    <m/>
    <m/>
    <m/>
    <m/>
    <m/>
    <m/>
    <m/>
    <m/>
    <m/>
    <m/>
    <m/>
    <n v="6000"/>
    <n v="2000"/>
  </r>
  <r>
    <x v="0"/>
    <s v="F"/>
    <m/>
    <n v="3262"/>
    <x v="3"/>
    <x v="10"/>
    <s v="Arabia I"/>
    <n v="4591"/>
    <m/>
    <m/>
    <d v="2025-08-01T00:00:00"/>
    <d v="2025-08-18T00:00:00"/>
    <n v="123044.25"/>
    <n v="123044.25"/>
    <s v=""/>
    <n v="4926"/>
    <d v="2025-08-25T00:00:00"/>
    <n v="1247"/>
    <n v="123044.25"/>
    <d v="2025-08-28T00:00:00"/>
    <n v="10"/>
    <m/>
    <m/>
    <m/>
    <s v=""/>
    <n v="0"/>
    <n v="44"/>
    <m/>
    <x v="35"/>
    <n v="102071.78"/>
    <m/>
    <n v="17328.89"/>
    <n v="493.58"/>
    <m/>
    <m/>
    <n v="3150"/>
    <m/>
    <m/>
    <m/>
    <m/>
    <m/>
    <m/>
    <m/>
    <n v="123044.25"/>
    <n v="2796.4602272727275"/>
  </r>
  <r>
    <x v="0"/>
    <s v="F"/>
    <m/>
    <n v="3290"/>
    <x v="2"/>
    <x v="13"/>
    <s v="Amaralina Star"/>
    <n v="3380"/>
    <m/>
    <m/>
    <d v="2025-08-01T00:00:00"/>
    <d v="2025-08-31T00:00:00"/>
    <n v="163773.04999999999"/>
    <n v="163773.04999999999"/>
    <s v=""/>
    <n v="4963"/>
    <d v="2025-09-01T00:00:00"/>
    <n v="1277"/>
    <n v="163773.04999999999"/>
    <d v="2025-09-05T00:00:00"/>
    <n v="5"/>
    <m/>
    <m/>
    <m/>
    <s v=""/>
    <n v="0"/>
    <n v="93"/>
    <m/>
    <x v="74"/>
    <n v="156439.19"/>
    <m/>
    <n v="7333.86"/>
    <m/>
    <m/>
    <m/>
    <m/>
    <m/>
    <m/>
    <m/>
    <m/>
    <m/>
    <m/>
    <m/>
    <n v="163773.04999999999"/>
    <n v="1761.0005376344084"/>
  </r>
  <r>
    <x v="0"/>
    <s v="F"/>
    <m/>
    <n v="3295"/>
    <x v="2"/>
    <x v="0"/>
    <s v="Norbe VI"/>
    <n v="2016"/>
    <m/>
    <m/>
    <d v="2025-08-01T00:00:00"/>
    <d v="2025-08-31T00:00:00"/>
    <n v="173780.72"/>
    <n v="173780.72"/>
    <s v=""/>
    <n v="4959"/>
    <d v="2025-09-03T00:00:00"/>
    <n v="1296"/>
    <n v="173780.72"/>
    <d v="2025-09-16T00:00:00"/>
    <n v="16"/>
    <m/>
    <m/>
    <m/>
    <s v=""/>
    <n v="0"/>
    <n v="93"/>
    <m/>
    <x v="74"/>
    <n v="173780.72"/>
    <m/>
    <m/>
    <m/>
    <m/>
    <m/>
    <m/>
    <m/>
    <m/>
    <m/>
    <m/>
    <m/>
    <m/>
    <m/>
    <n v="173780.72"/>
    <n v="1868.6098924731182"/>
  </r>
  <r>
    <x v="0"/>
    <m/>
    <m/>
    <n v="3296"/>
    <x v="2"/>
    <x v="0"/>
    <s v="Norbe IX"/>
    <n v="2016"/>
    <m/>
    <m/>
    <d v="2025-08-01T00:00:00"/>
    <d v="2025-08-31T00:00:00"/>
    <n v="173780.72"/>
    <n v="173780.72"/>
    <s v=""/>
    <n v="4960"/>
    <m/>
    <m/>
    <m/>
    <m/>
    <s v=""/>
    <m/>
    <m/>
    <m/>
    <s v=""/>
    <n v="173780.72"/>
    <n v="93"/>
    <m/>
    <x v="74"/>
    <n v="173780.72"/>
    <m/>
    <m/>
    <m/>
    <m/>
    <m/>
    <m/>
    <m/>
    <m/>
    <m/>
    <m/>
    <m/>
    <m/>
    <m/>
    <n v="173780.72"/>
    <n v="1868.6098924731182"/>
  </r>
  <r>
    <x v="0"/>
    <s v="F"/>
    <m/>
    <n v="3297"/>
    <x v="2"/>
    <x v="0"/>
    <s v="ODN I"/>
    <n v="2016"/>
    <m/>
    <m/>
    <d v="2025-08-01T00:00:00"/>
    <d v="2025-08-31T00:00:00"/>
    <n v="173780.72"/>
    <n v="173780.72"/>
    <s v=""/>
    <n v="4961"/>
    <d v="2025-09-04T00:00:00"/>
    <n v="1294"/>
    <n v="173780.72"/>
    <d v="2025-09-16T00:00:00"/>
    <n v="16"/>
    <m/>
    <m/>
    <m/>
    <s v=""/>
    <n v="0"/>
    <n v="93"/>
    <m/>
    <x v="74"/>
    <n v="173780.72"/>
    <m/>
    <m/>
    <m/>
    <m/>
    <m/>
    <m/>
    <m/>
    <m/>
    <m/>
    <m/>
    <m/>
    <m/>
    <m/>
    <n v="173780.72"/>
    <n v="1868.6098924731182"/>
  </r>
  <r>
    <x v="0"/>
    <s v="F"/>
    <m/>
    <n v="3298"/>
    <x v="2"/>
    <x v="6"/>
    <s v="SSV Victoria"/>
    <n v="3610"/>
    <m/>
    <m/>
    <d v="2025-08-01T00:00:00"/>
    <d v="2025-08-31T00:00:00"/>
    <n v="167333"/>
    <n v="167333"/>
    <s v=""/>
    <n v="4957"/>
    <d v="2025-09-01T00:00:00"/>
    <n v="1272"/>
    <n v="167333"/>
    <d v="2025-09-03T00:00:00"/>
    <n v="3"/>
    <m/>
    <m/>
    <m/>
    <s v=""/>
    <n v="0"/>
    <n v="83"/>
    <m/>
    <x v="57"/>
    <n v="149644"/>
    <m/>
    <m/>
    <m/>
    <m/>
    <m/>
    <m/>
    <m/>
    <m/>
    <m/>
    <n v="17689"/>
    <m/>
    <m/>
    <m/>
    <n v="167333"/>
    <n v="2016.0602409638554"/>
  </r>
  <r>
    <x v="0"/>
    <s v="F"/>
    <m/>
    <n v="3299"/>
    <x v="2"/>
    <x v="6"/>
    <s v="DS Carolina"/>
    <n v="3610"/>
    <m/>
    <m/>
    <d v="2025-08-01T00:00:00"/>
    <d v="2025-08-31T00:00:00"/>
    <n v="162420"/>
    <n v="162420"/>
    <s v=""/>
    <n v="4958"/>
    <d v="2025-09-08T00:00:00"/>
    <n v="1287"/>
    <n v="162420"/>
    <d v="2025-09-11T00:00:00"/>
    <n v="11"/>
    <m/>
    <m/>
    <m/>
    <s v=""/>
    <n v="0"/>
    <n v="90"/>
    <m/>
    <x v="45"/>
    <n v="162420"/>
    <m/>
    <m/>
    <m/>
    <m/>
    <m/>
    <m/>
    <m/>
    <m/>
    <m/>
    <m/>
    <m/>
    <m/>
    <m/>
    <n v="162420"/>
    <n v="1804.6666666666667"/>
  </r>
  <r>
    <x v="0"/>
    <s v="F"/>
    <m/>
    <n v="3300"/>
    <x v="2"/>
    <x v="3"/>
    <s v="Corcovado"/>
    <n v="1877"/>
    <m/>
    <m/>
    <d v="2025-08-01T00:00:00"/>
    <d v="2025-08-31T00:00:00"/>
    <n v="189180"/>
    <n v="189180"/>
    <s v=""/>
    <n v="4928"/>
    <d v="2025-09-03T00:00:00"/>
    <n v="1285"/>
    <n v="166159.79999999999"/>
    <d v="2025-09-10T00:00:00"/>
    <n v="10"/>
    <n v="809"/>
    <n v="23020.2"/>
    <d v="2025-09-10T00:00:00"/>
    <n v="10"/>
    <n v="1.0913936421275139E-11"/>
    <n v="93"/>
    <m/>
    <x v="74"/>
    <n v="166159.79999999999"/>
    <m/>
    <m/>
    <m/>
    <m/>
    <n v="23020.2"/>
    <m/>
    <m/>
    <m/>
    <m/>
    <m/>
    <m/>
    <m/>
    <m/>
    <n v="189180"/>
    <n v="2034.1935483870968"/>
  </r>
  <r>
    <x v="0"/>
    <s v="F"/>
    <m/>
    <n v="3301"/>
    <x v="2"/>
    <x v="3"/>
    <s v="Mykonos"/>
    <n v="1877"/>
    <m/>
    <m/>
    <d v="2025-08-01T00:00:00"/>
    <d v="2025-08-31T00:00:00"/>
    <n v="191544.75"/>
    <n v="191544.75"/>
    <s v=""/>
    <s v="4929-4999"/>
    <d v="2025-09-02T00:00:00"/>
    <s v="1260-1263"/>
    <n v="168524.55"/>
    <d v="2025-09-02T00:00:00"/>
    <n v="2"/>
    <n v="795"/>
    <n v="23020.2"/>
    <d v="2025-09-02T00:00:00"/>
    <n v="2"/>
    <n v="1.0913936421275139E-11"/>
    <n v="90"/>
    <m/>
    <x v="45"/>
    <n v="166159.79999999999"/>
    <m/>
    <m/>
    <m/>
    <m/>
    <n v="23020.2"/>
    <m/>
    <m/>
    <m/>
    <m/>
    <n v="2364.75"/>
    <m/>
    <m/>
    <m/>
    <n v="191544.75"/>
    <n v="2128.2750000000001"/>
  </r>
  <r>
    <x v="0"/>
    <s v="F"/>
    <m/>
    <n v="3302"/>
    <x v="2"/>
    <x v="3"/>
    <s v="PBS"/>
    <n v="1877"/>
    <m/>
    <m/>
    <d v="2025-08-01T00:00:00"/>
    <d v="2025-08-31T00:00:00"/>
    <n v="194739.03"/>
    <n v="194739.03"/>
    <s v=""/>
    <n v="4930"/>
    <d v="2025-09-05T00:00:00"/>
    <n v="1301"/>
    <n v="169798.83"/>
    <d v="2025-09-18T00:00:00"/>
    <n v="18"/>
    <n v="817"/>
    <n v="24940.2"/>
    <d v="2025-09-18T00:00:00"/>
    <n v="18"/>
    <n v="1.0913936421275139E-11"/>
    <n v="93"/>
    <m/>
    <x v="74"/>
    <n v="166159.79999999999"/>
    <m/>
    <m/>
    <m/>
    <m/>
    <n v="24940.2"/>
    <m/>
    <m/>
    <m/>
    <m/>
    <m/>
    <n v="3639.03"/>
    <m/>
    <m/>
    <n v="194739.03"/>
    <n v="2093.9680645161288"/>
  </r>
  <r>
    <x v="0"/>
    <s v="F"/>
    <m/>
    <n v="3303"/>
    <x v="2"/>
    <x v="3"/>
    <s v="KG2"/>
    <n v="1877"/>
    <m/>
    <m/>
    <d v="2025-08-01T00:00:00"/>
    <d v="2025-08-31T00:00:00"/>
    <n v="197879.13"/>
    <n v="197879.13"/>
    <s v=""/>
    <s v="4931-5007"/>
    <d v="2025-09-02T00:00:00"/>
    <s v="1264-1282"/>
    <n v="174858.93"/>
    <d v="2025-09-05T00:00:00"/>
    <n v="5"/>
    <n v="798"/>
    <n v="23020.2"/>
    <d v="2025-09-02T00:00:00"/>
    <n v="2"/>
    <n v="1.0913936421275139E-11"/>
    <n v="93"/>
    <n v="5"/>
    <x v="42"/>
    <n v="166159.79999999999"/>
    <n v="5367.12"/>
    <n v="1451.88"/>
    <n v="1880.13"/>
    <m/>
    <n v="23020.2"/>
    <m/>
    <m/>
    <m/>
    <m/>
    <m/>
    <m/>
    <m/>
    <m/>
    <n v="197879.13"/>
    <n v="2019.1747959183674"/>
  </r>
  <r>
    <x v="0"/>
    <s v="F"/>
    <m/>
    <n v="3304"/>
    <x v="2"/>
    <x v="3"/>
    <s v="Orion"/>
    <n v="1877"/>
    <m/>
    <m/>
    <d v="2025-08-01T00:00:00"/>
    <d v="2025-08-31T00:00:00"/>
    <n v="189180"/>
    <n v="189180"/>
    <s v=""/>
    <n v="4932"/>
    <d v="2025-09-02T00:00:00"/>
    <n v="1270"/>
    <n v="166159.79999999999"/>
    <d v="2025-09-03T00:00:00"/>
    <n v="3"/>
    <n v="802"/>
    <n v="23020.2"/>
    <d v="2025-09-03T00:00:00"/>
    <n v="3"/>
    <n v="1.0913936421275139E-11"/>
    <n v="93"/>
    <m/>
    <x v="74"/>
    <n v="166159.79999999999"/>
    <m/>
    <m/>
    <m/>
    <m/>
    <n v="23020.2"/>
    <m/>
    <m/>
    <m/>
    <m/>
    <m/>
    <m/>
    <m/>
    <m/>
    <n v="189180"/>
    <n v="2034.1935483870968"/>
  </r>
  <r>
    <x v="0"/>
    <s v="F"/>
    <m/>
    <n v="3305"/>
    <x v="2"/>
    <x v="3"/>
    <s v="Aquila"/>
    <n v="4191"/>
    <m/>
    <m/>
    <d v="2025-08-01T00:00:00"/>
    <d v="2025-08-31T00:00:00"/>
    <n v="193163.29"/>
    <n v="193163.29"/>
    <s v=""/>
    <s v="4933-5003"/>
    <d v="2025-09-03T00:00:00"/>
    <s v="1280-1281"/>
    <n v="170143.09"/>
    <d v="2025-09-05T00:00:00"/>
    <n v="5"/>
    <n v="806"/>
    <n v="23020.2"/>
    <d v="2025-09-05T00:00:00"/>
    <n v="5"/>
    <n v="1.0913936421275139E-11"/>
    <n v="93"/>
    <m/>
    <x v="74"/>
    <n v="166159.79999999999"/>
    <m/>
    <m/>
    <m/>
    <m/>
    <n v="23020.2"/>
    <m/>
    <m/>
    <m/>
    <m/>
    <n v="3983.29"/>
    <m/>
    <m/>
    <m/>
    <n v="193163.29"/>
    <n v="2077.0246236559142"/>
  </r>
  <r>
    <x v="0"/>
    <s v="F"/>
    <m/>
    <n v="3324"/>
    <x v="1"/>
    <x v="15"/>
    <s v="West Carina"/>
    <n v="4662"/>
    <m/>
    <m/>
    <d v="2025-08-01T00:00:00"/>
    <d v="2025-08-30T00:00:00"/>
    <n v="440899.54"/>
    <n v="440899.54"/>
    <s v=""/>
    <n v="4909"/>
    <d v="2025-09-02T00:00:00"/>
    <n v="3888"/>
    <n v="399359.54"/>
    <d v="2025-09-10T00:00:00"/>
    <n v="11"/>
    <n v="2519"/>
    <n v="41540"/>
    <d v="2025-09-10T00:00:00"/>
    <n v="11"/>
    <n v="0"/>
    <n v="158"/>
    <n v="3"/>
    <x v="130"/>
    <n v="399628.56"/>
    <n v="3677"/>
    <n v="10080"/>
    <m/>
    <m/>
    <n v="41540"/>
    <m/>
    <m/>
    <m/>
    <m/>
    <m/>
    <n v="-14026.02"/>
    <m/>
    <m/>
    <n v="440899.54"/>
    <n v="2738.5064596273291"/>
  </r>
  <r>
    <x v="0"/>
    <s v="F"/>
    <m/>
    <n v="3330"/>
    <x v="3"/>
    <x v="13"/>
    <s v="Amaralina Star"/>
    <n v="4642"/>
    <m/>
    <m/>
    <d v="2025-08-01T00:00:00"/>
    <d v="2025-08-31T00:00:00"/>
    <n v="176116.8"/>
    <n v="176116.80000000002"/>
    <s v=""/>
    <n v="4962"/>
    <d v="2025-09-01T00:00:00"/>
    <n v="1275"/>
    <n v="176116.8"/>
    <d v="2025-09-05T00:00:00"/>
    <n v="5"/>
    <m/>
    <m/>
    <m/>
    <s v=""/>
    <n v="2.9103830456733704E-11"/>
    <n v="93"/>
    <m/>
    <x v="74"/>
    <n v="156439.19"/>
    <m/>
    <n v="7331.76"/>
    <m/>
    <m/>
    <n v="12400"/>
    <m/>
    <m/>
    <m/>
    <m/>
    <m/>
    <n v="-54.15"/>
    <m/>
    <m/>
    <n v="176116.80000000002"/>
    <n v="1893.7290322580648"/>
  </r>
  <r>
    <x v="0"/>
    <s v="F"/>
    <m/>
    <n v="3341"/>
    <x v="1"/>
    <x v="15"/>
    <s v="West Tellus"/>
    <n v="4693"/>
    <m/>
    <m/>
    <d v="2025-08-01T00:00:00"/>
    <d v="2025-08-31T00:00:00"/>
    <n v="474729.67"/>
    <n v="474729.67"/>
    <s v=""/>
    <n v="4910"/>
    <d v="2025-09-02T00:00:00"/>
    <n v="1291"/>
    <n v="474729.67"/>
    <d v="2025-09-15T00:00:00"/>
    <n v="15"/>
    <m/>
    <m/>
    <m/>
    <s v=""/>
    <n v="0"/>
    <n v="166"/>
    <n v="3"/>
    <x v="131"/>
    <n v="406768"/>
    <n v="3667"/>
    <n v="12480"/>
    <n v="1597.62"/>
    <m/>
    <n v="63240"/>
    <m/>
    <m/>
    <m/>
    <m/>
    <m/>
    <n v="-13022.95"/>
    <m/>
    <m/>
    <n v="474729.67"/>
    <n v="2809.0513017751477"/>
  </r>
  <r>
    <x v="0"/>
    <s v="F"/>
    <m/>
    <n v="3359"/>
    <x v="1"/>
    <x v="15"/>
    <s v="West Jupiter"/>
    <n v="4730"/>
    <m/>
    <m/>
    <d v="2025-08-01T00:00:00"/>
    <d v="2025-08-30T00:00:00"/>
    <n v="515776.07"/>
    <n v="515776.07"/>
    <s v=""/>
    <n v="4915"/>
    <d v="2025-09-02T00:00:00"/>
    <n v="3896"/>
    <n v="464936.07"/>
    <d v="2025-09-24T00:00:00"/>
    <n v="25"/>
    <n v="2523"/>
    <n v="50840"/>
    <d v="2025-09-24T00:00:00"/>
    <n v="25"/>
    <n v="0"/>
    <n v="178"/>
    <n v="8"/>
    <x v="132"/>
    <n v="436016.8"/>
    <n v="9727"/>
    <n v="14931.95"/>
    <n v="4260.32"/>
    <m/>
    <n v="50840"/>
    <m/>
    <m/>
    <m/>
    <m/>
    <m/>
    <m/>
    <m/>
    <m/>
    <n v="515776.07"/>
    <n v="2772.9896236559139"/>
  </r>
  <r>
    <x v="0"/>
    <s v="F"/>
    <m/>
    <n v="3406"/>
    <x v="6"/>
    <x v="15"/>
    <s v="West Carina"/>
    <n v="4779"/>
    <m/>
    <m/>
    <d v="2025-08-01T00:00:00"/>
    <d v="2025-08-31T00:00:00"/>
    <n v="16250"/>
    <n v="16250"/>
    <s v=""/>
    <n v="4937"/>
    <d v="2025-09-11T00:00:00"/>
    <n v="3891"/>
    <n v="16250"/>
    <d v="2025-09-12T00:00:00"/>
    <n v="12"/>
    <m/>
    <m/>
    <m/>
    <s v=""/>
    <n v="0"/>
    <m/>
    <m/>
    <x v="0"/>
    <m/>
    <m/>
    <m/>
    <m/>
    <m/>
    <m/>
    <m/>
    <m/>
    <m/>
    <m/>
    <m/>
    <m/>
    <m/>
    <n v="16250"/>
    <n v="16250"/>
    <s v=""/>
  </r>
  <r>
    <x v="0"/>
    <m/>
    <m/>
    <n v="3411"/>
    <x v="6"/>
    <x v="3"/>
    <s v="PBS"/>
    <n v="4669"/>
    <m/>
    <m/>
    <d v="2025-08-01T00:00:00"/>
    <d v="2025-08-31T00:00:00"/>
    <n v="33000"/>
    <n v="33000"/>
    <s v=""/>
    <n v="4985"/>
    <d v="2025-09-11T00:00:00"/>
    <n v="0"/>
    <n v="33000"/>
    <d v="2025-09-19T00:00:00"/>
    <n v="19"/>
    <m/>
    <m/>
    <m/>
    <s v=""/>
    <n v="0"/>
    <m/>
    <m/>
    <x v="0"/>
    <m/>
    <m/>
    <m/>
    <m/>
    <m/>
    <m/>
    <m/>
    <m/>
    <m/>
    <m/>
    <m/>
    <m/>
    <m/>
    <n v="33000"/>
    <n v="33000"/>
    <s v=""/>
  </r>
  <r>
    <x v="0"/>
    <s v="F"/>
    <m/>
    <n v="3437"/>
    <x v="3"/>
    <x v="6"/>
    <s v="SSV Victoria"/>
    <n v="4751"/>
    <m/>
    <m/>
    <d v="2025-08-01T00:00:00"/>
    <d v="2025-08-31T00:00:00"/>
    <n v="39520"/>
    <n v="39520"/>
    <s v=""/>
    <n v="5004"/>
    <d v="2025-09-03T00:00:00"/>
    <n v="1310"/>
    <n v="39520"/>
    <d v="2025-09-19T00:00:00"/>
    <n v="19"/>
    <m/>
    <m/>
    <m/>
    <s v=""/>
    <n v="0"/>
    <m/>
    <m/>
    <x v="0"/>
    <m/>
    <m/>
    <m/>
    <m/>
    <m/>
    <m/>
    <m/>
    <m/>
    <m/>
    <m/>
    <m/>
    <m/>
    <m/>
    <n v="39520"/>
    <n v="39520"/>
    <s v=""/>
  </r>
  <r>
    <x v="0"/>
    <s v="F"/>
    <m/>
    <n v="3445"/>
    <x v="6"/>
    <x v="5"/>
    <s v="SH2"/>
    <n v="4912"/>
    <m/>
    <m/>
    <d v="2025-08-01T00:00:00"/>
    <d v="2025-08-30T00:00:00"/>
    <n v="22800"/>
    <n v="22800"/>
    <s v=""/>
    <n v="4976"/>
    <d v="2025-09-01T00:00:00"/>
    <n v="1266"/>
    <n v="22800"/>
    <d v="2025-09-02T00:00:00"/>
    <n v="3"/>
    <m/>
    <m/>
    <m/>
    <s v=""/>
    <n v="0"/>
    <m/>
    <m/>
    <x v="0"/>
    <m/>
    <m/>
    <m/>
    <m/>
    <m/>
    <m/>
    <m/>
    <m/>
    <m/>
    <m/>
    <m/>
    <m/>
    <m/>
    <n v="22800"/>
    <n v="22800"/>
    <s v=""/>
  </r>
  <r>
    <x v="0"/>
    <s v="F"/>
    <m/>
    <n v="3480"/>
    <x v="6"/>
    <x v="15"/>
    <s v="West Jupiter"/>
    <n v="4857"/>
    <m/>
    <m/>
    <d v="2025-08-01T00:00:00"/>
    <d v="2025-08-31T00:00:00"/>
    <n v="16250"/>
    <n v="16250"/>
    <s v=""/>
    <n v="4938"/>
    <d v="2025-09-08T00:00:00"/>
    <n v="3889"/>
    <n v="16250"/>
    <d v="2025-09-10T00:00:00"/>
    <n v="10"/>
    <m/>
    <m/>
    <m/>
    <s v=""/>
    <n v="0"/>
    <m/>
    <m/>
    <x v="0"/>
    <m/>
    <m/>
    <m/>
    <m/>
    <m/>
    <m/>
    <m/>
    <m/>
    <m/>
    <m/>
    <m/>
    <m/>
    <m/>
    <n v="16250"/>
    <n v="16250"/>
    <s v=""/>
  </r>
  <r>
    <x v="0"/>
    <s v="F"/>
    <m/>
    <n v="3481"/>
    <x v="6"/>
    <x v="15"/>
    <s v="West Tellus"/>
    <n v="4858"/>
    <m/>
    <m/>
    <d v="2025-08-01T00:00:00"/>
    <d v="2025-08-31T00:00:00"/>
    <n v="16250"/>
    <n v="16250"/>
    <s v=""/>
    <n v="4939"/>
    <d v="2025-09-09T00:00:00"/>
    <n v="3890"/>
    <n v="16250"/>
    <d v="2025-09-10T00:00:00"/>
    <n v="10"/>
    <m/>
    <m/>
    <m/>
    <s v=""/>
    <n v="0"/>
    <m/>
    <m/>
    <x v="0"/>
    <m/>
    <m/>
    <m/>
    <m/>
    <m/>
    <m/>
    <m/>
    <m/>
    <m/>
    <m/>
    <m/>
    <m/>
    <m/>
    <n v="16250"/>
    <n v="16250"/>
    <s v=""/>
  </r>
  <r>
    <x v="0"/>
    <s v="F"/>
    <m/>
    <n v="3526"/>
    <x v="6"/>
    <x v="3"/>
    <s v="Orion"/>
    <n v="4669"/>
    <m/>
    <m/>
    <d v="2025-08-01T00:00:00"/>
    <d v="2025-08-31T00:00:00"/>
    <n v="33000"/>
    <n v="33000"/>
    <s v=""/>
    <n v="4986"/>
    <d v="2025-09-11T00:00:00"/>
    <n v="1331"/>
    <n v="33000"/>
    <d v="2025-10-02T00:00:00"/>
    <n v="32"/>
    <m/>
    <m/>
    <m/>
    <s v=""/>
    <n v="0"/>
    <m/>
    <m/>
    <x v="0"/>
    <m/>
    <m/>
    <m/>
    <m/>
    <m/>
    <m/>
    <m/>
    <m/>
    <m/>
    <m/>
    <m/>
    <m/>
    <m/>
    <n v="33000"/>
    <n v="33000"/>
    <s v=""/>
  </r>
  <r>
    <x v="0"/>
    <s v="F"/>
    <m/>
    <n v="3527"/>
    <x v="6"/>
    <x v="3"/>
    <s v="Corcovado"/>
    <n v="4669"/>
    <m/>
    <m/>
    <d v="2025-08-01T00:00:00"/>
    <d v="2025-08-31T00:00:00"/>
    <n v="33000"/>
    <n v="33000"/>
    <s v=""/>
    <n v="4987"/>
    <d v="2025-09-11T00:00:00"/>
    <n v="1332"/>
    <n v="33000"/>
    <d v="2025-10-02T00:00:00"/>
    <n v="32"/>
    <m/>
    <m/>
    <m/>
    <s v=""/>
    <n v="0"/>
    <m/>
    <m/>
    <x v="0"/>
    <m/>
    <m/>
    <m/>
    <m/>
    <m/>
    <m/>
    <m/>
    <m/>
    <m/>
    <m/>
    <m/>
    <m/>
    <m/>
    <n v="33000"/>
    <n v="33000"/>
    <s v=""/>
  </r>
  <r>
    <x v="0"/>
    <s v="F"/>
    <m/>
    <n v="3528"/>
    <x v="6"/>
    <x v="3"/>
    <s v="Mykonos"/>
    <n v="4669"/>
    <m/>
    <m/>
    <d v="2025-08-01T00:00:00"/>
    <d v="2025-08-31T00:00:00"/>
    <n v="33000"/>
    <n v="33000"/>
    <s v=""/>
    <n v="4988"/>
    <d v="2025-09-11T00:00:00"/>
    <n v="1333"/>
    <n v="33000"/>
    <d v="2025-10-02T00:00:00"/>
    <n v="32"/>
    <m/>
    <m/>
    <m/>
    <s v=""/>
    <n v="0"/>
    <m/>
    <m/>
    <x v="0"/>
    <m/>
    <m/>
    <m/>
    <m/>
    <m/>
    <m/>
    <m/>
    <m/>
    <m/>
    <m/>
    <m/>
    <m/>
    <m/>
    <n v="33000"/>
    <n v="33000"/>
    <s v=""/>
  </r>
  <r>
    <x v="0"/>
    <s v="F"/>
    <m/>
    <n v="3529"/>
    <x v="6"/>
    <x v="3"/>
    <s v="Aquila"/>
    <n v="4669"/>
    <m/>
    <m/>
    <d v="2025-08-01T00:00:00"/>
    <d v="2025-08-31T00:00:00"/>
    <n v="33000"/>
    <n v="33000"/>
    <s v=""/>
    <n v="4989"/>
    <d v="2025-09-12T00:00:00"/>
    <n v="1334"/>
    <n v="33000"/>
    <d v="2025-10-02T00:00:00"/>
    <n v="32"/>
    <m/>
    <m/>
    <m/>
    <s v=""/>
    <n v="0"/>
    <m/>
    <m/>
    <x v="0"/>
    <m/>
    <m/>
    <m/>
    <m/>
    <m/>
    <m/>
    <m/>
    <m/>
    <m/>
    <m/>
    <m/>
    <m/>
    <m/>
    <n v="33000"/>
    <n v="33000"/>
    <s v=""/>
  </r>
  <r>
    <x v="0"/>
    <s v="F"/>
    <m/>
    <n v="3530"/>
    <x v="6"/>
    <x v="3"/>
    <s v="KG2"/>
    <n v="4669"/>
    <m/>
    <m/>
    <d v="2025-08-01T00:00:00"/>
    <d v="2025-08-31T00:00:00"/>
    <n v="33000"/>
    <n v="33000"/>
    <s v=""/>
    <n v="4990"/>
    <d v="2025-09-11T00:00:00"/>
    <n v="1300"/>
    <n v="33000"/>
    <d v="2025-09-18T00:00:00"/>
    <n v="18"/>
    <m/>
    <m/>
    <m/>
    <s v=""/>
    <n v="0"/>
    <m/>
    <m/>
    <x v="0"/>
    <m/>
    <m/>
    <m/>
    <m/>
    <m/>
    <m/>
    <m/>
    <m/>
    <m/>
    <m/>
    <m/>
    <m/>
    <m/>
    <n v="33000"/>
    <n v="33000"/>
    <s v=""/>
  </r>
  <r>
    <x v="0"/>
    <m/>
    <m/>
    <n v="3532"/>
    <x v="4"/>
    <x v="3"/>
    <s v="Corcovado"/>
    <n v="5045"/>
    <m/>
    <m/>
    <d v="2025-08-01T00:00:00"/>
    <d v="2025-09-15T00:00:00"/>
    <n v="19320"/>
    <n v="19320"/>
    <s v=""/>
    <n v="0"/>
    <m/>
    <m/>
    <m/>
    <m/>
    <s v=""/>
    <m/>
    <m/>
    <m/>
    <s v=""/>
    <n v="19320"/>
    <m/>
    <m/>
    <x v="0"/>
    <m/>
    <m/>
    <m/>
    <m/>
    <m/>
    <n v="19320"/>
    <m/>
    <m/>
    <m/>
    <m/>
    <m/>
    <m/>
    <m/>
    <m/>
    <n v="19320"/>
    <s v=""/>
  </r>
  <r>
    <x v="7"/>
    <s v="F"/>
    <m/>
    <n v="3295"/>
    <x v="2"/>
    <x v="0"/>
    <s v="Norbe VI"/>
    <n v="2016"/>
    <m/>
    <m/>
    <d v="2025-08-01T00:00:00"/>
    <d v="2025-08-31T00:00:00"/>
    <n v="-8366.0599999999977"/>
    <n v="-8366.0599999999977"/>
    <s v=""/>
    <n v="4959"/>
    <d v="2025-09-03T00:00:00"/>
    <n v="1296"/>
    <n v="-8366.0599999999977"/>
    <d v="2025-09-16T00:00:00"/>
    <n v="16"/>
    <m/>
    <m/>
    <m/>
    <s v=""/>
    <n v="0"/>
    <m/>
    <m/>
    <x v="0"/>
    <n v="-8366.0599999999977"/>
    <m/>
    <m/>
    <m/>
    <m/>
    <m/>
    <m/>
    <m/>
    <m/>
    <m/>
    <m/>
    <m/>
    <m/>
    <m/>
    <n v="-8366.0599999999977"/>
    <s v=""/>
  </r>
  <r>
    <x v="7"/>
    <s v="F"/>
    <m/>
    <n v="3297"/>
    <x v="2"/>
    <x v="0"/>
    <s v="ODN I"/>
    <n v="2016"/>
    <m/>
    <m/>
    <d v="2025-08-01T00:00:00"/>
    <d v="2025-08-31T00:00:00"/>
    <n v="-8366.0599999999977"/>
    <n v="-8366.0599999999977"/>
    <s v=""/>
    <n v="4961"/>
    <d v="2025-09-04T00:00:00"/>
    <n v="1294"/>
    <n v="-8366.06"/>
    <d v="2025-09-16T00:00:00"/>
    <n v="16"/>
    <m/>
    <m/>
    <m/>
    <s v=""/>
    <n v="1.8189894035458565E-12"/>
    <m/>
    <m/>
    <x v="0"/>
    <n v="-8366.0599999999977"/>
    <m/>
    <m/>
    <m/>
    <m/>
    <m/>
    <m/>
    <m/>
    <m/>
    <m/>
    <m/>
    <m/>
    <m/>
    <m/>
    <n v="-8366.0599999999977"/>
    <s v=""/>
  </r>
  <r>
    <x v="7"/>
    <s v="F"/>
    <m/>
    <n v="3359"/>
    <x v="1"/>
    <x v="15"/>
    <s v="West Jupiter"/>
    <n v="4730"/>
    <m/>
    <m/>
    <d v="2025-08-01T00:00:00"/>
    <d v="2025-08-30T00:00:00"/>
    <n v="-16482.189999999999"/>
    <n v="-16482.189999999984"/>
    <s v=""/>
    <n v="4915"/>
    <d v="2025-09-02T00:00:00"/>
    <n v="3896"/>
    <n v="-16482.189999999999"/>
    <d v="2025-09-24T00:00:00"/>
    <n v="25"/>
    <n v="2523"/>
    <n v="0"/>
    <d v="2025-09-24T00:00:00"/>
    <n v="25"/>
    <n v="1.4551915228366852E-11"/>
    <n v="-1"/>
    <n v="-8"/>
    <x v="133"/>
    <n v="-2547.9999999999836"/>
    <n v="-9727"/>
    <n v="-1011.9500000000007"/>
    <n v="-3195.24"/>
    <m/>
    <m/>
    <m/>
    <m/>
    <m/>
    <m/>
    <m/>
    <m/>
    <m/>
    <m/>
    <n v="-16482.189999999984"/>
    <n v="1831.3544444444426"/>
  </r>
  <r>
    <x v="7"/>
    <m/>
    <m/>
    <n v="3525"/>
    <x v="3"/>
    <x v="13"/>
    <s v="Laguna Star"/>
    <n v="5053"/>
    <m/>
    <m/>
    <d v="2025-08-01T00:00:00"/>
    <d v="2025-08-16T00:00:00"/>
    <n v="1681.2"/>
    <n v="1681.2"/>
    <s v=""/>
    <n v="5107"/>
    <m/>
    <m/>
    <m/>
    <m/>
    <s v=""/>
    <m/>
    <m/>
    <m/>
    <s v=""/>
    <n v="1681.2"/>
    <m/>
    <m/>
    <x v="0"/>
    <m/>
    <m/>
    <m/>
    <m/>
    <m/>
    <m/>
    <m/>
    <m/>
    <m/>
    <m/>
    <n v="1681.2"/>
    <m/>
    <m/>
    <m/>
    <n v="1681.2"/>
    <s v=""/>
  </r>
  <r>
    <x v="7"/>
    <m/>
    <m/>
    <n v="3532"/>
    <x v="4"/>
    <x v="3"/>
    <s v="Corcovado"/>
    <n v="5045"/>
    <m/>
    <m/>
    <d v="2025-08-01T00:00:00"/>
    <d v="2025-09-15T00:00:00"/>
    <n v="-19320"/>
    <n v="-19320"/>
    <s v=""/>
    <n v="0"/>
    <m/>
    <m/>
    <m/>
    <m/>
    <s v=""/>
    <m/>
    <m/>
    <m/>
    <s v=""/>
    <n v="-19320"/>
    <m/>
    <m/>
    <x v="0"/>
    <m/>
    <m/>
    <m/>
    <m/>
    <m/>
    <n v="-19320"/>
    <m/>
    <m/>
    <m/>
    <m/>
    <m/>
    <m/>
    <m/>
    <m/>
    <n v="-19320"/>
    <s v=""/>
  </r>
  <r>
    <x v="9"/>
    <m/>
    <m/>
    <n v="3411"/>
    <x v="6"/>
    <x v="3"/>
    <s v="PBS"/>
    <n v="4669"/>
    <m/>
    <m/>
    <d v="2025-08-01T00:00:00"/>
    <d v="2025-08-31T00:00:00"/>
    <n v="-33000"/>
    <n v="-33000"/>
    <s v=""/>
    <n v="4985"/>
    <d v="2025-09-11T00:00:00"/>
    <n v="0"/>
    <n v="-33000"/>
    <d v="2025-09-19T00:00:00"/>
    <n v="19"/>
    <m/>
    <m/>
    <m/>
    <s v=""/>
    <n v="0"/>
    <m/>
    <m/>
    <x v="0"/>
    <m/>
    <m/>
    <m/>
    <m/>
    <m/>
    <m/>
    <m/>
    <m/>
    <m/>
    <m/>
    <m/>
    <m/>
    <m/>
    <n v="-33000"/>
    <n v="-33000"/>
    <s v=""/>
  </r>
  <r>
    <x v="0"/>
    <s v="F"/>
    <m/>
    <n v="3380"/>
    <x v="3"/>
    <x v="1"/>
    <s v="MV-20"/>
    <n v="4784"/>
    <m/>
    <m/>
    <d v="2025-08-02T00:00:00"/>
    <d v="2025-08-16T00:00:00"/>
    <n v="68995.62"/>
    <n v="68995.62"/>
    <s v=""/>
    <n v="4964"/>
    <d v="2025-08-26T00:00:00"/>
    <n v="1302"/>
    <n v="68995.62"/>
    <d v="2025-09-18T00:00:00"/>
    <n v="33"/>
    <m/>
    <m/>
    <m/>
    <s v=""/>
    <n v="0"/>
    <n v="33"/>
    <m/>
    <x v="16"/>
    <n v="68800.95"/>
    <m/>
    <m/>
    <m/>
    <m/>
    <m/>
    <m/>
    <m/>
    <m/>
    <m/>
    <m/>
    <n v="194.67"/>
    <m/>
    <m/>
    <n v="68995.62"/>
    <n v="2090.7763636363634"/>
  </r>
  <r>
    <x v="0"/>
    <s v="F"/>
    <m/>
    <n v="3454"/>
    <x v="5"/>
    <x v="12"/>
    <s v="Peregrino Charlie"/>
    <n v="4937"/>
    <m/>
    <m/>
    <d v="2025-08-02T00:00:00"/>
    <d v="2025-08-30T00:00:00"/>
    <n v="545667.51"/>
    <n v="545667.51"/>
    <s v=""/>
    <n v="4794"/>
    <d v="2025-09-16T00:00:00"/>
    <n v="1368"/>
    <n v="408529.66"/>
    <d v="2025-10-09T00:00:00"/>
    <n v="40"/>
    <n v="834"/>
    <n v="137137.84999999998"/>
    <d v="2025-09-26T00:00:00"/>
    <n v="27"/>
    <n v="5.8207660913467407E-11"/>
    <n v="153"/>
    <n v="3"/>
    <x v="134"/>
    <n v="391140"/>
    <n v="3870"/>
    <n v="11922.04"/>
    <n v="1597.62"/>
    <m/>
    <n v="132807.29999999999"/>
    <n v="4330.55"/>
    <m/>
    <m/>
    <m/>
    <m/>
    <m/>
    <m/>
    <m/>
    <n v="545667.51"/>
    <n v="3497.8686538461538"/>
  </r>
  <r>
    <x v="7"/>
    <s v="F"/>
    <m/>
    <n v="3454"/>
    <x v="5"/>
    <x v="12"/>
    <s v="Peregrino Charlie"/>
    <n v="4937"/>
    <m/>
    <m/>
    <d v="2025-08-02T00:00:00"/>
    <d v="2025-08-30T00:00:00"/>
    <n v="127703.76"/>
    <n v="127703.76000000002"/>
    <s v=""/>
    <n v="4794"/>
    <d v="2025-09-16T00:00:00"/>
    <n v="1368"/>
    <n v="-9064.7000000000007"/>
    <d v="2025-10-09T00:00:00"/>
    <n v="40"/>
    <n v="834"/>
    <n v="136768.46000000002"/>
    <d v="2025-09-26T00:00:00"/>
    <n v="27"/>
    <n v="0"/>
    <n v="-1"/>
    <n v="-3"/>
    <x v="135"/>
    <n v="-2680"/>
    <n v="-3870"/>
    <n v="-917.08"/>
    <n v="-1597.62"/>
    <m/>
    <n v="137234.21000000002"/>
    <n v="-465.75"/>
    <m/>
    <m/>
    <m/>
    <m/>
    <m/>
    <m/>
    <m/>
    <n v="127703.76000000002"/>
    <n v="-31925.940000000006"/>
  </r>
  <r>
    <x v="7"/>
    <m/>
    <m/>
    <n v="3560"/>
    <x v="5"/>
    <x v="19"/>
    <s v="SH1"/>
    <n v="5102"/>
    <m/>
    <m/>
    <d v="2025-08-02T00:00:00"/>
    <d v="2025-08-03T00:00:00"/>
    <n v="15318.48"/>
    <n v="15318.48"/>
    <s v=""/>
    <n v="5179"/>
    <d v="2025-10-28T00:00:00"/>
    <m/>
    <m/>
    <m/>
    <s v=""/>
    <m/>
    <m/>
    <m/>
    <s v=""/>
    <n v="15318.48"/>
    <n v="6"/>
    <m/>
    <x v="3"/>
    <n v="13280"/>
    <m/>
    <m/>
    <m/>
    <m/>
    <n v="2038.48"/>
    <m/>
    <m/>
    <m/>
    <m/>
    <m/>
    <m/>
    <m/>
    <m/>
    <n v="15318.48"/>
    <n v="2553.08"/>
  </r>
  <r>
    <x v="0"/>
    <s v="F"/>
    <m/>
    <n v="3031"/>
    <x v="0"/>
    <x v="0"/>
    <s v="ODN I"/>
    <n v="4120"/>
    <m/>
    <m/>
    <d v="2025-08-03T00:00:00"/>
    <d v="2025-08-16T00:00:00"/>
    <n v="31143.56"/>
    <n v="31143.56"/>
    <s v=""/>
    <n v="4949"/>
    <d v="2025-08-28T00:00:00"/>
    <n v="1269"/>
    <n v="29945.72"/>
    <d v="2025-09-03T00:00:00"/>
    <n v="18"/>
    <n v="801"/>
    <n v="1197.8399999999999"/>
    <d v="2025-09-03T00:00:00"/>
    <n v="18"/>
    <n v="2.2737367544323206E-13"/>
    <n v="14"/>
    <m/>
    <x v="4"/>
    <n v="29945.72"/>
    <m/>
    <m/>
    <m/>
    <m/>
    <n v="1197.8399999999999"/>
    <m/>
    <m/>
    <m/>
    <m/>
    <m/>
    <m/>
    <m/>
    <m/>
    <n v="31143.56"/>
    <n v="2224.54"/>
  </r>
  <r>
    <x v="0"/>
    <s v="F"/>
    <m/>
    <n v="3417"/>
    <x v="0"/>
    <x v="13"/>
    <s v="Amaralina Star"/>
    <n v="4865"/>
    <m/>
    <m/>
    <d v="2025-08-03T00:00:00"/>
    <d v="2025-08-07T00:00:00"/>
    <n v="115335.36"/>
    <n v="115335.36"/>
    <s v=""/>
    <n v="4852"/>
    <d v="2025-08-13T00:00:00"/>
    <n v="1233"/>
    <n v="34245.440000000002"/>
    <d v="2025-08-20T00:00:00"/>
    <n v="13"/>
    <n v="783"/>
    <n v="81089.919999999998"/>
    <d v="2025-08-20T00:00:00"/>
    <n v="13"/>
    <n v="0"/>
    <n v="15"/>
    <n v="2"/>
    <x v="122"/>
    <n v="31650.86"/>
    <n v="2594.58"/>
    <m/>
    <m/>
    <m/>
    <n v="74911.199999999997"/>
    <n v="6178.72"/>
    <m/>
    <m/>
    <m/>
    <m/>
    <m/>
    <m/>
    <m/>
    <n v="115335.36"/>
    <n v="6784.4329411764702"/>
  </r>
  <r>
    <x v="0"/>
    <s v="F"/>
    <m/>
    <n v="3427"/>
    <x v="0"/>
    <x v="0"/>
    <s v="ODN I"/>
    <n v="4892"/>
    <m/>
    <m/>
    <d v="2025-08-03T00:00:00"/>
    <d v="2025-08-23T00:00:00"/>
    <n v="118185.9"/>
    <n v="118185.9"/>
    <s v=""/>
    <s v="4977-5058"/>
    <d v="2025-09-22T00:00:00"/>
    <s v="1344-1350"/>
    <n v="97822.62"/>
    <d v="2025-10-06T00:00:00"/>
    <n v="44"/>
    <n v="842"/>
    <n v="20363.28"/>
    <d v="2025-10-06T00:00:00"/>
    <n v="44"/>
    <n v="0"/>
    <n v="42"/>
    <m/>
    <x v="8"/>
    <n v="97822.62"/>
    <m/>
    <m/>
    <m/>
    <m/>
    <n v="20363.28"/>
    <m/>
    <m/>
    <m/>
    <m/>
    <m/>
    <m/>
    <m/>
    <m/>
    <n v="118185.9"/>
    <n v="2813.95"/>
  </r>
  <r>
    <x v="0"/>
    <s v="F"/>
    <m/>
    <n v="3437"/>
    <x v="3"/>
    <x v="6"/>
    <s v="SSV Victoria"/>
    <n v="4751"/>
    <m/>
    <m/>
    <d v="2025-08-03T00:00:00"/>
    <d v="2025-08-18T00:00:00"/>
    <n v="90692.4"/>
    <n v="90692.4"/>
    <s v=""/>
    <n v="4967"/>
    <d v="2025-09-01T00:00:00"/>
    <n v="1273"/>
    <n v="82142.399999999994"/>
    <d v="2025-09-03T00:00:00"/>
    <n v="16"/>
    <n v="804"/>
    <n v="8550"/>
    <d v="2025-09-03T00:00:00"/>
    <n v="16"/>
    <n v="0"/>
    <n v="40"/>
    <m/>
    <x v="48"/>
    <n v="78082.399999999994"/>
    <m/>
    <n v="4060"/>
    <m/>
    <m/>
    <n v="8550"/>
    <m/>
    <m/>
    <m/>
    <m/>
    <m/>
    <m/>
    <m/>
    <m/>
    <n v="90692.4"/>
    <n v="2267.31"/>
  </r>
  <r>
    <x v="0"/>
    <s v="F"/>
    <m/>
    <n v="3453"/>
    <x v="1"/>
    <x v="12"/>
    <s v="Peregrino Charlie"/>
    <n v="4936"/>
    <m/>
    <m/>
    <d v="2025-08-03T00:00:00"/>
    <d v="2025-08-31T00:00:00"/>
    <n v="429125.98"/>
    <n v="429125.98000000004"/>
    <s v=""/>
    <n v="5011"/>
    <d v="2025-09-16T00:00:00"/>
    <n v="1323"/>
    <n v="298702.28000000003"/>
    <d v="2025-09-25T00:00:00"/>
    <n v="25"/>
    <n v="831"/>
    <n v="130423.7"/>
    <d v="2025-09-25T00:00:00"/>
    <n v="25"/>
    <n v="1.4551915228366852E-11"/>
    <n v="116"/>
    <m/>
    <x v="136"/>
    <n v="288614.40000000002"/>
    <m/>
    <n v="10087.879999999999"/>
    <m/>
    <m/>
    <n v="126558.9"/>
    <n v="3864.8"/>
    <m/>
    <m/>
    <m/>
    <m/>
    <m/>
    <m/>
    <m/>
    <n v="429125.98000000004"/>
    <n v="3699.3618965517244"/>
  </r>
  <r>
    <x v="0"/>
    <s v="F"/>
    <m/>
    <n v="3472"/>
    <x v="5"/>
    <x v="16"/>
    <s v="PBS"/>
    <n v="4771"/>
    <m/>
    <m/>
    <d v="2025-08-03T00:00:00"/>
    <d v="2025-08-04T00:00:00"/>
    <n v="7640"/>
    <n v="7640"/>
    <s v=""/>
    <n v="4936"/>
    <d v="2025-08-14T00:00:00"/>
    <n v="1240"/>
    <n v="7640"/>
    <d v="2025-08-25T00:00:00"/>
    <n v="21"/>
    <m/>
    <m/>
    <m/>
    <s v=""/>
    <n v="0"/>
    <n v="3"/>
    <m/>
    <x v="29"/>
    <n v="7240"/>
    <m/>
    <m/>
    <m/>
    <m/>
    <n v="400"/>
    <m/>
    <m/>
    <m/>
    <m/>
    <m/>
    <m/>
    <m/>
    <m/>
    <n v="7640"/>
    <n v="2546.6666666666665"/>
  </r>
  <r>
    <x v="7"/>
    <s v="F"/>
    <m/>
    <n v="3453"/>
    <x v="1"/>
    <x v="12"/>
    <s v="Peregrino Charlie"/>
    <n v="4936"/>
    <m/>
    <m/>
    <d v="2025-08-03T00:00:00"/>
    <d v="2025-08-31T00:00:00"/>
    <n v="224458.07"/>
    <n v="224458.06999999998"/>
    <s v=""/>
    <n v="5011"/>
    <d v="2025-09-16T00:00:00"/>
    <n v="1323"/>
    <n v="5448"/>
    <d v="2025-09-25T00:00:00"/>
    <n v="25"/>
    <n v="831"/>
    <n v="219010.06999999998"/>
    <d v="2025-09-25T00:00:00"/>
    <n v="25"/>
    <n v="0"/>
    <n v="5"/>
    <m/>
    <x v="2"/>
    <n v="5448"/>
    <m/>
    <m/>
    <m/>
    <m/>
    <n v="215145.27"/>
    <n v="3864.8"/>
    <m/>
    <m/>
    <m/>
    <m/>
    <m/>
    <m/>
    <m/>
    <n v="224458.06999999998"/>
    <n v="44891.613999999994"/>
  </r>
  <r>
    <x v="0"/>
    <s v="F"/>
    <m/>
    <n v="3291"/>
    <x v="2"/>
    <x v="13"/>
    <s v="Brava Star"/>
    <n v="3380"/>
    <m/>
    <m/>
    <d v="2025-08-04T00:00:00"/>
    <d v="2025-08-17T00:00:00"/>
    <n v="85772.91"/>
    <n v="85772.91"/>
    <s v=""/>
    <n v="4951"/>
    <d v="2025-08-20T00:00:00"/>
    <n v="1250"/>
    <n v="85772.91"/>
    <d v="2025-09-01T00:00:00"/>
    <n v="15"/>
    <m/>
    <m/>
    <m/>
    <s v=""/>
    <n v="0"/>
    <n v="42"/>
    <m/>
    <x v="8"/>
    <n v="82107.03"/>
    <m/>
    <n v="3665.88"/>
    <m/>
    <m/>
    <m/>
    <m/>
    <m/>
    <m/>
    <m/>
    <m/>
    <m/>
    <m/>
    <m/>
    <n v="85772.91"/>
    <n v="2042.2121428571429"/>
  </r>
  <r>
    <x v="0"/>
    <m/>
    <m/>
    <n v="3344"/>
    <x v="3"/>
    <x v="1"/>
    <s v="MV-24"/>
    <n v="4711"/>
    <m/>
    <m/>
    <d v="2025-08-04T00:00:00"/>
    <d v="2025-08-15T00:00:00"/>
    <n v="80304.38"/>
    <n v="80304.38"/>
    <s v=""/>
    <n v="4944"/>
    <d v="2025-09-16T00:00:00"/>
    <m/>
    <m/>
    <m/>
    <s v=""/>
    <m/>
    <m/>
    <m/>
    <s v=""/>
    <n v="80304.38"/>
    <n v="30"/>
    <m/>
    <x v="19"/>
    <n v="80304.38"/>
    <m/>
    <m/>
    <m/>
    <m/>
    <m/>
    <m/>
    <m/>
    <m/>
    <m/>
    <m/>
    <m/>
    <m/>
    <m/>
    <n v="80304.38"/>
    <n v="2676.8126666666667"/>
  </r>
  <r>
    <x v="0"/>
    <s v="F"/>
    <m/>
    <n v="3474"/>
    <x v="0"/>
    <x v="13"/>
    <s v="Brava Star"/>
    <n v="4972"/>
    <m/>
    <m/>
    <d v="2025-08-04T00:00:00"/>
    <d v="2025-08-17T00:00:00"/>
    <n v="27060.36"/>
    <n v="27060.36"/>
    <s v=""/>
    <n v="4952"/>
    <d v="2025-08-20T00:00:00"/>
    <n v="1251"/>
    <n v="25660.36"/>
    <d v="2025-09-01T00:00:00"/>
    <n v="15"/>
    <n v="790"/>
    <n v="1400"/>
    <d v="2025-09-01T00:00:00"/>
    <n v="15"/>
    <n v="0"/>
    <n v="14"/>
    <m/>
    <x v="4"/>
    <n v="24438.400000000001"/>
    <m/>
    <n v="1221.96"/>
    <m/>
    <m/>
    <n v="1400"/>
    <m/>
    <m/>
    <m/>
    <m/>
    <m/>
    <m/>
    <m/>
    <m/>
    <n v="27060.36"/>
    <n v="1932.8828571428571"/>
  </r>
  <r>
    <x v="0"/>
    <m/>
    <m/>
    <n v="3439"/>
    <x v="5"/>
    <x v="7"/>
    <s v="Peregrino Alpha"/>
    <n v="4919"/>
    <m/>
    <m/>
    <d v="2025-08-05T00:00:00"/>
    <d v="2025-08-09T00:00:00"/>
    <n v="82433.960000000006"/>
    <n v="82433.960000000021"/>
    <s v=""/>
    <n v="4871"/>
    <d v="2025-08-18T00:00:00"/>
    <n v="1403"/>
    <n v="21016.04"/>
    <d v="2025-10-22T00:00:00"/>
    <n v="74"/>
    <n v="878"/>
    <n v="61417.920000000013"/>
    <d v="2025-10-22T00:00:00"/>
    <n v="74"/>
    <n v="7.2759576141834259E-12"/>
    <n v="27"/>
    <m/>
    <x v="43"/>
    <n v="69660"/>
    <m/>
    <n v="2751.2399999999989"/>
    <m/>
    <m/>
    <n v="61417.920000000013"/>
    <n v="3864.8"/>
    <m/>
    <n v="-55260"/>
    <m/>
    <m/>
    <m/>
    <m/>
    <m/>
    <n v="82433.960000000021"/>
    <n v="3053.1096296296305"/>
  </r>
  <r>
    <x v="9"/>
    <m/>
    <m/>
    <n v="3439"/>
    <x v="5"/>
    <x v="7"/>
    <s v="Peregrino Alpha"/>
    <n v="4919"/>
    <m/>
    <m/>
    <d v="2025-08-05T00:00:00"/>
    <d v="2025-08-09T00:00:00"/>
    <n v="-3864.8"/>
    <n v="-3864.8"/>
    <s v=""/>
    <n v="4871"/>
    <d v="2025-08-18T00:00:00"/>
    <n v="1403"/>
    <n v="-3864.8"/>
    <d v="2025-10-22T00:00:00"/>
    <n v="74"/>
    <n v="878"/>
    <n v="0"/>
    <d v="2025-10-22T00:00:00"/>
    <n v="74"/>
    <n v="0"/>
    <m/>
    <m/>
    <x v="0"/>
    <m/>
    <m/>
    <m/>
    <m/>
    <m/>
    <m/>
    <n v="-3864.8"/>
    <m/>
    <m/>
    <m/>
    <m/>
    <m/>
    <m/>
    <m/>
    <n v="-3864.8"/>
    <s v=""/>
  </r>
  <r>
    <x v="0"/>
    <s v="F"/>
    <m/>
    <n v="3463"/>
    <x v="5"/>
    <x v="12"/>
    <s v="Peregrino Charlie"/>
    <n v="4966"/>
    <m/>
    <m/>
    <d v="2025-08-06T00:00:00"/>
    <d v="2025-08-10T00:00:00"/>
    <n v="116863.52"/>
    <n v="116863.51999999999"/>
    <s v=""/>
    <n v="5000"/>
    <d v="2025-09-15T00:00:00"/>
    <n v="1322"/>
    <n v="35951.24"/>
    <d v="2025-09-25T00:00:00"/>
    <n v="46"/>
    <n v="830"/>
    <n v="80912.28"/>
    <d v="2025-09-25T00:00:00"/>
    <n v="46"/>
    <n v="0"/>
    <n v="15"/>
    <m/>
    <x v="15"/>
    <n v="33200"/>
    <m/>
    <n v="2751.24"/>
    <m/>
    <m/>
    <n v="73182.679999999993"/>
    <n v="7729.6"/>
    <m/>
    <m/>
    <m/>
    <m/>
    <m/>
    <m/>
    <m/>
    <n v="116863.51999999999"/>
    <n v="7790.9013333333323"/>
  </r>
  <r>
    <x v="7"/>
    <s v="F"/>
    <m/>
    <n v="3463"/>
    <x v="5"/>
    <x v="12"/>
    <s v="Peregrino Charlie"/>
    <n v="4966"/>
    <m/>
    <m/>
    <d v="2025-08-06T00:00:00"/>
    <d v="2025-08-10T00:00:00"/>
    <n v="-15406.88"/>
    <n v="-15406.87999999999"/>
    <s v=""/>
    <n v="5000"/>
    <d v="2025-09-15T00:00:00"/>
    <n v="1322"/>
    <n v="0"/>
    <d v="2025-09-25T00:00:00"/>
    <n v="46"/>
    <n v="830"/>
    <n v="-15406.87999999999"/>
    <d v="2025-09-25T00:00:00"/>
    <n v="46"/>
    <n v="0"/>
    <m/>
    <m/>
    <x v="0"/>
    <m/>
    <m/>
    <m/>
    <m/>
    <m/>
    <n v="-15406.87999999999"/>
    <m/>
    <m/>
    <m/>
    <m/>
    <m/>
    <m/>
    <m/>
    <m/>
    <n v="-15406.87999999999"/>
    <s v=""/>
  </r>
  <r>
    <x v="0"/>
    <s v="F"/>
    <m/>
    <n v="3523"/>
    <x v="4"/>
    <x v="15"/>
    <s v="West Carina"/>
    <n v="5043"/>
    <m/>
    <m/>
    <d v="2025-08-07T00:00:00"/>
    <d v="2025-08-11T00:00:00"/>
    <n v="27160"/>
    <n v="27160"/>
    <s v=""/>
    <n v="4940"/>
    <d v="2025-08-14T00:00:00"/>
    <m/>
    <m/>
    <m/>
    <s v=""/>
    <n v="781"/>
    <n v="27160"/>
    <d v="2025-08-19T00:00:00"/>
    <n v="8"/>
    <n v="0"/>
    <m/>
    <m/>
    <x v="0"/>
    <m/>
    <m/>
    <m/>
    <m/>
    <m/>
    <n v="20860"/>
    <n v="6300"/>
    <m/>
    <m/>
    <m/>
    <m/>
    <m/>
    <m/>
    <m/>
    <n v="27160"/>
    <s v=""/>
  </r>
  <r>
    <x v="0"/>
    <s v="F"/>
    <m/>
    <n v="3490"/>
    <x v="3"/>
    <x v="3"/>
    <s v="PBS"/>
    <n v="4964"/>
    <m/>
    <m/>
    <d v="2025-08-08T00:00:00"/>
    <d v="2025-08-31T00:00:00"/>
    <n v="142317"/>
    <n v="142317"/>
    <s v=""/>
    <n v="4968"/>
    <d v="2025-09-12T00:00:00"/>
    <n v="1311"/>
    <n v="105189"/>
    <d v="2025-09-19T00:00:00"/>
    <n v="19"/>
    <n v="821"/>
    <n v="37128"/>
    <d v="2025-09-19T00:00:00"/>
    <n v="19"/>
    <n v="0"/>
    <n v="47"/>
    <m/>
    <x v="85"/>
    <n v="103749"/>
    <m/>
    <n v="1440"/>
    <m/>
    <m/>
    <n v="33978"/>
    <n v="3150"/>
    <m/>
    <m/>
    <m/>
    <m/>
    <m/>
    <m/>
    <m/>
    <n v="142317"/>
    <n v="3028.0212765957449"/>
  </r>
  <r>
    <x v="7"/>
    <s v="F"/>
    <m/>
    <n v="3469"/>
    <x v="3"/>
    <x v="3"/>
    <s v="Orion"/>
    <n v="4970"/>
    <m/>
    <m/>
    <d v="2025-08-08T00:00:00"/>
    <d v="2025-08-20T00:00:00"/>
    <n v="62148.800000000003"/>
    <n v="62148.799999999996"/>
    <s v=""/>
    <n v="4916"/>
    <d v="2025-08-25T00:00:00"/>
    <n v="1288"/>
    <n v="52340.55"/>
    <d v="2025-09-12T00:00:00"/>
    <n v="23"/>
    <n v="812"/>
    <n v="9808.25"/>
    <d v="2025-09-12T00:00:00"/>
    <n v="23"/>
    <n v="-7.2759576141834259E-12"/>
    <n v="22"/>
    <m/>
    <x v="86"/>
    <n v="45486.2"/>
    <n v="2067.56"/>
    <n v="4378.6499999999996"/>
    <n v="408.14"/>
    <m/>
    <n v="4800"/>
    <n v="5008.25"/>
    <m/>
    <m/>
    <m/>
    <m/>
    <m/>
    <m/>
    <m/>
    <n v="62148.799999999996"/>
    <n v="2824.9454545454541"/>
  </r>
  <r>
    <x v="7"/>
    <s v="F"/>
    <m/>
    <n v="3490"/>
    <x v="3"/>
    <x v="3"/>
    <s v="PBS"/>
    <n v="4964"/>
    <m/>
    <m/>
    <d v="2025-08-08T00:00:00"/>
    <d v="2025-08-31T00:00:00"/>
    <n v="37809.18"/>
    <n v="37809.179999999993"/>
    <s v=""/>
    <n v="4968"/>
    <d v="2025-09-12T00:00:00"/>
    <n v="1311"/>
    <n v="53403.179999999993"/>
    <d v="2025-09-19T00:00:00"/>
    <n v="19"/>
    <n v="821"/>
    <n v="-15594"/>
    <d v="2025-09-19T00:00:00"/>
    <n v="19"/>
    <n v="0"/>
    <n v="7"/>
    <m/>
    <x v="28"/>
    <n v="16383.179999999993"/>
    <m/>
    <n v="4020"/>
    <m/>
    <m/>
    <n v="-15594"/>
    <m/>
    <m/>
    <m/>
    <m/>
    <m/>
    <m/>
    <m/>
    <n v="33000"/>
    <n v="37809.179999999993"/>
    <n v="5401.3114285714273"/>
  </r>
  <r>
    <x v="0"/>
    <m/>
    <m/>
    <n v="3531"/>
    <x v="3"/>
    <x v="13"/>
    <s v="Laguna Star"/>
    <n v="5059"/>
    <m/>
    <m/>
    <d v="2025-08-09T00:00:00"/>
    <d v="2025-08-25T00:00:00"/>
    <n v="155471.85999999999"/>
    <n v="155471.85999999999"/>
    <s v=""/>
    <n v="4974"/>
    <d v="2025-09-24T00:00:00"/>
    <m/>
    <m/>
    <m/>
    <s v=""/>
    <m/>
    <m/>
    <m/>
    <s v=""/>
    <n v="155471.85999999999"/>
    <n v="55"/>
    <m/>
    <x v="40"/>
    <n v="97340"/>
    <n v="3536"/>
    <n v="2376"/>
    <n v="31419.86"/>
    <m/>
    <n v="20800"/>
    <m/>
    <m/>
    <m/>
    <m/>
    <m/>
    <m/>
    <m/>
    <m/>
    <n v="155471.85999999999"/>
    <n v="2826.7610909090909"/>
  </r>
  <r>
    <x v="0"/>
    <s v="F"/>
    <m/>
    <n v="3294"/>
    <x v="2"/>
    <x v="10"/>
    <s v="Takatsugu J"/>
    <n v="3701"/>
    <m/>
    <m/>
    <d v="2025-08-10T00:00:00"/>
    <d v="2025-08-24T00:00:00"/>
    <n v="93975.6"/>
    <n v="93975.6"/>
    <s v=""/>
    <n v="4975"/>
    <d v="2025-08-26T00:00:00"/>
    <n v="1248"/>
    <n v="56385.36"/>
    <d v="2025-08-29T00:00:00"/>
    <n v="5"/>
    <n v="788"/>
    <n v="37590.239999999998"/>
    <d v="2025-08-29T00:00:00"/>
    <n v="5"/>
    <n v="7.2759576141834259E-12"/>
    <n v="42"/>
    <m/>
    <x v="8"/>
    <n v="56385.36"/>
    <m/>
    <m/>
    <m/>
    <m/>
    <n v="37590.239999999998"/>
    <m/>
    <m/>
    <m/>
    <m/>
    <m/>
    <m/>
    <m/>
    <m/>
    <n v="93975.6"/>
    <n v="2237.514285714286"/>
  </r>
  <r>
    <x v="0"/>
    <s v="F"/>
    <m/>
    <n v="3428"/>
    <x v="0"/>
    <x v="5"/>
    <s v="SH2"/>
    <n v="4897"/>
    <m/>
    <m/>
    <d v="2025-08-10T00:00:00"/>
    <d v="2025-08-23T00:00:00"/>
    <n v="63004.32"/>
    <n v="63004.32"/>
    <s v=""/>
    <n v="4979"/>
    <d v="2025-08-27T00:00:00"/>
    <n v="1256"/>
    <n v="54368"/>
    <d v="2025-09-02T00:00:00"/>
    <n v="10"/>
    <n v="791"/>
    <n v="8636.32"/>
    <d v="2025-09-02T00:00:00"/>
    <n v="10"/>
    <n v="0"/>
    <n v="28"/>
    <m/>
    <x v="31"/>
    <n v="52640"/>
    <m/>
    <n v="1728"/>
    <m/>
    <m/>
    <n v="8636.32"/>
    <m/>
    <m/>
    <m/>
    <m/>
    <m/>
    <m/>
    <m/>
    <m/>
    <n v="63004.32"/>
    <n v="2250.1542857142858"/>
  </r>
  <r>
    <x v="7"/>
    <s v="F"/>
    <m/>
    <n v="3294"/>
    <x v="2"/>
    <x v="10"/>
    <s v="Takatsugu J"/>
    <n v="3701"/>
    <m/>
    <m/>
    <d v="2025-08-10T00:00:00"/>
    <d v="2025-08-24T00:00:00"/>
    <n v="-5615.27"/>
    <n v="-5615.27"/>
    <s v=""/>
    <n v="4975"/>
    <d v="2025-08-26T00:00:00"/>
    <n v="1248"/>
    <n v="-5615.27"/>
    <d v="2025-08-29T00:00:00"/>
    <n v="5"/>
    <n v="788"/>
    <n v="0"/>
    <d v="2025-08-29T00:00:00"/>
    <n v="5"/>
    <n v="0"/>
    <n v="3"/>
    <m/>
    <x v="29"/>
    <m/>
    <m/>
    <m/>
    <m/>
    <m/>
    <m/>
    <m/>
    <m/>
    <m/>
    <m/>
    <m/>
    <n v="-5615.27"/>
    <m/>
    <m/>
    <n v="-5615.27"/>
    <n v="-1871.7566666666669"/>
  </r>
  <r>
    <x v="0"/>
    <s v="F"/>
    <m/>
    <n v="3445"/>
    <x v="3"/>
    <x v="5"/>
    <s v="SH2"/>
    <n v="4912"/>
    <m/>
    <m/>
    <d v="2025-08-11T00:00:00"/>
    <d v="2025-08-24T00:00:00"/>
    <n v="61878.22"/>
    <n v="61878.22"/>
    <s v=""/>
    <n v="4948"/>
    <d v="2025-08-25T00:00:00"/>
    <n v="1265"/>
    <n v="54296.62"/>
    <d v="2025-09-02T00:00:00"/>
    <n v="9"/>
    <n v="799"/>
    <n v="7581.6"/>
    <d v="2025-09-02T00:00:00"/>
    <n v="9"/>
    <n v="-1.8189894035458565E-12"/>
    <n v="26"/>
    <m/>
    <x v="137"/>
    <n v="52568.62"/>
    <m/>
    <n v="1728"/>
    <m/>
    <m/>
    <n v="7581.6"/>
    <m/>
    <m/>
    <m/>
    <m/>
    <m/>
    <m/>
    <m/>
    <m/>
    <n v="61878.22"/>
    <n v="2379.9315384615384"/>
  </r>
  <r>
    <x v="0"/>
    <s v="F"/>
    <m/>
    <n v="3447"/>
    <x v="1"/>
    <x v="28"/>
    <s v="Safe Zephyrus"/>
    <n v="4915"/>
    <m/>
    <m/>
    <d v="2025-08-11T00:00:00"/>
    <d v="2025-08-24T00:00:00"/>
    <n v="160180.01999999999"/>
    <n v="160180.01999999999"/>
    <s v=""/>
    <n v="4992"/>
    <d v="2025-09-02T00:00:00"/>
    <n v="1298"/>
    <n v="92996.02"/>
    <d v="2025-09-17T00:00:00"/>
    <n v="24"/>
    <n v="816"/>
    <n v="67184"/>
    <d v="2025-09-17T00:00:00"/>
    <n v="24"/>
    <n v="-1.4551915228366852E-11"/>
    <n v="39"/>
    <m/>
    <x v="41"/>
    <n v="87513.4"/>
    <m/>
    <n v="3480"/>
    <n v="1597.62"/>
    <m/>
    <n v="60884"/>
    <n v="6300"/>
    <m/>
    <m/>
    <m/>
    <m/>
    <m/>
    <n v="405"/>
    <m/>
    <n v="160180.01999999999"/>
    <n v="4107.1799999999994"/>
  </r>
  <r>
    <x v="0"/>
    <s v="F"/>
    <m/>
    <n v="3470"/>
    <x v="3"/>
    <x v="3"/>
    <s v="PBS"/>
    <n v="4971"/>
    <m/>
    <m/>
    <d v="2025-08-11T00:00:00"/>
    <d v="2025-08-27T00:00:00"/>
    <n v="35226.629999999997"/>
    <n v="35226.629999999997"/>
    <s v=""/>
    <n v="4981"/>
    <d v="2025-08-29T00:00:00"/>
    <n v="1262"/>
    <n v="34019.129999999997"/>
    <d v="2025-09-02T00:00:00"/>
    <n v="6"/>
    <n v="797"/>
    <n v="1207.5"/>
    <d v="2025-09-02T00:00:00"/>
    <n v="6"/>
    <n v="0"/>
    <n v="17"/>
    <m/>
    <x v="122"/>
    <n v="32895"/>
    <m/>
    <n v="1124.1300000000001"/>
    <m/>
    <m/>
    <m/>
    <n v="1207.5"/>
    <m/>
    <m/>
    <m/>
    <m/>
    <m/>
    <m/>
    <m/>
    <n v="35226.629999999997"/>
    <n v="2072.1547058823526"/>
  </r>
  <r>
    <x v="7"/>
    <s v="F"/>
    <m/>
    <n v="3447"/>
    <x v="1"/>
    <x v="28"/>
    <s v="Safe Zephyrus"/>
    <n v="4915"/>
    <m/>
    <m/>
    <d v="2025-08-11T00:00:00"/>
    <d v="2025-08-24T00:00:00"/>
    <n v="-15339"/>
    <n v="-15339"/>
    <s v=""/>
    <n v="4992"/>
    <d v="2025-09-02T00:00:00"/>
    <n v="1298"/>
    <n v="-405"/>
    <d v="2025-09-17T00:00:00"/>
    <n v="24"/>
    <n v="816"/>
    <n v="-14934"/>
    <d v="2025-09-17T00:00:00"/>
    <n v="24"/>
    <n v="0"/>
    <m/>
    <m/>
    <x v="0"/>
    <m/>
    <m/>
    <m/>
    <m/>
    <m/>
    <n v="-11784"/>
    <n v="-3150"/>
    <m/>
    <m/>
    <m/>
    <m/>
    <m/>
    <n v="-405"/>
    <m/>
    <n v="-15339"/>
    <s v=""/>
  </r>
  <r>
    <x v="0"/>
    <s v="F"/>
    <m/>
    <n v="3289"/>
    <x v="2"/>
    <x v="13"/>
    <s v="Laguna Star"/>
    <n v="3380"/>
    <m/>
    <m/>
    <d v="2025-08-12T00:00:00"/>
    <d v="2025-08-31T00:00:00"/>
    <n v="125804.38"/>
    <n v="125804.37999999999"/>
    <s v=""/>
    <n v="4955"/>
    <d v="2025-09-04T00:00:00"/>
    <n v="1274"/>
    <n v="125804.38"/>
    <d v="2025-09-05T00:00:00"/>
    <n v="5"/>
    <m/>
    <m/>
    <m/>
    <s v=""/>
    <n v="-1.4551915228366852E-11"/>
    <n v="56"/>
    <m/>
    <x v="37"/>
    <n v="117200.37"/>
    <m/>
    <n v="4887.84"/>
    <m/>
    <m/>
    <m/>
    <m/>
    <m/>
    <m/>
    <m/>
    <n v="3716.17"/>
    <m/>
    <m/>
    <m/>
    <n v="125804.37999999999"/>
    <n v="2246.5067857142853"/>
  </r>
  <r>
    <x v="0"/>
    <m/>
    <m/>
    <n v="3514"/>
    <x v="1"/>
    <x v="7"/>
    <s v="Peregrino Bravo"/>
    <n v="5034"/>
    <m/>
    <m/>
    <d v="2025-08-12T00:00:00"/>
    <d v="2025-08-25T00:00:00"/>
    <n v="110438.56"/>
    <n v="110438.56000000001"/>
    <s v=""/>
    <n v="4954"/>
    <d v="2025-09-08T00:00:00"/>
    <m/>
    <m/>
    <m/>
    <s v=""/>
    <m/>
    <m/>
    <m/>
    <s v=""/>
    <n v="110438.56000000001"/>
    <n v="42"/>
    <m/>
    <x v="8"/>
    <n v="95760"/>
    <m/>
    <n v="3668.32"/>
    <m/>
    <m/>
    <n v="7145.44"/>
    <n v="3864.8"/>
    <m/>
    <m/>
    <m/>
    <m/>
    <m/>
    <m/>
    <m/>
    <n v="110438.56000000001"/>
    <n v="2629.4895238095241"/>
  </r>
  <r>
    <x v="7"/>
    <s v="F"/>
    <m/>
    <n v="3289"/>
    <x v="2"/>
    <x v="13"/>
    <s v="Laguna Star"/>
    <n v="3380"/>
    <m/>
    <m/>
    <d v="2025-08-12T00:00:00"/>
    <d v="2025-08-31T00:00:00"/>
    <n v="29822.240000000002"/>
    <n v="29822.240000000002"/>
    <s v=""/>
    <n v="5030"/>
    <d v="2025-09-10T00:00:00"/>
    <n v="1307"/>
    <n v="29822.240000000002"/>
    <d v="2025-09-19T00:00:00"/>
    <n v="19"/>
    <m/>
    <m/>
    <m/>
    <s v=""/>
    <n v="0"/>
    <m/>
    <m/>
    <x v="0"/>
    <m/>
    <m/>
    <m/>
    <n v="29822.240000000002"/>
    <m/>
    <m/>
    <m/>
    <m/>
    <m/>
    <m/>
    <m/>
    <m/>
    <m/>
    <m/>
    <n v="29822.240000000002"/>
    <s v=""/>
  </r>
  <r>
    <x v="7"/>
    <m/>
    <m/>
    <n v="3575"/>
    <x v="1"/>
    <x v="1"/>
    <s v="MV-24"/>
    <n v="5058"/>
    <m/>
    <m/>
    <d v="2025-08-12T00:00:00"/>
    <d v="2025-08-15T00:00:00"/>
    <n v="8858"/>
    <n v="8858"/>
    <s v=""/>
    <s v="5070-5084"/>
    <d v="2025-09-26T00:00:00"/>
    <n v="1352"/>
    <n v="6218"/>
    <d v="2025-10-07T00:00:00"/>
    <n v="53"/>
    <n v="844"/>
    <n v="440"/>
    <d v="2025-10-07T00:00:00"/>
    <n v="53"/>
    <n v="2200"/>
    <n v="3"/>
    <m/>
    <x v="29"/>
    <n v="6218"/>
    <m/>
    <m/>
    <m/>
    <m/>
    <n v="840"/>
    <n v="1800"/>
    <m/>
    <m/>
    <m/>
    <m/>
    <m/>
    <m/>
    <m/>
    <n v="8858"/>
    <n v="2952.6666666666665"/>
  </r>
  <r>
    <x v="0"/>
    <m/>
    <m/>
    <n v="3228"/>
    <x v="3"/>
    <x v="0"/>
    <s v="Norbe IX"/>
    <n v="4525"/>
    <m/>
    <m/>
    <d v="2025-08-13T00:00:00"/>
    <d v="2025-08-28T00:00:00"/>
    <n v="104310.97"/>
    <n v="104310.97"/>
    <s v=""/>
    <s v="4956-5001"/>
    <d v="2025-09-05T00:00:00"/>
    <n v="1313"/>
    <n v="81851.56"/>
    <d v="2025-09-19T00:00:00"/>
    <n v="22"/>
    <n v="824"/>
    <n v="13689.6"/>
    <d v="2025-09-22T00:00:00"/>
    <n v="25"/>
    <n v="8769.8100000000031"/>
    <n v="45"/>
    <m/>
    <x v="33"/>
    <n v="81851.56"/>
    <m/>
    <m/>
    <m/>
    <m/>
    <n v="13689.6"/>
    <m/>
    <m/>
    <m/>
    <m/>
    <n v="8769.81"/>
    <m/>
    <m/>
    <m/>
    <n v="104310.97"/>
    <n v="2318.0215555555556"/>
  </r>
  <r>
    <x v="0"/>
    <s v="F"/>
    <m/>
    <n v="3377"/>
    <x v="0"/>
    <x v="6"/>
    <s v="DS Carolina"/>
    <n v="4769"/>
    <m/>
    <m/>
    <d v="2025-08-13T00:00:00"/>
    <d v="2025-09-05T00:00:00"/>
    <n v="517720.7"/>
    <n v="517720.7"/>
    <s v=""/>
    <s v="4966-5046"/>
    <d v="2025-09-10T00:00:00"/>
    <s v="1324-1392"/>
    <n v="365224.7"/>
    <d v="2025-10-17T00:00:00"/>
    <n v="42"/>
    <s v="832-868"/>
    <n v="152496"/>
    <d v="2025-10-17T00:00:00"/>
    <n v="42"/>
    <n v="0"/>
    <n v="133"/>
    <m/>
    <x v="138"/>
    <n v="346624.7"/>
    <m/>
    <n v="5800"/>
    <m/>
    <m/>
    <n v="152496"/>
    <m/>
    <m/>
    <n v="12800"/>
    <m/>
    <m/>
    <m/>
    <m/>
    <m/>
    <n v="517720.7"/>
    <n v="3892.6368421052634"/>
  </r>
  <r>
    <x v="7"/>
    <m/>
    <m/>
    <n v="3377"/>
    <x v="0"/>
    <x v="6"/>
    <s v="DS Carolina"/>
    <n v="4769"/>
    <m/>
    <m/>
    <d v="2025-08-13T00:00:00"/>
    <d v="2025-09-05T00:00:00"/>
    <n v="90194.4"/>
    <n v="90194.399999999965"/>
    <s v=""/>
    <s v="4966-5046"/>
    <d v="2025-09-10T00:00:00"/>
    <s v="1324-1392"/>
    <n v="69014.399999999994"/>
    <d v="2025-09-25T00:00:00"/>
    <n v="20"/>
    <s v="832-868"/>
    <n v="21180"/>
    <d v="2025-09-25T00:00:00"/>
    <n v="20"/>
    <n v="-2.9103830456733704E-11"/>
    <n v="1"/>
    <m/>
    <x v="39"/>
    <n v="50414.399999999965"/>
    <m/>
    <n v="5800"/>
    <m/>
    <m/>
    <n v="21180"/>
    <m/>
    <m/>
    <n v="12800"/>
    <m/>
    <m/>
    <m/>
    <m/>
    <m/>
    <n v="90194.399999999965"/>
    <n v="90194.399999999965"/>
  </r>
  <r>
    <x v="0"/>
    <s v="F"/>
    <m/>
    <n v="3431"/>
    <x v="3"/>
    <x v="11"/>
    <s v="SH1"/>
    <n v="4906"/>
    <m/>
    <m/>
    <d v="2025-08-15T00:00:00"/>
    <d v="2025-08-29T00:00:00"/>
    <n v="125597.4"/>
    <n v="125597.4"/>
    <s v=""/>
    <n v="4983"/>
    <d v="2025-09-08T00:00:00"/>
    <n v="3893"/>
    <n v="100033.8"/>
    <d v="2025-09-18T00:00:00"/>
    <n v="20"/>
    <n v="2521"/>
    <n v="25563.599999999999"/>
    <d v="2025-09-18T00:00:00"/>
    <n v="20"/>
    <n v="-7.2759576141834259E-12"/>
    <n v="42"/>
    <m/>
    <x v="8"/>
    <n v="97036.800000000003"/>
    <m/>
    <n v="2592"/>
    <m/>
    <m/>
    <n v="22377.599999999999"/>
    <n v="3186"/>
    <m/>
    <m/>
    <m/>
    <m/>
    <m/>
    <n v="405"/>
    <m/>
    <n v="125597.4"/>
    <n v="2990.4142857142856"/>
  </r>
  <r>
    <x v="0"/>
    <s v="F"/>
    <m/>
    <n v="3534"/>
    <x v="3"/>
    <x v="3"/>
    <s v="KG2"/>
    <n v="5075"/>
    <m/>
    <m/>
    <d v="2025-08-15T00:00:00"/>
    <d v="2025-08-15T00:00:00"/>
    <n v="7564.43"/>
    <n v="7564.43"/>
    <s v=""/>
    <n v="4969"/>
    <d v="2025-08-26T00:00:00"/>
    <n v="1261"/>
    <n v="5964.33"/>
    <d v="2025-09-02T00:00:00"/>
    <n v="18"/>
    <n v="796"/>
    <n v="1600.1"/>
    <d v="2025-09-02T00:00:00"/>
    <n v="18"/>
    <n v="4.5474735088646412E-13"/>
    <n v="2"/>
    <m/>
    <x v="1"/>
    <n v="4135.1099999999997"/>
    <m/>
    <n v="1829.22"/>
    <m/>
    <m/>
    <n v="852.6"/>
    <n v="747.5"/>
    <m/>
    <m/>
    <m/>
    <m/>
    <m/>
    <m/>
    <m/>
    <n v="7564.43"/>
    <n v="3782.2150000000001"/>
  </r>
  <r>
    <x v="7"/>
    <s v="F"/>
    <m/>
    <n v="3431"/>
    <x v="3"/>
    <x v="11"/>
    <s v="SH1"/>
    <n v="4906"/>
    <m/>
    <m/>
    <d v="2025-08-15T00:00:00"/>
    <d v="2025-08-29T00:00:00"/>
    <n v="-8629.2000000000007"/>
    <n v="-8629.1999999999971"/>
    <s v=""/>
    <n v="4983"/>
    <d v="2025-09-08T00:00:00"/>
    <n v="3893"/>
    <n v="0"/>
    <d v="2025-09-18T00:00:00"/>
    <n v="20"/>
    <n v="2521"/>
    <n v="-8629.1999999999971"/>
    <d v="2025-09-18T00:00:00"/>
    <n v="20"/>
    <n v="0"/>
    <m/>
    <m/>
    <x v="0"/>
    <m/>
    <m/>
    <m/>
    <m/>
    <m/>
    <n v="-5443.1999999999971"/>
    <n v="-3186"/>
    <m/>
    <m/>
    <m/>
    <m/>
    <m/>
    <m/>
    <m/>
    <n v="-8629.1999999999971"/>
    <s v=""/>
  </r>
  <r>
    <x v="0"/>
    <s v="F"/>
    <m/>
    <n v="3380"/>
    <x v="3"/>
    <x v="1"/>
    <s v="MV-20"/>
    <n v="4784"/>
    <m/>
    <m/>
    <d v="2025-08-16T00:00:00"/>
    <d v="2025-08-29T00:00:00"/>
    <n v="52405.83"/>
    <n v="52405.83"/>
    <s v=""/>
    <n v="4995"/>
    <d v="2025-09-04T00:00:00"/>
    <n v="1320"/>
    <n v="52405.83"/>
    <d v="2025-09-25T00:00:00"/>
    <n v="27"/>
    <m/>
    <m/>
    <m/>
    <s v=""/>
    <n v="0"/>
    <n v="42"/>
    <m/>
    <x v="8"/>
    <n v="52405.83"/>
    <m/>
    <m/>
    <m/>
    <m/>
    <m/>
    <m/>
    <m/>
    <m/>
    <m/>
    <m/>
    <m/>
    <m/>
    <m/>
    <n v="52405.83"/>
    <n v="1247.7578571428571"/>
  </r>
  <r>
    <x v="0"/>
    <s v="F"/>
    <m/>
    <n v="3436"/>
    <x v="3"/>
    <x v="6"/>
    <s v="DS Carolina"/>
    <n v="4750"/>
    <m/>
    <m/>
    <d v="2025-08-16T00:00:00"/>
    <d v="2025-09-06T00:00:00"/>
    <n v="23028.799999999999"/>
    <n v="23028.800000000003"/>
    <s v=""/>
    <n v="4953"/>
    <d v="2025-09-08T00:00:00"/>
    <n v="1289"/>
    <n v="19318.8"/>
    <d v="2025-09-12T00:00:00"/>
    <n v="6"/>
    <n v="811"/>
    <n v="3710"/>
    <d v="2025-09-11T00:00:00"/>
    <n v="5"/>
    <n v="3.637978807091713E-12"/>
    <n v="9"/>
    <m/>
    <x v="17"/>
    <n v="17578.800000000003"/>
    <m/>
    <n v="1740"/>
    <m/>
    <m/>
    <n v="1710"/>
    <n v="2000"/>
    <m/>
    <m/>
    <m/>
    <m/>
    <m/>
    <m/>
    <m/>
    <n v="23028.800000000003"/>
    <n v="2558.7555555555559"/>
  </r>
  <r>
    <x v="0"/>
    <s v="F"/>
    <m/>
    <n v="3437"/>
    <x v="3"/>
    <x v="6"/>
    <s v="SSV Victoria"/>
    <n v="4751"/>
    <m/>
    <m/>
    <d v="2025-08-16T00:00:00"/>
    <d v="2025-08-31T00:00:00"/>
    <n v="93663.6"/>
    <n v="93663.6"/>
    <s v=""/>
    <n v="4978"/>
    <d v="2025-09-08T00:00:00"/>
    <n v="1286"/>
    <n v="85113.600000000006"/>
    <d v="2025-09-11T00:00:00"/>
    <n v="11"/>
    <n v="810"/>
    <n v="8550"/>
    <d v="2025-09-11T00:00:00"/>
    <n v="11"/>
    <n v="0"/>
    <n v="42"/>
    <m/>
    <x v="8"/>
    <n v="79313.600000000006"/>
    <m/>
    <n v="5800"/>
    <m/>
    <m/>
    <n v="8550"/>
    <m/>
    <m/>
    <m/>
    <m/>
    <m/>
    <m/>
    <m/>
    <m/>
    <n v="93663.6"/>
    <n v="2230.0857142857144"/>
  </r>
  <r>
    <x v="0"/>
    <s v="F"/>
    <m/>
    <n v="3536"/>
    <x v="1"/>
    <x v="29"/>
    <s v="Normand Cutte"/>
    <n v="5067"/>
    <m/>
    <m/>
    <d v="2025-08-16T00:00:00"/>
    <d v="2025-08-18T00:00:00"/>
    <n v="35677.72"/>
    <n v="35677.72"/>
    <s v=""/>
    <n v="4950"/>
    <d v="2025-08-19T00:00:00"/>
    <n v="1258"/>
    <n v="25760"/>
    <d v="2025-09-02T00:00:00"/>
    <n v="15"/>
    <n v="793"/>
    <n v="9917.7199999999993"/>
    <d v="2025-09-02T00:00:00"/>
    <n v="15"/>
    <n v="1.8189894035458565E-12"/>
    <n v="9"/>
    <m/>
    <x v="17"/>
    <n v="21120"/>
    <m/>
    <n v="4640"/>
    <m/>
    <m/>
    <n v="6357.72"/>
    <n v="3560"/>
    <m/>
    <m/>
    <m/>
    <m/>
    <m/>
    <m/>
    <m/>
    <n v="35677.72"/>
    <n v="3964.1911111111112"/>
  </r>
  <r>
    <x v="7"/>
    <s v="F"/>
    <m/>
    <n v="3380"/>
    <x v="3"/>
    <x v="1"/>
    <s v="MV-20"/>
    <n v="4784"/>
    <m/>
    <m/>
    <d v="2025-08-16T00:00:00"/>
    <d v="2025-08-29T00:00:00"/>
    <n v="194.79"/>
    <n v="194.79"/>
    <s v=""/>
    <n v="4995"/>
    <d v="2025-09-04T00:00:00"/>
    <n v="1320"/>
    <n v="194.79"/>
    <d v="2025-09-25T00:00:00"/>
    <n v="27"/>
    <m/>
    <m/>
    <m/>
    <s v=""/>
    <n v="0"/>
    <m/>
    <m/>
    <x v="0"/>
    <m/>
    <m/>
    <m/>
    <m/>
    <m/>
    <m/>
    <m/>
    <m/>
    <m/>
    <m/>
    <m/>
    <n v="194.79"/>
    <m/>
    <m/>
    <n v="194.79"/>
    <s v=""/>
  </r>
  <r>
    <x v="7"/>
    <s v="F"/>
    <m/>
    <n v="3436"/>
    <x v="3"/>
    <x v="6"/>
    <s v="DS Carolina"/>
    <n v="4750"/>
    <m/>
    <m/>
    <d v="2025-08-16T00:00:00"/>
    <d v="2025-09-06T00:00:00"/>
    <n v="33888"/>
    <n v="33888"/>
    <s v=""/>
    <n v="4953"/>
    <d v="2025-09-08T00:00:00"/>
    <n v="1289"/>
    <n v="31038"/>
    <d v="2025-09-12T00:00:00"/>
    <n v="6"/>
    <n v="811"/>
    <n v="2850"/>
    <d v="2025-09-11T00:00:00"/>
    <n v="5"/>
    <n v="0"/>
    <n v="15"/>
    <m/>
    <x v="15"/>
    <n v="29298"/>
    <m/>
    <n v="1740"/>
    <m/>
    <m/>
    <n v="2850"/>
    <m/>
    <m/>
    <m/>
    <m/>
    <m/>
    <m/>
    <m/>
    <m/>
    <n v="33888"/>
    <n v="2259.1999999999998"/>
  </r>
  <r>
    <x v="7"/>
    <s v="F"/>
    <m/>
    <n v="3536"/>
    <x v="1"/>
    <x v="29"/>
    <s v="Normand Cutte"/>
    <n v="5067"/>
    <m/>
    <m/>
    <d v="2025-08-16T00:00:00"/>
    <d v="2025-08-18T00:00:00"/>
    <n v="3952.17"/>
    <n v="3952.17"/>
    <s v=""/>
    <n v="5032"/>
    <d v="2025-09-12T00:00:00"/>
    <n v="1295"/>
    <n v="3952.17"/>
    <d v="2025-09-16T00:00:00"/>
    <n v="29"/>
    <m/>
    <m/>
    <m/>
    <s v=""/>
    <n v="0"/>
    <m/>
    <m/>
    <x v="0"/>
    <m/>
    <m/>
    <n v="760.17"/>
    <n v="3192"/>
    <m/>
    <m/>
    <m/>
    <m/>
    <m/>
    <m/>
    <m/>
    <m/>
    <m/>
    <m/>
    <n v="3952.17"/>
    <s v=""/>
  </r>
  <r>
    <x v="0"/>
    <s v="F"/>
    <m/>
    <n v="3031"/>
    <x v="0"/>
    <x v="0"/>
    <s v="ODN I"/>
    <n v="4120"/>
    <m/>
    <m/>
    <d v="2025-08-17T00:00:00"/>
    <d v="2025-08-23T00:00:00"/>
    <n v="23058.21"/>
    <n v="23058.21"/>
    <s v=""/>
    <n v="4984"/>
    <d v="2025-09-22T00:00:00"/>
    <n v="1330"/>
    <n v="22459.29"/>
    <d v="2025-10-01T00:00:00"/>
    <n v="39"/>
    <n v="835"/>
    <n v="598.91999999999996"/>
    <d v="2025-10-01T00:00:00"/>
    <n v="39"/>
    <n v="-1.7053025658242404E-12"/>
    <n v="7"/>
    <m/>
    <x v="28"/>
    <n v="22459.29"/>
    <m/>
    <m/>
    <m/>
    <m/>
    <n v="598.91999999999996"/>
    <m/>
    <m/>
    <m/>
    <m/>
    <m/>
    <m/>
    <m/>
    <m/>
    <n v="23058.21"/>
    <n v="3294.0299999999997"/>
  </r>
  <r>
    <x v="0"/>
    <m/>
    <m/>
    <n v="3344"/>
    <x v="3"/>
    <x v="1"/>
    <s v="MV-24"/>
    <n v="4711"/>
    <m/>
    <m/>
    <d v="2025-08-17T00:00:00"/>
    <d v="2025-08-28T00:00:00"/>
    <n v="29701.62"/>
    <n v="29701.620000000003"/>
    <s v=""/>
    <n v="4993"/>
    <m/>
    <m/>
    <m/>
    <m/>
    <s v=""/>
    <m/>
    <m/>
    <m/>
    <s v=""/>
    <n v="29701.620000000003"/>
    <n v="15"/>
    <m/>
    <x v="15"/>
    <n v="29701.620000000003"/>
    <m/>
    <m/>
    <m/>
    <m/>
    <m/>
    <m/>
    <m/>
    <m/>
    <m/>
    <m/>
    <m/>
    <m/>
    <m/>
    <n v="29701.620000000003"/>
    <n v="1980.1080000000002"/>
  </r>
  <r>
    <x v="0"/>
    <s v="F"/>
    <m/>
    <n v="3491"/>
    <x v="3"/>
    <x v="3"/>
    <s v="Corcovado"/>
    <n v="4964"/>
    <m/>
    <m/>
    <d v="2025-08-17T00:00:00"/>
    <d v="2025-08-31T00:00:00"/>
    <n v="113619"/>
    <n v="113619"/>
    <s v=""/>
    <n v="4994"/>
    <d v="2025-09-17T00:00:00"/>
    <n v="1335"/>
    <n v="86199"/>
    <d v="2025-10-02T00:00:00"/>
    <n v="32"/>
    <n v="836"/>
    <n v="27420"/>
    <d v="2025-10-02T00:00:00"/>
    <n v="32"/>
    <n v="0"/>
    <n v="36"/>
    <m/>
    <x v="11"/>
    <n v="80319"/>
    <m/>
    <n v="5880"/>
    <m/>
    <m/>
    <n v="24270"/>
    <n v="3150"/>
    <m/>
    <m/>
    <m/>
    <m/>
    <m/>
    <m/>
    <m/>
    <n v="113619"/>
    <n v="3156.0833333333335"/>
  </r>
  <r>
    <x v="7"/>
    <s v="F"/>
    <m/>
    <n v="3491"/>
    <x v="3"/>
    <x v="3"/>
    <s v="Corcovado"/>
    <n v="4964"/>
    <m/>
    <m/>
    <d v="2025-08-17T00:00:00"/>
    <d v="2025-08-31T00:00:00"/>
    <n v="-15958.08"/>
    <n v="-15958.080000000002"/>
    <s v=""/>
    <n v="4994"/>
    <d v="2025-09-17T00:00:00"/>
    <n v="1335"/>
    <n v="-3178.0800000000017"/>
    <d v="2025-10-02T00:00:00"/>
    <n v="32"/>
    <n v="836"/>
    <n v="-12780"/>
    <d v="2025-10-02T00:00:00"/>
    <n v="32"/>
    <n v="0"/>
    <m/>
    <m/>
    <x v="0"/>
    <n v="-238.08000000000175"/>
    <m/>
    <n v="-2940"/>
    <m/>
    <m/>
    <n v="-12780"/>
    <m/>
    <m/>
    <m/>
    <m/>
    <m/>
    <m/>
    <m/>
    <m/>
    <n v="-15958.080000000002"/>
    <s v=""/>
  </r>
  <r>
    <x v="0"/>
    <s v="F"/>
    <m/>
    <n v="3462"/>
    <x v="3"/>
    <x v="10"/>
    <s v="Arabia I"/>
    <n v="4935"/>
    <m/>
    <m/>
    <d v="2025-08-18T00:00:00"/>
    <d v="2025-09-03T00:00:00"/>
    <n v="145867.01999999999"/>
    <n v="145867.01999999999"/>
    <s v=""/>
    <n v="4996"/>
    <d v="2025-09-10T00:00:00"/>
    <n v="1293"/>
    <n v="121787.02"/>
    <d v="2025-09-15T00:00:00"/>
    <n v="12"/>
    <n v="814"/>
    <n v="24080"/>
    <d v="2025-09-15T00:00:00"/>
    <n v="12"/>
    <n v="-1.4551915228366852E-11"/>
    <n v="42"/>
    <m/>
    <x v="8"/>
    <n v="100128"/>
    <m/>
    <n v="19686.400000000001"/>
    <n v="1597.62"/>
    <m/>
    <n v="24080"/>
    <m/>
    <m/>
    <m/>
    <m/>
    <m/>
    <m/>
    <n v="375"/>
    <m/>
    <n v="145867.01999999999"/>
    <n v="3473.0242857142853"/>
  </r>
  <r>
    <x v="0"/>
    <s v="F"/>
    <m/>
    <n v="3501"/>
    <x v="3"/>
    <x v="11"/>
    <s v="SH1"/>
    <n v="5014"/>
    <m/>
    <m/>
    <d v="2025-08-18T00:00:00"/>
    <d v="2025-09-01T00:00:00"/>
    <n v="183072.4"/>
    <n v="183072.4"/>
    <s v=""/>
    <n v="4997"/>
    <d v="2025-09-08T00:00:00"/>
    <n v="3895"/>
    <n v="119966.39999999999"/>
    <d v="2025-09-22T00:00:00"/>
    <n v="21"/>
    <n v="2522"/>
    <n v="63106"/>
    <d v="2025-09-22T00:00:00"/>
    <n v="21"/>
    <n v="0"/>
    <n v="56"/>
    <m/>
    <x v="37"/>
    <n v="118238.39999999999"/>
    <m/>
    <n v="1728"/>
    <m/>
    <m/>
    <n v="59920"/>
    <n v="3186"/>
    <m/>
    <m/>
    <m/>
    <m/>
    <m/>
    <m/>
    <m/>
    <n v="183072.4"/>
    <n v="3269.15"/>
  </r>
  <r>
    <x v="7"/>
    <s v="F"/>
    <m/>
    <n v="3462"/>
    <x v="3"/>
    <x v="10"/>
    <s v="Arabia I"/>
    <n v="4935"/>
    <m/>
    <m/>
    <d v="2025-08-18T00:00:00"/>
    <d v="2025-09-03T00:00:00"/>
    <n v="35614"/>
    <n v="35614"/>
    <s v=""/>
    <n v="4996"/>
    <d v="2025-09-10T00:00:00"/>
    <n v="1293"/>
    <n v="28734"/>
    <d v="2025-09-15T00:00:00"/>
    <n v="12"/>
    <n v="814"/>
    <n v="6880"/>
    <d v="2025-09-15T00:00:00"/>
    <n v="12"/>
    <n v="0"/>
    <n v="8"/>
    <m/>
    <x v="5"/>
    <n v="28734"/>
    <m/>
    <m/>
    <m/>
    <m/>
    <n v="6880"/>
    <m/>
    <m/>
    <m/>
    <m/>
    <m/>
    <m/>
    <m/>
    <m/>
    <n v="35614"/>
    <n v="4451.75"/>
  </r>
  <r>
    <x v="7"/>
    <s v="F"/>
    <m/>
    <n v="3501"/>
    <x v="3"/>
    <x v="11"/>
    <s v="SH1"/>
    <n v="5014"/>
    <m/>
    <m/>
    <d v="2025-08-18T00:00:00"/>
    <d v="2025-09-01T00:00:00"/>
    <n v="54423.8"/>
    <n v="54423.8"/>
    <s v=""/>
    <n v="4997"/>
    <d v="2025-09-08T00:00:00"/>
    <n v="3895"/>
    <n v="-4282.2"/>
    <d v="2025-09-22T00:00:00"/>
    <n v="21"/>
    <n v="2522"/>
    <n v="58706"/>
    <d v="2025-09-22T00:00:00"/>
    <n v="21"/>
    <n v="0"/>
    <n v="-3"/>
    <m/>
    <x v="81"/>
    <n v="-6415.1999999999971"/>
    <m/>
    <n v="1728"/>
    <m/>
    <n v="12960"/>
    <n v="42560"/>
    <n v="3186"/>
    <m/>
    <m/>
    <m/>
    <m/>
    <m/>
    <n v="405"/>
    <m/>
    <n v="54423.8"/>
    <n v="-18141.266666666666"/>
  </r>
  <r>
    <x v="0"/>
    <s v="F"/>
    <m/>
    <n v="3540"/>
    <x v="0"/>
    <x v="13"/>
    <s v="Laguna Star"/>
    <n v="5083"/>
    <m/>
    <m/>
    <d v="2025-08-20T00:00:00"/>
    <d v="2025-09-14T00:00:00"/>
    <n v="318562.05"/>
    <n v="318562.05"/>
    <s v=""/>
    <s v="4973-5116"/>
    <d v="2025-09-24T00:00:00"/>
    <s v="1372-1398"/>
    <n v="269159.59999999998"/>
    <d v="2025-10-20T00:00:00"/>
    <n v="36"/>
    <s v="854-873"/>
    <n v="49402.450000000004"/>
    <d v="2025-10-20T00:00:00"/>
    <n v="36"/>
    <n v="7.2759576141834259E-12"/>
    <n v="91"/>
    <m/>
    <x v="90"/>
    <n v="218855"/>
    <m/>
    <n v="2376"/>
    <n v="47928.6"/>
    <m/>
    <n v="46316.160000000003"/>
    <n v="3086.29"/>
    <m/>
    <m/>
    <m/>
    <m/>
    <m/>
    <m/>
    <m/>
    <n v="318562.05"/>
    <n v="3500.6818681318682"/>
  </r>
  <r>
    <x v="7"/>
    <s v="F"/>
    <m/>
    <n v="3540"/>
    <x v="0"/>
    <x v="13"/>
    <s v="Laguna Star"/>
    <n v="5083"/>
    <m/>
    <m/>
    <d v="2025-08-20T00:00:00"/>
    <d v="2025-09-14T00:00:00"/>
    <n v="373503.19"/>
    <n v="373503.19000000006"/>
    <s v=""/>
    <s v="4973-5116"/>
    <d v="2025-09-24T00:00:00"/>
    <s v="1372-1398"/>
    <n v="313431.08"/>
    <d v="2025-10-20T00:00:00"/>
    <n v="36"/>
    <s v="854-873"/>
    <n v="60072.11"/>
    <d v="2025-10-20T00:00:00"/>
    <n v="36"/>
    <n v="4.3655745685100555E-11"/>
    <n v="89"/>
    <m/>
    <x v="75"/>
    <n v="234444.78000000003"/>
    <m/>
    <n v="3742.4399999999996"/>
    <n v="48461.140000000007"/>
    <m/>
    <n v="63158.399999999994"/>
    <n v="-3086.29"/>
    <m/>
    <n v="26782.720000000001"/>
    <m/>
    <m/>
    <m/>
    <m/>
    <m/>
    <n v="373503.19000000006"/>
    <n v="4196.665056179776"/>
  </r>
  <r>
    <x v="9"/>
    <m/>
    <m/>
    <n v="3448"/>
    <x v="1"/>
    <x v="28"/>
    <s v="Safe Notos"/>
    <n v="4706"/>
    <m/>
    <m/>
    <d v="2025-08-21T00:00:00"/>
    <d v="2025-10-21T00:00:00"/>
    <n v="70370.649999999994"/>
    <n v="70370.649999999994"/>
    <s v=""/>
    <n v="5124"/>
    <m/>
    <m/>
    <m/>
    <m/>
    <s v=""/>
    <m/>
    <m/>
    <m/>
    <s v=""/>
    <n v="70370.649999999994"/>
    <m/>
    <m/>
    <x v="0"/>
    <m/>
    <m/>
    <m/>
    <m/>
    <m/>
    <n v="69300"/>
    <n v="1070.6500000000001"/>
    <m/>
    <m/>
    <m/>
    <m/>
    <m/>
    <m/>
    <m/>
    <n v="70370.649999999994"/>
    <s v=""/>
  </r>
  <r>
    <x v="0"/>
    <s v="F"/>
    <m/>
    <n v="3515"/>
    <x v="0"/>
    <x v="3"/>
    <s v="Corcovado"/>
    <n v="4983"/>
    <m/>
    <m/>
    <d v="2025-08-22T00:00:00"/>
    <d v="2025-09-12T00:00:00"/>
    <n v="177558.55"/>
    <n v="177558.55"/>
    <s v=""/>
    <n v="5031"/>
    <d v="2025-10-06T00:00:00"/>
    <n v="1377"/>
    <n v="144822.75"/>
    <d v="2025-10-15T00:00:00"/>
    <n v="33"/>
    <n v="858"/>
    <n v="32735.8"/>
    <d v="2025-10-15T00:00:00"/>
    <n v="33"/>
    <n v="-1.0913936421275139E-11"/>
    <n v="57"/>
    <m/>
    <x v="18"/>
    <n v="144822.75"/>
    <m/>
    <m/>
    <m/>
    <m/>
    <n v="32735.8"/>
    <m/>
    <m/>
    <m/>
    <m/>
    <m/>
    <m/>
    <m/>
    <m/>
    <n v="177558.55"/>
    <n v="3115.0622807017544"/>
  </r>
  <r>
    <x v="7"/>
    <s v="F"/>
    <m/>
    <n v="3515"/>
    <x v="0"/>
    <x v="3"/>
    <s v="Corcovado"/>
    <n v="4983"/>
    <m/>
    <m/>
    <d v="2025-08-22T00:00:00"/>
    <d v="2025-09-12T00:00:00"/>
    <n v="263405.7"/>
    <n v="263405.7"/>
    <s v=""/>
    <n v="5031"/>
    <d v="2025-10-06T00:00:00"/>
    <n v="1377"/>
    <n v="155501.14000000001"/>
    <d v="2025-10-15T00:00:00"/>
    <n v="33"/>
    <n v="858"/>
    <n v="107904.55999999998"/>
    <d v="2025-10-15T00:00:00"/>
    <n v="33"/>
    <n v="1.4551915228366852E-11"/>
    <n v="35"/>
    <m/>
    <x v="68"/>
    <n v="121092.15000000002"/>
    <m/>
    <n v="8808.99"/>
    <m/>
    <m/>
    <n v="104754.55999999998"/>
    <n v="3150"/>
    <m/>
    <n v="25600"/>
    <m/>
    <m/>
    <m/>
    <m/>
    <m/>
    <n v="263405.7"/>
    <n v="7525.8771428571436"/>
  </r>
  <r>
    <x v="0"/>
    <s v="F"/>
    <m/>
    <n v="3524"/>
    <x v="0"/>
    <x v="10"/>
    <s v="Takatsugu J"/>
    <n v="5040"/>
    <m/>
    <m/>
    <d v="2025-08-23T00:00:00"/>
    <d v="2025-09-04T00:00:00"/>
    <n v="202705"/>
    <n v="202705"/>
    <s v=""/>
    <n v="4998"/>
    <d v="2025-09-05T00:00:00"/>
    <n v="1284"/>
    <n v="90565"/>
    <d v="2025-09-10T00:00:00"/>
    <n v="6"/>
    <n v="807"/>
    <n v="112140"/>
    <d v="2025-09-10T00:00:00"/>
    <n v="6"/>
    <n v="0"/>
    <n v="36"/>
    <m/>
    <x v="11"/>
    <n v="88965"/>
    <m/>
    <n v="1600"/>
    <m/>
    <m/>
    <n v="112140"/>
    <m/>
    <m/>
    <m/>
    <m/>
    <m/>
    <m/>
    <m/>
    <m/>
    <n v="202705"/>
    <n v="5630.6944444444443"/>
  </r>
  <r>
    <x v="0"/>
    <s v="F"/>
    <m/>
    <n v="3548"/>
    <x v="4"/>
    <x v="13"/>
    <s v="Laguna Star"/>
    <n v="5095"/>
    <m/>
    <m/>
    <d v="2025-08-23T00:00:00"/>
    <d v="2025-08-27T00:00:00"/>
    <n v="14712"/>
    <n v="14712"/>
    <s v=""/>
    <n v="4982"/>
    <d v="2025-09-08T00:00:00"/>
    <m/>
    <m/>
    <m/>
    <s v=""/>
    <n v="808"/>
    <n v="14712"/>
    <d v="2025-09-10T00:00:00"/>
    <n v="14"/>
    <n v="0"/>
    <m/>
    <m/>
    <x v="0"/>
    <m/>
    <m/>
    <m/>
    <m/>
    <m/>
    <n v="13920"/>
    <n v="792"/>
    <m/>
    <m/>
    <m/>
    <m/>
    <m/>
    <m/>
    <m/>
    <n v="14712"/>
    <s v=""/>
  </r>
  <r>
    <x v="7"/>
    <s v="F"/>
    <m/>
    <n v="3486"/>
    <x v="3"/>
    <x v="3"/>
    <s v="Orion"/>
    <n v="4964"/>
    <m/>
    <m/>
    <d v="2025-08-23T00:00:00"/>
    <d v="2025-08-31T00:00:00"/>
    <n v="73044.69"/>
    <n v="73044.69"/>
    <s v=""/>
    <n v="5028"/>
    <d v="2025-09-17T00:00:00"/>
    <n v="1336"/>
    <n v="63000.69"/>
    <d v="2025-10-02T00:00:00"/>
    <n v="32"/>
    <n v="837"/>
    <n v="10044"/>
    <d v="2025-10-02T00:00:00"/>
    <n v="32"/>
    <n v="0"/>
    <n v="27"/>
    <m/>
    <x v="43"/>
    <n v="60060.69"/>
    <m/>
    <n v="2940"/>
    <m/>
    <m/>
    <n v="6894"/>
    <n v="3150"/>
    <m/>
    <m/>
    <m/>
    <m/>
    <m/>
    <m/>
    <m/>
    <n v="73044.69"/>
    <n v="2705.3588888888889"/>
  </r>
  <r>
    <x v="7"/>
    <s v="F"/>
    <m/>
    <n v="3524"/>
    <x v="0"/>
    <x v="10"/>
    <s v="Takatsugu J"/>
    <n v="5040"/>
    <m/>
    <m/>
    <d v="2025-08-23T00:00:00"/>
    <d v="2025-09-04T00:00:00"/>
    <n v="-4075"/>
    <n v="-4075"/>
    <s v=""/>
    <n v="4998"/>
    <d v="2025-09-05T00:00:00"/>
    <n v="1284"/>
    <n v="36035"/>
    <d v="2025-09-10T00:00:00"/>
    <n v="6"/>
    <n v="807"/>
    <n v="-40110"/>
    <d v="2025-09-10T00:00:00"/>
    <n v="6"/>
    <n v="0"/>
    <n v="9"/>
    <m/>
    <x v="17"/>
    <n v="21635"/>
    <m/>
    <n v="1600"/>
    <m/>
    <m/>
    <n v="-43260"/>
    <n v="3150"/>
    <m/>
    <n v="12800"/>
    <m/>
    <m/>
    <m/>
    <m/>
    <m/>
    <n v="-4075"/>
    <n v="-452.77777777777777"/>
  </r>
  <r>
    <x v="7"/>
    <m/>
    <m/>
    <n v="3531"/>
    <x v="3"/>
    <x v="13"/>
    <s v="Laguna Star"/>
    <n v="5059"/>
    <m/>
    <m/>
    <d v="2025-08-23T00:00:00"/>
    <d v="2025-09-13T00:00:00"/>
    <n v="162920.92000000001"/>
    <n v="162920.91999999998"/>
    <s v=""/>
    <n v="4974"/>
    <d v="2025-09-24T00:00:00"/>
    <m/>
    <m/>
    <m/>
    <s v=""/>
    <m/>
    <m/>
    <m/>
    <s v=""/>
    <n v="162920.91999999998"/>
    <n v="63"/>
    <m/>
    <x v="107"/>
    <n v="110284"/>
    <n v="-3536"/>
    <n v="1584"/>
    <n v="52188.92"/>
    <m/>
    <n v="2400"/>
    <m/>
    <m/>
    <m/>
    <m/>
    <m/>
    <m/>
    <m/>
    <m/>
    <n v="162920.91999999998"/>
    <n v="2586.0463492063491"/>
  </r>
  <r>
    <x v="7"/>
    <s v="F"/>
    <m/>
    <n v="3548"/>
    <x v="4"/>
    <x v="13"/>
    <s v="Laguna Star"/>
    <n v="5095"/>
    <m/>
    <m/>
    <d v="2025-08-23T00:00:00"/>
    <d v="2025-08-27T00:00:00"/>
    <n v="-10440"/>
    <n v="-10440"/>
    <s v=""/>
    <n v="4982"/>
    <d v="2025-09-08T00:00:00"/>
    <m/>
    <m/>
    <m/>
    <s v=""/>
    <n v="808"/>
    <n v="-10440"/>
    <d v="2025-09-10T00:00:00"/>
    <n v="14"/>
    <n v="0"/>
    <m/>
    <m/>
    <x v="0"/>
    <m/>
    <m/>
    <m/>
    <m/>
    <m/>
    <n v="-10440"/>
    <m/>
    <m/>
    <m/>
    <m/>
    <m/>
    <m/>
    <m/>
    <m/>
    <n v="-10440"/>
    <s v=""/>
  </r>
  <r>
    <x v="0"/>
    <s v="F"/>
    <m/>
    <n v="3294"/>
    <x v="2"/>
    <x v="10"/>
    <s v="Takatsugu J"/>
    <n v="3701"/>
    <m/>
    <m/>
    <d v="2025-08-24T00:00:00"/>
    <d v="2025-09-09T00:00:00"/>
    <n v="50120.31"/>
    <n v="50120.31"/>
    <s v=""/>
    <n v="5023"/>
    <d v="2025-09-12T00:00:00"/>
    <n v="1292"/>
    <n v="30072.19"/>
    <d v="2025-09-15T00:00:00"/>
    <n v="6"/>
    <n v="813"/>
    <n v="20048.12"/>
    <d v="2025-09-15T00:00:00"/>
    <n v="6"/>
    <n v="0"/>
    <n v="24"/>
    <m/>
    <x v="44"/>
    <n v="30072.19"/>
    <m/>
    <m/>
    <m/>
    <m/>
    <n v="20048.12"/>
    <m/>
    <m/>
    <m/>
    <m/>
    <m/>
    <m/>
    <m/>
    <m/>
    <n v="50120.31"/>
    <n v="2088.3462500000001"/>
  </r>
  <r>
    <x v="0"/>
    <s v="F"/>
    <m/>
    <n v="3511"/>
    <x v="1"/>
    <x v="30"/>
    <s v="Corcovado"/>
    <n v="5023"/>
    <m/>
    <m/>
    <d v="2025-08-24T00:00:00"/>
    <d v="2025-08-24T00:00:00"/>
    <n v="16830"/>
    <n v="16830"/>
    <s v=""/>
    <n v="5026"/>
    <d v="2025-09-22T00:00:00"/>
    <n v="3897"/>
    <n v="13380"/>
    <d v="2025-09-25T00:00:00"/>
    <n v="32"/>
    <n v="2524"/>
    <n v="3450"/>
    <d v="2025-09-25T00:00:00"/>
    <n v="32"/>
    <n v="0"/>
    <n v="3"/>
    <m/>
    <x v="29"/>
    <n v="13380"/>
    <m/>
    <m/>
    <m/>
    <m/>
    <n v="3450"/>
    <m/>
    <m/>
    <m/>
    <m/>
    <m/>
    <m/>
    <m/>
    <m/>
    <n v="16830"/>
    <n v="5610"/>
  </r>
  <r>
    <x v="7"/>
    <s v="F"/>
    <m/>
    <n v="3294"/>
    <x v="2"/>
    <x v="10"/>
    <s v="Takatsugu J"/>
    <n v="3701"/>
    <m/>
    <m/>
    <d v="2025-08-24T00:00:00"/>
    <d v="2025-09-09T00:00:00"/>
    <n v="49493.84"/>
    <n v="49493.840000000004"/>
    <s v=""/>
    <n v="5023"/>
    <d v="2025-09-12T00:00:00"/>
    <n v="1292"/>
    <n v="31951.72"/>
    <d v="2025-09-15T00:00:00"/>
    <n v="6"/>
    <n v="813"/>
    <n v="17542.12"/>
    <d v="2025-09-15T00:00:00"/>
    <n v="6"/>
    <n v="3.637978807091713E-12"/>
    <n v="24"/>
    <m/>
    <x v="44"/>
    <n v="31951.720000000005"/>
    <m/>
    <m/>
    <m/>
    <m/>
    <n v="17542.12"/>
    <m/>
    <m/>
    <m/>
    <m/>
    <m/>
    <m/>
    <m/>
    <m/>
    <n v="49493.840000000004"/>
    <n v="2062.2433333333333"/>
  </r>
  <r>
    <x v="7"/>
    <s v="F"/>
    <m/>
    <n v="3511"/>
    <x v="1"/>
    <x v="30"/>
    <s v="Corcovado"/>
    <n v="5023"/>
    <m/>
    <m/>
    <d v="2025-08-24T00:00:00"/>
    <d v="2025-08-24T00:00:00"/>
    <n v="-9140"/>
    <n v="-9140"/>
    <s v=""/>
    <n v="5026"/>
    <d v="2025-09-22T00:00:00"/>
    <n v="3897"/>
    <n v="-6840"/>
    <d v="2025-09-25T00:00:00"/>
    <n v="32"/>
    <n v="2524"/>
    <n v="-2300"/>
    <d v="2025-09-25T00:00:00"/>
    <n v="32"/>
    <n v="0"/>
    <m/>
    <m/>
    <x v="0"/>
    <n v="-6840"/>
    <m/>
    <m/>
    <m/>
    <m/>
    <n v="-2300"/>
    <m/>
    <m/>
    <m/>
    <m/>
    <m/>
    <m/>
    <m/>
    <m/>
    <n v="-9140"/>
    <s v=""/>
  </r>
  <r>
    <x v="0"/>
    <m/>
    <m/>
    <n v="3514"/>
    <x v="1"/>
    <x v="7"/>
    <s v="Peregrino Bravo"/>
    <n v="5034"/>
    <m/>
    <m/>
    <d v="2025-08-25T00:00:00"/>
    <d v="2025-09-01T00:00:00"/>
    <n v="62828.34"/>
    <n v="62828.340000000004"/>
    <s v=""/>
    <n v="4954"/>
    <d v="2025-09-08T00:00:00"/>
    <m/>
    <m/>
    <m/>
    <s v=""/>
    <m/>
    <m/>
    <m/>
    <s v=""/>
    <n v="62828.340000000004"/>
    <n v="21"/>
    <m/>
    <x v="7"/>
    <n v="47880"/>
    <m/>
    <n v="1375.6200000000001"/>
    <m/>
    <m/>
    <n v="13572.72"/>
    <m/>
    <m/>
    <m/>
    <m/>
    <m/>
    <m/>
    <m/>
    <m/>
    <n v="62828.340000000004"/>
    <n v="2991.8257142857146"/>
  </r>
  <r>
    <x v="7"/>
    <m/>
    <m/>
    <n v="3514"/>
    <x v="1"/>
    <x v="7"/>
    <s v="Peregrino Bravo"/>
    <n v="5034"/>
    <m/>
    <m/>
    <d v="2025-08-25T00:00:00"/>
    <d v="2025-09-01T00:00:00"/>
    <n v="21796.95"/>
    <n v="21796.949999999993"/>
    <s v=""/>
    <n v="4954"/>
    <d v="2025-09-08T00:00:00"/>
    <m/>
    <m/>
    <m/>
    <s v=""/>
    <m/>
    <m/>
    <m/>
    <s v=""/>
    <n v="21796.949999999993"/>
    <n v="-16"/>
    <m/>
    <x v="139"/>
    <n v="-35980"/>
    <m/>
    <n v="458.53999999999951"/>
    <m/>
    <m/>
    <n v="52962.319999999992"/>
    <n v="3864.8"/>
    <m/>
    <m/>
    <m/>
    <m/>
    <m/>
    <n v="491.29"/>
    <m/>
    <n v="21796.949999999993"/>
    <n v="-1362.3093749999996"/>
  </r>
  <r>
    <x v="0"/>
    <m/>
    <m/>
    <n v="3531"/>
    <x v="3"/>
    <x v="13"/>
    <s v="Laguna Star"/>
    <n v="5059"/>
    <m/>
    <m/>
    <d v="2025-08-26T00:00:00"/>
    <d v="2025-09-13T00:00:00"/>
    <n v="77052"/>
    <n v="77052"/>
    <s v=""/>
    <n v="4974"/>
    <d v="2025-09-24T00:00:00"/>
    <m/>
    <m/>
    <m/>
    <s v=""/>
    <m/>
    <m/>
    <m/>
    <s v=""/>
    <n v="77052"/>
    <n v="39"/>
    <m/>
    <x v="41"/>
    <n v="69852"/>
    <m/>
    <m/>
    <m/>
    <m/>
    <n v="7200"/>
    <m/>
    <m/>
    <m/>
    <m/>
    <m/>
    <m/>
    <m/>
    <m/>
    <n v="77052"/>
    <n v="1975.6923076923076"/>
  </r>
  <r>
    <x v="0"/>
    <s v="F"/>
    <m/>
    <n v="3538"/>
    <x v="3"/>
    <x v="13"/>
    <s v="Amaralina Star"/>
    <n v="5081"/>
    <m/>
    <m/>
    <d v="2025-08-26T00:00:00"/>
    <d v="2025-09-08T00:00:00"/>
    <n v="25864"/>
    <n v="25864"/>
    <s v=""/>
    <n v="5013"/>
    <d v="2025-09-15T00:00:00"/>
    <n v="1306"/>
    <n v="22384"/>
    <d v="2025-09-19T00:00:00"/>
    <n v="11"/>
    <n v="818"/>
    <n v="3480"/>
    <d v="2025-09-19T00:00:00"/>
    <n v="11"/>
    <n v="0"/>
    <n v="12"/>
    <m/>
    <x v="10"/>
    <n v="21216"/>
    <m/>
    <n v="1168"/>
    <m/>
    <m/>
    <n v="3480"/>
    <m/>
    <m/>
    <m/>
    <m/>
    <m/>
    <m/>
    <m/>
    <m/>
    <n v="25864"/>
    <n v="2155.3333333333335"/>
  </r>
  <r>
    <x v="0"/>
    <s v="F"/>
    <m/>
    <n v="3549"/>
    <x v="0"/>
    <x v="13"/>
    <s v="Laguna Star"/>
    <n v="5096"/>
    <m/>
    <m/>
    <d v="2025-08-26T00:00:00"/>
    <d v="2025-09-13T00:00:00"/>
    <n v="323692.79999999999"/>
    <n v="323692.79999999999"/>
    <s v=""/>
    <n v="5038"/>
    <d v="2025-09-24T00:00:00"/>
    <n v="1362"/>
    <n v="323692.79999999999"/>
    <d v="2025-10-09T00:00:00"/>
    <n v="26"/>
    <m/>
    <m/>
    <m/>
    <s v=""/>
    <n v="0"/>
    <n v="124"/>
    <m/>
    <x v="140"/>
    <n v="206832"/>
    <m/>
    <n v="4356"/>
    <n v="63904.799999999996"/>
    <m/>
    <n v="48600"/>
    <m/>
    <m/>
    <m/>
    <m/>
    <m/>
    <m/>
    <m/>
    <m/>
    <n v="323692.79999999999"/>
    <n v="2610.425806451613"/>
  </r>
  <r>
    <x v="7"/>
    <s v="F"/>
    <m/>
    <n v="3538"/>
    <x v="3"/>
    <x v="13"/>
    <s v="Amaralina Star"/>
    <n v="5081"/>
    <m/>
    <m/>
    <d v="2025-08-26T00:00:00"/>
    <d v="2025-09-08T00:00:00"/>
    <n v="25976"/>
    <n v="25976"/>
    <s v=""/>
    <n v="5013"/>
    <d v="2025-09-15T00:00:00"/>
    <n v="1306"/>
    <n v="28288"/>
    <d v="2025-09-19T00:00:00"/>
    <n v="11"/>
    <n v="818"/>
    <n v="-2312"/>
    <d v="2025-09-19T00:00:00"/>
    <n v="11"/>
    <n v="0"/>
    <n v="16"/>
    <m/>
    <x v="47"/>
    <n v="28288"/>
    <m/>
    <m/>
    <m/>
    <m/>
    <n v="-3480"/>
    <n v="1168"/>
    <m/>
    <m/>
    <m/>
    <m/>
    <m/>
    <m/>
    <m/>
    <n v="25976"/>
    <n v="1623.5"/>
  </r>
  <r>
    <x v="7"/>
    <s v="F"/>
    <m/>
    <n v="3549"/>
    <x v="0"/>
    <x v="13"/>
    <s v="Laguna Star"/>
    <n v="5096"/>
    <m/>
    <m/>
    <d v="2025-08-26T00:00:00"/>
    <d v="2025-09-13T00:00:00"/>
    <n v="475061"/>
    <n v="475061"/>
    <s v=""/>
    <n v="5038"/>
    <d v="2025-09-24T00:00:00"/>
    <n v="1362"/>
    <n v="475061"/>
    <d v="2025-10-09T00:00:00"/>
    <n v="26"/>
    <m/>
    <m/>
    <m/>
    <s v=""/>
    <n v="0"/>
    <n v="153"/>
    <m/>
    <x v="141"/>
    <n v="277044"/>
    <m/>
    <n v="9108"/>
    <n v="83609"/>
    <m/>
    <n v="105300"/>
    <m/>
    <m/>
    <m/>
    <m/>
    <m/>
    <m/>
    <m/>
    <m/>
    <n v="475061"/>
    <n v="3104.9738562091502"/>
  </r>
  <r>
    <x v="0"/>
    <s v="F"/>
    <m/>
    <n v="3415"/>
    <x v="3"/>
    <x v="1"/>
    <s v="FPSO Bacalhau"/>
    <n v="4874"/>
    <m/>
    <m/>
    <d v="2025-08-27T00:00:00"/>
    <d v="2025-09-03T00:00:00"/>
    <n v="23000"/>
    <n v="23000"/>
    <s v=""/>
    <n v="4883"/>
    <d v="2025-09-04T00:00:00"/>
    <n v="1319"/>
    <n v="23000"/>
    <d v="2025-09-24T00:00:00"/>
    <n v="21"/>
    <m/>
    <m/>
    <m/>
    <s v=""/>
    <n v="0"/>
    <n v="18"/>
    <m/>
    <x v="9"/>
    <n v="23000"/>
    <m/>
    <m/>
    <m/>
    <m/>
    <m/>
    <m/>
    <m/>
    <m/>
    <m/>
    <m/>
    <m/>
    <m/>
    <m/>
    <n v="23000"/>
    <n v="1277.7777777777778"/>
  </r>
  <r>
    <x v="0"/>
    <m/>
    <m/>
    <n v="3551"/>
    <x v="3"/>
    <x v="13"/>
    <s v="Laguna Star"/>
    <n v="5106"/>
    <m/>
    <m/>
    <d v="2025-08-27T00:00:00"/>
    <d v="2025-09-08T00:00:00"/>
    <n v="11866.16"/>
    <n v="11866.16"/>
    <s v=""/>
    <n v="5107"/>
    <d v="2025-09-24T00:00:00"/>
    <m/>
    <m/>
    <m/>
    <s v=""/>
    <m/>
    <m/>
    <m/>
    <s v=""/>
    <n v="11866.16"/>
    <n v="5"/>
    <m/>
    <x v="2"/>
    <n v="9340"/>
    <m/>
    <n v="396"/>
    <n v="2130.16"/>
    <m/>
    <m/>
    <m/>
    <m/>
    <m/>
    <m/>
    <m/>
    <m/>
    <m/>
    <m/>
    <n v="11866.16"/>
    <n v="2373.232"/>
  </r>
  <r>
    <x v="0"/>
    <s v="F"/>
    <m/>
    <n v="3554"/>
    <x v="1"/>
    <x v="17"/>
    <s v="Base"/>
    <n v="5107"/>
    <m/>
    <m/>
    <d v="2025-08-27T00:00:00"/>
    <d v="2025-08-27T00:00:00"/>
    <n v="3255"/>
    <n v="3255"/>
    <s v=""/>
    <n v="5002"/>
    <d v="2025-09-05T00:00:00"/>
    <n v="1283"/>
    <n v="3255"/>
    <d v="2025-09-09T00:00:00"/>
    <n v="13"/>
    <m/>
    <m/>
    <m/>
    <s v=""/>
    <n v="0"/>
    <n v="1"/>
    <m/>
    <x v="39"/>
    <n v="2380"/>
    <m/>
    <m/>
    <m/>
    <m/>
    <n v="500"/>
    <m/>
    <m/>
    <m/>
    <m/>
    <m/>
    <m/>
    <n v="375"/>
    <m/>
    <n v="3255"/>
    <n v="3255"/>
  </r>
  <r>
    <x v="7"/>
    <s v="F"/>
    <m/>
    <n v="3415"/>
    <x v="3"/>
    <x v="1"/>
    <s v="FPSO Bacalhau"/>
    <n v="4874"/>
    <m/>
    <m/>
    <d v="2025-08-27T00:00:00"/>
    <d v="2025-09-03T00:00:00"/>
    <n v="19880.84"/>
    <n v="19880.839999999997"/>
    <s v=""/>
    <n v="4883"/>
    <d v="2025-09-04T00:00:00"/>
    <n v="1319"/>
    <n v="19880.84"/>
    <d v="2025-09-24T00:00:00"/>
    <n v="21"/>
    <m/>
    <m/>
    <m/>
    <s v=""/>
    <n v="-3.637978807091713E-12"/>
    <m/>
    <m/>
    <x v="0"/>
    <n v="19880.839999999997"/>
    <m/>
    <m/>
    <m/>
    <m/>
    <m/>
    <m/>
    <m/>
    <m/>
    <m/>
    <m/>
    <m/>
    <m/>
    <m/>
    <n v="19880.839999999997"/>
    <s v=""/>
  </r>
  <r>
    <x v="7"/>
    <m/>
    <m/>
    <n v="3551"/>
    <x v="3"/>
    <x v="13"/>
    <s v="Laguna Star"/>
    <n v="5106"/>
    <m/>
    <m/>
    <d v="2025-08-27T00:00:00"/>
    <d v="2025-09-08T00:00:00"/>
    <n v="19736.86"/>
    <n v="19736.86"/>
    <s v=""/>
    <n v="5107"/>
    <d v="2025-09-24T00:00:00"/>
    <m/>
    <m/>
    <m/>
    <s v=""/>
    <m/>
    <m/>
    <m/>
    <s v=""/>
    <n v="19736.86"/>
    <n v="8"/>
    <m/>
    <x v="5"/>
    <n v="14944"/>
    <m/>
    <m/>
    <n v="4792.8600000000006"/>
    <m/>
    <m/>
    <m/>
    <m/>
    <m/>
    <m/>
    <m/>
    <m/>
    <m/>
    <m/>
    <n v="19736.86"/>
    <n v="2467.1075000000001"/>
  </r>
  <r>
    <x v="0"/>
    <s v="F"/>
    <m/>
    <n v="3542"/>
    <x v="0"/>
    <x v="3"/>
    <s v="PBS"/>
    <n v="5079"/>
    <m/>
    <m/>
    <d v="2025-08-28T00:00:00"/>
    <d v="2025-08-28T00:00:00"/>
    <n v="12800"/>
    <n v="12800"/>
    <s v=""/>
    <n v="5027"/>
    <d v="2025-09-09T00:00:00"/>
    <n v="1299"/>
    <n v="12800"/>
    <d v="2025-09-17T00:00:00"/>
    <n v="20"/>
    <m/>
    <m/>
    <m/>
    <s v=""/>
    <n v="0"/>
    <m/>
    <m/>
    <x v="0"/>
    <m/>
    <m/>
    <m/>
    <m/>
    <m/>
    <m/>
    <m/>
    <m/>
    <n v="12800"/>
    <m/>
    <m/>
    <m/>
    <m/>
    <m/>
    <n v="12800"/>
    <s v=""/>
  </r>
  <r>
    <x v="0"/>
    <s v="F"/>
    <m/>
    <n v="3011"/>
    <x v="0"/>
    <x v="6"/>
    <s v="SSV Victoria"/>
    <n v="4037"/>
    <m/>
    <m/>
    <d v="2025-08-29T00:00:00"/>
    <d v="2025-09-12T00:00:00"/>
    <n v="14934"/>
    <n v="14934"/>
    <s v=""/>
    <n v="4965"/>
    <d v="2025-09-15T00:00:00"/>
    <n v="1309"/>
    <n v="13044"/>
    <d v="2025-09-19T00:00:00"/>
    <n v="7"/>
    <n v="820"/>
    <n v="1890"/>
    <d v="2025-09-19T00:00:00"/>
    <n v="7"/>
    <n v="0"/>
    <n v="6"/>
    <m/>
    <x v="3"/>
    <n v="11880"/>
    <m/>
    <n v="1164"/>
    <m/>
    <m/>
    <n v="1890"/>
    <m/>
    <m/>
    <m/>
    <m/>
    <m/>
    <m/>
    <m/>
    <m/>
    <n v="14934"/>
    <n v="2489"/>
  </r>
  <r>
    <x v="0"/>
    <s v="F"/>
    <m/>
    <n v="3292"/>
    <x v="2"/>
    <x v="5"/>
    <s v="SH1"/>
    <n v="3970"/>
    <m/>
    <m/>
    <d v="2025-08-29T00:00:00"/>
    <d v="2025-09-12T00:00:00"/>
    <n v="19362.75"/>
    <n v="19362.75"/>
    <s v=""/>
    <n v="5009"/>
    <d v="2025-09-15T00:00:00"/>
    <n v="3892"/>
    <n v="11617.65"/>
    <d v="2025-09-18T00:00:00"/>
    <n v="6"/>
    <n v="2520"/>
    <n v="7745.0999999999995"/>
    <d v="2025-09-18T00:00:00"/>
    <n v="6"/>
    <n v="9.0949470177292824E-13"/>
    <n v="9"/>
    <m/>
    <x v="17"/>
    <n v="11617.65"/>
    <m/>
    <m/>
    <m/>
    <m/>
    <n v="7745.0999999999995"/>
    <m/>
    <m/>
    <m/>
    <m/>
    <m/>
    <m/>
    <m/>
    <m/>
    <n v="19362.75"/>
    <n v="2151.4166666666665"/>
  </r>
  <r>
    <x v="0"/>
    <s v="F"/>
    <m/>
    <n v="3380"/>
    <x v="3"/>
    <x v="1"/>
    <s v="MV-20"/>
    <n v="4784"/>
    <m/>
    <m/>
    <d v="2025-08-29T00:00:00"/>
    <d v="2025-09-12T00:00:00"/>
    <n v="11229.82"/>
    <n v="11229.82"/>
    <s v=""/>
    <n v="5029"/>
    <d v="2025-09-18T00:00:00"/>
    <n v="1321"/>
    <n v="11229.82"/>
    <d v="2025-09-25T00:00:00"/>
    <n v="13"/>
    <m/>
    <m/>
    <m/>
    <s v=""/>
    <n v="0"/>
    <n v="9"/>
    <m/>
    <x v="17"/>
    <n v="11229.82"/>
    <m/>
    <m/>
    <m/>
    <m/>
    <m/>
    <m/>
    <m/>
    <m/>
    <m/>
    <m/>
    <m/>
    <m/>
    <m/>
    <n v="11229.82"/>
    <n v="1247.7577777777778"/>
  </r>
  <r>
    <x v="7"/>
    <s v="F"/>
    <m/>
    <n v="3011"/>
    <x v="0"/>
    <x v="6"/>
    <s v="SSV Victoria"/>
    <n v="4037"/>
    <m/>
    <m/>
    <d v="2025-08-29T00:00:00"/>
    <d v="2025-09-12T00:00:00"/>
    <n v="79266"/>
    <n v="79266"/>
    <s v=""/>
    <n v="4965"/>
    <d v="2025-09-15T00:00:00"/>
    <n v="1309"/>
    <n v="70796"/>
    <d v="2025-09-19T00:00:00"/>
    <n v="7"/>
    <n v="820"/>
    <n v="8470"/>
    <d v="2025-09-19T00:00:00"/>
    <n v="7"/>
    <n v="0"/>
    <n v="36"/>
    <m/>
    <x v="11"/>
    <n v="68480"/>
    <m/>
    <n v="2316"/>
    <m/>
    <m/>
    <n v="8470"/>
    <m/>
    <m/>
    <m/>
    <m/>
    <m/>
    <m/>
    <m/>
    <m/>
    <n v="79266"/>
    <n v="2201.8333333333335"/>
  </r>
  <r>
    <x v="7"/>
    <s v="F"/>
    <m/>
    <n v="3292"/>
    <x v="2"/>
    <x v="5"/>
    <s v="SH1"/>
    <n v="3970"/>
    <m/>
    <m/>
    <d v="2025-08-29T00:00:00"/>
    <d v="2025-09-12T00:00:00"/>
    <n v="70996.75"/>
    <n v="70996.75"/>
    <s v=""/>
    <n v="5009"/>
    <d v="2025-09-15T00:00:00"/>
    <n v="3892"/>
    <n v="42598.05"/>
    <d v="2025-09-18T00:00:00"/>
    <n v="6"/>
    <n v="2520"/>
    <n v="28398.700000000004"/>
    <d v="2025-09-18T00:00:00"/>
    <n v="6"/>
    <n v="-7.2759576141834259E-12"/>
    <n v="33"/>
    <m/>
    <x v="16"/>
    <n v="42598.049999999996"/>
    <m/>
    <m/>
    <m/>
    <m/>
    <n v="28398.700000000004"/>
    <m/>
    <m/>
    <m/>
    <m/>
    <m/>
    <m/>
    <m/>
    <m/>
    <n v="70996.75"/>
    <n v="2151.4166666666665"/>
  </r>
  <r>
    <x v="7"/>
    <s v="F"/>
    <m/>
    <n v="3380"/>
    <x v="3"/>
    <x v="1"/>
    <s v="MV-20"/>
    <n v="4784"/>
    <m/>
    <m/>
    <d v="2025-08-29T00:00:00"/>
    <d v="2025-09-12T00:00:00"/>
    <n v="18144.55"/>
    <n v="18144.55"/>
    <s v=""/>
    <n v="5029"/>
    <d v="2025-09-18T00:00:00"/>
    <n v="1321"/>
    <n v="18144.55"/>
    <d v="2025-09-25T00:00:00"/>
    <n v="13"/>
    <m/>
    <m/>
    <m/>
    <s v=""/>
    <n v="0"/>
    <n v="26"/>
    <m/>
    <x v="137"/>
    <n v="17852"/>
    <m/>
    <m/>
    <m/>
    <m/>
    <m/>
    <m/>
    <m/>
    <m/>
    <m/>
    <m/>
    <n v="292.55"/>
    <m/>
    <m/>
    <n v="18144.55"/>
    <n v="697.86730769230769"/>
  </r>
  <r>
    <x v="0"/>
    <s v="F"/>
    <m/>
    <n v="3031"/>
    <x v="0"/>
    <x v="0"/>
    <s v="ODN I"/>
    <n v="4120"/>
    <m/>
    <m/>
    <d v="2025-08-31T00:00:00"/>
    <d v="2025-09-14T00:00:00"/>
    <n v="2224.54"/>
    <n v="2224.54"/>
    <s v=""/>
    <n v="5008"/>
    <d v="2025-09-22T00:00:00"/>
    <n v="1329"/>
    <n v="2138.98"/>
    <d v="2025-10-01T00:00:00"/>
    <n v="17"/>
    <n v="828"/>
    <n v="85.56"/>
    <d v="2025-09-22T00:00:00"/>
    <n v="8"/>
    <n v="-5.6843418860808015E-14"/>
    <n v="1"/>
    <m/>
    <x v="39"/>
    <n v="2138.98"/>
    <m/>
    <m/>
    <m/>
    <m/>
    <n v="85.56"/>
    <m/>
    <m/>
    <m/>
    <m/>
    <m/>
    <m/>
    <m/>
    <m/>
    <n v="2224.54"/>
    <n v="2224.54"/>
  </r>
  <r>
    <x v="0"/>
    <s v="F"/>
    <m/>
    <n v="3427"/>
    <x v="0"/>
    <x v="0"/>
    <s v="ODN I"/>
    <n v="4892"/>
    <m/>
    <m/>
    <d v="2025-08-31T00:00:00"/>
    <d v="2025-09-14T00:00:00"/>
    <n v="6112.73"/>
    <n v="6112.73"/>
    <s v=""/>
    <s v="5010-5060"/>
    <d v="2025-09-22T00:00:00"/>
    <n v="1318"/>
    <n v="4658.2299999999996"/>
    <d v="2025-09-22T00:00:00"/>
    <n v="8"/>
    <s v="829-881"/>
    <n v="1454.5"/>
    <d v="2025-09-22T00:00:00"/>
    <n v="8"/>
    <n v="0"/>
    <n v="2"/>
    <m/>
    <x v="1"/>
    <n v="4658.2299999999996"/>
    <m/>
    <m/>
    <m/>
    <m/>
    <n v="1454.5"/>
    <m/>
    <m/>
    <m/>
    <m/>
    <m/>
    <m/>
    <m/>
    <m/>
    <n v="6112.73"/>
    <n v="3056.3649999999998"/>
  </r>
  <r>
    <x v="0"/>
    <s v="F"/>
    <m/>
    <n v="3428"/>
    <x v="0"/>
    <x v="5"/>
    <s v="SH2"/>
    <n v="4897"/>
    <m/>
    <m/>
    <d v="2025-08-31T00:00:00"/>
    <d v="2025-09-14T00:00:00"/>
    <n v="5241"/>
    <n v="5241"/>
    <s v=""/>
    <n v="5039"/>
    <d v="2025-09-16T00:00:00"/>
    <n v="1317"/>
    <n v="4624"/>
    <d v="2025-09-22T00:00:00"/>
    <n v="8"/>
    <n v="826"/>
    <n v="617"/>
    <d v="2025-09-22T00:00:00"/>
    <n v="8"/>
    <n v="0"/>
    <n v="2"/>
    <m/>
    <x v="1"/>
    <n v="3760"/>
    <m/>
    <n v="864"/>
    <m/>
    <m/>
    <n v="617"/>
    <m/>
    <m/>
    <m/>
    <m/>
    <m/>
    <m/>
    <m/>
    <m/>
    <n v="5241"/>
    <n v="2620.5"/>
  </r>
  <r>
    <x v="0"/>
    <s v="F"/>
    <m/>
    <n v="3445"/>
    <x v="3"/>
    <x v="5"/>
    <s v="SH2"/>
    <n v="4912"/>
    <m/>
    <m/>
    <d v="2025-08-31T00:00:00"/>
    <d v="2025-09-14T00:00:00"/>
    <n v="8792.43"/>
    <n v="8792.43"/>
    <s v=""/>
    <n v="5024"/>
    <d v="2025-09-17T00:00:00"/>
    <n v="1316"/>
    <n v="8209.23"/>
    <d v="2025-09-22T00:00:00"/>
    <n v="8"/>
    <n v="825"/>
    <n v="583.20000000000005"/>
    <d v="2025-09-22T00:00:00"/>
    <n v="8"/>
    <n v="6.8212102632969618E-13"/>
    <n v="3"/>
    <m/>
    <x v="29"/>
    <n v="6013.23"/>
    <m/>
    <n v="2196"/>
    <m/>
    <m/>
    <n v="583.20000000000005"/>
    <m/>
    <m/>
    <m/>
    <m/>
    <m/>
    <m/>
    <m/>
    <m/>
    <n v="8792.43"/>
    <n v="2930.81"/>
  </r>
  <r>
    <x v="7"/>
    <s v="F"/>
    <m/>
    <n v="3031"/>
    <x v="0"/>
    <x v="0"/>
    <s v="ODN I"/>
    <n v="4120"/>
    <m/>
    <m/>
    <d v="2025-08-31T00:00:00"/>
    <d v="2025-09-14T00:00:00"/>
    <n v="30494.16"/>
    <n v="30494.160000000003"/>
    <s v=""/>
    <n v="5008"/>
    <d v="2025-09-22T00:00:00"/>
    <n v="1329"/>
    <n v="29321.26"/>
    <d v="2025-10-01T00:00:00"/>
    <n v="17"/>
    <n v="828"/>
    <n v="1172.9000000000001"/>
    <d v="2025-09-22T00:00:00"/>
    <n v="8"/>
    <n v="5.0022208597511053E-12"/>
    <n v="13"/>
    <m/>
    <x v="6"/>
    <n v="29321.260000000002"/>
    <m/>
    <m/>
    <m/>
    <m/>
    <n v="1172.9000000000001"/>
    <m/>
    <m/>
    <m/>
    <m/>
    <m/>
    <m/>
    <m/>
    <m/>
    <n v="30494.160000000003"/>
    <n v="2345.7046153846159"/>
  </r>
  <r>
    <x v="7"/>
    <m/>
    <m/>
    <n v="3427"/>
    <x v="0"/>
    <x v="0"/>
    <s v="ODN I"/>
    <n v="4892"/>
    <m/>
    <m/>
    <d v="2025-08-31T00:00:00"/>
    <d v="2025-09-14T00:00:00"/>
    <n v="66875.289999999994"/>
    <n v="66875.290000000008"/>
    <s v=""/>
    <s v="5010-5060"/>
    <d v="2025-09-22T00:00:00"/>
    <n v="1318"/>
    <n v="54067.570000000007"/>
    <d v="2025-09-22T00:00:00"/>
    <n v="8"/>
    <s v="829-881"/>
    <n v="12807.720000000001"/>
    <d v="2025-09-22T00:00:00"/>
    <n v="8"/>
    <n v="0"/>
    <n v="26"/>
    <m/>
    <x v="137"/>
    <n v="54067.570000000007"/>
    <m/>
    <m/>
    <m/>
    <m/>
    <n v="12807.720000000001"/>
    <m/>
    <m/>
    <m/>
    <m/>
    <m/>
    <m/>
    <m/>
    <m/>
    <n v="66875.290000000008"/>
    <n v="2572.126538461539"/>
  </r>
  <r>
    <x v="7"/>
    <s v="F"/>
    <m/>
    <n v="3428"/>
    <x v="0"/>
    <x v="5"/>
    <s v="SH2"/>
    <n v="4897"/>
    <m/>
    <m/>
    <d v="2025-08-31T00:00:00"/>
    <d v="2025-09-14T00:00:00"/>
    <n v="86181"/>
    <n v="86181"/>
    <s v=""/>
    <n v="5039"/>
    <d v="2025-09-16T00:00:00"/>
    <n v="1317"/>
    <n v="76928"/>
    <d v="2025-09-22T00:00:00"/>
    <n v="8"/>
    <n v="826"/>
    <n v="9253"/>
    <d v="2025-09-22T00:00:00"/>
    <n v="8"/>
    <n v="0"/>
    <n v="40"/>
    <m/>
    <x v="48"/>
    <n v="75200"/>
    <m/>
    <n v="1728"/>
    <m/>
    <m/>
    <n v="9253"/>
    <m/>
    <m/>
    <m/>
    <m/>
    <m/>
    <m/>
    <m/>
    <m/>
    <n v="86181"/>
    <n v="2154.5250000000001"/>
  </r>
  <r>
    <x v="7"/>
    <s v="F"/>
    <m/>
    <n v="3438"/>
    <x v="3"/>
    <x v="3"/>
    <s v="PBS"/>
    <n v="4903"/>
    <m/>
    <m/>
    <d v="2025-08-31T00:00:00"/>
    <d v="2025-09-20T00:00:00"/>
    <n v="56981.88"/>
    <n v="56981.88"/>
    <s v=""/>
    <n v="5044"/>
    <d v="2025-10-03T00:00:00"/>
    <n v="1370"/>
    <n v="39929.879999999997"/>
    <d v="2025-10-10T00:00:00"/>
    <n v="20"/>
    <n v="853"/>
    <n v="17052"/>
    <d v="2025-10-10T00:00:00"/>
    <n v="20"/>
    <n v="0"/>
    <n v="20"/>
    <m/>
    <x v="66"/>
    <n v="38708"/>
    <m/>
    <n v="1221.8800000000001"/>
    <m/>
    <m/>
    <n v="17052"/>
    <m/>
    <m/>
    <m/>
    <m/>
    <m/>
    <m/>
    <m/>
    <m/>
    <n v="56981.88"/>
    <n v="2849.0940000000001"/>
  </r>
  <r>
    <x v="7"/>
    <s v="F"/>
    <m/>
    <n v="3445"/>
    <x v="3"/>
    <x v="5"/>
    <s v="SH2"/>
    <n v="4912"/>
    <m/>
    <m/>
    <d v="2025-08-31T00:00:00"/>
    <d v="2025-09-14T00:00:00"/>
    <n v="57712.73"/>
    <n v="57712.73"/>
    <s v=""/>
    <n v="5024"/>
    <d v="2025-09-17T00:00:00"/>
    <n v="1316"/>
    <n v="50131.13"/>
    <d v="2025-09-22T00:00:00"/>
    <n v="8"/>
    <n v="825"/>
    <n v="7581.6"/>
    <d v="2025-09-22T00:00:00"/>
    <n v="8"/>
    <n v="5.4569682106375694E-12"/>
    <n v="25"/>
    <m/>
    <x v="54"/>
    <n v="50599.130000000005"/>
    <m/>
    <n v="-468"/>
    <m/>
    <m/>
    <n v="7581.6"/>
    <m/>
    <m/>
    <m/>
    <m/>
    <m/>
    <m/>
    <m/>
    <m/>
    <n v="57712.73"/>
    <n v="2308.5092"/>
  </r>
  <r>
    <x v="7"/>
    <s v="F"/>
    <m/>
    <n v="3290"/>
    <x v="2"/>
    <x v="13"/>
    <s v="Amaralina Star"/>
    <n v="3380"/>
    <m/>
    <m/>
    <d v="2025-09-01T00:00:00"/>
    <d v="2025-09-30T00:00:00"/>
    <n v="163773.04999999999"/>
    <n v="163773.04999999999"/>
    <s v=""/>
    <n v="5014"/>
    <d v="2025-10-06T00:00:00"/>
    <n v="1357"/>
    <n v="163773.04999999999"/>
    <d v="2025-10-07T00:00:00"/>
    <n v="7"/>
    <m/>
    <m/>
    <m/>
    <s v=""/>
    <n v="0"/>
    <n v="90"/>
    <m/>
    <x v="45"/>
    <n v="156439.19"/>
    <m/>
    <n v="7333.86"/>
    <m/>
    <m/>
    <m/>
    <m/>
    <m/>
    <m/>
    <m/>
    <m/>
    <m/>
    <m/>
    <m/>
    <n v="163773.04999999999"/>
    <n v="1819.7005555555554"/>
  </r>
  <r>
    <x v="7"/>
    <s v="F"/>
    <m/>
    <n v="3295"/>
    <x v="2"/>
    <x v="0"/>
    <s v="Norbe VI"/>
    <n v="2016"/>
    <m/>
    <m/>
    <d v="2025-09-01T00:00:00"/>
    <d v="2025-09-30T00:00:00"/>
    <n v="173780.72"/>
    <n v="173780.72"/>
    <s v=""/>
    <n v="5017"/>
    <d v="2025-10-02T00:00:00"/>
    <n v="1361"/>
    <n v="173780.72"/>
    <d v="2025-10-09T00:00:00"/>
    <n v="9"/>
    <m/>
    <m/>
    <m/>
    <s v=""/>
    <n v="0"/>
    <n v="79"/>
    <m/>
    <x v="78"/>
    <n v="173780.72"/>
    <m/>
    <m/>
    <m/>
    <m/>
    <m/>
    <m/>
    <m/>
    <m/>
    <m/>
    <m/>
    <m/>
    <m/>
    <m/>
    <n v="173780.72"/>
    <n v="2199.7559493670888"/>
  </r>
  <r>
    <x v="7"/>
    <s v="F"/>
    <m/>
    <n v="3296"/>
    <x v="2"/>
    <x v="0"/>
    <s v="Norbe IX"/>
    <n v="2016"/>
    <m/>
    <m/>
    <d v="2025-09-01T00:00:00"/>
    <d v="2025-09-30T00:00:00"/>
    <n v="173780.72"/>
    <n v="173780.72"/>
    <s v=""/>
    <n v="5018"/>
    <d v="2025-10-06T00:00:00"/>
    <n v="1375"/>
    <n v="173780.72"/>
    <d v="2025-10-14T00:00:00"/>
    <n v="14"/>
    <m/>
    <m/>
    <m/>
    <s v=""/>
    <n v="0"/>
    <n v="90"/>
    <m/>
    <x v="45"/>
    <n v="173780.72"/>
    <m/>
    <m/>
    <m/>
    <m/>
    <m/>
    <m/>
    <m/>
    <m/>
    <m/>
    <m/>
    <m/>
    <m/>
    <m/>
    <n v="173780.72"/>
    <n v="1930.896888888889"/>
  </r>
  <r>
    <x v="7"/>
    <s v="F"/>
    <m/>
    <n v="3297"/>
    <x v="2"/>
    <x v="0"/>
    <s v="ODN I"/>
    <n v="2016"/>
    <m/>
    <m/>
    <d v="2025-09-01T00:00:00"/>
    <d v="2025-09-30T00:00:00"/>
    <n v="173780.72"/>
    <n v="173780.72"/>
    <s v=""/>
    <n v="5019"/>
    <d v="2025-10-03T00:00:00"/>
    <n v="1349"/>
    <n v="173780.72"/>
    <d v="2025-10-06T00:00:00"/>
    <n v="6"/>
    <m/>
    <m/>
    <m/>
    <s v=""/>
    <n v="0"/>
    <n v="90"/>
    <m/>
    <x v="45"/>
    <n v="173780.72"/>
    <m/>
    <m/>
    <m/>
    <m/>
    <m/>
    <m/>
    <m/>
    <m/>
    <m/>
    <m/>
    <m/>
    <m/>
    <m/>
    <n v="173780.72"/>
    <n v="1930.896888888889"/>
  </r>
  <r>
    <x v="7"/>
    <s v="F"/>
    <m/>
    <n v="3298"/>
    <x v="2"/>
    <x v="6"/>
    <s v="SSV Victoria"/>
    <n v="3610"/>
    <m/>
    <m/>
    <d v="2025-09-01T00:00:00"/>
    <d v="2025-09-30T00:00:00"/>
    <n v="81060"/>
    <n v="81060"/>
    <s v=""/>
    <n v="5015"/>
    <d v="2025-10-01T00:00:00"/>
    <n v="1345"/>
    <n v="81060"/>
    <d v="2025-10-03T00:00:00"/>
    <n v="3"/>
    <m/>
    <m/>
    <m/>
    <s v=""/>
    <n v="0"/>
    <n v="45"/>
    <m/>
    <x v="33"/>
    <n v="81060"/>
    <m/>
    <m/>
    <m/>
    <m/>
    <m/>
    <m/>
    <m/>
    <m/>
    <m/>
    <m/>
    <m/>
    <m/>
    <m/>
    <n v="81060"/>
    <n v="1801.3333333333333"/>
  </r>
  <r>
    <x v="7"/>
    <s v="F"/>
    <m/>
    <n v="3299"/>
    <x v="2"/>
    <x v="6"/>
    <s v="DS Carolina"/>
    <n v="3610"/>
    <m/>
    <m/>
    <d v="2025-09-01T00:00:00"/>
    <d v="2025-09-30T00:00:00"/>
    <n v="162420"/>
    <n v="162420"/>
    <s v=""/>
    <n v="5016"/>
    <d v="2025-10-01T00:00:00"/>
    <n v="1346"/>
    <n v="162420"/>
    <d v="2025-10-03T00:00:00"/>
    <n v="3"/>
    <m/>
    <m/>
    <m/>
    <s v=""/>
    <n v="0"/>
    <n v="90"/>
    <m/>
    <x v="45"/>
    <n v="162420"/>
    <m/>
    <m/>
    <m/>
    <m/>
    <m/>
    <m/>
    <m/>
    <m/>
    <m/>
    <m/>
    <m/>
    <m/>
    <m/>
    <n v="162420"/>
    <n v="1804.6666666666667"/>
  </r>
  <r>
    <x v="7"/>
    <s v="F"/>
    <m/>
    <n v="3300"/>
    <x v="2"/>
    <x v="3"/>
    <s v="Corcovado"/>
    <n v="1877"/>
    <m/>
    <m/>
    <d v="2025-09-01T00:00:00"/>
    <d v="2025-09-30T00:00:00"/>
    <n v="189180"/>
    <n v="189180"/>
    <s v=""/>
    <n v="5047"/>
    <d v="2025-10-01T00:00:00"/>
    <n v="1337"/>
    <n v="166159.79999999999"/>
    <d v="2025-10-02T00:00:00"/>
    <n v="2"/>
    <n v="838"/>
    <n v="23020.2"/>
    <d v="2025-10-02T00:00:00"/>
    <n v="2"/>
    <n v="1.0913936421275139E-11"/>
    <n v="90"/>
    <m/>
    <x v="45"/>
    <n v="166159.79999999999"/>
    <m/>
    <m/>
    <m/>
    <m/>
    <n v="23020.2"/>
    <m/>
    <m/>
    <m/>
    <m/>
    <m/>
    <m/>
    <m/>
    <m/>
    <n v="189180"/>
    <n v="2102"/>
  </r>
  <r>
    <x v="7"/>
    <s v="F"/>
    <m/>
    <n v="3301"/>
    <x v="2"/>
    <x v="3"/>
    <s v="Mykonos"/>
    <n v="1877"/>
    <m/>
    <m/>
    <d v="2025-09-01T00:00:00"/>
    <d v="2025-09-30T00:00:00"/>
    <n v="191544.75"/>
    <n v="191544.75"/>
    <s v=""/>
    <s v="5048-5082"/>
    <d v="2025-10-02T00:00:00"/>
    <s v="1341-1342"/>
    <n v="168524.55"/>
    <d v="2025-10-03T00:00:00"/>
    <n v="3"/>
    <n v="841"/>
    <n v="23020.2"/>
    <d v="2025-10-03T00:00:00"/>
    <n v="3"/>
    <n v="1.0913936421275139E-11"/>
    <n v="90"/>
    <m/>
    <x v="45"/>
    <n v="166159.79999999999"/>
    <m/>
    <m/>
    <m/>
    <m/>
    <n v="23020.2"/>
    <m/>
    <m/>
    <m/>
    <m/>
    <n v="2364.75"/>
    <m/>
    <m/>
    <m/>
    <n v="191544.75"/>
    <n v="2128.2750000000001"/>
  </r>
  <r>
    <x v="7"/>
    <s v="F"/>
    <m/>
    <n v="3302"/>
    <x v="2"/>
    <x v="3"/>
    <s v="PBS"/>
    <n v="1877"/>
    <m/>
    <m/>
    <d v="2025-09-01T00:00:00"/>
    <d v="2025-09-30T00:00:00"/>
    <n v="189180"/>
    <n v="189180"/>
    <s v=""/>
    <n v="5049"/>
    <d v="2025-10-03T00:00:00"/>
    <n v="1376"/>
    <n v="166159.79999999999"/>
    <d v="2025-10-14T00:00:00"/>
    <n v="14"/>
    <n v="857"/>
    <n v="23020.2"/>
    <d v="2025-10-14T00:00:00"/>
    <n v="14"/>
    <n v="1.0913936421275139E-11"/>
    <n v="90"/>
    <m/>
    <x v="45"/>
    <n v="166159.79999999999"/>
    <m/>
    <m/>
    <m/>
    <m/>
    <n v="23020.2"/>
    <m/>
    <m/>
    <m/>
    <m/>
    <m/>
    <m/>
    <m/>
    <m/>
    <n v="189180"/>
    <n v="2102"/>
  </r>
  <r>
    <x v="7"/>
    <s v="F"/>
    <m/>
    <n v="3303"/>
    <x v="2"/>
    <x v="3"/>
    <s v="KG2"/>
    <n v="1877"/>
    <m/>
    <m/>
    <d v="2025-09-01T00:00:00"/>
    <d v="2025-09-30T00:00:00"/>
    <n v="189180"/>
    <n v="189180"/>
    <s v=""/>
    <n v="5050"/>
    <d v="2025-10-02T00:00:00"/>
    <n v="1338"/>
    <n v="166159.79999999999"/>
    <d v="2025-10-02T00:00:00"/>
    <n v="2"/>
    <n v="839"/>
    <n v="23020.2"/>
    <d v="2025-10-02T00:00:00"/>
    <n v="2"/>
    <n v="1.0913936421275139E-11"/>
    <n v="90"/>
    <m/>
    <x v="45"/>
    <n v="166159.79999999999"/>
    <m/>
    <m/>
    <m/>
    <m/>
    <n v="23020.2"/>
    <m/>
    <m/>
    <m/>
    <m/>
    <m/>
    <m/>
    <m/>
    <m/>
    <n v="189180"/>
    <n v="2102"/>
  </r>
  <r>
    <x v="7"/>
    <s v="F"/>
    <m/>
    <n v="3304"/>
    <x v="2"/>
    <x v="3"/>
    <s v="Orion"/>
    <n v="1877"/>
    <m/>
    <m/>
    <d v="2025-09-01T00:00:00"/>
    <d v="2025-09-30T00:00:00"/>
    <n v="189180"/>
    <n v="189180"/>
    <s v=""/>
    <n v="5051"/>
    <d v="2025-10-02T00:00:00"/>
    <n v="1339"/>
    <n v="166159.79999999999"/>
    <d v="2025-10-02T00:00:00"/>
    <n v="2"/>
    <n v="840"/>
    <n v="23020.2"/>
    <d v="2025-10-02T00:00:00"/>
    <n v="2"/>
    <n v="1.0913936421275139E-11"/>
    <n v="90"/>
    <m/>
    <x v="45"/>
    <n v="166159.79999999999"/>
    <m/>
    <m/>
    <m/>
    <m/>
    <n v="23020.2"/>
    <m/>
    <m/>
    <m/>
    <m/>
    <m/>
    <m/>
    <m/>
    <m/>
    <n v="189180"/>
    <n v="2102"/>
  </r>
  <r>
    <x v="7"/>
    <s v="F"/>
    <m/>
    <n v="3305"/>
    <x v="2"/>
    <x v="3"/>
    <s v="Aquila"/>
    <n v="4191"/>
    <m/>
    <m/>
    <d v="2025-09-01T00:00:00"/>
    <d v="2025-09-30T00:00:00"/>
    <n v="189180"/>
    <n v="189180"/>
    <s v=""/>
    <n v="5052"/>
    <d v="2025-10-08T00:00:00"/>
    <n v="1379"/>
    <n v="166159.79999999999"/>
    <d v="2025-10-15T00:00:00"/>
    <n v="15"/>
    <n v="860"/>
    <n v="23020.2"/>
    <d v="2025-10-15T00:00:00"/>
    <n v="15"/>
    <n v="1.0913936421275139E-11"/>
    <n v="90"/>
    <m/>
    <x v="45"/>
    <n v="166159.79999999999"/>
    <m/>
    <m/>
    <m/>
    <m/>
    <n v="23020.2"/>
    <m/>
    <m/>
    <m/>
    <m/>
    <m/>
    <m/>
    <m/>
    <m/>
    <n v="189180"/>
    <n v="2102"/>
  </r>
  <r>
    <x v="7"/>
    <s v="F"/>
    <m/>
    <n v="3324"/>
    <x v="1"/>
    <x v="15"/>
    <s v="West Carina"/>
    <n v="4662"/>
    <m/>
    <m/>
    <d v="2025-09-01T00:00:00"/>
    <d v="2025-09-30T00:00:00"/>
    <n v="522873.41"/>
    <n v="522873.41"/>
    <s v=""/>
    <n v="5033"/>
    <d v="2025-10-06T00:00:00"/>
    <n v="3901"/>
    <n v="465312.99"/>
    <d v="2025-10-09T00:00:00"/>
    <n v="9"/>
    <n v="2527"/>
    <n v="57560.42"/>
    <d v="2025-10-09T00:00:00"/>
    <n v="9"/>
    <n v="-1.4551915228366852E-11"/>
    <n v="173"/>
    <n v="6"/>
    <x v="142"/>
    <n v="443939"/>
    <n v="7334"/>
    <n v="10844.75"/>
    <n v="3195.24"/>
    <m/>
    <n v="49200"/>
    <n v="8360.42"/>
    <m/>
    <m/>
    <m/>
    <m/>
    <m/>
    <m/>
    <m/>
    <n v="522873.41"/>
    <n v="2921.0805027932961"/>
  </r>
  <r>
    <x v="7"/>
    <s v="F"/>
    <m/>
    <n v="3330"/>
    <x v="3"/>
    <x v="13"/>
    <s v="Amaralina Star"/>
    <n v="4642"/>
    <m/>
    <m/>
    <d v="2025-09-01T00:00:00"/>
    <d v="2025-09-30T00:00:00"/>
    <n v="175770.95"/>
    <n v="175770.95"/>
    <s v=""/>
    <n v="5020"/>
    <d v="2025-10-02T00:00:00"/>
    <n v="1343"/>
    <n v="175770.95"/>
    <d v="2025-10-03T00:00:00"/>
    <n v="3"/>
    <m/>
    <m/>
    <m/>
    <s v=""/>
    <n v="0"/>
    <n v="79"/>
    <m/>
    <x v="78"/>
    <n v="156439.19"/>
    <m/>
    <n v="7331.76"/>
    <m/>
    <m/>
    <n v="12000"/>
    <m/>
    <m/>
    <m/>
    <m/>
    <m/>
    <m/>
    <m/>
    <m/>
    <n v="175770.95"/>
    <n v="2224.9487341772156"/>
  </r>
  <r>
    <x v="7"/>
    <s v="F"/>
    <m/>
    <n v="3347"/>
    <x v="3"/>
    <x v="0"/>
    <s v="Norbe VI"/>
    <n v="4648"/>
    <m/>
    <m/>
    <d v="2025-09-01T00:00:00"/>
    <d v="2025-09-06T00:00:00"/>
    <n v="20140"/>
    <n v="20140"/>
    <s v=""/>
    <n v="5012"/>
    <d v="2025-10-15T00:00:00"/>
    <n v="1391"/>
    <n v="20140"/>
    <d v="2025-10-17T00:00:00"/>
    <n v="41"/>
    <m/>
    <m/>
    <m/>
    <s v=""/>
    <n v="0"/>
    <n v="5"/>
    <m/>
    <x v="2"/>
    <n v="20140"/>
    <m/>
    <m/>
    <m/>
    <m/>
    <m/>
    <m/>
    <m/>
    <m/>
    <m/>
    <m/>
    <m/>
    <m/>
    <m/>
    <n v="20140"/>
    <n v="4028"/>
  </r>
  <r>
    <x v="7"/>
    <m/>
    <m/>
    <n v="3359"/>
    <x v="1"/>
    <x v="15"/>
    <s v="West Jupiter"/>
    <n v="4730"/>
    <m/>
    <m/>
    <d v="2025-09-01T00:00:00"/>
    <d v="2025-09-30T00:00:00"/>
    <n v="539710.93999999994"/>
    <n v="539710.93999999994"/>
    <s v=""/>
    <n v="5041"/>
    <d v="2025-10-06T00:00:00"/>
    <n v="3906"/>
    <n v="482180.11"/>
    <d v="2025-10-22T00:00:00"/>
    <n v="22"/>
    <n v="2529"/>
    <n v="57530.83"/>
    <d v="2025-10-22T00:00:00"/>
    <n v="22"/>
    <n v="-4.3655745685100555E-11"/>
    <n v="189"/>
    <n v="4"/>
    <x v="143"/>
    <n v="462679"/>
    <n v="4796"/>
    <n v="12574.95"/>
    <n v="2130.16"/>
    <m/>
    <n v="56400"/>
    <n v="1130.83"/>
    <m/>
    <m/>
    <m/>
    <m/>
    <m/>
    <m/>
    <m/>
    <n v="539710.93999999994"/>
    <n v="2796.4297409326423"/>
  </r>
  <r>
    <x v="7"/>
    <s v="F"/>
    <m/>
    <n v="3406"/>
    <x v="6"/>
    <x v="15"/>
    <s v="West Carina"/>
    <n v="4779"/>
    <m/>
    <m/>
    <d v="2025-09-01T00:00:00"/>
    <d v="2025-09-30T00:00:00"/>
    <n v="16250"/>
    <n v="16250"/>
    <s v=""/>
    <n v="5094"/>
    <d v="2025-10-14T00:00:00"/>
    <n v="3904"/>
    <n v="16250"/>
    <d v="2025-10-20T00:00:00"/>
    <n v="20"/>
    <m/>
    <m/>
    <m/>
    <s v=""/>
    <n v="0"/>
    <m/>
    <m/>
    <x v="0"/>
    <m/>
    <m/>
    <m/>
    <m/>
    <m/>
    <m/>
    <m/>
    <m/>
    <m/>
    <m/>
    <m/>
    <m/>
    <m/>
    <n v="16250"/>
    <n v="16250"/>
    <s v=""/>
  </r>
  <r>
    <x v="7"/>
    <s v="F"/>
    <m/>
    <n v="3436"/>
    <x v="3"/>
    <x v="6"/>
    <s v="DS Carolina"/>
    <n v="4750"/>
    <m/>
    <m/>
    <d v="2025-09-01T00:00:00"/>
    <d v="2025-09-30T00:00:00"/>
    <n v="39520"/>
    <n v="39520"/>
    <s v=""/>
    <n v="5006"/>
    <d v="2025-10-02T00:00:00"/>
    <n v="1358"/>
    <n v="39520"/>
    <d v="2025-10-08T00:00:00"/>
    <n v="8"/>
    <m/>
    <m/>
    <m/>
    <s v=""/>
    <n v="0"/>
    <m/>
    <m/>
    <x v="0"/>
    <m/>
    <m/>
    <m/>
    <m/>
    <m/>
    <m/>
    <m/>
    <m/>
    <m/>
    <m/>
    <m/>
    <m/>
    <m/>
    <n v="39520"/>
    <n v="39520"/>
    <s v=""/>
  </r>
  <r>
    <x v="7"/>
    <s v="F"/>
    <m/>
    <n v="3437"/>
    <x v="3"/>
    <x v="6"/>
    <s v="SSV Victoria"/>
    <n v="4751"/>
    <m/>
    <m/>
    <d v="2025-09-01T00:00:00"/>
    <d v="2025-09-30T00:00:00"/>
    <n v="201588"/>
    <n v="201588"/>
    <s v=""/>
    <n v="5022"/>
    <d v="2025-10-07T00:00:00"/>
    <n v="1359"/>
    <n v="184488"/>
    <d v="2025-10-08T00:00:00"/>
    <n v="8"/>
    <n v="846"/>
    <n v="17100"/>
    <d v="2025-10-08T00:00:00"/>
    <n v="8"/>
    <n v="0"/>
    <n v="90"/>
    <m/>
    <x v="45"/>
    <n v="175788"/>
    <m/>
    <n v="8700"/>
    <m/>
    <m/>
    <n v="17100"/>
    <m/>
    <m/>
    <m/>
    <m/>
    <m/>
    <m/>
    <m/>
    <m/>
    <n v="201588"/>
    <n v="2239.8666666666668"/>
  </r>
  <r>
    <x v="7"/>
    <s v="F"/>
    <m/>
    <n v="3437"/>
    <x v="3"/>
    <x v="6"/>
    <s v="SSV Victoria"/>
    <n v="4751"/>
    <m/>
    <m/>
    <d v="2025-09-01T00:00:00"/>
    <d v="2025-09-30T00:00:00"/>
    <n v="39520"/>
    <n v="39520"/>
    <s v=""/>
    <n v="5021"/>
    <d v="2025-10-02T00:00:00"/>
    <n v="1347"/>
    <n v="39520"/>
    <d v="2025-10-03T00:00:00"/>
    <n v="3"/>
    <m/>
    <m/>
    <m/>
    <s v=""/>
    <n v="0"/>
    <m/>
    <m/>
    <x v="0"/>
    <m/>
    <m/>
    <m/>
    <m/>
    <m/>
    <m/>
    <m/>
    <m/>
    <m/>
    <m/>
    <m/>
    <m/>
    <m/>
    <n v="39520"/>
    <n v="39520"/>
    <s v=""/>
  </r>
  <r>
    <x v="7"/>
    <m/>
    <m/>
    <n v="3445"/>
    <x v="6"/>
    <x v="5"/>
    <s v="SH2"/>
    <n v="4912"/>
    <m/>
    <m/>
    <d v="2025-09-01T00:00:00"/>
    <d v="2025-09-30T00:00:00"/>
    <n v="22800"/>
    <n v="22800"/>
    <s v=""/>
    <n v="5089"/>
    <d v="2025-10-02T00:00:00"/>
    <m/>
    <m/>
    <m/>
    <s v=""/>
    <m/>
    <m/>
    <m/>
    <s v=""/>
    <n v="22800"/>
    <m/>
    <m/>
    <x v="0"/>
    <m/>
    <m/>
    <m/>
    <m/>
    <m/>
    <m/>
    <m/>
    <m/>
    <m/>
    <m/>
    <m/>
    <m/>
    <m/>
    <n v="22800"/>
    <n v="22800"/>
    <s v=""/>
  </r>
  <r>
    <x v="7"/>
    <m/>
    <m/>
    <n v="3466"/>
    <x v="3"/>
    <x v="13"/>
    <s v="Laguna Star"/>
    <n v="4861"/>
    <m/>
    <m/>
    <d v="2025-09-01T00:00:00"/>
    <d v="2025-09-13T00:00:00"/>
    <n v="410347.84"/>
    <n v="410347.83999999997"/>
    <s v=""/>
    <s v="5062-5100"/>
    <d v="2025-09-24T00:00:00"/>
    <s v="1365-1396"/>
    <n v="282457.48"/>
    <d v="2025-10-09T00:00:00"/>
    <n v="26"/>
    <s v="849-871"/>
    <n v="127890.35"/>
    <d v="2025-10-09T00:00:00"/>
    <n v="26"/>
    <n v="9.9999999802093953E-3"/>
    <n v="130"/>
    <m/>
    <x v="144"/>
    <n v="247460"/>
    <m/>
    <n v="1980"/>
    <n v="33017.480000000003"/>
    <m/>
    <n v="127890.36"/>
    <m/>
    <m/>
    <m/>
    <m/>
    <m/>
    <m/>
    <m/>
    <m/>
    <n v="410347.83999999997"/>
    <n v="3156.5218461538461"/>
  </r>
  <r>
    <x v="7"/>
    <s v="F"/>
    <m/>
    <n v="3480"/>
    <x v="6"/>
    <x v="15"/>
    <s v="West Jupiter"/>
    <n v="4857"/>
    <m/>
    <m/>
    <d v="2025-09-01T00:00:00"/>
    <d v="2025-09-30T00:00:00"/>
    <n v="16250"/>
    <n v="16250"/>
    <s v=""/>
    <n v="5095"/>
    <d v="2025-10-14T00:00:00"/>
    <n v="3903"/>
    <n v="16250"/>
    <d v="2025-10-15T00:00:00"/>
    <n v="15"/>
    <m/>
    <m/>
    <m/>
    <s v=""/>
    <n v="0"/>
    <m/>
    <m/>
    <x v="0"/>
    <m/>
    <m/>
    <m/>
    <m/>
    <m/>
    <m/>
    <m/>
    <m/>
    <m/>
    <m/>
    <m/>
    <m/>
    <m/>
    <n v="16250"/>
    <n v="16250"/>
    <s v=""/>
  </r>
  <r>
    <x v="7"/>
    <m/>
    <m/>
    <n v="3481"/>
    <x v="6"/>
    <x v="15"/>
    <s v="West Tellus"/>
    <n v="4858"/>
    <m/>
    <m/>
    <d v="2025-09-01T00:00:00"/>
    <d v="2025-09-30T00:00:00"/>
    <n v="16250"/>
    <n v="16250"/>
    <s v=""/>
    <n v="5096"/>
    <m/>
    <m/>
    <m/>
    <m/>
    <s v=""/>
    <m/>
    <m/>
    <m/>
    <s v=""/>
    <n v="16250"/>
    <m/>
    <m/>
    <x v="0"/>
    <m/>
    <m/>
    <m/>
    <m/>
    <m/>
    <m/>
    <m/>
    <m/>
    <m/>
    <m/>
    <m/>
    <m/>
    <m/>
    <n v="16250"/>
    <n v="16250"/>
    <s v=""/>
  </r>
  <r>
    <x v="7"/>
    <s v="F"/>
    <m/>
    <n v="3486"/>
    <x v="3"/>
    <x v="3"/>
    <s v="Orion"/>
    <n v="4964"/>
    <m/>
    <m/>
    <d v="2025-09-01T00:00:00"/>
    <d v="2025-09-17T00:00:00"/>
    <n v="123666.09"/>
    <n v="123666.09"/>
    <s v=""/>
    <n v="5053"/>
    <d v="2025-10-09T00:00:00"/>
    <n v="1373"/>
    <n v="111410.09"/>
    <d v="2025-10-13T00:00:00"/>
    <n v="26"/>
    <n v="855"/>
    <n v="12256"/>
    <d v="2025-10-13T00:00:00"/>
    <n v="26"/>
    <n v="0"/>
    <n v="47"/>
    <m/>
    <x v="85"/>
    <n v="104550.09"/>
    <m/>
    <n v="6860"/>
    <m/>
    <m/>
    <n v="12256"/>
    <m/>
    <m/>
    <m/>
    <m/>
    <m/>
    <m/>
    <m/>
    <m/>
    <n v="123666.09"/>
    <n v="2631.1934042553189"/>
  </r>
  <r>
    <x v="7"/>
    <s v="F"/>
    <m/>
    <n v="3487"/>
    <x v="3"/>
    <x v="3"/>
    <s v="Aquila"/>
    <n v="4964"/>
    <m/>
    <m/>
    <d v="2025-09-01T00:00:00"/>
    <d v="2025-09-30T00:00:00"/>
    <n v="253830"/>
    <n v="253830"/>
    <s v=""/>
    <n v="5054"/>
    <d v="2025-10-13T00:00:00"/>
    <n v="1399"/>
    <n v="229232"/>
    <d v="2025-10-20T00:00:00"/>
    <n v="20"/>
    <n v="875"/>
    <n v="24598"/>
    <d v="2025-10-20T00:00:00"/>
    <n v="20"/>
    <n v="0"/>
    <n v="82"/>
    <m/>
    <x v="59"/>
    <n v="186872"/>
    <m/>
    <n v="9360"/>
    <m/>
    <m/>
    <n v="21448"/>
    <n v="3150"/>
    <m/>
    <m/>
    <m/>
    <m/>
    <m/>
    <m/>
    <n v="33000"/>
    <n v="253830"/>
    <n v="3095.4878048780488"/>
  </r>
  <r>
    <x v="7"/>
    <s v="F"/>
    <m/>
    <n v="3490"/>
    <x v="3"/>
    <x v="3"/>
    <s v="PBS"/>
    <n v="4964"/>
    <m/>
    <m/>
    <d v="2025-09-01T00:00:00"/>
    <d v="2025-09-30T00:00:00"/>
    <n v="250680"/>
    <n v="250680"/>
    <s v=""/>
    <n v="5055"/>
    <d v="2025-10-08T00:00:00"/>
    <n v="1390"/>
    <n v="229232"/>
    <d v="2025-10-16T00:00:00"/>
    <n v="16"/>
    <n v="866"/>
    <n v="21448"/>
    <d v="2025-10-16T00:00:00"/>
    <n v="16"/>
    <n v="0"/>
    <n v="88"/>
    <m/>
    <x v="108"/>
    <n v="186872"/>
    <m/>
    <n v="9360"/>
    <m/>
    <m/>
    <n v="21448"/>
    <m/>
    <m/>
    <m/>
    <m/>
    <m/>
    <m/>
    <m/>
    <n v="33000"/>
    <n v="250680"/>
    <n v="2848.6363636363635"/>
  </r>
  <r>
    <x v="7"/>
    <s v="F"/>
    <m/>
    <n v="3491"/>
    <x v="3"/>
    <x v="3"/>
    <s v="Corcovado"/>
    <n v="4964"/>
    <m/>
    <m/>
    <d v="2025-09-01T00:00:00"/>
    <d v="2025-09-30T00:00:00"/>
    <n v="220080"/>
    <n v="220080"/>
    <s v=""/>
    <n v="5056"/>
    <m/>
    <n v="1374"/>
    <n v="198632"/>
    <d v="2025-10-13T00:00:00"/>
    <n v="13"/>
    <n v="856"/>
    <n v="21448"/>
    <d v="2025-10-13T00:00:00"/>
    <n v="13"/>
    <n v="0"/>
    <n v="90"/>
    <m/>
    <x v="45"/>
    <n v="186872"/>
    <m/>
    <n v="11760"/>
    <m/>
    <m/>
    <n v="21448"/>
    <m/>
    <m/>
    <m/>
    <m/>
    <m/>
    <m/>
    <m/>
    <m/>
    <n v="220080"/>
    <n v="2445.3333333333335"/>
  </r>
  <r>
    <x v="7"/>
    <m/>
    <m/>
    <n v="3500"/>
    <x v="3"/>
    <x v="1"/>
    <s v="MV-22"/>
    <n v="5016"/>
    <m/>
    <m/>
    <d v="2025-09-01T00:00:00"/>
    <d v="2025-09-12T00:00:00"/>
    <n v="98913.16"/>
    <n v="98913.16"/>
    <s v=""/>
    <n v="5067"/>
    <m/>
    <m/>
    <m/>
    <m/>
    <s v=""/>
    <m/>
    <m/>
    <m/>
    <s v=""/>
    <n v="98913.16"/>
    <n v="33"/>
    <m/>
    <x v="16"/>
    <n v="98913.16"/>
    <m/>
    <m/>
    <m/>
    <m/>
    <m/>
    <m/>
    <m/>
    <m/>
    <m/>
    <m/>
    <m/>
    <m/>
    <m/>
    <n v="98913.16"/>
    <n v="2997.368484848485"/>
  </r>
  <r>
    <x v="7"/>
    <s v="F"/>
    <m/>
    <n v="3501"/>
    <x v="3"/>
    <x v="11"/>
    <s v="SH1"/>
    <n v="5014"/>
    <m/>
    <m/>
    <d v="2025-09-01T00:00:00"/>
    <d v="2025-09-23T00:00:00"/>
    <n v="75440"/>
    <n v="75440"/>
    <s v=""/>
    <n v="5065"/>
    <d v="2025-09-24T00:00:00"/>
    <m/>
    <m/>
    <m/>
    <s v=""/>
    <n v="2525"/>
    <n v="75440"/>
    <d v="2025-10-03T00:00:00"/>
    <n v="10"/>
    <n v="0"/>
    <m/>
    <m/>
    <x v="0"/>
    <m/>
    <m/>
    <m/>
    <m/>
    <m/>
    <n v="75440"/>
    <m/>
    <m/>
    <m/>
    <m/>
    <m/>
    <m/>
    <m/>
    <m/>
    <n v="75440"/>
    <s v=""/>
  </r>
  <r>
    <x v="7"/>
    <s v="F"/>
    <m/>
    <n v="3526"/>
    <x v="6"/>
    <x v="3"/>
    <s v="Orion"/>
    <n v="4669"/>
    <m/>
    <m/>
    <d v="2025-09-01T00:00:00"/>
    <d v="2025-09-30T00:00:00"/>
    <n v="33000"/>
    <n v="33000"/>
    <s v=""/>
    <n v="5110"/>
    <d v="2025-10-13T00:00:00"/>
    <n v="1383"/>
    <n v="33000"/>
    <d v="2025-10-15T00:00:00"/>
    <n v="15"/>
    <m/>
    <m/>
    <m/>
    <s v=""/>
    <n v="0"/>
    <m/>
    <m/>
    <x v="0"/>
    <m/>
    <m/>
    <m/>
    <m/>
    <m/>
    <m/>
    <m/>
    <m/>
    <m/>
    <m/>
    <m/>
    <m/>
    <m/>
    <n v="33000"/>
    <n v="33000"/>
    <s v=""/>
  </r>
  <r>
    <x v="7"/>
    <s v="F"/>
    <m/>
    <n v="3527"/>
    <x v="6"/>
    <x v="3"/>
    <s v="Corcovado"/>
    <n v="4669"/>
    <m/>
    <m/>
    <d v="2025-09-01T00:00:00"/>
    <d v="2025-09-30T00:00:00"/>
    <n v="33000"/>
    <n v="33000"/>
    <s v=""/>
    <n v="5111"/>
    <d v="2025-10-13T00:00:00"/>
    <n v="1401"/>
    <n v="33000"/>
    <d v="2025-10-20T00:00:00"/>
    <n v="20"/>
    <m/>
    <m/>
    <m/>
    <s v=""/>
    <n v="0"/>
    <m/>
    <m/>
    <x v="0"/>
    <m/>
    <m/>
    <m/>
    <m/>
    <m/>
    <m/>
    <m/>
    <m/>
    <m/>
    <m/>
    <m/>
    <m/>
    <m/>
    <n v="33000"/>
    <n v="33000"/>
    <s v=""/>
  </r>
  <r>
    <x v="7"/>
    <s v="F"/>
    <m/>
    <n v="3528"/>
    <x v="6"/>
    <x v="3"/>
    <s v="Mykonos"/>
    <n v="4669"/>
    <m/>
    <m/>
    <d v="2025-09-01T00:00:00"/>
    <d v="2025-09-30T00:00:00"/>
    <n v="33000"/>
    <n v="33000"/>
    <s v=""/>
    <n v="5112"/>
    <d v="2025-10-13T00:00:00"/>
    <n v="1384"/>
    <n v="33000"/>
    <d v="2025-10-15T00:00:00"/>
    <n v="15"/>
    <m/>
    <m/>
    <m/>
    <s v=""/>
    <n v="0"/>
    <m/>
    <m/>
    <x v="0"/>
    <m/>
    <m/>
    <m/>
    <m/>
    <m/>
    <m/>
    <m/>
    <m/>
    <m/>
    <m/>
    <m/>
    <m/>
    <m/>
    <n v="33000"/>
    <n v="33000"/>
    <s v=""/>
  </r>
  <r>
    <x v="7"/>
    <s v="F"/>
    <m/>
    <n v="3530"/>
    <x v="6"/>
    <x v="3"/>
    <s v="KG2"/>
    <n v="4669"/>
    <m/>
    <m/>
    <d v="2025-09-01T00:00:00"/>
    <d v="2025-09-30T00:00:00"/>
    <n v="33000"/>
    <n v="33000"/>
    <s v=""/>
    <n v="5113"/>
    <d v="2025-10-13T00:00:00"/>
    <n v="1382"/>
    <n v="33000"/>
    <d v="2025-10-15T00:00:00"/>
    <n v="15"/>
    <m/>
    <m/>
    <m/>
    <s v=""/>
    <n v="0"/>
    <m/>
    <m/>
    <x v="0"/>
    <m/>
    <m/>
    <m/>
    <m/>
    <m/>
    <m/>
    <m/>
    <m/>
    <m/>
    <m/>
    <m/>
    <m/>
    <m/>
    <n v="33000"/>
    <n v="33000"/>
    <s v=""/>
  </r>
  <r>
    <x v="7"/>
    <m/>
    <m/>
    <n v="3543"/>
    <x v="3"/>
    <x v="5"/>
    <s v="SH1"/>
    <n v="4988"/>
    <m/>
    <m/>
    <d v="2025-09-12T00:00:00"/>
    <d v="2025-10-09T00:00:00"/>
    <n v="199532.91"/>
    <n v="199532.91"/>
    <s v=""/>
    <n v="5079"/>
    <d v="2025-10-14T00:00:00"/>
    <n v="1425"/>
    <n v="189905.51"/>
    <d v="2025-11-05T00:00:00"/>
    <n v="27"/>
    <m/>
    <m/>
    <m/>
    <s v=""/>
    <n v="9627.3999999999942"/>
    <n v="85"/>
    <n v="8"/>
    <x v="74"/>
    <n v="173482.73"/>
    <n v="8244.6199999999953"/>
    <n v="6048"/>
    <n v="2130.16"/>
    <m/>
    <n v="9374.4"/>
    <n v="253"/>
    <m/>
    <m/>
    <m/>
    <m/>
    <m/>
    <m/>
    <m/>
    <n v="199532.91"/>
    <n v="2145.5151612903228"/>
  </r>
  <r>
    <x v="9"/>
    <s v="F"/>
    <m/>
    <n v="3290"/>
    <x v="2"/>
    <x v="13"/>
    <s v="Amaralina Star"/>
    <n v="3380"/>
    <m/>
    <m/>
    <d v="2025-09-01T00:00:00"/>
    <d v="2025-09-30T00:00:00"/>
    <n v="-0.89"/>
    <n v="-0.89"/>
    <s v=""/>
    <n v="5014"/>
    <d v="2025-10-06T00:00:00"/>
    <n v="1357"/>
    <n v="-0.89"/>
    <d v="2025-10-07T00:00:00"/>
    <n v="7"/>
    <m/>
    <m/>
    <m/>
    <s v=""/>
    <n v="0"/>
    <m/>
    <m/>
    <x v="0"/>
    <m/>
    <m/>
    <m/>
    <m/>
    <m/>
    <m/>
    <m/>
    <m/>
    <m/>
    <m/>
    <m/>
    <n v="-0.89"/>
    <m/>
    <m/>
    <n v="-0.89"/>
    <s v=""/>
  </r>
  <r>
    <x v="9"/>
    <s v="F"/>
    <m/>
    <n v="3304"/>
    <x v="2"/>
    <x v="3"/>
    <s v="Orion"/>
    <n v="1877"/>
    <m/>
    <m/>
    <d v="2025-09-01T00:00:00"/>
    <d v="2025-09-30T00:00:00"/>
    <n v="6111.47"/>
    <n v="6111.4699999999993"/>
    <s v=""/>
    <n v="5120"/>
    <d v="2025-10-14T00:00:00"/>
    <n v="1387"/>
    <n v="6111.47"/>
    <d v="2025-10-16T00:00:00"/>
    <n v="16"/>
    <m/>
    <m/>
    <m/>
    <s v=""/>
    <n v="-9.0949470177292824E-13"/>
    <m/>
    <n v="4"/>
    <x v="52"/>
    <m/>
    <n v="4399.42"/>
    <n v="486.61"/>
    <n v="1225.44"/>
    <m/>
    <m/>
    <m/>
    <m/>
    <m/>
    <m/>
    <m/>
    <m/>
    <m/>
    <m/>
    <n v="6111.4699999999993"/>
    <n v="1527.8674999999998"/>
  </r>
  <r>
    <x v="9"/>
    <s v="F"/>
    <m/>
    <n v="3491"/>
    <x v="3"/>
    <x v="3"/>
    <s v="Corcovado"/>
    <n v="4964"/>
    <m/>
    <m/>
    <d v="2025-09-01T00:00:00"/>
    <d v="2025-09-30T00:00:00"/>
    <n v="-2940"/>
    <n v="-2940"/>
    <s v=""/>
    <n v="5056"/>
    <m/>
    <n v="1374"/>
    <n v="-2940"/>
    <d v="2025-10-13T00:00:00"/>
    <n v="13"/>
    <n v="856"/>
    <n v="0"/>
    <d v="2025-10-13T00:00:00"/>
    <n v="13"/>
    <n v="0"/>
    <m/>
    <m/>
    <x v="0"/>
    <m/>
    <m/>
    <n v="-2940"/>
    <m/>
    <m/>
    <m/>
    <m/>
    <m/>
    <m/>
    <m/>
    <m/>
    <m/>
    <m/>
    <m/>
    <n v="-2940"/>
    <s v=""/>
  </r>
  <r>
    <x v="7"/>
    <s v="F"/>
    <m/>
    <n v="3556"/>
    <x v="0"/>
    <x v="3"/>
    <s v="Mykonos"/>
    <n v="5094"/>
    <m/>
    <m/>
    <d v="2025-09-07T00:00:00"/>
    <d v="2025-09-10T00:00:00"/>
    <n v="9503.57"/>
    <n v="9503.57"/>
    <s v=""/>
    <n v="5057"/>
    <d v="2025-09-24T00:00:00"/>
    <n v="1340"/>
    <n v="9503.57"/>
    <d v="2025-10-02T00:00:00"/>
    <n v="22"/>
    <m/>
    <m/>
    <m/>
    <s v=""/>
    <n v="0"/>
    <n v="3"/>
    <n v="1"/>
    <x v="52"/>
    <n v="7622.24"/>
    <n v="1270.3800000000001"/>
    <n v="610.95000000000005"/>
    <m/>
    <m/>
    <m/>
    <m/>
    <m/>
    <m/>
    <m/>
    <m/>
    <m/>
    <m/>
    <m/>
    <n v="9503.57"/>
    <n v="2375.8924999999999"/>
  </r>
  <r>
    <x v="7"/>
    <s v="F"/>
    <m/>
    <n v="3294"/>
    <x v="2"/>
    <x v="10"/>
    <s v="Takatsugu J"/>
    <n v="3701"/>
    <m/>
    <m/>
    <d v="2025-09-08T00:00:00"/>
    <d v="2025-09-21T00:00:00"/>
    <n v="78927.149999999994"/>
    <n v="78927.149999999994"/>
    <s v=""/>
    <n v="5042"/>
    <d v="2025-09-25T00:00:00"/>
    <n v="1325"/>
    <n v="41336.910000000003"/>
    <d v="2025-09-25T00:00:00"/>
    <n v="4"/>
    <n v="833"/>
    <n v="37590.239999999998"/>
    <d v="2025-09-25T00:00:00"/>
    <n v="4"/>
    <n v="-7.2759576141834259E-12"/>
    <n v="42"/>
    <n v="6"/>
    <x v="67"/>
    <n v="56385.36"/>
    <m/>
    <n v="736"/>
    <n v="502.32"/>
    <m/>
    <n v="37590.239999999998"/>
    <m/>
    <m/>
    <m/>
    <m/>
    <m/>
    <n v="-16286.77"/>
    <m/>
    <m/>
    <n v="78927.149999999994"/>
    <n v="1644.315625"/>
  </r>
  <r>
    <x v="7"/>
    <s v="F"/>
    <m/>
    <n v="3538"/>
    <x v="3"/>
    <x v="13"/>
    <s v="Amaralina Star"/>
    <n v="5081"/>
    <m/>
    <m/>
    <d v="2025-09-09T00:00:00"/>
    <d v="2025-09-16T00:00:00"/>
    <n v="36948"/>
    <n v="36948"/>
    <s v=""/>
    <n v="5043"/>
    <d v="2025-09-17T00:00:00"/>
    <n v="1308"/>
    <n v="25920"/>
    <d v="2025-09-19T00:00:00"/>
    <n v="3"/>
    <n v="819"/>
    <n v="11028"/>
    <d v="2025-09-19T00:00:00"/>
    <n v="3"/>
    <n v="0"/>
    <n v="14"/>
    <m/>
    <x v="4"/>
    <n v="24752"/>
    <m/>
    <n v="1168"/>
    <m/>
    <m/>
    <n v="9860"/>
    <n v="1168"/>
    <m/>
    <m/>
    <m/>
    <m/>
    <m/>
    <m/>
    <m/>
    <n v="36948"/>
    <n v="2639.1428571428573"/>
  </r>
  <r>
    <x v="7"/>
    <s v="F"/>
    <m/>
    <n v="3443"/>
    <x v="1"/>
    <x v="23"/>
    <s v="Wayfarer"/>
    <n v="4702"/>
    <m/>
    <m/>
    <d v="2025-09-10T00:00:00"/>
    <d v="2025-09-24T00:00:00"/>
    <n v="88683.3"/>
    <n v="88683.3"/>
    <s v=""/>
    <n v="5034"/>
    <d v="2025-09-30T00:00:00"/>
    <n v="1351"/>
    <n v="62507.360000000001"/>
    <d v="2025-10-06T00:00:00"/>
    <n v="12"/>
    <n v="843"/>
    <n v="26175.94"/>
    <d v="2025-10-06T00:00:00"/>
    <n v="12"/>
    <n v="3.637978807091713E-12"/>
    <n v="28"/>
    <m/>
    <x v="31"/>
    <n v="60673.2"/>
    <m/>
    <n v="1834.16"/>
    <m/>
    <m/>
    <n v="18446.34"/>
    <n v="7729.6"/>
    <m/>
    <m/>
    <m/>
    <m/>
    <m/>
    <m/>
    <m/>
    <n v="88683.3"/>
    <n v="3167.2607142857146"/>
  </r>
  <r>
    <x v="7"/>
    <s v="F"/>
    <m/>
    <n v="3562"/>
    <x v="1"/>
    <x v="8"/>
    <s v="Skandi Buzios"/>
    <n v="5101"/>
    <m/>
    <m/>
    <d v="2025-09-10T00:00:00"/>
    <d v="2025-09-12T00:00:00"/>
    <n v="32090.78"/>
    <n v="32090.78"/>
    <s v=""/>
    <n v="5045"/>
    <d v="2025-09-19T00:00:00"/>
    <n v="3900"/>
    <n v="22392.66"/>
    <d v="2025-10-03T00:00:00"/>
    <n v="21"/>
    <n v="2526"/>
    <n v="9698.1200000000008"/>
    <d v="2025-10-03T00:00:00"/>
    <n v="21"/>
    <n v="-1.8189894035458565E-12"/>
    <n v="8"/>
    <m/>
    <x v="5"/>
    <n v="16105.5"/>
    <m/>
    <n v="3820.32"/>
    <n v="2091.84"/>
    <m/>
    <n v="990.9"/>
    <n v="8707.2199999999993"/>
    <m/>
    <m/>
    <m/>
    <m/>
    <m/>
    <n v="375"/>
    <m/>
    <n v="32090.78"/>
    <n v="4011.3474999999999"/>
  </r>
  <r>
    <x v="7"/>
    <m/>
    <m/>
    <n v="3228"/>
    <x v="3"/>
    <x v="0"/>
    <s v="Norbe IX"/>
    <n v="4525"/>
    <m/>
    <m/>
    <d v="2025-09-11T00:00:00"/>
    <d v="2025-09-24T00:00:00"/>
    <n v="99414.7"/>
    <n v="99414.7"/>
    <s v=""/>
    <n v="5086"/>
    <m/>
    <m/>
    <m/>
    <m/>
    <s v=""/>
    <m/>
    <m/>
    <m/>
    <s v=""/>
    <n v="99414.7"/>
    <n v="42"/>
    <m/>
    <x v="8"/>
    <n v="85991.360000000001"/>
    <m/>
    <m/>
    <m/>
    <m/>
    <n v="13423.34"/>
    <m/>
    <m/>
    <m/>
    <m/>
    <m/>
    <m/>
    <m/>
    <m/>
    <n v="99414.7"/>
    <n v="2367.0166666666664"/>
  </r>
  <r>
    <x v="7"/>
    <m/>
    <m/>
    <n v="3380"/>
    <x v="3"/>
    <x v="1"/>
    <s v="MV-20"/>
    <n v="4784"/>
    <m/>
    <m/>
    <d v="2025-09-11T00:00:00"/>
    <d v="2025-09-27T00:00:00"/>
    <n v="55333.120000000003"/>
    <n v="55333.120000000003"/>
    <s v=""/>
    <n v="5068"/>
    <m/>
    <m/>
    <m/>
    <m/>
    <s v=""/>
    <m/>
    <m/>
    <m/>
    <s v=""/>
    <n v="55333.120000000003"/>
    <n v="48"/>
    <m/>
    <x v="67"/>
    <n v="55431.12"/>
    <m/>
    <m/>
    <m/>
    <m/>
    <m/>
    <m/>
    <m/>
    <m/>
    <m/>
    <m/>
    <n v="-98"/>
    <m/>
    <m/>
    <n v="55333.120000000003"/>
    <n v="1152.7733333333333"/>
  </r>
  <r>
    <x v="7"/>
    <m/>
    <m/>
    <n v="3543"/>
    <x v="3"/>
    <x v="5"/>
    <s v="SH1"/>
    <n v="4988"/>
    <m/>
    <m/>
    <d v="2025-09-12T00:00:00"/>
    <d v="2025-10-09T00:00:00"/>
    <n v="79472.95"/>
    <n v="79472.95"/>
    <s v=""/>
    <n v="5079"/>
    <d v="2025-10-14T00:00:00"/>
    <n v="1425"/>
    <n v="73802.95"/>
    <d v="2025-11-05T00:00:00"/>
    <n v="27"/>
    <m/>
    <m/>
    <m/>
    <s v=""/>
    <n v="5670"/>
    <n v="35"/>
    <m/>
    <x v="68"/>
    <n v="72074.95"/>
    <m/>
    <n v="1728"/>
    <m/>
    <m/>
    <n v="2484"/>
    <n v="3186"/>
    <m/>
    <m/>
    <m/>
    <m/>
    <m/>
    <m/>
    <m/>
    <n v="79472.95"/>
    <n v="2270.6557142857141"/>
  </r>
  <r>
    <x v="9"/>
    <m/>
    <m/>
    <n v="3543"/>
    <x v="3"/>
    <x v="5"/>
    <s v="SH1"/>
    <n v="4988"/>
    <m/>
    <m/>
    <d v="2025-09-12T00:00:00"/>
    <d v="2025-10-09T00:00:00"/>
    <n v="156560.93"/>
    <n v="156560.93"/>
    <s v=""/>
    <n v="5079"/>
    <d v="2025-10-14T00:00:00"/>
    <n v="1425"/>
    <n v="82062.529999999984"/>
    <d v="2025-11-05T00:00:00"/>
    <n v="27"/>
    <m/>
    <m/>
    <m/>
    <s v=""/>
    <n v="74498.400000000009"/>
    <n v="42"/>
    <m/>
    <x v="8"/>
    <n v="80242.889999999985"/>
    <m/>
    <n v="1819.6399999999994"/>
    <m/>
    <m/>
    <n v="74498.400000000009"/>
    <m/>
    <m/>
    <m/>
    <m/>
    <m/>
    <m/>
    <m/>
    <m/>
    <n v="156560.93"/>
    <n v="3727.6411904761903"/>
  </r>
  <r>
    <x v="7"/>
    <s v="F"/>
    <m/>
    <n v="3543"/>
    <x v="3"/>
    <x v="5"/>
    <s v="SH1"/>
    <n v="5109"/>
    <m/>
    <m/>
    <d v="2025-09-12T00:00:00"/>
    <d v="2025-10-09T00:00:00"/>
    <n v="29732.400000000001"/>
    <n v="29732.400000000001"/>
    <s v=""/>
    <n v="5087"/>
    <d v="2025-10-15T00:00:00"/>
    <n v="1414"/>
    <n v="29732.400000000001"/>
    <d v="2025-11-03T00:00:00"/>
    <n v="25"/>
    <m/>
    <m/>
    <m/>
    <s v=""/>
    <n v="0"/>
    <n v="13"/>
    <n v="1"/>
    <x v="4"/>
    <n v="27799.200000000001"/>
    <n v="1069.2"/>
    <n v="864"/>
    <m/>
    <m/>
    <m/>
    <m/>
    <m/>
    <m/>
    <m/>
    <m/>
    <m/>
    <m/>
    <m/>
    <n v="29732.400000000001"/>
    <n v="2123.7428571428572"/>
  </r>
  <r>
    <x v="7"/>
    <s v="F"/>
    <m/>
    <n v="3543"/>
    <x v="3"/>
    <x v="5"/>
    <s v="SH1"/>
    <n v="5109"/>
    <m/>
    <m/>
    <d v="2025-09-12T00:00:00"/>
    <d v="2025-10-09T00:00:00"/>
    <n v="11124"/>
    <n v="11124"/>
    <s v=""/>
    <n v="5087"/>
    <d v="2025-10-15T00:00:00"/>
    <n v="1414"/>
    <n v="11124"/>
    <d v="2025-11-03T00:00:00"/>
    <n v="25"/>
    <m/>
    <m/>
    <m/>
    <s v=""/>
    <n v="0"/>
    <n v="5"/>
    <m/>
    <x v="2"/>
    <n v="10692"/>
    <m/>
    <n v="432"/>
    <m/>
    <m/>
    <m/>
    <m/>
    <m/>
    <m/>
    <m/>
    <m/>
    <m/>
    <m/>
    <m/>
    <n v="11124"/>
    <n v="2224.8000000000002"/>
  </r>
  <r>
    <x v="9"/>
    <s v="F"/>
    <m/>
    <n v="3543"/>
    <x v="3"/>
    <x v="5"/>
    <s v="SH1"/>
    <n v="5109"/>
    <m/>
    <m/>
    <d v="2025-09-12T00:00:00"/>
    <d v="2025-10-09T00:00:00"/>
    <n v="20255.43"/>
    <n v="20255.43"/>
    <s v=""/>
    <n v="5087"/>
    <d v="2025-10-15T00:00:00"/>
    <n v="1414"/>
    <n v="20255.43"/>
    <d v="2025-11-03T00:00:00"/>
    <n v="25"/>
    <m/>
    <m/>
    <m/>
    <s v=""/>
    <n v="0"/>
    <n v="9"/>
    <m/>
    <x v="17"/>
    <n v="19245.599999999999"/>
    <m/>
    <n v="477.82999999999993"/>
    <n v="532"/>
    <m/>
    <m/>
    <m/>
    <m/>
    <m/>
    <m/>
    <m/>
    <m/>
    <m/>
    <m/>
    <n v="20255.43"/>
    <n v="2250.6033333333335"/>
  </r>
  <r>
    <x v="9"/>
    <s v="F"/>
    <m/>
    <n v="3515"/>
    <x v="0"/>
    <x v="3"/>
    <s v="Corcovado"/>
    <n v="4983"/>
    <m/>
    <m/>
    <d v="2025-09-12T00:00:00"/>
    <d v="2025-10-10T00:00:00"/>
    <n v="5307.27"/>
    <n v="5307.27"/>
    <s v=""/>
    <n v="5031"/>
    <d v="2025-10-06T00:00:00"/>
    <n v="1377"/>
    <n v="2157.2700000000004"/>
    <d v="2025-10-15T00:00:00"/>
    <n v="5"/>
    <n v="858"/>
    <n v="3150"/>
    <d v="2025-10-15T00:00:00"/>
    <n v="5"/>
    <n v="0"/>
    <m/>
    <m/>
    <x v="0"/>
    <m/>
    <m/>
    <n v="2157.2700000000004"/>
    <m/>
    <m/>
    <m/>
    <n v="3150"/>
    <m/>
    <m/>
    <m/>
    <m/>
    <m/>
    <m/>
    <m/>
    <n v="5307.27"/>
    <s v=""/>
  </r>
  <r>
    <x v="7"/>
    <s v="F"/>
    <m/>
    <n v="3515"/>
    <x v="0"/>
    <x v="3"/>
    <s v="Corcovado"/>
    <n v="4983"/>
    <m/>
    <m/>
    <d v="2025-09-12T00:00:00"/>
    <d v="2025-10-10T00:00:00"/>
    <n v="62198.02"/>
    <n v="62198.020000000004"/>
    <s v=""/>
    <n v="5031"/>
    <d v="2025-10-06T00:00:00"/>
    <n v="1377"/>
    <n v="0"/>
    <d v="2025-10-15T00:00:00"/>
    <n v="5"/>
    <n v="858"/>
    <n v="62198.020000000004"/>
    <d v="2025-10-15T00:00:00"/>
    <n v="5"/>
    <n v="0"/>
    <m/>
    <m/>
    <x v="0"/>
    <m/>
    <m/>
    <m/>
    <m/>
    <m/>
    <n v="62198.020000000004"/>
    <m/>
    <m/>
    <m/>
    <m/>
    <m/>
    <m/>
    <m/>
    <m/>
    <n v="62198.020000000004"/>
    <s v=""/>
  </r>
  <r>
    <x v="9"/>
    <s v="F"/>
    <m/>
    <n v="3568"/>
    <x v="3"/>
    <x v="3"/>
    <s v="Orion"/>
    <n v="5132"/>
    <m/>
    <m/>
    <d v="2025-09-15T00:00:00"/>
    <d v="2025-09-30T00:00:00"/>
    <n v="11050.27"/>
    <n v="11050.270000000004"/>
    <s v=""/>
    <n v="5090"/>
    <d v="2025-10-09T00:00:00"/>
    <n v="1380"/>
    <n v="11050.27"/>
    <d v="2025-10-15T00:00:00"/>
    <n v="15"/>
    <n v="862"/>
    <n v="0"/>
    <d v="2025-10-15T00:00:00"/>
    <n v="15"/>
    <n v="3.637978807091713E-12"/>
    <m/>
    <m/>
    <x v="0"/>
    <n v="10653.8"/>
    <n v="396.4700000000048"/>
    <m/>
    <m/>
    <m/>
    <m/>
    <m/>
    <m/>
    <m/>
    <m/>
    <m/>
    <m/>
    <m/>
    <m/>
    <n v="11050.270000000004"/>
    <s v=""/>
  </r>
  <r>
    <x v="7"/>
    <s v="F"/>
    <m/>
    <n v="3447"/>
    <x v="1"/>
    <x v="28"/>
    <s v="Safe Zephyrus"/>
    <n v="4915"/>
    <m/>
    <m/>
    <d v="2025-09-14T00:00:00"/>
    <d v="2025-09-27T00:00:00"/>
    <n v="170921.02"/>
    <n v="170921.02"/>
    <s v=""/>
    <n v="5081"/>
    <d v="2025-10-03T00:00:00"/>
    <n v="1364"/>
    <n v="102028.64"/>
    <d v="2025-10-09T00:00:00"/>
    <n v="12"/>
    <n v="848"/>
    <n v="68892.38"/>
    <d v="2025-10-09T00:00:00"/>
    <n v="12"/>
    <n v="-1.4551915228366852E-11"/>
    <n v="42"/>
    <n v="3"/>
    <x v="33"/>
    <n v="94245.2"/>
    <n v="3365.9"/>
    <n v="3480"/>
    <n v="532.54"/>
    <m/>
    <n v="68740"/>
    <n v="152.38"/>
    <m/>
    <m/>
    <m/>
    <m/>
    <m/>
    <n v="405"/>
    <m/>
    <n v="170921.02"/>
    <n v="3798.2448888888885"/>
  </r>
  <r>
    <x v="7"/>
    <m/>
    <m/>
    <n v="3569"/>
    <x v="3"/>
    <x v="6"/>
    <s v="Zonda"/>
    <n v="5139"/>
    <m/>
    <m/>
    <d v="2025-09-14T00:00:00"/>
    <d v="2025-09-28T00:00:00"/>
    <n v="34480"/>
    <n v="34480"/>
    <s v=""/>
    <n v="5076"/>
    <d v="2025-10-01T00:00:00"/>
    <n v="1348"/>
    <n v="30280"/>
    <d v="2025-10-03T00:00:00"/>
    <n v="5"/>
    <n v="884"/>
    <n v="4200"/>
    <d v="2025-11-03T00:00:00"/>
    <n v="36"/>
    <n v="0"/>
    <n v="14"/>
    <m/>
    <x v="4"/>
    <n v="29120"/>
    <m/>
    <n v="1160"/>
    <m/>
    <m/>
    <n v="4200"/>
    <m/>
    <m/>
    <m/>
    <m/>
    <m/>
    <m/>
    <m/>
    <m/>
    <n v="34480"/>
    <n v="2462.8571428571427"/>
  </r>
  <r>
    <x v="7"/>
    <s v="F"/>
    <m/>
    <n v="3347"/>
    <x v="3"/>
    <x v="0"/>
    <s v="Norbe VI"/>
    <n v="4648"/>
    <m/>
    <m/>
    <d v="2025-09-15T00:00:00"/>
    <d v="2025-09-21T00:00:00"/>
    <n v="28196"/>
    <n v="28196"/>
    <s v=""/>
    <n v="5071"/>
    <d v="2025-10-15T00:00:00"/>
    <n v="1394"/>
    <n v="28196"/>
    <d v="2025-10-20T00:00:00"/>
    <n v="29"/>
    <m/>
    <m/>
    <m/>
    <s v=""/>
    <n v="0"/>
    <n v="7"/>
    <m/>
    <x v="28"/>
    <n v="28196"/>
    <m/>
    <m/>
    <m/>
    <m/>
    <m/>
    <m/>
    <m/>
    <m/>
    <m/>
    <m/>
    <m/>
    <m/>
    <m/>
    <n v="28196"/>
    <n v="4028"/>
  </r>
  <r>
    <x v="9"/>
    <s v="F"/>
    <m/>
    <n v="3488"/>
    <x v="3"/>
    <x v="3"/>
    <s v="Mykonos"/>
    <n v="4964"/>
    <m/>
    <m/>
    <d v="2025-09-16T00:00:00"/>
    <d v="2025-09-29T00:00:00"/>
    <n v="-3000"/>
    <n v="-3000"/>
    <s v=""/>
    <n v="5061"/>
    <d v="2025-10-14T00:00:00"/>
    <n v="1400"/>
    <n v="-3000"/>
    <d v="2025-10-20T00:00:00"/>
    <n v="21"/>
    <n v="876"/>
    <n v="0"/>
    <d v="2025-10-20T00:00:00"/>
    <n v="21"/>
    <n v="0"/>
    <m/>
    <m/>
    <x v="0"/>
    <m/>
    <m/>
    <n v="-3000"/>
    <m/>
    <m/>
    <m/>
    <m/>
    <m/>
    <m/>
    <m/>
    <m/>
    <m/>
    <m/>
    <m/>
    <n v="-3000"/>
    <s v=""/>
  </r>
  <r>
    <x v="7"/>
    <m/>
    <m/>
    <n v="3500"/>
    <x v="3"/>
    <x v="1"/>
    <s v="MV-22"/>
    <n v="5016"/>
    <m/>
    <m/>
    <d v="2025-09-15T00:00:00"/>
    <d v="2025-09-25T00:00:00"/>
    <n v="67761.66"/>
    <n v="67761.66"/>
    <s v=""/>
    <n v="5088"/>
    <m/>
    <m/>
    <m/>
    <m/>
    <s v=""/>
    <m/>
    <m/>
    <m/>
    <s v=""/>
    <n v="67761.66"/>
    <n v="30"/>
    <m/>
    <x v="19"/>
    <n v="67923.199999999997"/>
    <m/>
    <m/>
    <m/>
    <m/>
    <m/>
    <m/>
    <m/>
    <m/>
    <m/>
    <m/>
    <n v="-161.54"/>
    <m/>
    <m/>
    <n v="67761.66"/>
    <n v="2258.7220000000002"/>
  </r>
  <r>
    <x v="7"/>
    <s v="F"/>
    <m/>
    <n v="3568"/>
    <x v="3"/>
    <x v="3"/>
    <s v="Orion"/>
    <n v="5132"/>
    <m/>
    <m/>
    <d v="2025-09-15T00:00:00"/>
    <d v="2025-09-30T00:00:00"/>
    <n v="105206.82"/>
    <n v="105206.81999999999"/>
    <s v=""/>
    <n v="5090"/>
    <d v="2025-10-09T00:00:00"/>
    <n v="1380"/>
    <n v="99664.92"/>
    <d v="2025-10-15T00:00:00"/>
    <n v="15"/>
    <n v="862"/>
    <n v="5541.9"/>
    <d v="2025-10-15T00:00:00"/>
    <n v="15"/>
    <n v="-5.4569682106375694E-12"/>
    <n v="39"/>
    <n v="9"/>
    <x v="67"/>
    <n v="86786.180000000008"/>
    <n v="10013.789999999999"/>
    <n v="2864.95"/>
    <m/>
    <m/>
    <n v="5541.9"/>
    <m/>
    <m/>
    <m/>
    <m/>
    <m/>
    <m/>
    <m/>
    <m/>
    <n v="105206.81999999999"/>
    <n v="2191.8087499999997"/>
  </r>
  <r>
    <x v="9"/>
    <m/>
    <m/>
    <n v="3558"/>
    <x v="5"/>
    <x v="23"/>
    <s v="Akofs Santos"/>
    <s v="5112-5119"/>
    <m/>
    <m/>
    <d v="2025-09-17T00:00:00"/>
    <d v="2025-10-02T00:00:00"/>
    <n v="32903.18"/>
    <n v="32903.179999999993"/>
    <s v=""/>
    <n v="5066"/>
    <m/>
    <m/>
    <m/>
    <m/>
    <s v=""/>
    <m/>
    <m/>
    <m/>
    <s v=""/>
    <n v="32903.179999999993"/>
    <n v="6"/>
    <m/>
    <x v="3"/>
    <n v="15680"/>
    <m/>
    <n v="1375.6199999999997"/>
    <m/>
    <m/>
    <n v="17757.839999999997"/>
    <n v="-2401.5700000000002"/>
    <m/>
    <m/>
    <m/>
    <m/>
    <m/>
    <n v="491.29"/>
    <m/>
    <n v="32903.179999999993"/>
    <n v="5483.8633333333319"/>
  </r>
  <r>
    <x v="7"/>
    <s v="F"/>
    <m/>
    <n v="3488"/>
    <x v="3"/>
    <x v="3"/>
    <s v="Mykonos"/>
    <n v="4964"/>
    <m/>
    <m/>
    <d v="2025-09-16T00:00:00"/>
    <d v="2025-09-29T00:00:00"/>
    <n v="113190"/>
    <n v="113190"/>
    <s v=""/>
    <n v="5061"/>
    <d v="2025-10-14T00:00:00"/>
    <n v="1400"/>
    <n v="99316"/>
    <d v="2025-10-20T00:00:00"/>
    <n v="21"/>
    <n v="876"/>
    <n v="13874"/>
    <d v="2025-10-20T00:00:00"/>
    <n v="21"/>
    <n v="0"/>
    <n v="39"/>
    <n v="3"/>
    <x v="8"/>
    <n v="93436"/>
    <m/>
    <n v="5880"/>
    <m/>
    <m/>
    <n v="10724"/>
    <n v="3150"/>
    <m/>
    <m/>
    <m/>
    <m/>
    <m/>
    <m/>
    <m/>
    <n v="113190"/>
    <n v="2695"/>
  </r>
  <r>
    <x v="9"/>
    <m/>
    <m/>
    <n v="3581"/>
    <x v="6"/>
    <x v="5"/>
    <s v="SH1"/>
    <n v="5164"/>
    <m/>
    <m/>
    <d v="2025-09-17T00:00:00"/>
    <d v="2025-10-31T00:00:00"/>
    <n v="198650"/>
    <n v="198650"/>
    <s v=""/>
    <n v="5191"/>
    <m/>
    <m/>
    <m/>
    <m/>
    <s v=""/>
    <m/>
    <m/>
    <m/>
    <s v=""/>
    <n v="198650"/>
    <n v="45"/>
    <m/>
    <x v="33"/>
    <n v="198650"/>
    <m/>
    <m/>
    <m/>
    <m/>
    <m/>
    <m/>
    <m/>
    <m/>
    <m/>
    <m/>
    <m/>
    <m/>
    <m/>
    <n v="198650"/>
    <n v="4414.4444444444443"/>
  </r>
  <r>
    <x v="7"/>
    <m/>
    <m/>
    <n v="3558"/>
    <x v="5"/>
    <x v="23"/>
    <s v="Akofs Santos"/>
    <s v="5112-5119"/>
    <m/>
    <m/>
    <d v="2025-09-17T00:00:00"/>
    <d v="2025-10-02T00:00:00"/>
    <n v="212787.14"/>
    <n v="212787.13999999998"/>
    <s v=""/>
    <n v="5066"/>
    <m/>
    <m/>
    <m/>
    <m/>
    <s v=""/>
    <m/>
    <m/>
    <m/>
    <s v=""/>
    <n v="212787.13999999998"/>
    <n v="42"/>
    <m/>
    <x v="8"/>
    <n v="109760"/>
    <m/>
    <n v="1375.6200000000001"/>
    <m/>
    <m/>
    <n v="82869.919999999998"/>
    <n v="7729.6"/>
    <m/>
    <n v="11052"/>
    <m/>
    <m/>
    <m/>
    <m/>
    <m/>
    <n v="212787.13999999998"/>
    <n v="5066.3604761904762"/>
  </r>
  <r>
    <x v="9"/>
    <m/>
    <m/>
    <n v="3266"/>
    <x v="3"/>
    <x v="1"/>
    <s v="MV-32"/>
    <n v="4601"/>
    <m/>
    <m/>
    <d v="2025-09-18T00:00:00"/>
    <d v="2025-10-02T00:00:00"/>
    <m/>
    <n v="0"/>
    <s v=""/>
    <n v="5101"/>
    <m/>
    <m/>
    <m/>
    <m/>
    <s v=""/>
    <m/>
    <m/>
    <m/>
    <s v=""/>
    <n v="0"/>
    <n v="3"/>
    <m/>
    <x v="29"/>
    <m/>
    <m/>
    <m/>
    <m/>
    <m/>
    <m/>
    <m/>
    <m/>
    <m/>
    <m/>
    <m/>
    <m/>
    <m/>
    <m/>
    <n v="0"/>
    <n v="0"/>
  </r>
  <r>
    <x v="7"/>
    <m/>
    <m/>
    <n v="3266"/>
    <x v="3"/>
    <x v="1"/>
    <s v="MV-32"/>
    <n v="4601"/>
    <m/>
    <m/>
    <d v="2025-09-18T00:00:00"/>
    <d v="2025-10-02T00:00:00"/>
    <m/>
    <n v="0"/>
    <s v=""/>
    <n v="5101"/>
    <m/>
    <m/>
    <m/>
    <m/>
    <s v=""/>
    <m/>
    <m/>
    <m/>
    <s v=""/>
    <n v="0"/>
    <n v="38"/>
    <m/>
    <x v="79"/>
    <m/>
    <m/>
    <m/>
    <m/>
    <m/>
    <m/>
    <m/>
    <m/>
    <m/>
    <m/>
    <m/>
    <m/>
    <m/>
    <m/>
    <n v="0"/>
    <n v="0"/>
  </r>
  <r>
    <x v="9"/>
    <s v="F"/>
    <m/>
    <n v="3462"/>
    <x v="3"/>
    <x v="10"/>
    <s v="Arabia I"/>
    <n v="4935"/>
    <m/>
    <m/>
    <d v="2025-09-19T00:00:00"/>
    <d v="2025-10-03T00:00:00"/>
    <n v="18908"/>
    <n v="18908.000000000004"/>
    <s v=""/>
    <n v="5091"/>
    <d v="2025-10-09T00:00:00"/>
    <n v="1389"/>
    <n v="15468"/>
    <d v="2025-10-16T00:00:00"/>
    <n v="13"/>
    <n v="865"/>
    <n v="3440"/>
    <d v="2025-10-16T00:00:00"/>
    <n v="13"/>
    <n v="3.637978807091713E-12"/>
    <n v="6"/>
    <m/>
    <x v="3"/>
    <n v="14268.000000000004"/>
    <m/>
    <n v="1200"/>
    <m/>
    <m/>
    <n v="3440"/>
    <m/>
    <m/>
    <m/>
    <m/>
    <m/>
    <m/>
    <m/>
    <m/>
    <n v="18908.000000000004"/>
    <n v="3151.3333333333339"/>
  </r>
  <r>
    <x v="7"/>
    <m/>
    <m/>
    <n v="3573"/>
    <x v="1"/>
    <x v="17"/>
    <s v="PBS"/>
    <n v="5136"/>
    <m/>
    <m/>
    <d v="2025-09-18T00:00:00"/>
    <d v="2025-09-21T00:00:00"/>
    <n v="21096.6"/>
    <n v="21096.6"/>
    <s v=""/>
    <n v="5085"/>
    <m/>
    <m/>
    <m/>
    <m/>
    <s v=""/>
    <m/>
    <m/>
    <m/>
    <s v=""/>
    <n v="21096.6"/>
    <n v="9"/>
    <m/>
    <x v="17"/>
    <n v="18921.599999999999"/>
    <m/>
    <m/>
    <m/>
    <m/>
    <n v="1800"/>
    <m/>
    <m/>
    <m/>
    <m/>
    <m/>
    <m/>
    <n v="375"/>
    <m/>
    <n v="21096.6"/>
    <n v="2344.0666666666666"/>
  </r>
  <r>
    <x v="7"/>
    <m/>
    <m/>
    <n v="3574"/>
    <x v="1"/>
    <x v="17"/>
    <s v="Base"/>
    <n v="5149"/>
    <m/>
    <m/>
    <d v="2025-09-18T00:00:00"/>
    <d v="2025-09-18T00:00:00"/>
    <n v="3705"/>
    <n v="3705"/>
    <s v=""/>
    <n v="5064"/>
    <m/>
    <m/>
    <m/>
    <m/>
    <s v=""/>
    <m/>
    <m/>
    <m/>
    <s v=""/>
    <n v="3705"/>
    <n v="1"/>
    <m/>
    <x v="39"/>
    <n v="2380"/>
    <m/>
    <m/>
    <m/>
    <m/>
    <n v="950"/>
    <m/>
    <m/>
    <m/>
    <m/>
    <m/>
    <m/>
    <n v="375"/>
    <m/>
    <n v="3705"/>
    <n v="3705"/>
  </r>
  <r>
    <x v="7"/>
    <s v="F"/>
    <m/>
    <n v="3462"/>
    <x v="3"/>
    <x v="10"/>
    <s v="Arabia I"/>
    <n v="4935"/>
    <m/>
    <m/>
    <d v="2025-09-19T00:00:00"/>
    <d v="2025-10-03T00:00:00"/>
    <n v="125952.58"/>
    <n v="125952.57999999999"/>
    <s v=""/>
    <n v="5091"/>
    <d v="2025-10-09T00:00:00"/>
    <n v="1389"/>
    <n v="105312.58"/>
    <d v="2025-10-16T00:00:00"/>
    <n v="13"/>
    <n v="865"/>
    <n v="20640"/>
    <d v="2025-10-16T00:00:00"/>
    <n v="13"/>
    <n v="-1.4551915228366852E-11"/>
    <n v="36"/>
    <m/>
    <x v="11"/>
    <n v="85608"/>
    <m/>
    <n v="18106.96"/>
    <n v="1597.62"/>
    <m/>
    <n v="20640"/>
    <m/>
    <m/>
    <m/>
    <m/>
    <m/>
    <m/>
    <m/>
    <m/>
    <n v="125952.57999999999"/>
    <n v="3498.6827777777776"/>
  </r>
  <r>
    <x v="9"/>
    <s v="F"/>
    <m/>
    <n v="3542"/>
    <x v="0"/>
    <x v="3"/>
    <s v="PBS"/>
    <n v="5079"/>
    <m/>
    <m/>
    <d v="2025-09-21T00:00:00"/>
    <d v="2025-09-27T00:00:00"/>
    <n v="-616.82000000000005"/>
    <n v="-616.81999999999971"/>
    <s v=""/>
    <n v="5083"/>
    <d v="2025-10-10T00:00:00"/>
    <n v="1381"/>
    <n v="-20"/>
    <d v="2025-10-15T00:00:00"/>
    <n v="18"/>
    <n v="861"/>
    <n v="-596.81999999999971"/>
    <d v="2025-10-15T00:00:00"/>
    <n v="18"/>
    <n v="0"/>
    <m/>
    <m/>
    <x v="0"/>
    <n v="-20"/>
    <m/>
    <m/>
    <m/>
    <m/>
    <n v="-596.81999999999971"/>
    <m/>
    <m/>
    <m/>
    <m/>
    <m/>
    <m/>
    <m/>
    <m/>
    <n v="-616.81999999999971"/>
    <s v=""/>
  </r>
  <r>
    <x v="7"/>
    <s v="F"/>
    <m/>
    <n v="3566"/>
    <x v="3"/>
    <x v="13"/>
    <s v="Admarine"/>
    <n v="5116"/>
    <m/>
    <m/>
    <d v="2025-09-21T00:00:00"/>
    <d v="2025-10-04T00:00:00"/>
    <n v="78444.160000000003"/>
    <n v="78444.160000000003"/>
    <s v=""/>
    <n v="5080"/>
    <d v="2025-10-20T00:00:00"/>
    <n v="1405"/>
    <n v="65856.160000000003"/>
    <d v="2025-11-03T00:00:00"/>
    <n v="30"/>
    <n v="879"/>
    <n v="12588"/>
    <d v="2025-11-03T00:00:00"/>
    <n v="30"/>
    <n v="0"/>
    <n v="30"/>
    <m/>
    <x v="19"/>
    <n v="58524.400000000009"/>
    <m/>
    <n v="7331.76"/>
    <m/>
    <m/>
    <n v="10068"/>
    <n v="2520"/>
    <m/>
    <m/>
    <m/>
    <m/>
    <m/>
    <m/>
    <m/>
    <n v="78444.160000000003"/>
    <n v="2614.8053333333332"/>
  </r>
  <r>
    <x v="9"/>
    <s v="F"/>
    <m/>
    <n v="3566"/>
    <x v="3"/>
    <x v="13"/>
    <s v="Admarine"/>
    <n v="5116"/>
    <m/>
    <m/>
    <d v="2025-09-21T00:00:00"/>
    <d v="2025-10-04T00:00:00"/>
    <n v="58445.48"/>
    <n v="58445.479999999996"/>
    <s v=""/>
    <n v="5080"/>
    <d v="2025-10-20T00:00:00"/>
    <n v="1405"/>
    <n v="34141.609999999993"/>
    <d v="2025-11-03T00:00:00"/>
    <n v="30"/>
    <n v="879"/>
    <n v="24303.870000000003"/>
    <d v="2025-11-03T00:00:00"/>
    <n v="30"/>
    <n v="0"/>
    <n v="9"/>
    <m/>
    <x v="17"/>
    <n v="17557.319999999992"/>
    <m/>
    <n v="14986.67"/>
    <n v="1597.62"/>
    <m/>
    <n v="3020.3999999999996"/>
    <n v="21283.47"/>
    <m/>
    <m/>
    <m/>
    <m/>
    <m/>
    <m/>
    <m/>
    <n v="58445.479999999996"/>
    <n v="6493.942222222222"/>
  </r>
  <r>
    <x v="10"/>
    <s v="F"/>
    <m/>
    <n v="3566"/>
    <x v="3"/>
    <x v="13"/>
    <s v="Admarine"/>
    <n v="5116"/>
    <m/>
    <m/>
    <d v="2025-09-21T00:00:00"/>
    <d v="2025-10-04T00:00:00"/>
    <n v="-3672.41"/>
    <n v="-3672.4100000000017"/>
    <s v=""/>
    <n v="5080"/>
    <d v="2025-10-20T00:00:00"/>
    <n v="1405"/>
    <n v="-2326.9100000000017"/>
    <d v="2025-11-03T00:00:00"/>
    <n v="30"/>
    <n v="879"/>
    <n v="-1345.5"/>
    <d v="2025-11-03T00:00:00"/>
    <n v="30"/>
    <n v="0"/>
    <m/>
    <m/>
    <x v="0"/>
    <m/>
    <m/>
    <n v="-1704.7400000000016"/>
    <n v="-622.16999999999985"/>
    <m/>
    <m/>
    <n v="-1345.5"/>
    <m/>
    <m/>
    <m/>
    <m/>
    <m/>
    <m/>
    <m/>
    <n v="-3672.4100000000017"/>
    <s v=""/>
  </r>
  <r>
    <x v="7"/>
    <s v="F"/>
    <m/>
    <n v="3545"/>
    <x v="3"/>
    <x v="13"/>
    <s v="Gold Star"/>
    <n v="5088"/>
    <m/>
    <m/>
    <d v="2025-09-21T00:00:00"/>
    <d v="2025-10-05T00:00:00"/>
    <n v="69259.72"/>
    <n v="69259.72"/>
    <s v=""/>
    <n v="5063"/>
    <d v="2025-10-07T00:00:00"/>
    <n v="1393"/>
    <n v="59444"/>
    <d v="2025-10-17T00:00:00"/>
    <n v="12"/>
    <n v="874"/>
    <n v="9815.7199999999993"/>
    <d v="2025-10-17T00:00:00"/>
    <n v="12"/>
    <n v="1.8189894035458565E-12"/>
    <n v="30"/>
    <m/>
    <x v="19"/>
    <n v="55940"/>
    <m/>
    <n v="3504"/>
    <m/>
    <m/>
    <n v="9815.7199999999993"/>
    <m/>
    <m/>
    <m/>
    <m/>
    <m/>
    <m/>
    <m/>
    <m/>
    <n v="69259.72"/>
    <n v="2308.6573333333336"/>
  </r>
  <r>
    <x v="9"/>
    <s v="F"/>
    <m/>
    <n v="3545"/>
    <x v="3"/>
    <x v="13"/>
    <s v="Gold Star"/>
    <n v="5088"/>
    <m/>
    <m/>
    <d v="2025-09-21T00:00:00"/>
    <d v="2025-10-05T00:00:00"/>
    <n v="35768.28"/>
    <n v="35768.28"/>
    <s v=""/>
    <n v="5063"/>
    <d v="2025-10-07T00:00:00"/>
    <n v="1393"/>
    <n v="23544"/>
    <d v="2025-10-17T00:00:00"/>
    <n v="12"/>
    <n v="874"/>
    <n v="12224.28"/>
    <d v="2025-10-17T00:00:00"/>
    <n v="12"/>
    <n v="-1.8189894035458565E-12"/>
    <n v="12"/>
    <m/>
    <x v="10"/>
    <n v="22376"/>
    <m/>
    <m/>
    <m/>
    <m/>
    <n v="12724.28"/>
    <n v="1168"/>
    <m/>
    <m/>
    <m/>
    <m/>
    <n v="-500"/>
    <m/>
    <m/>
    <n v="35768.28"/>
    <n v="2980.69"/>
  </r>
  <r>
    <x v="7"/>
    <s v="F"/>
    <m/>
    <n v="3473"/>
    <x v="0"/>
    <x v="11"/>
    <s v="SH2"/>
    <n v="4917"/>
    <m/>
    <m/>
    <d v="2025-09-21T00:00:00"/>
    <d v="2025-09-28T00:00:00"/>
    <n v="54121.599999999999"/>
    <n v="54121.600000000006"/>
    <s v=""/>
    <n v="5093"/>
    <d v="2025-10-07T00:00:00"/>
    <n v="3909"/>
    <n v="45878.400000000001"/>
    <d v="2025-11-03T00:00:00"/>
    <n v="36"/>
    <n v="2530"/>
    <n v="8243.2000000000007"/>
    <d v="2025-11-03T00:00:00"/>
    <n v="36"/>
    <n v="3.637978807091713E-12"/>
    <n v="21"/>
    <m/>
    <x v="7"/>
    <n v="44150.400000000001"/>
    <m/>
    <n v="1728"/>
    <m/>
    <m/>
    <n v="8243.2000000000007"/>
    <m/>
    <m/>
    <m/>
    <m/>
    <m/>
    <m/>
    <m/>
    <m/>
    <n v="54121.600000000006"/>
    <n v="2577.2190476190481"/>
  </r>
  <r>
    <x v="7"/>
    <s v="F"/>
    <m/>
    <n v="3542"/>
    <x v="0"/>
    <x v="3"/>
    <s v="PBS"/>
    <n v="5079"/>
    <m/>
    <m/>
    <d v="2025-09-21T00:00:00"/>
    <d v="2025-09-27T00:00:00"/>
    <n v="86981.41"/>
    <n v="86981.41"/>
    <s v=""/>
    <n v="5083"/>
    <d v="2025-10-10T00:00:00"/>
    <n v="1381"/>
    <n v="83997.31"/>
    <d v="2025-10-15T00:00:00"/>
    <n v="18"/>
    <n v="861"/>
    <n v="2984.1"/>
    <d v="2025-10-15T00:00:00"/>
    <n v="18"/>
    <n v="5.9117155615240335E-12"/>
    <n v="21"/>
    <m/>
    <x v="7"/>
    <n v="83997.31"/>
    <m/>
    <m/>
    <m/>
    <m/>
    <n v="2984.1"/>
    <m/>
    <m/>
    <m/>
    <m/>
    <m/>
    <m/>
    <m/>
    <m/>
    <n v="86981.41"/>
    <n v="4141.9719047619046"/>
  </r>
  <r>
    <x v="9"/>
    <s v="F"/>
    <m/>
    <n v="3294"/>
    <x v="2"/>
    <x v="10"/>
    <s v="Takatsugu J"/>
    <n v="3701"/>
    <m/>
    <m/>
    <d v="2025-09-22T00:00:00"/>
    <d v="2025-10-05T00:00:00"/>
    <n v="33562.870000000003"/>
    <n v="33562.870000000003"/>
    <s v=""/>
    <n v="5092"/>
    <d v="2025-10-06T00:00:00"/>
    <n v="1363"/>
    <n v="20137.63"/>
    <d v="2025-10-09T00:00:00"/>
    <n v="4"/>
    <n v="847"/>
    <n v="13425.24"/>
    <d v="2025-10-09T00:00:00"/>
    <n v="4"/>
    <n v="1.8189894035458565E-12"/>
    <n v="15"/>
    <m/>
    <x v="15"/>
    <n v="20137.63"/>
    <m/>
    <m/>
    <m/>
    <m/>
    <n v="13425.24"/>
    <m/>
    <m/>
    <m/>
    <m/>
    <m/>
    <m/>
    <m/>
    <m/>
    <n v="33562.870000000003"/>
    <n v="2237.5246666666667"/>
  </r>
  <r>
    <x v="7"/>
    <s v="F"/>
    <m/>
    <n v="3294"/>
    <x v="2"/>
    <x v="10"/>
    <s v="Takatsugu J"/>
    <n v="3701"/>
    <m/>
    <m/>
    <d v="2025-09-22T00:00:00"/>
    <d v="2025-10-05T00:00:00"/>
    <n v="60412.88"/>
    <n v="60412.880000000005"/>
    <s v=""/>
    <n v="5092"/>
    <d v="2025-10-06T00:00:00"/>
    <n v="1363"/>
    <n v="36247.730000000003"/>
    <d v="2025-10-09T00:00:00"/>
    <n v="4"/>
    <n v="847"/>
    <n v="24165.15"/>
    <d v="2025-10-09T00:00:00"/>
    <n v="4"/>
    <n v="0"/>
    <n v="27"/>
    <m/>
    <x v="43"/>
    <n v="36247.730000000003"/>
    <m/>
    <m/>
    <m/>
    <m/>
    <n v="24165.15"/>
    <m/>
    <m/>
    <m/>
    <m/>
    <m/>
    <m/>
    <m/>
    <m/>
    <n v="60412.880000000005"/>
    <n v="2237.5140740740744"/>
  </r>
  <r>
    <x v="7"/>
    <m/>
    <m/>
    <n v="3539"/>
    <x v="5"/>
    <x v="31"/>
    <s v="P-70"/>
    <n v="3539"/>
    <m/>
    <m/>
    <d v="2025-09-22T00:00:00"/>
    <d v="2025-10-24T00:00:00"/>
    <n v="82625"/>
    <n v="82625"/>
    <s v=""/>
    <n v="5059"/>
    <m/>
    <m/>
    <m/>
    <m/>
    <s v=""/>
    <m/>
    <m/>
    <m/>
    <s v=""/>
    <n v="82625"/>
    <n v="27"/>
    <m/>
    <x v="43"/>
    <n v="82625"/>
    <m/>
    <m/>
    <m/>
    <m/>
    <m/>
    <m/>
    <m/>
    <m/>
    <m/>
    <m/>
    <m/>
    <m/>
    <m/>
    <n v="82625"/>
    <n v="3060.1851851851852"/>
  </r>
  <r>
    <x v="7"/>
    <s v="F"/>
    <m/>
    <n v="3578"/>
    <x v="0"/>
    <x v="3"/>
    <s v="Mykonos"/>
    <n v="5162"/>
    <m/>
    <m/>
    <d v="2025-09-22T00:00:00"/>
    <d v="2025-09-27T00:00:00"/>
    <n v="25708.6"/>
    <n v="25708.6"/>
    <s v=""/>
    <n v="5069"/>
    <d v="2025-09-30T00:00:00"/>
    <n v="1369"/>
    <n v="25367.56"/>
    <d v="2025-10-10T00:00:00"/>
    <n v="13"/>
    <n v="852"/>
    <n v="341.04"/>
    <d v="2025-10-10T00:00:00"/>
    <n v="13"/>
    <n v="-2.7853275241795927E-12"/>
    <n v="4"/>
    <n v="1"/>
    <x v="2"/>
    <n v="10163"/>
    <n v="1270.3699999999999"/>
    <n v="1134.19"/>
    <m/>
    <m/>
    <n v="341.04"/>
    <m/>
    <m/>
    <n v="12800"/>
    <m/>
    <m/>
    <m/>
    <m/>
    <m/>
    <n v="25708.6"/>
    <n v="5141.7199999999993"/>
  </r>
  <r>
    <x v="9"/>
    <m/>
    <m/>
    <n v="3539"/>
    <x v="5"/>
    <x v="31"/>
    <s v="P-70"/>
    <n v="3539"/>
    <m/>
    <m/>
    <d v="2025-09-22T00:00:00"/>
    <d v="2025-10-24T00:00:00"/>
    <n v="82625"/>
    <n v="82625"/>
    <s v=""/>
    <n v="5059"/>
    <m/>
    <m/>
    <m/>
    <m/>
    <s v=""/>
    <m/>
    <m/>
    <m/>
    <s v=""/>
    <n v="82625"/>
    <n v="49"/>
    <n v="11"/>
    <x v="34"/>
    <n v="82625"/>
    <m/>
    <m/>
    <m/>
    <m/>
    <m/>
    <m/>
    <m/>
    <m/>
    <m/>
    <m/>
    <m/>
    <m/>
    <m/>
    <n v="82625"/>
    <n v="1377.0833333333333"/>
  </r>
  <r>
    <x v="9"/>
    <m/>
    <m/>
    <n v="3579"/>
    <x v="4"/>
    <x v="6"/>
    <s v="DS Carolina"/>
    <n v="5156"/>
    <m/>
    <m/>
    <d v="2025-09-24T00:00:00"/>
    <d v="2025-10-01T00:00:00"/>
    <n v="-7700"/>
    <n v="-7700"/>
    <s v=""/>
    <n v="5117"/>
    <m/>
    <m/>
    <m/>
    <m/>
    <s v=""/>
    <m/>
    <m/>
    <m/>
    <s v=""/>
    <n v="-7700"/>
    <m/>
    <m/>
    <x v="0"/>
    <m/>
    <m/>
    <m/>
    <m/>
    <m/>
    <n v="-7700"/>
    <m/>
    <m/>
    <m/>
    <m/>
    <m/>
    <m/>
    <m/>
    <m/>
    <n v="-7700"/>
    <s v=""/>
  </r>
  <r>
    <x v="7"/>
    <m/>
    <m/>
    <n v="3579"/>
    <x v="4"/>
    <x v="6"/>
    <s v="DS Carolina"/>
    <n v="5156"/>
    <m/>
    <m/>
    <d v="2025-09-24T00:00:00"/>
    <d v="2025-10-01T00:00:00"/>
    <n v="7700"/>
    <n v="7700"/>
    <s v=""/>
    <n v="5117"/>
    <m/>
    <m/>
    <m/>
    <m/>
    <s v=""/>
    <m/>
    <m/>
    <m/>
    <s v=""/>
    <n v="7700"/>
    <m/>
    <m/>
    <x v="0"/>
    <m/>
    <m/>
    <m/>
    <m/>
    <m/>
    <n v="7700"/>
    <m/>
    <m/>
    <m/>
    <m/>
    <m/>
    <m/>
    <m/>
    <m/>
    <n v="7700"/>
    <s v=""/>
  </r>
  <r>
    <x v="7"/>
    <s v="F"/>
    <m/>
    <n v="3543"/>
    <x v="3"/>
    <x v="5"/>
    <s v="SH1"/>
    <n v="4912"/>
    <m/>
    <m/>
    <d v="2025-09-01T00:00:00"/>
    <d v="2025-09-30T00:00:00"/>
    <n v="22800"/>
    <n v="22800"/>
    <s v=""/>
    <n v="5097"/>
    <d v="2025-10-07T00:00:00"/>
    <n v="1360"/>
    <n v="22800"/>
    <d v="2025-10-08T00:00:00"/>
    <n v="8"/>
    <m/>
    <m/>
    <m/>
    <s v=""/>
    <n v="0"/>
    <m/>
    <m/>
    <x v="0"/>
    <m/>
    <m/>
    <m/>
    <m/>
    <m/>
    <m/>
    <m/>
    <m/>
    <m/>
    <m/>
    <m/>
    <m/>
    <m/>
    <n v="22800"/>
    <n v="22800"/>
    <s v=""/>
  </r>
  <r>
    <x v="7"/>
    <s v="F"/>
    <m/>
    <n v="3489"/>
    <x v="3"/>
    <x v="3"/>
    <s v="KG2"/>
    <n v="4964"/>
    <m/>
    <m/>
    <d v="2025-09-24T00:00:00"/>
    <d v="2025-10-12T00:00:00"/>
    <n v="63532"/>
    <n v="63532"/>
    <s v=""/>
    <n v="5104"/>
    <d v="2025-10-20T00:00:00"/>
    <n v="1413"/>
    <n v="49658"/>
    <d v="2025-11-03T00:00:00"/>
    <n v="22"/>
    <n v="887"/>
    <n v="13874"/>
    <d v="2025-11-03T00:00:00"/>
    <n v="22"/>
    <n v="0"/>
    <n v="15"/>
    <n v="7"/>
    <x v="86"/>
    <n v="46718"/>
    <m/>
    <n v="2940"/>
    <m/>
    <m/>
    <n v="10724"/>
    <n v="3150"/>
    <m/>
    <m/>
    <m/>
    <m/>
    <m/>
    <m/>
    <m/>
    <n v="63532"/>
    <n v="2887.818181818182"/>
  </r>
  <r>
    <x v="9"/>
    <s v="F"/>
    <m/>
    <n v="3489"/>
    <x v="3"/>
    <x v="3"/>
    <s v="KG2"/>
    <n v="4964"/>
    <m/>
    <m/>
    <d v="2025-09-24T00:00:00"/>
    <d v="2025-10-12T00:00:00"/>
    <n v="82333.08"/>
    <n v="82333.08"/>
    <s v=""/>
    <n v="5104"/>
    <d v="2025-10-20T00:00:00"/>
    <n v="1413"/>
    <n v="80801.08"/>
    <d v="2025-11-03T00:00:00"/>
    <n v="22"/>
    <n v="887"/>
    <n v="1532"/>
    <d v="2025-11-03T00:00:00"/>
    <n v="22"/>
    <n v="0"/>
    <n v="33"/>
    <n v="1"/>
    <x v="116"/>
    <n v="66470"/>
    <n v="8776.5"/>
    <n v="360.13999999999987"/>
    <n v="5194.4399999999996"/>
    <m/>
    <n v="1532"/>
    <m/>
    <m/>
    <m/>
    <m/>
    <m/>
    <m/>
    <m/>
    <m/>
    <n v="82333.08"/>
    <n v="2421.5611764705882"/>
  </r>
  <r>
    <x v="7"/>
    <s v="E"/>
    <m/>
    <n v="3572"/>
    <x v="5"/>
    <x v="7"/>
    <s v="Peregrino Alpha"/>
    <n v="5145"/>
    <m/>
    <m/>
    <d v="2025-09-24T00:00:00"/>
    <d v="2025-11-10T00:00:00"/>
    <n v="75706.55"/>
    <n v="75706.55"/>
    <s v=""/>
    <n v="5074"/>
    <m/>
    <m/>
    <m/>
    <m/>
    <s v=""/>
    <m/>
    <m/>
    <m/>
    <s v=""/>
    <n v="75706.55"/>
    <n v="21"/>
    <m/>
    <x v="7"/>
    <n v="47062.400000000001"/>
    <m/>
    <n v="1375.6200000000001"/>
    <m/>
    <m/>
    <n v="23403.73"/>
    <n v="3864.8"/>
    <m/>
    <m/>
    <m/>
    <m/>
    <m/>
    <m/>
    <m/>
    <n v="75706.55"/>
    <n v="3605.0738095238098"/>
  </r>
  <r>
    <x v="9"/>
    <s v="E"/>
    <m/>
    <n v="3572"/>
    <x v="5"/>
    <x v="7"/>
    <s v="Peregrino Alpha"/>
    <n v="5145"/>
    <m/>
    <m/>
    <d v="2025-09-24T00:00:00"/>
    <d v="2025-11-10T00:00:00"/>
    <n v="311605.96000000002"/>
    <n v="311605.96000000002"/>
    <s v=""/>
    <n v="5074"/>
    <m/>
    <m/>
    <m/>
    <m/>
    <s v=""/>
    <m/>
    <m/>
    <m/>
    <s v=""/>
    <n v="311605.96000000002"/>
    <n v="78"/>
    <m/>
    <x v="58"/>
    <n v="175683.20000000001"/>
    <m/>
    <n v="3668.32"/>
    <m/>
    <m/>
    <n v="120362.04"/>
    <m/>
    <m/>
    <n v="11052"/>
    <m/>
    <n v="840.4"/>
    <m/>
    <m/>
    <m/>
    <n v="311605.96000000002"/>
    <n v="3994.9482051282052"/>
  </r>
  <r>
    <x v="7"/>
    <s v="F"/>
    <m/>
    <n v="3011"/>
    <x v="0"/>
    <x v="6"/>
    <s v="SSV Victoria"/>
    <n v="4037"/>
    <m/>
    <m/>
    <d v="2025-09-26T00:00:00"/>
    <d v="2025-10-11T00:00:00"/>
    <n v="19520"/>
    <n v="19520"/>
    <s v=""/>
    <n v="5072"/>
    <d v="2025-10-14T00:00:00"/>
    <n v="1388"/>
    <n v="17000"/>
    <d v="2025-10-16T00:00:00"/>
    <n v="5"/>
    <n v="864"/>
    <n v="2520"/>
    <d v="2025-10-16T00:00:00"/>
    <n v="5"/>
    <n v="0"/>
    <n v="8"/>
    <m/>
    <x v="5"/>
    <n v="15840"/>
    <m/>
    <n v="1160"/>
    <m/>
    <m/>
    <n v="2520"/>
    <m/>
    <m/>
    <m/>
    <m/>
    <m/>
    <m/>
    <m/>
    <m/>
    <n v="19520"/>
    <n v="2440"/>
  </r>
  <r>
    <x v="9"/>
    <m/>
    <m/>
    <n v="3586"/>
    <x v="1"/>
    <x v="17"/>
    <s v="Base"/>
    <n v="5169"/>
    <m/>
    <m/>
    <d v="2025-09-26T00:00:00"/>
    <d v="2025-09-26T00:00:00"/>
    <n v="3590.19"/>
    <n v="3590.19"/>
    <s v=""/>
    <n v="5123"/>
    <d v="2025-10-15T00:00:00"/>
    <m/>
    <m/>
    <m/>
    <s v=""/>
    <m/>
    <m/>
    <m/>
    <s v=""/>
    <n v="3590.19"/>
    <n v="1"/>
    <m/>
    <x v="39"/>
    <n v="2380"/>
    <m/>
    <n v="215.19"/>
    <m/>
    <m/>
    <n v="620"/>
    <m/>
    <m/>
    <m/>
    <m/>
    <m/>
    <m/>
    <n v="375"/>
    <m/>
    <n v="3590.19"/>
    <n v="3590.19"/>
  </r>
  <r>
    <x v="9"/>
    <s v="F"/>
    <m/>
    <n v="3011"/>
    <x v="0"/>
    <x v="6"/>
    <s v="SSV Victoria"/>
    <n v="4037"/>
    <m/>
    <m/>
    <d v="2025-09-26T00:00:00"/>
    <d v="2025-10-11T00:00:00"/>
    <n v="74680"/>
    <n v="74680"/>
    <s v=""/>
    <n v="5072"/>
    <d v="2025-10-14T00:00:00"/>
    <n v="1388"/>
    <n v="66840"/>
    <d v="2025-10-16T00:00:00"/>
    <n v="5"/>
    <n v="864"/>
    <n v="7840"/>
    <d v="2025-10-16T00:00:00"/>
    <n v="5"/>
    <n v="0"/>
    <n v="34"/>
    <m/>
    <x v="116"/>
    <n v="64520"/>
    <m/>
    <n v="2320"/>
    <m/>
    <m/>
    <n v="7840"/>
    <m/>
    <m/>
    <m/>
    <m/>
    <m/>
    <m/>
    <m/>
    <m/>
    <n v="74680"/>
    <n v="2196.4705882352941"/>
  </r>
  <r>
    <x v="7"/>
    <m/>
    <m/>
    <n v="3380"/>
    <x v="3"/>
    <x v="1"/>
    <s v="MV-20"/>
    <n v="4784"/>
    <m/>
    <m/>
    <d v="2025-09-27T00:00:00"/>
    <d v="2025-10-13T00:00:00"/>
    <n v="26500"/>
    <n v="26500"/>
    <s v=""/>
    <n v="5105"/>
    <d v="2025-10-15T00:00:00"/>
    <m/>
    <m/>
    <m/>
    <s v=""/>
    <m/>
    <m/>
    <m/>
    <s v=""/>
    <n v="26500"/>
    <n v="12"/>
    <n v="6"/>
    <x v="9"/>
    <n v="26500"/>
    <m/>
    <m/>
    <m/>
    <m/>
    <m/>
    <m/>
    <m/>
    <m/>
    <m/>
    <m/>
    <m/>
    <m/>
    <m/>
    <n v="26500"/>
    <n v="1472.2222222222222"/>
  </r>
  <r>
    <x v="9"/>
    <m/>
    <m/>
    <n v="3380"/>
    <x v="3"/>
    <x v="1"/>
    <s v="MV-20"/>
    <n v="4784"/>
    <m/>
    <m/>
    <d v="2025-09-27T00:00:00"/>
    <d v="2025-10-13T00:00:00"/>
    <n v="43178.75"/>
    <n v="43178.75"/>
    <s v=""/>
    <n v="5105"/>
    <d v="2025-10-15T00:00:00"/>
    <m/>
    <m/>
    <m/>
    <s v=""/>
    <m/>
    <m/>
    <m/>
    <s v=""/>
    <n v="43178.75"/>
    <n v="39"/>
    <n v="-6"/>
    <x v="16"/>
    <n v="42788.9"/>
    <m/>
    <m/>
    <m/>
    <m/>
    <m/>
    <m/>
    <m/>
    <m/>
    <m/>
    <m/>
    <n v="389.85"/>
    <m/>
    <m/>
    <n v="43178.75"/>
    <n v="1308.4469696969697"/>
  </r>
  <r>
    <x v="7"/>
    <s v="F"/>
    <m/>
    <n v="3436"/>
    <x v="3"/>
    <x v="6"/>
    <s v="DS Carolina"/>
    <n v="4750"/>
    <m/>
    <m/>
    <d v="2025-09-28T00:00:00"/>
    <d v="2025-10-11T00:00:00"/>
    <n v="21028.799999999999"/>
    <n v="21028.799999999999"/>
    <s v=""/>
    <n v="5035"/>
    <d v="2025-10-13T00:00:00"/>
    <n v="1378"/>
    <n v="19318.8"/>
    <d v="2025-10-15T00:00:00"/>
    <n v="4"/>
    <n v="859"/>
    <n v="1710"/>
    <d v="2025-10-15T00:00:00"/>
    <n v="4"/>
    <n v="0"/>
    <n v="9"/>
    <m/>
    <x v="17"/>
    <n v="17578.8"/>
    <m/>
    <n v="1740"/>
    <m/>
    <m/>
    <n v="1710"/>
    <m/>
    <m/>
    <m/>
    <m/>
    <m/>
    <m/>
    <m/>
    <m/>
    <n v="21028.799999999999"/>
    <n v="2336.5333333333333"/>
  </r>
  <r>
    <x v="9"/>
    <s v="F"/>
    <m/>
    <n v="3436"/>
    <x v="3"/>
    <x v="6"/>
    <s v="DS Carolina"/>
    <n v="4750"/>
    <m/>
    <m/>
    <d v="2025-09-28T00:00:00"/>
    <d v="2025-10-11T00:00:00"/>
    <n v="79077.600000000006"/>
    <n v="79077.599999999991"/>
    <s v=""/>
    <n v="5035"/>
    <d v="2025-10-13T00:00:00"/>
    <n v="1378"/>
    <n v="60267.6"/>
    <d v="2025-10-15T00:00:00"/>
    <n v="4"/>
    <n v="859"/>
    <n v="18810"/>
    <d v="2025-10-15T00:00:00"/>
    <n v="4"/>
    <n v="-7.2759576141834259E-12"/>
    <n v="30"/>
    <m/>
    <x v="19"/>
    <n v="58527.599999999991"/>
    <m/>
    <n v="1740"/>
    <m/>
    <m/>
    <n v="18810"/>
    <m/>
    <m/>
    <m/>
    <m/>
    <m/>
    <m/>
    <m/>
    <m/>
    <n v="79077.599999999991"/>
    <n v="2635.9199999999996"/>
  </r>
  <r>
    <x v="7"/>
    <s v="F"/>
    <m/>
    <n v="3031"/>
    <x v="0"/>
    <x v="0"/>
    <s v="ODN I"/>
    <n v="4120"/>
    <m/>
    <m/>
    <d v="2025-09-28T00:00:00"/>
    <d v="2025-10-12T00:00:00"/>
    <n v="7011.15"/>
    <n v="7011.15"/>
    <s v=""/>
    <n v="5073"/>
    <d v="2025-10-31T00:00:00"/>
    <n v="1407"/>
    <n v="6741.48"/>
    <d v="2025-11-03T00:00:00"/>
    <n v="22"/>
    <n v="882"/>
    <n v="269.67"/>
    <d v="2025-11-03T00:00:00"/>
    <n v="22"/>
    <n v="5.6843418860808015E-14"/>
    <n v="3"/>
    <m/>
    <x v="29"/>
    <n v="6741.48"/>
    <m/>
    <m/>
    <m/>
    <m/>
    <n v="269.67"/>
    <m/>
    <m/>
    <m/>
    <m/>
    <m/>
    <m/>
    <m/>
    <m/>
    <n v="7011.15"/>
    <n v="2337.0499999999997"/>
  </r>
  <r>
    <x v="9"/>
    <s v="F"/>
    <m/>
    <n v="3031"/>
    <x v="0"/>
    <x v="0"/>
    <s v="ODN I"/>
    <n v="4120"/>
    <m/>
    <m/>
    <d v="2025-09-28T00:00:00"/>
    <d v="2025-10-12T00:00:00"/>
    <n v="25707.55"/>
    <n v="25707.550000000003"/>
    <s v=""/>
    <n v="5073"/>
    <d v="2025-10-31T00:00:00"/>
    <n v="1407"/>
    <n v="24718.76"/>
    <d v="2025-11-03T00:00:00"/>
    <n v="22"/>
    <n v="882"/>
    <n v="988.79"/>
    <d v="2025-11-03T00:00:00"/>
    <n v="22"/>
    <n v="4.5474735088646412E-12"/>
    <n v="11"/>
    <m/>
    <x v="12"/>
    <n v="24718.760000000002"/>
    <m/>
    <m/>
    <m/>
    <m/>
    <n v="988.79"/>
    <m/>
    <m/>
    <m/>
    <m/>
    <m/>
    <m/>
    <m/>
    <m/>
    <n v="25707.550000000003"/>
    <n v="2337.0500000000002"/>
  </r>
  <r>
    <x v="11"/>
    <s v="E"/>
    <m/>
    <n v="3031"/>
    <x v="0"/>
    <x v="0"/>
    <s v="ODN I"/>
    <n v="4120"/>
    <m/>
    <m/>
    <d v="2025-10-26T00:00:00"/>
    <d v="2025-11-16T00:00:00"/>
    <m/>
    <n v="0"/>
    <s v=""/>
    <n v="5202"/>
    <m/>
    <m/>
    <m/>
    <m/>
    <s v=""/>
    <m/>
    <m/>
    <m/>
    <s v=""/>
    <n v="0"/>
    <m/>
    <m/>
    <x v="0"/>
    <m/>
    <m/>
    <m/>
    <m/>
    <m/>
    <m/>
    <m/>
    <m/>
    <m/>
    <m/>
    <m/>
    <m/>
    <m/>
    <m/>
    <n v="0"/>
    <s v=""/>
  </r>
  <r>
    <x v="7"/>
    <s v="F"/>
    <m/>
    <n v="3293"/>
    <x v="2"/>
    <x v="5"/>
    <s v="SH2"/>
    <n v="3970"/>
    <m/>
    <m/>
    <d v="2025-09-28T00:00:00"/>
    <d v="2025-10-12T00:00:00"/>
    <n v="19362.75"/>
    <n v="19362.75"/>
    <s v=""/>
    <n v="5077"/>
    <d v="2025-10-14T00:00:00"/>
    <n v="1412"/>
    <n v="11617.65"/>
    <d v="2025-11-03T00:00:00"/>
    <n v="22"/>
    <n v="886"/>
    <n v="7745.1"/>
    <d v="2025-11-03T00:00:00"/>
    <n v="22"/>
    <n v="0"/>
    <n v="9"/>
    <m/>
    <x v="17"/>
    <n v="11617.65"/>
    <m/>
    <m/>
    <m/>
    <m/>
    <n v="7745.1"/>
    <m/>
    <m/>
    <m/>
    <m/>
    <m/>
    <m/>
    <m/>
    <m/>
    <n v="19362.75"/>
    <n v="2151.4166666666665"/>
  </r>
  <r>
    <x v="7"/>
    <s v="F"/>
    <m/>
    <n v="3427"/>
    <x v="0"/>
    <x v="0"/>
    <s v="ODN I"/>
    <n v="4892"/>
    <m/>
    <m/>
    <d v="2025-09-28T00:00:00"/>
    <d v="2025-10-12T00:00:00"/>
    <n v="15640.29"/>
    <n v="15640.289999999997"/>
    <s v=""/>
    <n v="5075"/>
    <d v="2025-10-31T00:00:00"/>
    <n v="1408"/>
    <n v="12584.1"/>
    <d v="2025-11-03T00:00:00"/>
    <n v="22"/>
    <n v="883"/>
    <n v="3056.1899999999996"/>
    <d v="2025-11-03T00:00:00"/>
    <n v="22"/>
    <n v="-2.7284841053187847E-12"/>
    <n v="6"/>
    <m/>
    <x v="3"/>
    <n v="12584.099999999999"/>
    <m/>
    <m/>
    <m/>
    <m/>
    <n v="3056.1899999999996"/>
    <m/>
    <m/>
    <m/>
    <m/>
    <m/>
    <m/>
    <m/>
    <m/>
    <n v="15640.289999999997"/>
    <n v="2606.7149999999997"/>
  </r>
  <r>
    <x v="9"/>
    <s v="F"/>
    <m/>
    <n v="3293"/>
    <x v="2"/>
    <x v="5"/>
    <s v="SH2"/>
    <n v="3970"/>
    <m/>
    <m/>
    <d v="2025-09-28T00:00:00"/>
    <d v="2025-10-12T00:00:00"/>
    <n v="61350.75"/>
    <n v="61350.750000000007"/>
    <s v=""/>
    <n v="5077"/>
    <d v="2025-10-14T00:00:00"/>
    <n v="1412"/>
    <n v="32952.050000000003"/>
    <d v="2025-11-03T00:00:00"/>
    <n v="22"/>
    <n v="886"/>
    <n v="28398.700000000004"/>
    <d v="2025-11-03T00:00:00"/>
    <n v="22"/>
    <n v="0"/>
    <n v="25"/>
    <n v="1"/>
    <x v="137"/>
    <n v="32271.25"/>
    <m/>
    <n v="207"/>
    <n v="473.8"/>
    <m/>
    <n v="28398.700000000004"/>
    <m/>
    <m/>
    <m/>
    <m/>
    <m/>
    <m/>
    <m/>
    <m/>
    <n v="61350.750000000007"/>
    <n v="2359.6442307692309"/>
  </r>
  <r>
    <x v="9"/>
    <s v="F"/>
    <m/>
    <n v="3427"/>
    <x v="0"/>
    <x v="0"/>
    <s v="ODN I"/>
    <n v="4892"/>
    <m/>
    <m/>
    <d v="2025-09-28T00:00:00"/>
    <d v="2025-10-12T00:00:00"/>
    <n v="57347.73"/>
    <n v="57347.73"/>
    <s v=""/>
    <n v="5075"/>
    <d v="2025-10-31T00:00:00"/>
    <n v="1408"/>
    <n v="46141.7"/>
    <d v="2025-11-03T00:00:00"/>
    <n v="22"/>
    <n v="883"/>
    <n v="11206.029999999999"/>
    <d v="2025-11-03T00:00:00"/>
    <n v="22"/>
    <n v="7.2759576141834259E-12"/>
    <n v="22"/>
    <m/>
    <x v="86"/>
    <n v="46141.700000000004"/>
    <m/>
    <m/>
    <m/>
    <m/>
    <n v="11206.029999999999"/>
    <m/>
    <m/>
    <m/>
    <m/>
    <m/>
    <m/>
    <m/>
    <m/>
    <n v="57347.73"/>
    <n v="2606.7150000000001"/>
  </r>
  <r>
    <x v="9"/>
    <s v="F"/>
    <m/>
    <n v="3428"/>
    <x v="0"/>
    <x v="5"/>
    <s v="SH2"/>
    <n v="4897"/>
    <m/>
    <m/>
    <d v="2025-09-29T00:00:00"/>
    <d v="2025-10-06T00:00:00"/>
    <n v="21884.45"/>
    <n v="21884.45"/>
    <s v=""/>
    <n v="5078"/>
    <d v="2025-10-07T00:00:00"/>
    <n v="1386"/>
    <n v="18800"/>
    <d v="2025-10-16T00:00:00"/>
    <n v="10"/>
    <n v="863"/>
    <n v="3084.45"/>
    <d v="2025-10-16T00:00:00"/>
    <n v="10"/>
    <n v="9.0949470177292824E-13"/>
    <n v="10"/>
    <m/>
    <x v="51"/>
    <n v="18800"/>
    <m/>
    <m/>
    <m/>
    <m/>
    <n v="3084.45"/>
    <m/>
    <m/>
    <m/>
    <m/>
    <m/>
    <m/>
    <m/>
    <m/>
    <n v="21884.45"/>
    <n v="2188.4450000000002"/>
  </r>
  <r>
    <x v="7"/>
    <s v="F"/>
    <m/>
    <n v="3428"/>
    <x v="0"/>
    <x v="5"/>
    <s v="SH2"/>
    <n v="4897"/>
    <m/>
    <m/>
    <d v="2025-09-29T00:00:00"/>
    <d v="2025-10-06T00:00:00"/>
    <n v="9617.7099999999991"/>
    <n v="9617.7099999999991"/>
    <s v=""/>
    <n v="5078"/>
    <d v="2025-10-07T00:00:00"/>
    <n v="1386"/>
    <n v="8384"/>
    <d v="2025-10-16T00:00:00"/>
    <n v="10"/>
    <n v="863"/>
    <n v="1233.71"/>
    <d v="2025-10-16T00:00:00"/>
    <n v="10"/>
    <n v="-9.0949470177292824E-13"/>
    <n v="4"/>
    <m/>
    <x v="52"/>
    <n v="7520"/>
    <m/>
    <n v="864"/>
    <m/>
    <m/>
    <n v="1233.71"/>
    <m/>
    <m/>
    <m/>
    <m/>
    <m/>
    <m/>
    <m/>
    <m/>
    <n v="9617.7099999999991"/>
    <n v="2404.4274999999998"/>
  </r>
  <r>
    <x v="9"/>
    <m/>
    <m/>
    <n v="3500"/>
    <x v="3"/>
    <x v="1"/>
    <s v="MV-22"/>
    <n v="5016"/>
    <m/>
    <m/>
    <d v="2025-09-29T00:00:00"/>
    <d v="2025-10-15T00:00:00"/>
    <n v="102134.86"/>
    <n v="102134.86"/>
    <s v=""/>
    <n v="5131"/>
    <d v="2025-10-21T00:00:00"/>
    <m/>
    <m/>
    <m/>
    <s v=""/>
    <m/>
    <m/>
    <m/>
    <s v=""/>
    <n v="102134.86"/>
    <n v="44"/>
    <n v="-3"/>
    <x v="53"/>
    <n v="101832.66"/>
    <m/>
    <m/>
    <m/>
    <m/>
    <m/>
    <m/>
    <m/>
    <m/>
    <m/>
    <m/>
    <n v="302.2"/>
    <m/>
    <m/>
    <n v="102134.86"/>
    <n v="2491.0941463414633"/>
  </r>
  <r>
    <x v="7"/>
    <m/>
    <m/>
    <n v="3500"/>
    <x v="3"/>
    <x v="1"/>
    <s v="MV-22"/>
    <n v="5016"/>
    <m/>
    <m/>
    <d v="2025-09-29T00:00:00"/>
    <d v="2025-10-15T00:00:00"/>
    <n v="13000"/>
    <n v="13000"/>
    <s v=""/>
    <n v="5131"/>
    <d v="2025-10-21T00:00:00"/>
    <m/>
    <m/>
    <m/>
    <s v=""/>
    <m/>
    <m/>
    <m/>
    <s v=""/>
    <n v="13000"/>
    <n v="3"/>
    <n v="3"/>
    <x v="3"/>
    <n v="13000"/>
    <m/>
    <m/>
    <m/>
    <m/>
    <m/>
    <m/>
    <m/>
    <m/>
    <m/>
    <m/>
    <m/>
    <m/>
    <m/>
    <n v="13000"/>
    <n v="2166.6666666666665"/>
  </r>
  <r>
    <x v="9"/>
    <m/>
    <m/>
    <n v="3447"/>
    <x v="1"/>
    <x v="28"/>
    <s v="Safe Zephyrus"/>
    <n v="4915"/>
    <m/>
    <m/>
    <d v="2025-09-29T00:00:00"/>
    <d v="2025-10-21T00:00:00"/>
    <n v="50286"/>
    <n v="50286"/>
    <s v=""/>
    <n v="5125"/>
    <d v="2025-10-22T00:00:00"/>
    <m/>
    <m/>
    <m/>
    <s v=""/>
    <m/>
    <m/>
    <m/>
    <s v=""/>
    <n v="50286"/>
    <m/>
    <m/>
    <x v="0"/>
    <m/>
    <m/>
    <m/>
    <m/>
    <m/>
    <n v="47136"/>
    <n v="3150"/>
    <m/>
    <m/>
    <m/>
    <m/>
    <m/>
    <m/>
    <m/>
    <n v="50286"/>
    <s v=""/>
  </r>
  <r>
    <x v="9"/>
    <m/>
    <m/>
    <n v="3475"/>
    <x v="3"/>
    <x v="3"/>
    <s v="Corcovado"/>
    <n v="4881"/>
    <m/>
    <m/>
    <d v="2025-09-29T00:00:00"/>
    <d v="2025-10-03T00:00:00"/>
    <n v="417747.15"/>
    <n v="417747.15"/>
    <s v=""/>
    <n v="5189"/>
    <m/>
    <m/>
    <m/>
    <m/>
    <s v=""/>
    <m/>
    <m/>
    <m/>
    <s v=""/>
    <n v="417747.15"/>
    <n v="18"/>
    <n v="3"/>
    <x v="7"/>
    <n v="42280.45"/>
    <n v="3465.82"/>
    <n v="1098.76"/>
    <n v="2278.5"/>
    <m/>
    <n v="368194.5"/>
    <n v="429.12"/>
    <m/>
    <m/>
    <m/>
    <m/>
    <m/>
    <m/>
    <m/>
    <n v="417747.15"/>
    <n v="19892.721428571429"/>
  </r>
  <r>
    <x v="9"/>
    <m/>
    <m/>
    <n v="3300"/>
    <x v="2"/>
    <x v="3"/>
    <s v="Corcovado"/>
    <n v="1877"/>
    <m/>
    <m/>
    <d v="2025-10-01T00:00:00"/>
    <d v="2025-10-31T00:00:00"/>
    <n v="189180"/>
    <n v="189180"/>
    <s v=""/>
    <n v="5138"/>
    <m/>
    <m/>
    <m/>
    <m/>
    <s v=""/>
    <m/>
    <m/>
    <m/>
    <s v=""/>
    <n v="189180"/>
    <n v="93"/>
    <m/>
    <x v="74"/>
    <n v="166159.79999999999"/>
    <m/>
    <m/>
    <m/>
    <m/>
    <n v="23020.2"/>
    <m/>
    <m/>
    <m/>
    <m/>
    <m/>
    <m/>
    <m/>
    <m/>
    <n v="189180"/>
    <n v="2034.1935483870968"/>
  </r>
  <r>
    <x v="9"/>
    <m/>
    <m/>
    <n v="3301"/>
    <x v="2"/>
    <x v="3"/>
    <s v="Mykonos"/>
    <n v="1877"/>
    <m/>
    <m/>
    <d v="2025-10-01T00:00:00"/>
    <d v="2025-10-31T00:00:00"/>
    <n v="189180"/>
    <n v="189180"/>
    <s v=""/>
    <n v="5139"/>
    <m/>
    <m/>
    <m/>
    <m/>
    <s v=""/>
    <m/>
    <m/>
    <m/>
    <s v=""/>
    <n v="189180"/>
    <n v="93"/>
    <m/>
    <x v="74"/>
    <n v="166159.79999999999"/>
    <m/>
    <m/>
    <m/>
    <m/>
    <n v="23020.2"/>
    <m/>
    <m/>
    <m/>
    <m/>
    <m/>
    <m/>
    <m/>
    <m/>
    <n v="189180"/>
    <n v="2034.1935483870968"/>
  </r>
  <r>
    <x v="9"/>
    <m/>
    <m/>
    <n v="3302"/>
    <x v="2"/>
    <x v="3"/>
    <s v="PBS"/>
    <n v="1877"/>
    <m/>
    <m/>
    <d v="2025-10-01T00:00:00"/>
    <d v="2025-10-31T00:00:00"/>
    <n v="189180"/>
    <n v="189180"/>
    <s v=""/>
    <n v="5140"/>
    <m/>
    <m/>
    <m/>
    <m/>
    <s v=""/>
    <m/>
    <m/>
    <m/>
    <s v=""/>
    <n v="189180"/>
    <n v="93"/>
    <m/>
    <x v="74"/>
    <n v="166159.79999999999"/>
    <m/>
    <m/>
    <m/>
    <m/>
    <n v="23020.2"/>
    <m/>
    <m/>
    <m/>
    <m/>
    <m/>
    <m/>
    <m/>
    <m/>
    <n v="189180"/>
    <n v="2034.1935483870968"/>
  </r>
  <r>
    <x v="9"/>
    <m/>
    <m/>
    <n v="3290"/>
    <x v="2"/>
    <x v="13"/>
    <s v="Amaralina Star"/>
    <n v="3380"/>
    <m/>
    <m/>
    <d v="2025-10-01T00:00:00"/>
    <d v="2025-10-31T00:00:00"/>
    <n v="163772.16"/>
    <n v="163772.15999999997"/>
    <s v=""/>
    <n v="5147"/>
    <m/>
    <m/>
    <m/>
    <m/>
    <s v=""/>
    <m/>
    <m/>
    <m/>
    <s v=""/>
    <n v="163772.15999999997"/>
    <n v="93"/>
    <m/>
    <x v="74"/>
    <n v="156439.19"/>
    <m/>
    <n v="7333.86"/>
    <m/>
    <m/>
    <m/>
    <m/>
    <m/>
    <m/>
    <m/>
    <m/>
    <n v="-0.89"/>
    <m/>
    <m/>
    <n v="163772.15999999997"/>
    <n v="1760.9909677419353"/>
  </r>
  <r>
    <x v="9"/>
    <m/>
    <m/>
    <n v="3295"/>
    <x v="2"/>
    <x v="0"/>
    <s v="Norbe VI"/>
    <n v="2016"/>
    <m/>
    <m/>
    <d v="2025-10-01T00:00:00"/>
    <d v="2025-10-31T00:00:00"/>
    <n v="173780.72"/>
    <n v="173780.72"/>
    <s v=""/>
    <n v="5148"/>
    <m/>
    <m/>
    <m/>
    <m/>
    <s v=""/>
    <m/>
    <m/>
    <m/>
    <s v=""/>
    <n v="173780.72"/>
    <n v="98"/>
    <m/>
    <x v="42"/>
    <n v="173780.72"/>
    <m/>
    <m/>
    <m/>
    <m/>
    <m/>
    <m/>
    <m/>
    <m/>
    <m/>
    <m/>
    <m/>
    <m/>
    <m/>
    <n v="173780.72"/>
    <n v="1773.2726530612244"/>
  </r>
  <r>
    <x v="9"/>
    <m/>
    <m/>
    <n v="3296"/>
    <x v="2"/>
    <x v="0"/>
    <s v="Norbe IX"/>
    <n v="2016"/>
    <m/>
    <m/>
    <d v="2025-10-01T00:00:00"/>
    <d v="2025-10-31T00:00:00"/>
    <n v="173780.72"/>
    <n v="173780.72"/>
    <s v=""/>
    <n v="5149"/>
    <m/>
    <m/>
    <m/>
    <m/>
    <s v=""/>
    <m/>
    <m/>
    <m/>
    <s v=""/>
    <n v="173780.72"/>
    <n v="93"/>
    <m/>
    <x v="74"/>
    <n v="173780.72"/>
    <m/>
    <m/>
    <m/>
    <m/>
    <m/>
    <m/>
    <m/>
    <m/>
    <m/>
    <m/>
    <m/>
    <m/>
    <m/>
    <n v="173780.72"/>
    <n v="1868.6098924731182"/>
  </r>
  <r>
    <x v="9"/>
    <m/>
    <m/>
    <n v="3297"/>
    <x v="2"/>
    <x v="0"/>
    <s v="ODN I"/>
    <n v="2016"/>
    <m/>
    <m/>
    <d v="2025-10-01T00:00:00"/>
    <d v="2025-10-31T00:00:00"/>
    <n v="173780.72"/>
    <n v="173780.72"/>
    <s v=""/>
    <n v="5150"/>
    <m/>
    <m/>
    <m/>
    <m/>
    <s v=""/>
    <m/>
    <m/>
    <m/>
    <s v=""/>
    <n v="173780.72"/>
    <n v="93"/>
    <m/>
    <x v="74"/>
    <n v="173780.72"/>
    <m/>
    <m/>
    <m/>
    <m/>
    <m/>
    <m/>
    <m/>
    <m/>
    <m/>
    <m/>
    <m/>
    <m/>
    <m/>
    <n v="173780.72"/>
    <n v="1868.6098924731182"/>
  </r>
  <r>
    <x v="9"/>
    <m/>
    <m/>
    <n v="3299"/>
    <x v="2"/>
    <x v="6"/>
    <s v="DS Carolina"/>
    <n v="3610"/>
    <m/>
    <m/>
    <d v="2025-10-01T00:00:00"/>
    <d v="2025-10-31T00:00:00"/>
    <n v="162420"/>
    <n v="162420"/>
    <s v=""/>
    <n v="5151"/>
    <m/>
    <m/>
    <m/>
    <m/>
    <s v=""/>
    <m/>
    <m/>
    <m/>
    <s v=""/>
    <n v="162420"/>
    <n v="91"/>
    <m/>
    <x v="90"/>
    <n v="162420"/>
    <m/>
    <m/>
    <m/>
    <m/>
    <m/>
    <m/>
    <m/>
    <m/>
    <m/>
    <m/>
    <m/>
    <m/>
    <m/>
    <n v="162420"/>
    <n v="1784.8351648351647"/>
  </r>
  <r>
    <x v="9"/>
    <m/>
    <m/>
    <n v="3303"/>
    <x v="2"/>
    <x v="3"/>
    <s v="KG2"/>
    <n v="1877"/>
    <m/>
    <m/>
    <d v="2025-10-01T00:00:00"/>
    <d v="2025-10-31T00:00:00"/>
    <n v="189180"/>
    <n v="189180"/>
    <s v=""/>
    <n v="5141"/>
    <m/>
    <m/>
    <m/>
    <m/>
    <s v=""/>
    <m/>
    <m/>
    <m/>
    <s v=""/>
    <n v="189180"/>
    <n v="92"/>
    <m/>
    <x v="70"/>
    <n v="166159.79999999999"/>
    <m/>
    <m/>
    <m/>
    <m/>
    <n v="23020.2"/>
    <m/>
    <m/>
    <m/>
    <m/>
    <m/>
    <m/>
    <m/>
    <m/>
    <n v="189180"/>
    <n v="2056.304347826087"/>
  </r>
  <r>
    <x v="9"/>
    <m/>
    <m/>
    <n v="3304"/>
    <x v="2"/>
    <x v="3"/>
    <s v="Orion"/>
    <n v="1877"/>
    <m/>
    <m/>
    <d v="2025-10-01T00:00:00"/>
    <d v="2025-10-31T00:00:00"/>
    <n v="189180"/>
    <n v="189180"/>
    <s v=""/>
    <n v="5142"/>
    <m/>
    <m/>
    <m/>
    <m/>
    <s v=""/>
    <m/>
    <m/>
    <m/>
    <s v=""/>
    <n v="189180"/>
    <n v="88"/>
    <m/>
    <x v="108"/>
    <n v="166159.79999999999"/>
    <m/>
    <m/>
    <m/>
    <m/>
    <n v="23020.2"/>
    <m/>
    <m/>
    <m/>
    <m/>
    <m/>
    <m/>
    <m/>
    <m/>
    <n v="189180"/>
    <n v="2149.7727272727275"/>
  </r>
  <r>
    <x v="9"/>
    <m/>
    <m/>
    <n v="3305"/>
    <x v="2"/>
    <x v="3"/>
    <s v="Aquila"/>
    <n v="4191"/>
    <m/>
    <m/>
    <d v="2025-10-01T00:00:00"/>
    <d v="2025-10-31T00:00:00"/>
    <n v="189180"/>
    <n v="189180"/>
    <s v=""/>
    <n v="5143"/>
    <m/>
    <m/>
    <m/>
    <m/>
    <s v=""/>
    <m/>
    <m/>
    <m/>
    <s v=""/>
    <n v="189180"/>
    <n v="90"/>
    <m/>
    <x v="45"/>
    <n v="166159.79999999999"/>
    <m/>
    <m/>
    <m/>
    <m/>
    <n v="23020.2"/>
    <m/>
    <m/>
    <m/>
    <m/>
    <m/>
    <m/>
    <m/>
    <m/>
    <n v="189180"/>
    <n v="2102"/>
  </r>
  <r>
    <x v="9"/>
    <m/>
    <m/>
    <n v="3491"/>
    <x v="3"/>
    <x v="3"/>
    <s v="Corcovado"/>
    <n v="4964"/>
    <m/>
    <m/>
    <d v="2025-10-01T00:00:00"/>
    <d v="2025-10-31T00:00:00"/>
    <n v="224000"/>
    <n v="224000"/>
    <s v=""/>
    <n v="5168"/>
    <m/>
    <m/>
    <m/>
    <m/>
    <s v=""/>
    <m/>
    <m/>
    <m/>
    <s v=""/>
    <n v="224000"/>
    <n v="87"/>
    <m/>
    <x v="61"/>
    <n v="186872"/>
    <m/>
    <n v="15680"/>
    <m/>
    <m/>
    <n v="21448"/>
    <m/>
    <m/>
    <m/>
    <m/>
    <m/>
    <m/>
    <m/>
    <m/>
    <n v="224000"/>
    <n v="2574.7126436781609"/>
  </r>
  <r>
    <x v="9"/>
    <m/>
    <m/>
    <n v="3324"/>
    <x v="1"/>
    <x v="15"/>
    <s v="West Carina"/>
    <n v="4662"/>
    <m/>
    <m/>
    <d v="2025-10-01T00:00:00"/>
    <d v="2025-10-31T00:00:00"/>
    <n v="414590.71999999997"/>
    <n v="414590.71999999997"/>
    <s v=""/>
    <n v="5118"/>
    <m/>
    <m/>
    <m/>
    <m/>
    <s v=""/>
    <m/>
    <m/>
    <m/>
    <s v=""/>
    <n v="414590.71999999997"/>
    <n v="133"/>
    <m/>
    <x v="138"/>
    <n v="350790.72"/>
    <m/>
    <n v="12960"/>
    <m/>
    <m/>
    <n v="50840"/>
    <m/>
    <m/>
    <m/>
    <m/>
    <m/>
    <m/>
    <m/>
    <m/>
    <n v="414590.71999999997"/>
    <n v="3117.2234586466161"/>
  </r>
  <r>
    <x v="9"/>
    <m/>
    <m/>
    <n v="3330"/>
    <x v="3"/>
    <x v="13"/>
    <s v="Amaralina Star"/>
    <n v="4642"/>
    <m/>
    <m/>
    <d v="2025-10-01T00:00:00"/>
    <d v="2025-10-31T00:00:00"/>
    <n v="176170.95"/>
    <n v="176170.95"/>
    <s v=""/>
    <n v="5153"/>
    <m/>
    <m/>
    <m/>
    <m/>
    <s v=""/>
    <m/>
    <m/>
    <m/>
    <s v=""/>
    <n v="176170.95"/>
    <n v="93"/>
    <m/>
    <x v="74"/>
    <n v="156439.19"/>
    <m/>
    <n v="7331.76"/>
    <m/>
    <m/>
    <n v="12400"/>
    <m/>
    <m/>
    <m/>
    <m/>
    <m/>
    <m/>
    <m/>
    <m/>
    <n v="176170.95"/>
    <n v="1894.3112903225808"/>
  </r>
  <r>
    <x v="9"/>
    <m/>
    <m/>
    <n v="3406"/>
    <x v="6"/>
    <x v="15"/>
    <s v="West Carina"/>
    <n v="4779"/>
    <m/>
    <m/>
    <d v="2025-10-01T00:00:00"/>
    <d v="2025-10-31T00:00:00"/>
    <n v="16250"/>
    <n v="16250"/>
    <s v=""/>
    <n v="5169"/>
    <m/>
    <m/>
    <m/>
    <m/>
    <s v=""/>
    <m/>
    <m/>
    <m/>
    <s v=""/>
    <n v="16250"/>
    <m/>
    <m/>
    <x v="0"/>
    <m/>
    <m/>
    <m/>
    <m/>
    <m/>
    <m/>
    <m/>
    <m/>
    <m/>
    <m/>
    <m/>
    <m/>
    <m/>
    <n v="16250"/>
    <n v="16250"/>
    <s v=""/>
  </r>
  <r>
    <x v="9"/>
    <m/>
    <m/>
    <n v="3436"/>
    <x v="3"/>
    <x v="6"/>
    <s v="DS Carolina"/>
    <n v="4750"/>
    <m/>
    <m/>
    <d v="2025-10-01T00:00:00"/>
    <d v="2025-10-31T00:00:00"/>
    <n v="139661.6"/>
    <n v="139661.6"/>
    <s v=""/>
    <n v="5188"/>
    <m/>
    <m/>
    <m/>
    <m/>
    <s v=""/>
    <m/>
    <m/>
    <m/>
    <s v=""/>
    <n v="139661.6"/>
    <n v="63"/>
    <m/>
    <x v="107"/>
    <n v="123051.6"/>
    <m/>
    <n v="4640"/>
    <m/>
    <m/>
    <n v="11970"/>
    <m/>
    <m/>
    <m/>
    <m/>
    <m/>
    <m/>
    <m/>
    <m/>
    <n v="139661.6"/>
    <n v="2216.8507936507935"/>
  </r>
  <r>
    <x v="9"/>
    <m/>
    <m/>
    <n v="3437"/>
    <x v="3"/>
    <x v="6"/>
    <s v="SSV Victoria"/>
    <n v="4751"/>
    <m/>
    <m/>
    <d v="2025-10-01T00:00:00"/>
    <d v="2025-10-31T00:00:00"/>
    <n v="208112.6"/>
    <n v="208112.6"/>
    <s v=""/>
    <n v="5152"/>
    <m/>
    <m/>
    <m/>
    <m/>
    <s v=""/>
    <m/>
    <m/>
    <m/>
    <s v=""/>
    <n v="208112.6"/>
    <n v="93"/>
    <m/>
    <x v="74"/>
    <n v="181742.6"/>
    <m/>
    <n v="8700"/>
    <m/>
    <m/>
    <n v="17670"/>
    <m/>
    <m/>
    <m/>
    <m/>
    <m/>
    <m/>
    <m/>
    <m/>
    <n v="208112.6"/>
    <n v="2237.7698924731185"/>
  </r>
  <r>
    <x v="9"/>
    <m/>
    <m/>
    <n v="3445"/>
    <x v="6"/>
    <x v="5"/>
    <s v="SH2"/>
    <n v="4912"/>
    <m/>
    <m/>
    <d v="2025-10-01T00:00:00"/>
    <d v="2025-10-31T00:00:00"/>
    <n v="22800"/>
    <n v="22800"/>
    <s v=""/>
    <n v="5154"/>
    <m/>
    <m/>
    <m/>
    <m/>
    <s v=""/>
    <m/>
    <m/>
    <m/>
    <s v=""/>
    <n v="22800"/>
    <m/>
    <m/>
    <x v="0"/>
    <m/>
    <m/>
    <m/>
    <m/>
    <m/>
    <m/>
    <m/>
    <m/>
    <m/>
    <m/>
    <m/>
    <m/>
    <m/>
    <n v="22800"/>
    <n v="22800"/>
    <s v=""/>
  </r>
  <r>
    <x v="9"/>
    <m/>
    <m/>
    <n v="3359"/>
    <x v="1"/>
    <x v="15"/>
    <s v="West Jupiter"/>
    <n v="4730"/>
    <m/>
    <m/>
    <d v="2025-10-01T00:00:00"/>
    <d v="2025-10-31T00:00:00"/>
    <n v="528887.62"/>
    <n v="528887.62"/>
    <s v=""/>
    <n v="5119"/>
    <m/>
    <m/>
    <m/>
    <m/>
    <s v=""/>
    <m/>
    <m/>
    <m/>
    <s v=""/>
    <n v="528887.62"/>
    <n v="176"/>
    <n v="3"/>
    <x v="142"/>
    <n v="447268"/>
    <n v="3822"/>
    <n v="12960"/>
    <n v="1597.62"/>
    <m/>
    <n v="63240"/>
    <m/>
    <m/>
    <m/>
    <m/>
    <m/>
    <m/>
    <m/>
    <m/>
    <n v="528887.62"/>
    <n v="2954.679441340782"/>
  </r>
  <r>
    <x v="9"/>
    <m/>
    <m/>
    <n v="3436"/>
    <x v="3"/>
    <x v="6"/>
    <s v="DS Carolina"/>
    <n v="4750"/>
    <m/>
    <m/>
    <d v="2025-10-01T00:00:00"/>
    <d v="2025-10-31T00:00:00"/>
    <n v="39520"/>
    <n v="39520"/>
    <s v=""/>
    <n v="5156"/>
    <m/>
    <m/>
    <m/>
    <m/>
    <s v=""/>
    <m/>
    <m/>
    <m/>
    <s v=""/>
    <n v="39520"/>
    <m/>
    <m/>
    <x v="0"/>
    <m/>
    <m/>
    <m/>
    <m/>
    <m/>
    <m/>
    <m/>
    <m/>
    <m/>
    <m/>
    <m/>
    <m/>
    <m/>
    <n v="39520"/>
    <n v="39520"/>
    <s v=""/>
  </r>
  <r>
    <x v="9"/>
    <m/>
    <m/>
    <n v="3437"/>
    <x v="3"/>
    <x v="6"/>
    <s v="SSV Victoria"/>
    <n v="4751"/>
    <m/>
    <m/>
    <d v="2025-10-01T00:00:00"/>
    <d v="2025-10-31T00:00:00"/>
    <n v="39520"/>
    <n v="39520"/>
    <s v=""/>
    <n v="5157"/>
    <m/>
    <m/>
    <m/>
    <m/>
    <s v=""/>
    <m/>
    <m/>
    <m/>
    <s v=""/>
    <n v="39520"/>
    <m/>
    <m/>
    <x v="0"/>
    <m/>
    <m/>
    <m/>
    <m/>
    <m/>
    <m/>
    <m/>
    <m/>
    <m/>
    <m/>
    <m/>
    <m/>
    <m/>
    <n v="39520"/>
    <n v="39520"/>
    <s v=""/>
  </r>
  <r>
    <x v="9"/>
    <m/>
    <m/>
    <n v="3480"/>
    <x v="6"/>
    <x v="15"/>
    <s v="West Jupiter"/>
    <n v="4857"/>
    <m/>
    <m/>
    <d v="2025-10-01T00:00:00"/>
    <d v="2025-10-31T00:00:00"/>
    <n v="16250"/>
    <n v="16250"/>
    <s v=""/>
    <n v="5170"/>
    <m/>
    <m/>
    <m/>
    <m/>
    <s v=""/>
    <m/>
    <m/>
    <m/>
    <s v=""/>
    <n v="16250"/>
    <m/>
    <m/>
    <x v="0"/>
    <m/>
    <m/>
    <m/>
    <m/>
    <m/>
    <m/>
    <m/>
    <m/>
    <m/>
    <m/>
    <m/>
    <m/>
    <m/>
    <n v="16250"/>
    <n v="16250"/>
    <s v=""/>
  </r>
  <r>
    <x v="9"/>
    <m/>
    <m/>
    <n v="3481"/>
    <x v="6"/>
    <x v="15"/>
    <s v="West Tellus"/>
    <n v="4858"/>
    <m/>
    <m/>
    <d v="2025-10-01T00:00:00"/>
    <d v="2025-10-31T00:00:00"/>
    <n v="16250"/>
    <n v="16250"/>
    <s v=""/>
    <n v="5171"/>
    <m/>
    <m/>
    <m/>
    <m/>
    <s v=""/>
    <m/>
    <m/>
    <m/>
    <s v=""/>
    <n v="16250"/>
    <m/>
    <m/>
    <x v="0"/>
    <m/>
    <m/>
    <m/>
    <m/>
    <m/>
    <m/>
    <m/>
    <m/>
    <m/>
    <m/>
    <m/>
    <m/>
    <m/>
    <n v="16250"/>
    <n v="16250"/>
    <s v=""/>
  </r>
  <r>
    <x v="9"/>
    <m/>
    <m/>
    <n v="3487"/>
    <x v="3"/>
    <x v="3"/>
    <s v="Aquila"/>
    <n v="4964"/>
    <m/>
    <m/>
    <d v="2025-10-01T00:00:00"/>
    <d v="2025-10-31T00:00:00"/>
    <n v="33000"/>
    <n v="33000"/>
    <s v=""/>
    <n v="5164"/>
    <m/>
    <m/>
    <m/>
    <m/>
    <s v=""/>
    <m/>
    <m/>
    <m/>
    <s v=""/>
    <n v="33000"/>
    <m/>
    <m/>
    <x v="0"/>
    <m/>
    <m/>
    <m/>
    <m/>
    <m/>
    <m/>
    <m/>
    <m/>
    <m/>
    <m/>
    <m/>
    <m/>
    <m/>
    <n v="33000"/>
    <n v="33000"/>
    <s v=""/>
  </r>
  <r>
    <x v="9"/>
    <m/>
    <m/>
    <n v="3490"/>
    <x v="3"/>
    <x v="3"/>
    <s v="PBS"/>
    <n v="4964"/>
    <m/>
    <m/>
    <d v="2025-10-01T00:00:00"/>
    <d v="2025-10-31T00:00:00"/>
    <n v="33000"/>
    <n v="33000"/>
    <s v=""/>
    <n v="5167"/>
    <m/>
    <m/>
    <m/>
    <m/>
    <s v=""/>
    <m/>
    <m/>
    <m/>
    <s v=""/>
    <n v="33000"/>
    <m/>
    <m/>
    <x v="0"/>
    <m/>
    <m/>
    <m/>
    <m/>
    <m/>
    <m/>
    <m/>
    <m/>
    <m/>
    <m/>
    <m/>
    <m/>
    <m/>
    <n v="33000"/>
    <n v="33000"/>
    <s v=""/>
  </r>
  <r>
    <x v="9"/>
    <m/>
    <m/>
    <n v="3526"/>
    <x v="6"/>
    <x v="3"/>
    <s v="Orion"/>
    <n v="4669"/>
    <m/>
    <m/>
    <d v="2025-10-01T00:00:00"/>
    <d v="2025-10-31T00:00:00"/>
    <n v="33000"/>
    <n v="33000"/>
    <s v=""/>
    <n v="5132"/>
    <m/>
    <m/>
    <m/>
    <m/>
    <s v=""/>
    <m/>
    <m/>
    <m/>
    <s v=""/>
    <n v="33000"/>
    <m/>
    <m/>
    <x v="0"/>
    <m/>
    <m/>
    <m/>
    <m/>
    <m/>
    <m/>
    <m/>
    <m/>
    <m/>
    <m/>
    <m/>
    <m/>
    <m/>
    <n v="33000"/>
    <n v="33000"/>
    <s v=""/>
  </r>
  <r>
    <x v="9"/>
    <m/>
    <m/>
    <n v="3527"/>
    <x v="6"/>
    <x v="3"/>
    <s v="Corcovado"/>
    <n v="4669"/>
    <m/>
    <m/>
    <d v="2025-10-01T00:00:00"/>
    <d v="2025-10-31T00:00:00"/>
    <n v="33000"/>
    <n v="33000"/>
    <s v=""/>
    <n v="5133"/>
    <m/>
    <m/>
    <m/>
    <m/>
    <s v=""/>
    <m/>
    <m/>
    <m/>
    <s v=""/>
    <n v="33000"/>
    <m/>
    <m/>
    <x v="0"/>
    <m/>
    <m/>
    <m/>
    <m/>
    <m/>
    <m/>
    <m/>
    <m/>
    <m/>
    <m/>
    <m/>
    <m/>
    <m/>
    <n v="33000"/>
    <n v="33000"/>
    <s v=""/>
  </r>
  <r>
    <x v="9"/>
    <m/>
    <m/>
    <n v="3528"/>
    <x v="6"/>
    <x v="3"/>
    <s v="Mykonos"/>
    <n v="4669"/>
    <m/>
    <m/>
    <d v="2025-10-01T00:00:00"/>
    <d v="2025-10-31T00:00:00"/>
    <n v="33000"/>
    <n v="33000"/>
    <s v=""/>
    <n v="5134"/>
    <m/>
    <m/>
    <m/>
    <m/>
    <s v=""/>
    <m/>
    <m/>
    <m/>
    <s v=""/>
    <n v="33000"/>
    <m/>
    <m/>
    <x v="0"/>
    <m/>
    <m/>
    <m/>
    <m/>
    <m/>
    <m/>
    <m/>
    <m/>
    <m/>
    <m/>
    <m/>
    <m/>
    <m/>
    <n v="33000"/>
    <n v="33000"/>
    <s v=""/>
  </r>
  <r>
    <x v="9"/>
    <m/>
    <m/>
    <n v="3530"/>
    <x v="6"/>
    <x v="3"/>
    <s v="KG2"/>
    <n v="4669"/>
    <m/>
    <m/>
    <d v="2025-10-01T00:00:00"/>
    <d v="2025-10-31T00:00:00"/>
    <n v="33000"/>
    <n v="33000"/>
    <s v=""/>
    <n v="5135"/>
    <m/>
    <m/>
    <m/>
    <m/>
    <s v=""/>
    <m/>
    <m/>
    <m/>
    <s v=""/>
    <n v="33000"/>
    <m/>
    <m/>
    <x v="0"/>
    <m/>
    <m/>
    <m/>
    <m/>
    <m/>
    <m/>
    <m/>
    <m/>
    <m/>
    <m/>
    <m/>
    <m/>
    <m/>
    <n v="33000"/>
    <n v="33000"/>
    <s v=""/>
  </r>
  <r>
    <x v="9"/>
    <s v="E"/>
    <m/>
    <n v="3553"/>
    <x v="5"/>
    <x v="22"/>
    <s v="FPSO FRADE"/>
    <n v="4840"/>
    <m/>
    <m/>
    <d v="2025-10-01T00:00:00"/>
    <d v="2025-11-02T00:00:00"/>
    <n v="820609.45"/>
    <n v="820609.45"/>
    <s v=""/>
    <n v="5159"/>
    <m/>
    <m/>
    <m/>
    <m/>
    <s v=""/>
    <m/>
    <m/>
    <m/>
    <s v=""/>
    <n v="820609.45"/>
    <n v="159"/>
    <m/>
    <x v="145"/>
    <n v="272863.03000000003"/>
    <m/>
    <n v="3600"/>
    <m/>
    <m/>
    <n v="508996.42"/>
    <n v="3150"/>
    <m/>
    <n v="32000"/>
    <m/>
    <m/>
    <m/>
    <m/>
    <m/>
    <n v="820609.45"/>
    <n v="5161.0657232704398"/>
  </r>
  <r>
    <x v="11"/>
    <s v="E"/>
    <m/>
    <n v="3553"/>
    <x v="5"/>
    <x v="22"/>
    <s v="FPSO FRADE"/>
    <n v="4840"/>
    <m/>
    <m/>
    <d v="2025-10-01T00:00:00"/>
    <d v="2025-11-02T00:00:00"/>
    <m/>
    <n v="32000"/>
    <n v="-32000"/>
    <n v="5159"/>
    <m/>
    <m/>
    <m/>
    <m/>
    <s v=""/>
    <m/>
    <m/>
    <m/>
    <s v=""/>
    <n v="32000"/>
    <m/>
    <m/>
    <x v="0"/>
    <m/>
    <m/>
    <m/>
    <m/>
    <m/>
    <m/>
    <m/>
    <m/>
    <n v="32000"/>
    <m/>
    <m/>
    <m/>
    <m/>
    <m/>
    <n v="32000"/>
    <s v=""/>
  </r>
  <r>
    <x v="9"/>
    <m/>
    <m/>
    <n v="3543"/>
    <x v="3"/>
    <x v="5"/>
    <s v="SH1"/>
    <n v="4912"/>
    <m/>
    <m/>
    <d v="2025-10-01T00:00:00"/>
    <d v="2025-10-30T00:00:00"/>
    <n v="22800"/>
    <n v="22800"/>
    <s v=""/>
    <n v="5162"/>
    <m/>
    <m/>
    <m/>
    <m/>
    <s v=""/>
    <m/>
    <m/>
    <m/>
    <s v=""/>
    <n v="22800"/>
    <m/>
    <m/>
    <x v="0"/>
    <m/>
    <m/>
    <m/>
    <m/>
    <m/>
    <m/>
    <m/>
    <m/>
    <m/>
    <m/>
    <m/>
    <m/>
    <m/>
    <n v="22800"/>
    <n v="22800"/>
    <s v=""/>
  </r>
  <r>
    <x v="9"/>
    <m/>
    <m/>
    <n v="3588"/>
    <x v="1"/>
    <x v="17"/>
    <s v="Base"/>
    <n v="5177"/>
    <m/>
    <m/>
    <d v="2025-10-03T00:00:00"/>
    <d v="2025-10-06T00:00:00"/>
    <n v="7315"/>
    <n v="7315"/>
    <s v=""/>
    <n v="5176"/>
    <m/>
    <m/>
    <m/>
    <m/>
    <s v=""/>
    <m/>
    <m/>
    <m/>
    <s v=""/>
    <n v="7315"/>
    <n v="2"/>
    <m/>
    <x v="1"/>
    <n v="4460"/>
    <m/>
    <m/>
    <m/>
    <m/>
    <n v="2480"/>
    <m/>
    <m/>
    <m/>
    <m/>
    <m/>
    <m/>
    <n v="375"/>
    <m/>
    <n v="7315"/>
    <n v="3657.5"/>
  </r>
  <r>
    <x v="9"/>
    <s v="F"/>
    <m/>
    <n v="3564"/>
    <x v="3"/>
    <x v="13"/>
    <s v="Amaralina Star"/>
    <n v="5126"/>
    <m/>
    <m/>
    <d v="2025-10-03T00:00:00"/>
    <d v="2025-10-18T00:00:00"/>
    <n v="56852.55"/>
    <n v="56852.549999999996"/>
    <s v=""/>
    <n v="5103"/>
    <d v="2025-10-29T00:00:00"/>
    <n v="1406"/>
    <n v="56852.55"/>
    <d v="2025-11-03T00:00:00"/>
    <n v="16"/>
    <m/>
    <m/>
    <m/>
    <s v=""/>
    <n v="-7.2759576141834259E-12"/>
    <n v="29"/>
    <m/>
    <x v="124"/>
    <n v="54408.63"/>
    <m/>
    <n v="2443.92"/>
    <m/>
    <m/>
    <m/>
    <m/>
    <m/>
    <m/>
    <m/>
    <m/>
    <m/>
    <m/>
    <m/>
    <n v="56852.549999999996"/>
    <n v="1960.4327586206896"/>
  </r>
  <r>
    <x v="9"/>
    <m/>
    <m/>
    <n v="3462"/>
    <x v="3"/>
    <x v="10"/>
    <s v="Arabia I"/>
    <n v="4935"/>
    <m/>
    <m/>
    <d v="2025-10-03T00:00:00"/>
    <d v="2025-10-31T00:00:00"/>
    <n v="54877"/>
    <n v="54877"/>
    <s v=""/>
    <n v="5109"/>
    <d v="2025-10-31T00:00:00"/>
    <m/>
    <m/>
    <m/>
    <s v=""/>
    <m/>
    <m/>
    <m/>
    <s v=""/>
    <n v="54877"/>
    <m/>
    <m/>
    <x v="0"/>
    <m/>
    <m/>
    <m/>
    <m/>
    <m/>
    <n v="48160"/>
    <n v="3150"/>
    <m/>
    <m/>
    <m/>
    <n v="3567"/>
    <m/>
    <m/>
    <m/>
    <n v="54877"/>
    <s v=""/>
  </r>
  <r>
    <x v="9"/>
    <m/>
    <m/>
    <n v="3292"/>
    <x v="2"/>
    <x v="5"/>
    <s v="SH1"/>
    <n v="3970"/>
    <m/>
    <m/>
    <d v="2025-10-03T00:00:00"/>
    <d v="2025-10-31T00:00:00"/>
    <n v="162001.68"/>
    <n v="162001.68"/>
    <s v=""/>
    <n v="5177"/>
    <m/>
    <m/>
    <m/>
    <m/>
    <s v=""/>
    <m/>
    <m/>
    <m/>
    <s v=""/>
    <n v="162001.68"/>
    <n v="87"/>
    <m/>
    <x v="61"/>
    <n v="87132.38"/>
    <m/>
    <m/>
    <m/>
    <m/>
    <n v="74869.3"/>
    <m/>
    <m/>
    <m/>
    <m/>
    <m/>
    <m/>
    <m/>
    <m/>
    <n v="162001.68"/>
    <n v="1862.0882758620689"/>
  </r>
  <r>
    <x v="9"/>
    <m/>
    <m/>
    <n v="3585"/>
    <x v="0"/>
    <x v="3"/>
    <s v="Mykonos"/>
    <n v="5150"/>
    <m/>
    <m/>
    <d v="2025-10-04T00:00:00"/>
    <d v="2025-10-13T00:00:00"/>
    <n v="131212.81"/>
    <n v="131212.81"/>
    <s v=""/>
    <n v="5180"/>
    <m/>
    <m/>
    <m/>
    <m/>
    <s v=""/>
    <m/>
    <m/>
    <m/>
    <s v=""/>
    <n v="131212.81"/>
    <n v="27"/>
    <n v="3"/>
    <x v="19"/>
    <n v="57703.950000000004"/>
    <n v="3205.77"/>
    <n v="2852"/>
    <m/>
    <m/>
    <n v="66386.36"/>
    <n v="1064.73"/>
    <m/>
    <m/>
    <m/>
    <m/>
    <m/>
    <m/>
    <m/>
    <n v="131212.81"/>
    <n v="4373.7603333333336"/>
  </r>
  <r>
    <x v="9"/>
    <m/>
    <m/>
    <n v="3566"/>
    <x v="3"/>
    <x v="13"/>
    <s v="Admarine"/>
    <n v="5116"/>
    <m/>
    <m/>
    <d v="2025-10-04T00:00:00"/>
    <d v="2025-10-18T00:00:00"/>
    <n v="119507.59"/>
    <n v="119507.59"/>
    <s v=""/>
    <n v="5181"/>
    <m/>
    <m/>
    <m/>
    <m/>
    <s v=""/>
    <m/>
    <m/>
    <m/>
    <s v=""/>
    <n v="119507.59"/>
    <n v="42"/>
    <m/>
    <x v="8"/>
    <n v="81934.16"/>
    <m/>
    <n v="22414.42"/>
    <n v="1063.81"/>
    <m/>
    <n v="14095.2"/>
    <m/>
    <m/>
    <m/>
    <m/>
    <m/>
    <m/>
    <m/>
    <m/>
    <n v="119507.59"/>
    <n v="2845.4188095238096"/>
  </r>
  <r>
    <x v="9"/>
    <m/>
    <m/>
    <n v="3476"/>
    <x v="3"/>
    <x v="3"/>
    <s v="Corcovado"/>
    <n v="4482"/>
    <m/>
    <m/>
    <d v="2025-10-04T00:00:00"/>
    <d v="2025-10-24T00:00:00"/>
    <n v="532045.56999999995"/>
    <n v="532045.57000000007"/>
    <s v=""/>
    <n v="5174"/>
    <m/>
    <m/>
    <m/>
    <m/>
    <s v=""/>
    <m/>
    <m/>
    <m/>
    <s v=""/>
    <n v="532045.57000000007"/>
    <n v="61"/>
    <n v="4"/>
    <x v="146"/>
    <n v="169582.19"/>
    <n v="4736.2"/>
    <m/>
    <m/>
    <m/>
    <n v="344927.18"/>
    <m/>
    <m/>
    <n v="12800"/>
    <m/>
    <m/>
    <m/>
    <m/>
    <m/>
    <n v="532045.57000000007"/>
    <n v="8185.3164615384621"/>
  </r>
  <r>
    <x v="9"/>
    <m/>
    <m/>
    <n v="3486"/>
    <x v="3"/>
    <x v="3"/>
    <s v="Orion"/>
    <n v="4964"/>
    <m/>
    <m/>
    <d v="2025-10-04T00:00:00"/>
    <d v="2025-10-31T00:00:00"/>
    <n v="201948.9"/>
    <n v="201948.9"/>
    <s v=""/>
    <n v="5163"/>
    <m/>
    <m/>
    <m/>
    <m/>
    <s v=""/>
    <m/>
    <m/>
    <m/>
    <s v=""/>
    <n v="201948.9"/>
    <n v="78"/>
    <n v="1"/>
    <x v="78"/>
    <n v="173508.66"/>
    <n v="1112.24"/>
    <n v="5880"/>
    <m/>
    <m/>
    <n v="21448"/>
    <m/>
    <m/>
    <m/>
    <m/>
    <m/>
    <m/>
    <m/>
    <m/>
    <n v="201948.9"/>
    <n v="2556.3151898734177"/>
  </r>
  <r>
    <x v="9"/>
    <m/>
    <m/>
    <n v="3545"/>
    <x v="3"/>
    <x v="13"/>
    <s v="Gold Star"/>
    <n v="5088"/>
    <m/>
    <m/>
    <d v="2025-10-05T00:00:00"/>
    <d v="2025-10-19T00:00:00"/>
    <n v="98855"/>
    <n v="98855"/>
    <s v=""/>
    <n v="5158"/>
    <d v="2025-10-27T00:00:00"/>
    <m/>
    <m/>
    <m/>
    <s v=""/>
    <m/>
    <m/>
    <m/>
    <s v=""/>
    <n v="98855"/>
    <n v="42"/>
    <m/>
    <x v="8"/>
    <n v="78316"/>
    <m/>
    <n v="3504"/>
    <m/>
    <m/>
    <n v="16660"/>
    <m/>
    <m/>
    <m/>
    <m/>
    <m/>
    <m/>
    <n v="375"/>
    <m/>
    <n v="98855"/>
    <n v="2353.6904761904761"/>
  </r>
  <r>
    <x v="9"/>
    <m/>
    <m/>
    <n v="3294"/>
    <x v="2"/>
    <x v="10"/>
    <s v="Takatsugu J"/>
    <n v="3701"/>
    <m/>
    <m/>
    <d v="2025-10-05T00:00:00"/>
    <d v="2025-10-19T00:00:00"/>
    <n v="93975.6"/>
    <n v="93975.6"/>
    <s v=""/>
    <n v="5178"/>
    <m/>
    <m/>
    <m/>
    <m/>
    <s v=""/>
    <m/>
    <m/>
    <m/>
    <s v=""/>
    <n v="93975.6"/>
    <n v="24"/>
    <n v="21"/>
    <x v="33"/>
    <n v="56385.36"/>
    <m/>
    <m/>
    <m/>
    <m/>
    <n v="37590.239999999998"/>
    <m/>
    <m/>
    <m/>
    <m/>
    <m/>
    <m/>
    <m/>
    <m/>
    <n v="93975.6"/>
    <n v="2088.3466666666668"/>
  </r>
  <r>
    <x v="9"/>
    <m/>
    <m/>
    <n v="3533"/>
    <x v="1"/>
    <x v="8"/>
    <s v="Skandi Niterói"/>
    <n v="5060"/>
    <m/>
    <m/>
    <d v="2025-10-06T00:00:00"/>
    <d v="2025-10-20T00:00:00"/>
    <n v="105158.86"/>
    <n v="105158.85999999999"/>
    <s v=""/>
    <n v="5115"/>
    <d v="2025-10-29T00:00:00"/>
    <m/>
    <m/>
    <m/>
    <s v=""/>
    <m/>
    <m/>
    <m/>
    <s v=""/>
    <n v="105158.85999999999"/>
    <n v="42"/>
    <n v="6"/>
    <x v="67"/>
    <n v="82192.039999999994"/>
    <n v="5870.86"/>
    <n v="3435"/>
    <n v="1816.56"/>
    <m/>
    <n v="9927"/>
    <n v="1542.4"/>
    <m/>
    <m/>
    <m/>
    <m/>
    <m/>
    <n v="375"/>
    <m/>
    <n v="105158.85999999999"/>
    <n v="2190.8095833333332"/>
  </r>
  <r>
    <x v="9"/>
    <m/>
    <m/>
    <n v="3543"/>
    <x v="3"/>
    <x v="5"/>
    <s v="SH1"/>
    <n v="4988"/>
    <m/>
    <m/>
    <d v="2025-10-07T00:00:00"/>
    <d v="2025-10-31T00:00:00"/>
    <n v="1642635.93"/>
    <n v="1642635.93"/>
    <s v=""/>
    <n v="5098"/>
    <m/>
    <m/>
    <m/>
    <m/>
    <s v=""/>
    <m/>
    <m/>
    <m/>
    <s v=""/>
    <n v="1642635.93"/>
    <n v="477"/>
    <n v="64"/>
    <x v="147"/>
    <n v="1000483.38"/>
    <n v="65485.86"/>
    <n v="124688.75"/>
    <n v="288104.14"/>
    <m/>
    <n v="163468.79999999999"/>
    <m/>
    <m/>
    <m/>
    <m/>
    <m/>
    <m/>
    <n v="405"/>
    <m/>
    <n v="1642635.93"/>
    <n v="3036.2956192236597"/>
  </r>
  <r>
    <x v="9"/>
    <m/>
    <m/>
    <n v="3576"/>
    <x v="1"/>
    <x v="7"/>
    <s v="Peregrino Bravo"/>
    <n v="5147"/>
    <m/>
    <m/>
    <d v="2025-10-08T00:00:00"/>
    <d v="2025-10-13T00:00:00"/>
    <n v="74981.63"/>
    <n v="74981.63"/>
    <s v=""/>
    <n v="5175"/>
    <d v="2025-10-27T00:00:00"/>
    <m/>
    <m/>
    <m/>
    <s v=""/>
    <m/>
    <m/>
    <m/>
    <s v=""/>
    <n v="74981.63"/>
    <n v="15"/>
    <m/>
    <x v="15"/>
    <n v="34200"/>
    <m/>
    <n v="2751.24"/>
    <m/>
    <m/>
    <n v="30300.79"/>
    <n v="7729.6"/>
    <m/>
    <m/>
    <m/>
    <m/>
    <m/>
    <m/>
    <m/>
    <n v="74981.63"/>
    <n v="4998.7753333333339"/>
  </r>
  <r>
    <x v="9"/>
    <m/>
    <m/>
    <n v="3589"/>
    <x v="1"/>
    <x v="7"/>
    <s v="PPM1"/>
    <n v="5171"/>
    <m/>
    <m/>
    <d v="2025-10-09T00:00:00"/>
    <d v="2025-10-10T00:00:00"/>
    <n v="9149.6200000000008"/>
    <n v="9149.619999999999"/>
    <s v=""/>
    <n v="5187"/>
    <d v="2025-10-28T00:00:00"/>
    <m/>
    <m/>
    <m/>
    <s v=""/>
    <m/>
    <m/>
    <m/>
    <s v=""/>
    <n v="9149.619999999999"/>
    <n v="2"/>
    <n v="1"/>
    <x v="29"/>
    <n v="5360"/>
    <n v="1340"/>
    <n v="917.08"/>
    <n v="532.54"/>
    <m/>
    <n v="500"/>
    <n v="500"/>
    <m/>
    <m/>
    <m/>
    <m/>
    <m/>
    <m/>
    <m/>
    <n v="9149.619999999999"/>
    <n v="3049.873333333333"/>
  </r>
  <r>
    <x v="9"/>
    <m/>
    <m/>
    <n v="3577"/>
    <x v="6"/>
    <x v="13"/>
    <s v="Base"/>
    <n v="5080"/>
    <m/>
    <m/>
    <d v="2025-10-09T00:00:00"/>
    <d v="2025-10-31T00:00:00"/>
    <n v="40040"/>
    <n v="40040"/>
    <s v=""/>
    <n v="5155"/>
    <m/>
    <m/>
    <m/>
    <m/>
    <s v=""/>
    <m/>
    <m/>
    <m/>
    <s v=""/>
    <n v="40040"/>
    <m/>
    <m/>
    <x v="0"/>
    <m/>
    <m/>
    <m/>
    <m/>
    <m/>
    <m/>
    <m/>
    <m/>
    <m/>
    <m/>
    <m/>
    <m/>
    <m/>
    <n v="40040"/>
    <n v="40040"/>
    <s v=""/>
  </r>
  <r>
    <x v="9"/>
    <m/>
    <m/>
    <n v="3543"/>
    <x v="3"/>
    <x v="5"/>
    <s v="SH1"/>
    <n v="5109"/>
    <m/>
    <m/>
    <d v="2025-10-10T00:00:00"/>
    <d v="2025-10-23T00:00:00"/>
    <n v="48498.91"/>
    <n v="48498.91"/>
    <s v=""/>
    <n v="5099"/>
    <m/>
    <m/>
    <m/>
    <m/>
    <s v=""/>
    <m/>
    <m/>
    <m/>
    <s v=""/>
    <n v="48498.91"/>
    <n v="28"/>
    <m/>
    <x v="31"/>
    <n v="48498.91"/>
    <m/>
    <m/>
    <m/>
    <m/>
    <m/>
    <m/>
    <m/>
    <m/>
    <m/>
    <m/>
    <m/>
    <m/>
    <m/>
    <n v="48498.91"/>
    <n v="1732.1039285714287"/>
  </r>
  <r>
    <x v="9"/>
    <m/>
    <m/>
    <n v="3499"/>
    <x v="0"/>
    <x v="11"/>
    <s v="SH1"/>
    <n v="4885"/>
    <m/>
    <m/>
    <d v="2025-10-10T00:00:00"/>
    <d v="2025-10-12T00:00:00"/>
    <n v="68296.399999999994"/>
    <n v="68296.399999999994"/>
    <s v=""/>
    <n v="5121"/>
    <d v="2025-10-31T00:00:00"/>
    <m/>
    <m/>
    <m/>
    <s v=""/>
    <m/>
    <m/>
    <m/>
    <s v=""/>
    <n v="68296.399999999994"/>
    <n v="15"/>
    <m/>
    <x v="15"/>
    <n v="35172"/>
    <m/>
    <n v="2160"/>
    <m/>
    <m/>
    <n v="27778.400000000001"/>
    <n v="3186"/>
    <m/>
    <m/>
    <m/>
    <m/>
    <m/>
    <m/>
    <m/>
    <n v="68296.399999999994"/>
    <n v="4553.0933333333332"/>
  </r>
  <r>
    <x v="9"/>
    <m/>
    <m/>
    <n v="3502"/>
    <x v="0"/>
    <x v="11"/>
    <s v="SH1"/>
    <n v="5015"/>
    <m/>
    <m/>
    <d v="2025-10-10T00:00:00"/>
    <d v="2025-10-18T00:00:00"/>
    <n v="105813.2"/>
    <n v="105813.2"/>
    <s v=""/>
    <n v="5122"/>
    <d v="2025-10-31T00:00:00"/>
    <m/>
    <m/>
    <m/>
    <s v=""/>
    <m/>
    <m/>
    <m/>
    <s v=""/>
    <n v="105813.2"/>
    <n v="36"/>
    <m/>
    <x v="11"/>
    <n v="63346.8"/>
    <m/>
    <n v="3456"/>
    <m/>
    <m/>
    <n v="24960"/>
    <n v="6372"/>
    <m/>
    <m/>
    <m/>
    <n v="7678.4"/>
    <m/>
    <m/>
    <m/>
    <n v="105813.2"/>
    <n v="2939.2555555555555"/>
  </r>
  <r>
    <x v="12"/>
    <m/>
    <m/>
    <n v="3045"/>
    <x v="0"/>
    <x v="5"/>
    <s v="SH1"/>
    <n v="3983"/>
    <m/>
    <m/>
    <d v="2024-10-18T00:00:00"/>
    <d v="2025-10-09T00:00:00"/>
    <m/>
    <n v="194779.2"/>
    <n v="-194779.2"/>
    <n v="4881"/>
    <m/>
    <m/>
    <m/>
    <m/>
    <s v=""/>
    <m/>
    <m/>
    <m/>
    <s v=""/>
    <n v="194779.2"/>
    <m/>
    <m/>
    <x v="0"/>
    <m/>
    <m/>
    <m/>
    <m/>
    <m/>
    <n v="194779.2"/>
    <m/>
    <m/>
    <m/>
    <m/>
    <m/>
    <m/>
    <m/>
    <m/>
    <n v="194779.2"/>
    <s v=""/>
  </r>
  <r>
    <x v="9"/>
    <m/>
    <m/>
    <n v="3045"/>
    <x v="0"/>
    <x v="5"/>
    <s v="SH1"/>
    <n v="3983"/>
    <m/>
    <m/>
    <d v="2025-10-10T00:00:00"/>
    <d v="2025-10-24T00:00:00"/>
    <n v="127342.16"/>
    <n v="127342.16"/>
    <s v=""/>
    <n v="5204"/>
    <m/>
    <m/>
    <m/>
    <m/>
    <s v=""/>
    <m/>
    <m/>
    <m/>
    <s v=""/>
    <n v="127342.16"/>
    <n v="44"/>
    <m/>
    <x v="35"/>
    <n v="91497.600000000006"/>
    <m/>
    <n v="2592"/>
    <n v="23431.759999999998"/>
    <m/>
    <n v="9820.7999999999993"/>
    <m/>
    <m/>
    <m/>
    <m/>
    <m/>
    <m/>
    <m/>
    <m/>
    <n v="127342.16"/>
    <n v="2894.14"/>
  </r>
  <r>
    <x v="9"/>
    <m/>
    <m/>
    <n v="3509"/>
    <x v="0"/>
    <x v="11"/>
    <s v="SH1"/>
    <n v="5037"/>
    <m/>
    <m/>
    <d v="2025-10-10T00:00:00"/>
    <d v="2025-10-24T00:00:00"/>
    <n v="181326.6"/>
    <n v="181326.6"/>
    <s v=""/>
    <n v="5126"/>
    <d v="2025-10-31T00:00:00"/>
    <m/>
    <m/>
    <m/>
    <s v=""/>
    <m/>
    <m/>
    <m/>
    <s v=""/>
    <n v="181326.6"/>
    <n v="39"/>
    <m/>
    <x v="41"/>
    <n v="81453.600000000006"/>
    <m/>
    <n v="6048"/>
    <m/>
    <m/>
    <n v="87048"/>
    <n v="6372"/>
    <m/>
    <m/>
    <m/>
    <m/>
    <m/>
    <n v="405"/>
    <m/>
    <n v="181326.6"/>
    <n v="4649.4000000000005"/>
  </r>
  <r>
    <x v="9"/>
    <m/>
    <m/>
    <n v="3552"/>
    <x v="1"/>
    <x v="19"/>
    <s v="Orion"/>
    <n v="5082"/>
    <m/>
    <m/>
    <d v="2025-10-10T00:00:00"/>
    <d v="2025-10-13T00:00:00"/>
    <n v="33756.199999999997"/>
    <n v="33756.199999999997"/>
    <s v=""/>
    <n v="5192"/>
    <m/>
    <m/>
    <m/>
    <m/>
    <s v=""/>
    <m/>
    <m/>
    <m/>
    <s v=""/>
    <n v="33756.199999999997"/>
    <n v="12"/>
    <m/>
    <x v="10"/>
    <n v="27660"/>
    <m/>
    <m/>
    <m/>
    <m/>
    <n v="6096.2"/>
    <m/>
    <m/>
    <m/>
    <m/>
    <m/>
    <m/>
    <m/>
    <m/>
    <n v="33756.199999999997"/>
    <n v="2813.0166666666664"/>
  </r>
  <r>
    <x v="9"/>
    <m/>
    <m/>
    <n v="3298"/>
    <x v="2"/>
    <x v="6"/>
    <s v="SSV Victoria"/>
    <n v="3610"/>
    <m/>
    <m/>
    <d v="2025-10-11T00:00:00"/>
    <d v="2025-10-24T00:00:00"/>
    <n v="73948"/>
    <n v="73948"/>
    <s v=""/>
    <n v="5146"/>
    <m/>
    <m/>
    <m/>
    <m/>
    <s v=""/>
    <m/>
    <m/>
    <m/>
    <s v=""/>
    <n v="73948"/>
    <n v="41"/>
    <m/>
    <x v="53"/>
    <n v="73948"/>
    <m/>
    <m/>
    <m/>
    <m/>
    <m/>
    <m/>
    <m/>
    <m/>
    <m/>
    <m/>
    <m/>
    <m/>
    <m/>
    <n v="73948"/>
    <n v="1803.6097560975609"/>
  </r>
  <r>
    <x v="9"/>
    <m/>
    <m/>
    <n v="3445"/>
    <x v="3"/>
    <x v="5"/>
    <s v="SH2"/>
    <n v="4912"/>
    <m/>
    <m/>
    <d v="2025-10-12T00:00:00"/>
    <d v="2025-10-26T00:00:00"/>
    <n v="97618.26"/>
    <n v="97618.26"/>
    <s v=""/>
    <n v="5161"/>
    <d v="2025-10-28T00:00:00"/>
    <m/>
    <m/>
    <m/>
    <s v=""/>
    <m/>
    <m/>
    <m/>
    <s v=""/>
    <n v="97618.26"/>
    <n v="42"/>
    <m/>
    <x v="8"/>
    <n v="85651.86"/>
    <m/>
    <n v="2592"/>
    <m/>
    <m/>
    <n v="9374.4"/>
    <m/>
    <m/>
    <m/>
    <m/>
    <m/>
    <m/>
    <m/>
    <m/>
    <n v="97618.26"/>
    <n v="2324.2442857142855"/>
  </r>
  <r>
    <x v="9"/>
    <m/>
    <m/>
    <n v="3580"/>
    <x v="3"/>
    <x v="11"/>
    <s v="SH1"/>
    <n v="5158"/>
    <m/>
    <m/>
    <d v="2025-10-13T00:00:00"/>
    <d v="2025-10-24T00:00:00"/>
    <n v="78483.600000000006"/>
    <n v="78483.600000000006"/>
    <s v=""/>
    <n v="5172"/>
    <d v="2025-10-31T00:00:00"/>
    <m/>
    <m/>
    <m/>
    <s v=""/>
    <m/>
    <m/>
    <m/>
    <s v=""/>
    <n v="78483.600000000006"/>
    <n v="30"/>
    <m/>
    <x v="19"/>
    <n v="62856"/>
    <m/>
    <n v="2160"/>
    <m/>
    <m/>
    <n v="10281.6"/>
    <n v="3186"/>
    <m/>
    <m/>
    <m/>
    <m/>
    <m/>
    <m/>
    <m/>
    <n v="78483.600000000006"/>
    <n v="2616.1200000000003"/>
  </r>
  <r>
    <x v="9"/>
    <m/>
    <m/>
    <n v="3380"/>
    <x v="3"/>
    <x v="1"/>
    <s v="MV-20"/>
    <n v="4784"/>
    <m/>
    <m/>
    <d v="2025-10-13T00:00:00"/>
    <d v="2025-10-24T00:00:00"/>
    <n v="45964.89"/>
    <n v="45964.89"/>
    <s v=""/>
    <n v="5183"/>
    <m/>
    <m/>
    <m/>
    <m/>
    <s v=""/>
    <m/>
    <m/>
    <m/>
    <s v=""/>
    <n v="45964.89"/>
    <n v="30"/>
    <m/>
    <x v="19"/>
    <n v="45964.89"/>
    <m/>
    <m/>
    <m/>
    <m/>
    <m/>
    <m/>
    <m/>
    <m/>
    <m/>
    <m/>
    <m/>
    <m/>
    <m/>
    <n v="45964.89"/>
    <n v="1532.163"/>
  </r>
  <r>
    <x v="9"/>
    <m/>
    <m/>
    <n v="3488"/>
    <x v="3"/>
    <x v="3"/>
    <s v="Mykonos"/>
    <n v="4964"/>
    <m/>
    <m/>
    <d v="2025-10-13T00:00:00"/>
    <d v="2025-10-27T00:00:00"/>
    <n v="107040"/>
    <n v="107040"/>
    <s v=""/>
    <n v="5165"/>
    <d v="2025-10-28T00:00:00"/>
    <m/>
    <m/>
    <m/>
    <s v=""/>
    <m/>
    <m/>
    <m/>
    <s v=""/>
    <n v="107040"/>
    <n v="42"/>
    <m/>
    <x v="8"/>
    <n v="93436"/>
    <m/>
    <n v="2880"/>
    <m/>
    <m/>
    <n v="10724"/>
    <m/>
    <m/>
    <m/>
    <m/>
    <m/>
    <m/>
    <m/>
    <m/>
    <n v="107040"/>
    <n v="2548.5714285714284"/>
  </r>
  <r>
    <x v="9"/>
    <m/>
    <m/>
    <n v="3500"/>
    <x v="3"/>
    <x v="1"/>
    <s v="MV-22"/>
    <n v="5016"/>
    <m/>
    <m/>
    <d v="2025-10-14T00:00:00"/>
    <d v="2025-10-26T00:00:00"/>
    <n v="106739.61"/>
    <n v="106739.61"/>
    <s v=""/>
    <n v="5184"/>
    <d v="2025-10-31T00:00:00"/>
    <m/>
    <m/>
    <m/>
    <s v=""/>
    <m/>
    <m/>
    <m/>
    <s v=""/>
    <n v="106739.61"/>
    <n v="33"/>
    <m/>
    <x v="16"/>
    <n v="106766.78"/>
    <m/>
    <m/>
    <m/>
    <m/>
    <m/>
    <m/>
    <m/>
    <m/>
    <m/>
    <m/>
    <n v="-27.17"/>
    <m/>
    <m/>
    <n v="106739.61"/>
    <n v="3234.5336363636366"/>
  </r>
  <r>
    <x v="9"/>
    <m/>
    <m/>
    <n v="3291"/>
    <x v="2"/>
    <x v="13"/>
    <s v="Brava Star"/>
    <n v="3380"/>
    <m/>
    <m/>
    <d v="2025-10-14T00:00:00"/>
    <d v="2025-10-29T00:00:00"/>
    <n v="85772.91"/>
    <n v="85772.91"/>
    <s v=""/>
    <n v="5160"/>
    <m/>
    <m/>
    <m/>
    <m/>
    <s v=""/>
    <m/>
    <m/>
    <m/>
    <s v=""/>
    <n v="85772.91"/>
    <n v="42"/>
    <m/>
    <x v="8"/>
    <n v="82107.03"/>
    <m/>
    <n v="3665.88"/>
    <m/>
    <m/>
    <m/>
    <m/>
    <m/>
    <m/>
    <m/>
    <m/>
    <m/>
    <m/>
    <m/>
    <n v="85772.91"/>
    <n v="2042.2121428571429"/>
  </r>
  <r>
    <x v="9"/>
    <s v="F"/>
    <m/>
    <n v="3347"/>
    <x v="3"/>
    <x v="0"/>
    <s v="Norbe VI"/>
    <n v="4648"/>
    <m/>
    <m/>
    <d v="2025-10-15T00:00:00"/>
    <d v="2025-10-16T00:00:00"/>
    <n v="8056"/>
    <n v="8056"/>
    <s v=""/>
    <n v="5194"/>
    <d v="2025-10-27T00:00:00"/>
    <n v="1411"/>
    <n v="8056"/>
    <d v="2025-11-03T00:00:00"/>
    <n v="18"/>
    <m/>
    <m/>
    <m/>
    <s v=""/>
    <n v="0"/>
    <n v="2"/>
    <m/>
    <x v="1"/>
    <n v="8056"/>
    <m/>
    <m/>
    <m/>
    <m/>
    <m/>
    <m/>
    <m/>
    <m/>
    <m/>
    <m/>
    <m/>
    <m/>
    <m/>
    <n v="8056"/>
    <n v="4028"/>
  </r>
  <r>
    <x v="10"/>
    <s v="F"/>
    <m/>
    <n v="3347"/>
    <x v="3"/>
    <x v="0"/>
    <s v="Norbe VI"/>
    <n v="4648"/>
    <m/>
    <m/>
    <d v="2025-10-27T00:00:00"/>
    <d v="2025-10-27T00:00:00"/>
    <n v="3524.5"/>
    <n v="3524.5"/>
    <s v=""/>
    <n v="5130"/>
    <d v="2025-10-27T00:00:00"/>
    <n v="1409"/>
    <n v="3524.5"/>
    <d v="2025-11-03T00:00:00"/>
    <n v="7"/>
    <m/>
    <m/>
    <m/>
    <s v=""/>
    <n v="0"/>
    <m/>
    <m/>
    <x v="0"/>
    <m/>
    <m/>
    <m/>
    <m/>
    <m/>
    <m/>
    <m/>
    <m/>
    <m/>
    <m/>
    <n v="3524.5"/>
    <m/>
    <m/>
    <m/>
    <n v="3524.5"/>
    <s v=""/>
  </r>
  <r>
    <x v="9"/>
    <s v="E"/>
    <m/>
    <n v="3590"/>
    <x v="1"/>
    <x v="8"/>
    <s v="Skandi Vitória"/>
    <n v="5143"/>
    <m/>
    <m/>
    <d v="2025-10-16T00:00:00"/>
    <d v="2025-11-06T00:00:00"/>
    <n v="315761.43"/>
    <n v="315761.43"/>
    <s v=""/>
    <n v="5137"/>
    <m/>
    <m/>
    <m/>
    <m/>
    <s v=""/>
    <m/>
    <m/>
    <m/>
    <s v=""/>
    <n v="315761.43"/>
    <n v="104"/>
    <m/>
    <x v="148"/>
    <n v="206559.85"/>
    <m/>
    <n v="4580"/>
    <n v="31487.040000000001"/>
    <m/>
    <n v="71500.299999999988"/>
    <n v="1634.24"/>
    <m/>
    <m/>
    <m/>
    <m/>
    <m/>
    <m/>
    <m/>
    <n v="315761.43"/>
    <n v="3036.1675961538463"/>
  </r>
  <r>
    <x v="11"/>
    <s v="E"/>
    <m/>
    <n v="3590"/>
    <x v="1"/>
    <x v="8"/>
    <s v="Skandi Vitória"/>
    <n v="5143"/>
    <m/>
    <m/>
    <d v="2025-10-16T00:00:00"/>
    <d v="2025-11-06T00:00:00"/>
    <m/>
    <n v="94383.22"/>
    <n v="-94383.22"/>
    <n v="5137"/>
    <m/>
    <m/>
    <m/>
    <m/>
    <s v=""/>
    <m/>
    <m/>
    <m/>
    <s v=""/>
    <n v="94383.22"/>
    <n v="27"/>
    <m/>
    <x v="43"/>
    <n v="54384.060000000005"/>
    <m/>
    <n v="4580"/>
    <n v="8174.52"/>
    <m/>
    <n v="25235.399999999998"/>
    <n v="1634.24"/>
    <m/>
    <m/>
    <m/>
    <m/>
    <m/>
    <n v="375"/>
    <m/>
    <n v="94383.22"/>
    <n v="3495.6748148148149"/>
  </r>
  <r>
    <x v="9"/>
    <s v="E"/>
    <m/>
    <n v="3595"/>
    <x v="1"/>
    <x v="8"/>
    <s v="Skandi Vitória"/>
    <n v="5018"/>
    <m/>
    <m/>
    <d v="2025-10-17T00:00:00"/>
    <d v="2025-11-03T00:00:00"/>
    <n v="139246.54999999999"/>
    <n v="139246.54999999999"/>
    <s v=""/>
    <n v="5144"/>
    <m/>
    <m/>
    <m/>
    <m/>
    <s v=""/>
    <m/>
    <m/>
    <m/>
    <s v=""/>
    <n v="139246.54999999999"/>
    <n v="20"/>
    <m/>
    <x v="66"/>
    <n v="44031.56"/>
    <m/>
    <n v="2862.5"/>
    <n v="6055.2"/>
    <m/>
    <n v="81943.679999999993"/>
    <n v="4353.6099999999997"/>
    <m/>
    <m/>
    <m/>
    <m/>
    <m/>
    <m/>
    <m/>
    <n v="139246.54999999999"/>
    <n v="6962.3274999999994"/>
  </r>
  <r>
    <x v="11"/>
    <s v="E"/>
    <m/>
    <n v="3595"/>
    <x v="1"/>
    <x v="8"/>
    <s v="Skandi Vitória"/>
    <n v="5018"/>
    <m/>
    <m/>
    <d v="2025-10-17T00:00:00"/>
    <d v="2025-11-03T00:00:00"/>
    <m/>
    <n v="37326.730000000003"/>
    <n v="-37326.730000000003"/>
    <n v="5144"/>
    <m/>
    <m/>
    <m/>
    <m/>
    <s v=""/>
    <m/>
    <m/>
    <m/>
    <s v=""/>
    <n v="37326.730000000003"/>
    <n v="5"/>
    <m/>
    <x v="2"/>
    <n v="5870.88"/>
    <m/>
    <m/>
    <n v="1513.8"/>
    <m/>
    <n v="25213.440000000002"/>
    <n v="4353.6099999999997"/>
    <m/>
    <m/>
    <m/>
    <m/>
    <m/>
    <n v="375"/>
    <m/>
    <n v="37326.730000000003"/>
    <n v="7465.3460000000005"/>
  </r>
  <r>
    <x v="9"/>
    <m/>
    <m/>
    <n v="3587"/>
    <x v="0"/>
    <x v="0"/>
    <s v="ODN I"/>
    <n v="4959"/>
    <m/>
    <m/>
    <d v="2025-10-17T00:00:00"/>
    <d v="2025-10-17T00:00:00"/>
    <n v="8871.7800000000007"/>
    <n v="8871.7800000000007"/>
    <s v=""/>
    <n v="5136"/>
    <d v="2025-10-17T00:00:00"/>
    <m/>
    <m/>
    <m/>
    <s v=""/>
    <m/>
    <m/>
    <m/>
    <s v=""/>
    <n v="8871.7800000000007"/>
    <m/>
    <m/>
    <x v="0"/>
    <m/>
    <m/>
    <m/>
    <m/>
    <m/>
    <m/>
    <m/>
    <m/>
    <m/>
    <m/>
    <m/>
    <m/>
    <m/>
    <n v="8871.7800000000007"/>
    <n v="8871.7800000000007"/>
    <s v=""/>
  </r>
  <r>
    <x v="11"/>
    <s v="E"/>
    <m/>
    <n v="3566"/>
    <x v="3"/>
    <x v="13"/>
    <s v="Admarine"/>
    <n v="5116"/>
    <m/>
    <m/>
    <d v="2025-10-18T00:00:00"/>
    <d v="2025-11-01T00:00:00"/>
    <m/>
    <n v="0"/>
    <s v=""/>
    <n v="5185"/>
    <m/>
    <m/>
    <m/>
    <m/>
    <s v=""/>
    <m/>
    <m/>
    <m/>
    <s v=""/>
    <n v="0"/>
    <m/>
    <m/>
    <x v="0"/>
    <m/>
    <m/>
    <m/>
    <m/>
    <m/>
    <m/>
    <m/>
    <m/>
    <m/>
    <m/>
    <m/>
    <m/>
    <m/>
    <m/>
    <n v="0"/>
    <s v=""/>
  </r>
  <r>
    <x v="9"/>
    <m/>
    <m/>
    <n v="3503"/>
    <x v="0"/>
    <x v="11"/>
    <s v="SH1"/>
    <n v="4997"/>
    <m/>
    <m/>
    <d v="2025-10-17T00:00:00"/>
    <d v="2025-10-22T00:00:00"/>
    <n v="183826.4"/>
    <n v="183826.4"/>
    <s v=""/>
    <n v="5127"/>
    <d v="2025-10-31T00:00:00"/>
    <m/>
    <m/>
    <m/>
    <s v=""/>
    <m/>
    <m/>
    <m/>
    <s v=""/>
    <n v="183826.4"/>
    <n v="30"/>
    <m/>
    <x v="19"/>
    <n v="70344"/>
    <m/>
    <m/>
    <m/>
    <m/>
    <n v="100682.4"/>
    <m/>
    <m/>
    <n v="12800"/>
    <m/>
    <m/>
    <m/>
    <m/>
    <m/>
    <n v="183826.4"/>
    <n v="6127.5466666666662"/>
  </r>
  <r>
    <x v="9"/>
    <s v="E"/>
    <m/>
    <n v="3566"/>
    <x v="3"/>
    <x v="13"/>
    <s v="Admarine"/>
    <n v="5116"/>
    <m/>
    <m/>
    <d v="2025-10-18T00:00:00"/>
    <d v="2025-11-01T00:00:00"/>
    <n v="104204.43"/>
    <n v="104204.43"/>
    <s v=""/>
    <n v="5185"/>
    <m/>
    <m/>
    <m/>
    <m/>
    <s v=""/>
    <m/>
    <m/>
    <m/>
    <s v=""/>
    <n v="104204.43"/>
    <n v="39"/>
    <m/>
    <x v="41"/>
    <n v="76081.72"/>
    <m/>
    <n v="12649.59"/>
    <n v="1377.92"/>
    <m/>
    <n v="14095.2"/>
    <m/>
    <m/>
    <m/>
    <m/>
    <m/>
    <m/>
    <m/>
    <m/>
    <n v="104204.43"/>
    <n v="2671.9084615384613"/>
  </r>
  <r>
    <x v="11"/>
    <s v="E"/>
    <m/>
    <n v="3294"/>
    <x v="2"/>
    <x v="10"/>
    <s v="Takatsugu J"/>
    <n v="3701"/>
    <m/>
    <m/>
    <d v="2025-10-19T00:00:00"/>
    <d v="2025-11-02T00:00:00"/>
    <m/>
    <n v="0"/>
    <s v=""/>
    <n v="5178"/>
    <m/>
    <m/>
    <m/>
    <m/>
    <s v=""/>
    <m/>
    <m/>
    <m/>
    <s v=""/>
    <n v="0"/>
    <n v="6"/>
    <m/>
    <x v="3"/>
    <m/>
    <m/>
    <m/>
    <m/>
    <m/>
    <m/>
    <m/>
    <m/>
    <m/>
    <m/>
    <m/>
    <m/>
    <m/>
    <m/>
    <n v="0"/>
    <n v="0"/>
  </r>
  <r>
    <x v="9"/>
    <s v="E"/>
    <m/>
    <n v="3294"/>
    <x v="2"/>
    <x v="10"/>
    <s v="Takatsugu J"/>
    <n v="3701"/>
    <m/>
    <m/>
    <d v="2025-10-19T00:00:00"/>
    <d v="2025-11-02T00:00:00"/>
    <n v="94244.2"/>
    <n v="94244.2"/>
    <s v=""/>
    <n v="5178"/>
    <m/>
    <m/>
    <m/>
    <m/>
    <s v=""/>
    <m/>
    <m/>
    <m/>
    <s v=""/>
    <n v="94244.2"/>
    <n v="39"/>
    <m/>
    <x v="41"/>
    <n v="61666"/>
    <m/>
    <m/>
    <m/>
    <m/>
    <n v="32578.2"/>
    <m/>
    <m/>
    <m/>
    <m/>
    <m/>
    <m/>
    <m/>
    <m/>
    <n v="94244.2"/>
    <n v="2416.5179487179485"/>
  </r>
  <r>
    <x v="11"/>
    <s v="E"/>
    <m/>
    <n v="3545"/>
    <x v="3"/>
    <x v="13"/>
    <s v="Gold Star"/>
    <n v="5088"/>
    <m/>
    <m/>
    <d v="2025-10-19T00:00:00"/>
    <d v="2025-11-02T00:00:00"/>
    <m/>
    <n v="0"/>
    <s v=""/>
    <n v="5186"/>
    <m/>
    <m/>
    <m/>
    <m/>
    <s v=""/>
    <m/>
    <m/>
    <m/>
    <s v=""/>
    <n v="0"/>
    <m/>
    <m/>
    <x v="0"/>
    <m/>
    <m/>
    <m/>
    <m/>
    <m/>
    <m/>
    <m/>
    <m/>
    <m/>
    <m/>
    <m/>
    <m/>
    <m/>
    <m/>
    <n v="0"/>
    <s v=""/>
  </r>
  <r>
    <x v="11"/>
    <s v="E"/>
    <m/>
    <n v="3416"/>
    <x v="0"/>
    <x v="3"/>
    <s v="Corcovado"/>
    <n v="4831"/>
    <m/>
    <m/>
    <d v="2025-10-21T00:00:00"/>
    <d v="2025-11-09T00:00:00"/>
    <m/>
    <n v="0"/>
    <s v=""/>
    <m/>
    <m/>
    <m/>
    <m/>
    <m/>
    <s v=""/>
    <m/>
    <m/>
    <m/>
    <s v=""/>
    <n v="0"/>
    <m/>
    <m/>
    <x v="0"/>
    <m/>
    <m/>
    <m/>
    <m/>
    <m/>
    <m/>
    <m/>
    <m/>
    <m/>
    <m/>
    <m/>
    <m/>
    <m/>
    <m/>
    <n v="0"/>
    <s v=""/>
  </r>
  <r>
    <x v="11"/>
    <s v="E"/>
    <m/>
    <n v="3402"/>
    <x v="0"/>
    <x v="3"/>
    <s v="Corcovado"/>
    <n v="4818"/>
    <m/>
    <m/>
    <d v="2025-10-21T00:00:00"/>
    <d v="2025-11-09T00:00:00"/>
    <m/>
    <n v="0"/>
    <s v=""/>
    <n v="5196"/>
    <m/>
    <m/>
    <m/>
    <m/>
    <s v=""/>
    <m/>
    <m/>
    <m/>
    <s v=""/>
    <n v="0"/>
    <m/>
    <m/>
    <x v="0"/>
    <m/>
    <m/>
    <m/>
    <m/>
    <m/>
    <m/>
    <m/>
    <m/>
    <m/>
    <m/>
    <m/>
    <m/>
    <m/>
    <m/>
    <n v="0"/>
    <s v=""/>
  </r>
  <r>
    <x v="12"/>
    <m/>
    <m/>
    <n v="3416"/>
    <x v="0"/>
    <x v="3"/>
    <s v="Corcovado"/>
    <n v="4831"/>
    <m/>
    <m/>
    <d v="2025-10-21T00:00:00"/>
    <d v="2025-11-09T00:00:00"/>
    <m/>
    <n v="0"/>
    <s v=""/>
    <m/>
    <m/>
    <m/>
    <m/>
    <m/>
    <s v=""/>
    <m/>
    <m/>
    <m/>
    <s v=""/>
    <n v="0"/>
    <m/>
    <m/>
    <x v="0"/>
    <m/>
    <m/>
    <m/>
    <m/>
    <m/>
    <m/>
    <m/>
    <m/>
    <m/>
    <m/>
    <m/>
    <m/>
    <m/>
    <m/>
    <n v="0"/>
    <s v=""/>
  </r>
  <r>
    <x v="9"/>
    <s v="E"/>
    <m/>
    <n v="3594"/>
    <x v="3"/>
    <x v="3"/>
    <s v="Mykonos"/>
    <n v="5118"/>
    <m/>
    <m/>
    <d v="2025-10-19T00:00:00"/>
    <d v="2025-11-02T00:00:00"/>
    <n v="90784.89"/>
    <n v="90784.89"/>
    <s v=""/>
    <n v="5182"/>
    <m/>
    <m/>
    <m/>
    <m/>
    <s v=""/>
    <m/>
    <m/>
    <m/>
    <s v=""/>
    <n v="90784.89"/>
    <n v="30"/>
    <n v="5"/>
    <x v="68"/>
    <n v="68497.91"/>
    <n v="5405.5"/>
    <m/>
    <m/>
    <m/>
    <n v="16881.48"/>
    <m/>
    <m/>
    <m/>
    <m/>
    <m/>
    <m/>
    <m/>
    <m/>
    <n v="90784.89"/>
    <n v="2593.8539999999998"/>
  </r>
  <r>
    <x v="9"/>
    <s v="E"/>
    <m/>
    <n v="3545"/>
    <x v="3"/>
    <x v="13"/>
    <s v="Gold Star"/>
    <n v="5088"/>
    <m/>
    <m/>
    <d v="2025-10-19T00:00:00"/>
    <d v="2025-11-02T00:00:00"/>
    <n v="88966"/>
    <n v="88966"/>
    <s v=""/>
    <n v="5186"/>
    <m/>
    <m/>
    <m/>
    <m/>
    <s v=""/>
    <m/>
    <m/>
    <m/>
    <s v=""/>
    <n v="88966"/>
    <n v="39"/>
    <m/>
    <x v="41"/>
    <n v="72722"/>
    <m/>
    <n v="3504"/>
    <m/>
    <m/>
    <n v="12740"/>
    <m/>
    <m/>
    <m/>
    <m/>
    <m/>
    <m/>
    <m/>
    <m/>
    <n v="88966"/>
    <n v="2281.1794871794873"/>
  </r>
  <r>
    <x v="11"/>
    <s v="E"/>
    <m/>
    <n v="3582"/>
    <x v="0"/>
    <x v="6"/>
    <s v="DS Carolina"/>
    <n v="5166"/>
    <m/>
    <m/>
    <d v="2025-10-23T00:00:00"/>
    <d v="2025-11-04T00:00:00"/>
    <m/>
    <n v="0"/>
    <s v=""/>
    <n v="5129"/>
    <m/>
    <m/>
    <m/>
    <m/>
    <s v=""/>
    <m/>
    <m/>
    <m/>
    <s v=""/>
    <n v="0"/>
    <m/>
    <m/>
    <x v="0"/>
    <m/>
    <m/>
    <m/>
    <m/>
    <m/>
    <m/>
    <m/>
    <m/>
    <m/>
    <m/>
    <m/>
    <m/>
    <m/>
    <m/>
    <n v="0"/>
    <s v=""/>
  </r>
  <r>
    <x v="11"/>
    <s v="E"/>
    <m/>
    <n v="3380"/>
    <x v="3"/>
    <x v="1"/>
    <s v="MV-20"/>
    <n v="4784"/>
    <m/>
    <m/>
    <d v="2025-10-23T00:00:00"/>
    <d v="2025-11-06T00:00:00"/>
    <m/>
    <n v="0"/>
    <s v=""/>
    <m/>
    <m/>
    <m/>
    <m/>
    <m/>
    <s v=""/>
    <m/>
    <m/>
    <m/>
    <s v=""/>
    <n v="0"/>
    <m/>
    <m/>
    <x v="0"/>
    <m/>
    <m/>
    <m/>
    <m/>
    <m/>
    <m/>
    <m/>
    <m/>
    <m/>
    <m/>
    <m/>
    <m/>
    <m/>
    <m/>
    <n v="0"/>
    <s v=""/>
  </r>
  <r>
    <x v="9"/>
    <s v="E"/>
    <m/>
    <n v="3402"/>
    <x v="0"/>
    <x v="3"/>
    <s v="Corcovado"/>
    <n v="4818"/>
    <m/>
    <m/>
    <d v="2025-10-21T00:00:00"/>
    <d v="2025-11-09T00:00:00"/>
    <n v="264308.43"/>
    <n v="264308.43"/>
    <s v=""/>
    <n v="5196"/>
    <m/>
    <m/>
    <m/>
    <m/>
    <s v=""/>
    <m/>
    <m/>
    <m/>
    <s v=""/>
    <n v="264308.43"/>
    <n v="43"/>
    <n v="12"/>
    <x v="40"/>
    <n v="109252.25"/>
    <n v="15244.56"/>
    <m/>
    <m/>
    <m/>
    <n v="123613.62"/>
    <n v="3398"/>
    <m/>
    <n v="12800"/>
    <m/>
    <m/>
    <m/>
    <m/>
    <m/>
    <n v="264308.43"/>
    <n v="4805.6078181818184"/>
  </r>
  <r>
    <x v="9"/>
    <s v="E"/>
    <m/>
    <n v="3582"/>
    <x v="0"/>
    <x v="6"/>
    <s v="DS Carolina"/>
    <n v="5166"/>
    <m/>
    <m/>
    <d v="2025-10-23T00:00:00"/>
    <d v="2025-11-04T00:00:00"/>
    <n v="193926.67"/>
    <n v="193926.67"/>
    <s v=""/>
    <n v="5129"/>
    <m/>
    <m/>
    <m/>
    <m/>
    <s v=""/>
    <m/>
    <m/>
    <m/>
    <s v=""/>
    <n v="193926.67"/>
    <n v="9"/>
    <m/>
    <x v="17"/>
    <n v="23133.599999999999"/>
    <m/>
    <n v="580"/>
    <m/>
    <m/>
    <n v="157413.07"/>
    <m/>
    <m/>
    <n v="12800"/>
    <m/>
    <m/>
    <m/>
    <m/>
    <m/>
    <n v="193926.67"/>
    <n v="21547.407777777778"/>
  </r>
  <r>
    <x v="11"/>
    <s v="E"/>
    <m/>
    <n v="3228"/>
    <x v="3"/>
    <x v="0"/>
    <s v="Norbe IX"/>
    <n v="4525"/>
    <m/>
    <m/>
    <d v="2025-10-23T00:00:00"/>
    <d v="2025-11-06T00:00:00"/>
    <m/>
    <n v="0"/>
    <s v=""/>
    <n v="5197"/>
    <m/>
    <m/>
    <m/>
    <m/>
    <s v=""/>
    <m/>
    <m/>
    <m/>
    <s v=""/>
    <n v="0"/>
    <n v="15"/>
    <m/>
    <x v="15"/>
    <m/>
    <m/>
    <m/>
    <m/>
    <m/>
    <m/>
    <m/>
    <m/>
    <m/>
    <m/>
    <m/>
    <m/>
    <m/>
    <m/>
    <n v="0"/>
    <n v="0"/>
  </r>
  <r>
    <x v="9"/>
    <s v="E"/>
    <m/>
    <n v="3380"/>
    <x v="3"/>
    <x v="1"/>
    <s v="MV-20"/>
    <n v="4784"/>
    <m/>
    <m/>
    <d v="2025-10-23T00:00:00"/>
    <d v="2025-11-06T00:00:00"/>
    <n v="25000"/>
    <n v="25000"/>
    <s v=""/>
    <m/>
    <m/>
    <m/>
    <m/>
    <m/>
    <s v=""/>
    <m/>
    <m/>
    <m/>
    <s v=""/>
    <n v="25000"/>
    <n v="25"/>
    <m/>
    <x v="54"/>
    <n v="25000"/>
    <m/>
    <m/>
    <m/>
    <m/>
    <m/>
    <m/>
    <m/>
    <m/>
    <m/>
    <m/>
    <m/>
    <m/>
    <m/>
    <n v="25000"/>
    <n v="1000"/>
  </r>
  <r>
    <x v="11"/>
    <s v="E"/>
    <m/>
    <n v="3011"/>
    <x v="0"/>
    <x v="6"/>
    <s v="SSV Victoria"/>
    <n v="4037"/>
    <m/>
    <m/>
    <d v="2025-10-24T00:00:00"/>
    <d v="2025-11-07T00:00:00"/>
    <m/>
    <n v="0"/>
    <s v=""/>
    <m/>
    <m/>
    <m/>
    <m/>
    <m/>
    <s v=""/>
    <m/>
    <m/>
    <m/>
    <s v=""/>
    <n v="0"/>
    <m/>
    <m/>
    <x v="0"/>
    <m/>
    <m/>
    <m/>
    <m/>
    <m/>
    <m/>
    <m/>
    <m/>
    <m/>
    <m/>
    <m/>
    <m/>
    <m/>
    <m/>
    <n v="0"/>
    <s v=""/>
  </r>
  <r>
    <x v="9"/>
    <s v="E"/>
    <m/>
    <n v="3228"/>
    <x v="3"/>
    <x v="0"/>
    <s v="Norbe IX"/>
    <n v="4525"/>
    <m/>
    <m/>
    <d v="2025-10-23T00:00:00"/>
    <d v="2025-11-06T00:00:00"/>
    <n v="63909.45"/>
    <n v="63909.450000000004"/>
    <s v=""/>
    <n v="5197"/>
    <m/>
    <m/>
    <m/>
    <m/>
    <s v=""/>
    <m/>
    <m/>
    <m/>
    <s v=""/>
    <n v="63909.450000000004"/>
    <n v="27"/>
    <m/>
    <x v="43"/>
    <n v="55280.160000000003"/>
    <m/>
    <m/>
    <m/>
    <m/>
    <n v="8629.2900000000009"/>
    <m/>
    <m/>
    <m/>
    <m/>
    <m/>
    <m/>
    <m/>
    <m/>
    <n v="63909.450000000004"/>
    <n v="2367.0166666666669"/>
  </r>
  <r>
    <x v="11"/>
    <s v="E"/>
    <m/>
    <n v="3601"/>
    <x v="3"/>
    <x v="3"/>
    <s v="Aquila"/>
    <n v="5207"/>
    <m/>
    <m/>
    <d v="2025-10-25T00:00:00"/>
    <d v="2025-11-01T00:00:00"/>
    <m/>
    <n v="0"/>
    <s v=""/>
    <m/>
    <m/>
    <m/>
    <m/>
    <m/>
    <s v=""/>
    <m/>
    <m/>
    <m/>
    <s v=""/>
    <n v="0"/>
    <m/>
    <m/>
    <x v="0"/>
    <m/>
    <m/>
    <m/>
    <m/>
    <m/>
    <m/>
    <m/>
    <m/>
    <m/>
    <m/>
    <m/>
    <m/>
    <m/>
    <m/>
    <n v="0"/>
    <s v=""/>
  </r>
  <r>
    <x v="9"/>
    <s v="E"/>
    <m/>
    <n v="3011"/>
    <x v="0"/>
    <x v="6"/>
    <s v="SSV Victoria"/>
    <n v="4037"/>
    <m/>
    <m/>
    <d v="2025-10-24T00:00:00"/>
    <d v="2025-11-07T00:00:00"/>
    <n v="66060"/>
    <n v="66060"/>
    <s v=""/>
    <n v="5203"/>
    <m/>
    <m/>
    <m/>
    <m/>
    <s v=""/>
    <m/>
    <m/>
    <m/>
    <s v=""/>
    <n v="66060"/>
    <n v="30"/>
    <m/>
    <x v="19"/>
    <n v="58400"/>
    <m/>
    <n v="1740"/>
    <m/>
    <m/>
    <n v="5920"/>
    <m/>
    <m/>
    <m/>
    <m/>
    <m/>
    <m/>
    <m/>
    <m/>
    <n v="66060"/>
    <n v="2202"/>
  </r>
  <r>
    <x v="11"/>
    <s v="E"/>
    <m/>
    <n v="3289"/>
    <x v="2"/>
    <x v="13"/>
    <s v="Laguna Star"/>
    <n v="3380"/>
    <m/>
    <m/>
    <d v="2025-10-25T00:00:00"/>
    <d v="2025-11-08T00:00:00"/>
    <m/>
    <n v="0"/>
    <s v=""/>
    <m/>
    <m/>
    <m/>
    <m/>
    <m/>
    <s v=""/>
    <m/>
    <m/>
    <m/>
    <s v=""/>
    <n v="0"/>
    <m/>
    <m/>
    <x v="0"/>
    <m/>
    <m/>
    <m/>
    <m/>
    <m/>
    <m/>
    <m/>
    <m/>
    <m/>
    <m/>
    <m/>
    <m/>
    <m/>
    <m/>
    <n v="0"/>
    <s v=""/>
  </r>
  <r>
    <x v="9"/>
    <s v="E"/>
    <m/>
    <n v="3601"/>
    <x v="3"/>
    <x v="3"/>
    <s v="Aquila"/>
    <n v="5207"/>
    <m/>
    <m/>
    <d v="2025-10-25T00:00:00"/>
    <d v="2025-11-01T00:00:00"/>
    <n v="19516"/>
    <n v="19516"/>
    <s v=""/>
    <m/>
    <m/>
    <m/>
    <m/>
    <m/>
    <s v=""/>
    <m/>
    <m/>
    <m/>
    <s v=""/>
    <n v="19516"/>
    <n v="7"/>
    <m/>
    <x v="28"/>
    <n v="13547.8"/>
    <m/>
    <m/>
    <m/>
    <m/>
    <n v="5968.2"/>
    <m/>
    <m/>
    <m/>
    <m/>
    <m/>
    <m/>
    <m/>
    <m/>
    <n v="19516"/>
    <n v="2788"/>
  </r>
  <r>
    <x v="11"/>
    <s v="E"/>
    <m/>
    <n v="3427"/>
    <x v="0"/>
    <x v="0"/>
    <s v="ODN I"/>
    <n v="4892"/>
    <m/>
    <m/>
    <d v="2025-10-26T00:00:00"/>
    <d v="2025-11-09T00:00:00"/>
    <m/>
    <n v="0"/>
    <s v=""/>
    <n v="5199"/>
    <m/>
    <m/>
    <m/>
    <m/>
    <s v=""/>
    <m/>
    <m/>
    <m/>
    <s v=""/>
    <n v="0"/>
    <m/>
    <m/>
    <x v="0"/>
    <m/>
    <m/>
    <m/>
    <m/>
    <m/>
    <m/>
    <m/>
    <m/>
    <m/>
    <m/>
    <m/>
    <m/>
    <m/>
    <m/>
    <n v="0"/>
    <s v=""/>
  </r>
  <r>
    <x v="9"/>
    <s v="E"/>
    <m/>
    <n v="3289"/>
    <x v="2"/>
    <x v="13"/>
    <s v="Laguna Star"/>
    <n v="3380"/>
    <m/>
    <m/>
    <d v="2025-10-25T00:00:00"/>
    <d v="2025-11-08T00:00:00"/>
    <n v="38854.6"/>
    <n v="38854.6"/>
    <s v=""/>
    <n v="5198"/>
    <m/>
    <m/>
    <m/>
    <m/>
    <s v=""/>
    <m/>
    <m/>
    <m/>
    <s v=""/>
    <n v="38854.6"/>
    <n v="18"/>
    <m/>
    <x v="9"/>
    <n v="35188.720000000001"/>
    <m/>
    <n v="3665.88"/>
    <m/>
    <m/>
    <m/>
    <m/>
    <m/>
    <m/>
    <m/>
    <m/>
    <m/>
    <m/>
    <m/>
    <n v="38854.6"/>
    <n v="2158.588888888889"/>
  </r>
  <r>
    <x v="11"/>
    <s v="E"/>
    <m/>
    <n v="3293"/>
    <x v="2"/>
    <x v="5"/>
    <s v="SH2"/>
    <n v="3970"/>
    <m/>
    <m/>
    <d v="2025-10-26T00:00:00"/>
    <d v="2025-11-09T00:00:00"/>
    <m/>
    <n v="0"/>
    <s v=""/>
    <m/>
    <m/>
    <m/>
    <m/>
    <m/>
    <s v=""/>
    <m/>
    <m/>
    <m/>
    <s v=""/>
    <n v="0"/>
    <m/>
    <m/>
    <x v="0"/>
    <m/>
    <m/>
    <m/>
    <m/>
    <m/>
    <m/>
    <m/>
    <m/>
    <m/>
    <m/>
    <m/>
    <m/>
    <m/>
    <m/>
    <n v="0"/>
    <s v=""/>
  </r>
  <r>
    <x v="9"/>
    <s v="E"/>
    <m/>
    <n v="3031"/>
    <x v="0"/>
    <x v="0"/>
    <s v="ODN I"/>
    <n v="4120"/>
    <m/>
    <m/>
    <d v="2025-10-26T00:00:00"/>
    <d v="2025-11-16T00:00:00"/>
    <n v="14022.3"/>
    <n v="14022.3"/>
    <s v=""/>
    <n v="5202"/>
    <m/>
    <m/>
    <m/>
    <m/>
    <s v=""/>
    <m/>
    <m/>
    <m/>
    <s v=""/>
    <n v="14022.3"/>
    <n v="6"/>
    <m/>
    <x v="3"/>
    <n v="13482.96"/>
    <m/>
    <m/>
    <m/>
    <m/>
    <n v="539.34"/>
    <m/>
    <m/>
    <m/>
    <m/>
    <m/>
    <m/>
    <m/>
    <m/>
    <n v="14022.3"/>
    <n v="2337.0499999999997"/>
  </r>
  <r>
    <x v="11"/>
    <s v="E"/>
    <m/>
    <n v="3489"/>
    <x v="3"/>
    <x v="3"/>
    <s v="KG2"/>
    <n v="4964"/>
    <m/>
    <m/>
    <d v="2025-10-30T00:00:00"/>
    <d v="2025-11-08T00:00:00"/>
    <m/>
    <n v="0"/>
    <s v=""/>
    <m/>
    <m/>
    <m/>
    <m/>
    <m/>
    <s v=""/>
    <m/>
    <m/>
    <m/>
    <s v=""/>
    <n v="0"/>
    <m/>
    <m/>
    <x v="0"/>
    <m/>
    <m/>
    <m/>
    <m/>
    <m/>
    <m/>
    <m/>
    <m/>
    <m/>
    <m/>
    <m/>
    <m/>
    <m/>
    <m/>
    <n v="0"/>
    <s v=""/>
  </r>
  <r>
    <x v="9"/>
    <s v="E"/>
    <m/>
    <n v="3427"/>
    <x v="0"/>
    <x v="0"/>
    <s v="ODN I"/>
    <n v="4892"/>
    <m/>
    <m/>
    <d v="2025-10-26T00:00:00"/>
    <d v="2025-11-09T00:00:00"/>
    <n v="31280.58"/>
    <n v="31280.579999999994"/>
    <s v=""/>
    <n v="5199"/>
    <m/>
    <m/>
    <m/>
    <m/>
    <s v=""/>
    <m/>
    <m/>
    <m/>
    <s v=""/>
    <n v="31280.579999999994"/>
    <n v="12"/>
    <m/>
    <x v="10"/>
    <n v="25168.199999999997"/>
    <m/>
    <m/>
    <m/>
    <m/>
    <n v="6112.3799999999992"/>
    <m/>
    <m/>
    <m/>
    <m/>
    <m/>
    <m/>
    <m/>
    <m/>
    <n v="31280.579999999994"/>
    <n v="2606.7149999999997"/>
  </r>
  <r>
    <x v="9"/>
    <s v="E"/>
    <m/>
    <n v="3293"/>
    <x v="2"/>
    <x v="5"/>
    <s v="SH2"/>
    <n v="3970"/>
    <m/>
    <m/>
    <d v="2025-10-26T00:00:00"/>
    <d v="2025-11-09T00:00:00"/>
    <n v="38725.5"/>
    <n v="38725.5"/>
    <s v=""/>
    <n v="5200"/>
    <m/>
    <m/>
    <m/>
    <m/>
    <s v=""/>
    <m/>
    <m/>
    <m/>
    <s v=""/>
    <n v="38725.5"/>
    <n v="18"/>
    <m/>
    <x v="9"/>
    <n v="23235.3"/>
    <m/>
    <m/>
    <m/>
    <m/>
    <n v="15490.2"/>
    <m/>
    <m/>
    <m/>
    <m/>
    <m/>
    <m/>
    <m/>
    <m/>
    <n v="38725.5"/>
    <n v="2151.4166666666665"/>
  </r>
  <r>
    <x v="11"/>
    <s v="E"/>
    <m/>
    <n v="3564"/>
    <x v="3"/>
    <x v="13"/>
    <s v="Amaralina Star"/>
    <n v="5126"/>
    <m/>
    <m/>
    <d v="2025-10-30T00:00:00"/>
    <d v="2025-11-09T00:00:00"/>
    <m/>
    <n v="0"/>
    <s v=""/>
    <m/>
    <m/>
    <m/>
    <m/>
    <m/>
    <s v=""/>
    <m/>
    <m/>
    <m/>
    <s v=""/>
    <n v="0"/>
    <m/>
    <m/>
    <x v="0"/>
    <m/>
    <m/>
    <m/>
    <m/>
    <m/>
    <m/>
    <m/>
    <m/>
    <m/>
    <m/>
    <m/>
    <m/>
    <m/>
    <m/>
    <n v="0"/>
    <s v=""/>
  </r>
  <r>
    <x v="11"/>
    <s v="E"/>
    <m/>
    <n v="3572"/>
    <x v="5"/>
    <x v="7"/>
    <s v="Peregrino Alpha"/>
    <n v="5145"/>
    <m/>
    <m/>
    <d v="2025-09-24T00:00:00"/>
    <d v="2025-11-10T00:00:00"/>
    <m/>
    <n v="11052"/>
    <n v="-11052"/>
    <n v="5074"/>
    <m/>
    <m/>
    <m/>
    <m/>
    <s v=""/>
    <m/>
    <m/>
    <m/>
    <s v=""/>
    <n v="11052"/>
    <m/>
    <m/>
    <x v="0"/>
    <m/>
    <m/>
    <m/>
    <m/>
    <m/>
    <m/>
    <m/>
    <m/>
    <n v="11052"/>
    <m/>
    <m/>
    <m/>
    <m/>
    <m/>
    <n v="11052"/>
    <s v=""/>
  </r>
  <r>
    <x v="9"/>
    <s v="E"/>
    <m/>
    <n v="3489"/>
    <x v="3"/>
    <x v="3"/>
    <s v="KG2"/>
    <n v="4964"/>
    <m/>
    <m/>
    <d v="2025-10-30T00:00:00"/>
    <d v="2025-11-08T00:00:00"/>
    <n v="17944"/>
    <n v="17944"/>
    <s v=""/>
    <n v="5166"/>
    <m/>
    <m/>
    <m/>
    <m/>
    <s v=""/>
    <m/>
    <m/>
    <m/>
    <s v=""/>
    <n v="17944"/>
    <n v="6"/>
    <m/>
    <x v="3"/>
    <n v="13348"/>
    <m/>
    <m/>
    <m/>
    <m/>
    <n v="4596"/>
    <m/>
    <m/>
    <m/>
    <m/>
    <m/>
    <m/>
    <m/>
    <m/>
    <n v="17944"/>
    <n v="2990.6666666666665"/>
  </r>
  <r>
    <x v="11"/>
    <s v="E"/>
    <m/>
    <n v="3604"/>
    <x v="3"/>
    <x v="10"/>
    <s v="Takatsugu J"/>
    <n v="5225"/>
    <m/>
    <m/>
    <d v="2025-10-30T00:00:00"/>
    <d v="2025-11-13T00:00:00"/>
    <m/>
    <n v="0"/>
    <s v=""/>
    <m/>
    <m/>
    <m/>
    <m/>
    <m/>
    <s v=""/>
    <m/>
    <m/>
    <m/>
    <s v=""/>
    <n v="0"/>
    <m/>
    <m/>
    <x v="0"/>
    <m/>
    <m/>
    <m/>
    <m/>
    <m/>
    <m/>
    <m/>
    <m/>
    <m/>
    <m/>
    <m/>
    <m/>
    <m/>
    <m/>
    <n v="0"/>
    <s v=""/>
  </r>
  <r>
    <x v="9"/>
    <s v="E"/>
    <m/>
    <n v="3564"/>
    <x v="3"/>
    <x v="13"/>
    <s v="Amaralina Star"/>
    <n v="5126"/>
    <m/>
    <m/>
    <d v="2025-10-30T00:00:00"/>
    <d v="2025-11-09T00:00:00"/>
    <n v="8620.68"/>
    <n v="8620.68"/>
    <s v=""/>
    <n v="5201"/>
    <m/>
    <m/>
    <m/>
    <m/>
    <s v=""/>
    <m/>
    <m/>
    <m/>
    <s v=""/>
    <n v="8620.68"/>
    <n v="4"/>
    <m/>
    <x v="52"/>
    <n v="7398.72"/>
    <m/>
    <n v="1221.96"/>
    <m/>
    <m/>
    <m/>
    <m/>
    <m/>
    <m/>
    <m/>
    <m/>
    <m/>
    <m/>
    <m/>
    <n v="8620.68"/>
    <n v="2155.17"/>
  </r>
  <r>
    <x v="9"/>
    <s v="E"/>
    <m/>
    <n v="3604"/>
    <x v="3"/>
    <x v="10"/>
    <s v="Takatsugu J"/>
    <n v="5225"/>
    <m/>
    <m/>
    <d v="2025-10-30T00:00:00"/>
    <d v="2025-11-13T00:00:00"/>
    <n v="36301.120000000003"/>
    <n v="36301.119999999995"/>
    <s v=""/>
    <m/>
    <m/>
    <m/>
    <m/>
    <m/>
    <s v=""/>
    <m/>
    <m/>
    <m/>
    <s v=""/>
    <n v="36301.119999999995"/>
    <n v="4"/>
    <m/>
    <x v="52"/>
    <n v="10112"/>
    <m/>
    <n v="800"/>
    <m/>
    <m/>
    <n v="22239.119999999999"/>
    <n v="3150"/>
    <m/>
    <m/>
    <m/>
    <m/>
    <m/>
    <m/>
    <m/>
    <n v="36301.119999999995"/>
    <n v="9075.2799999999988"/>
  </r>
  <r>
    <x v="11"/>
    <s v="E"/>
    <m/>
    <n v="3606"/>
    <x v="4"/>
    <x v="5"/>
    <s v="SH1"/>
    <n v="5229"/>
    <m/>
    <m/>
    <d v="2025-10-30T00:00:00"/>
    <d v="2025-11-30T00:00:00"/>
    <m/>
    <n v="0"/>
    <s v=""/>
    <m/>
    <m/>
    <m/>
    <m/>
    <m/>
    <s v=""/>
    <m/>
    <m/>
    <m/>
    <s v=""/>
    <n v="0"/>
    <m/>
    <m/>
    <x v="0"/>
    <m/>
    <m/>
    <m/>
    <m/>
    <m/>
    <m/>
    <m/>
    <m/>
    <m/>
    <m/>
    <m/>
    <m/>
    <m/>
    <m/>
    <n v="0"/>
    <s v=""/>
  </r>
  <r>
    <x v="9"/>
    <s v="E"/>
    <m/>
    <n v="3606"/>
    <x v="4"/>
    <x v="5"/>
    <s v="SH1"/>
    <n v="5228"/>
    <m/>
    <m/>
    <d v="2025-10-30T00:00:00"/>
    <d v="2025-11-30T00:00:00"/>
    <n v="4067.28"/>
    <n v="4067.2799999999997"/>
    <s v=""/>
    <m/>
    <m/>
    <m/>
    <m/>
    <m/>
    <s v=""/>
    <m/>
    <m/>
    <m/>
    <s v=""/>
    <n v="4067.2799999999997"/>
    <m/>
    <m/>
    <x v="0"/>
    <m/>
    <m/>
    <m/>
    <m/>
    <m/>
    <n v="881.28"/>
    <n v="3186"/>
    <m/>
    <m/>
    <m/>
    <m/>
    <m/>
    <m/>
    <m/>
    <n v="4067.2799999999997"/>
    <s v=""/>
  </r>
  <r>
    <x v="9"/>
    <s v="E"/>
    <m/>
    <n v="3371"/>
    <x v="1"/>
    <x v="15"/>
    <s v="West Tellus"/>
    <n v="4737"/>
    <m/>
    <m/>
    <d v="2025-10-29T00:00:00"/>
    <d v="2025-11-05T00:00:00"/>
    <n v="26502"/>
    <n v="26502"/>
    <s v=""/>
    <n v="5205"/>
    <m/>
    <m/>
    <m/>
    <m/>
    <s v=""/>
    <m/>
    <m/>
    <m/>
    <s v=""/>
    <n v="26502"/>
    <n v="9"/>
    <m/>
    <x v="17"/>
    <n v="22002"/>
    <m/>
    <n v="1440"/>
    <m/>
    <m/>
    <n v="3060"/>
    <m/>
    <m/>
    <m/>
    <m/>
    <m/>
    <m/>
    <m/>
    <m/>
    <n v="26502"/>
    <n v="2944.6666666666665"/>
  </r>
  <r>
    <x v="11"/>
    <s v="E"/>
    <m/>
    <n v="3371"/>
    <x v="1"/>
    <x v="15"/>
    <s v="SH2"/>
    <n v="4737"/>
    <m/>
    <m/>
    <d v="2025-10-29T00:00:00"/>
    <d v="2025-11-05T00:00:00"/>
    <m/>
    <n v="0"/>
    <s v=""/>
    <m/>
    <m/>
    <m/>
    <m/>
    <m/>
    <s v=""/>
    <m/>
    <m/>
    <m/>
    <s v=""/>
    <n v="0"/>
    <m/>
    <m/>
    <x v="0"/>
    <m/>
    <m/>
    <m/>
    <m/>
    <m/>
    <m/>
    <m/>
    <m/>
    <m/>
    <m/>
    <m/>
    <m/>
    <m/>
    <m/>
    <n v="0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EC1B38-4080-49A6-87D9-A7E3F52BC594}" name="Tabela dinâ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F1036" firstHeaderRow="1" firstDataRow="2" firstDataCol="1"/>
  <pivotFields count="3">
    <pivotField axis="axisRow" allDrilled="1" subtotalTop="0" showAll="0" dataSourceSort="1" defaultSubtotal="0" defaultAttributeDrillState="1">
      <items count="10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10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oma de Total" fld="2" baseField="0" baseItem="0"/>
  </dataFields>
  <pivotHierarchies count="1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4"/>
  </rowHierarchiesUsage>
  <colHierarchiesUsage count="1">
    <colHierarchyUsage hierarchyUsage="8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tervalo]"/>
        <x15:activeTabTopLevelEntity name="[dWOs 1]"/>
        <x15:activeTabTopLevelEntity name="[TabPro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4FFE17-C4A0-46FF-9F40-B493B121D0E5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:M5" firstHeaderRow="1" firstDataRow="2" firstDataCol="1" rowPageCount="1" colPageCount="1"/>
  <pivotFields count="45">
    <pivotField axis="axisCol" numFmtId="17" showAll="0">
      <items count="14">
        <item x="3"/>
        <item x="4"/>
        <item x="2"/>
        <item x="6"/>
        <item x="5"/>
        <item x="8"/>
        <item x="1"/>
        <item x="0"/>
        <item x="7"/>
        <item x="9"/>
        <item h="1" x="10"/>
        <item h="1" x="11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axis="axisPage" showAll="0">
      <items count="150">
        <item x="105"/>
        <item x="96"/>
        <item x="114"/>
        <item x="89"/>
        <item x="26"/>
        <item x="113"/>
        <item x="97"/>
        <item x="104"/>
        <item x="106"/>
        <item x="92"/>
        <item x="139"/>
        <item x="23"/>
        <item x="25"/>
        <item x="133"/>
        <item x="81"/>
        <item x="82"/>
        <item x="98"/>
        <item x="0"/>
        <item x="39"/>
        <item x="1"/>
        <item x="29"/>
        <item x="52"/>
        <item x="2"/>
        <item x="3"/>
        <item x="28"/>
        <item x="5"/>
        <item x="17"/>
        <item x="51"/>
        <item x="12"/>
        <item x="10"/>
        <item x="6"/>
        <item x="4"/>
        <item x="15"/>
        <item x="47"/>
        <item x="122"/>
        <item x="9"/>
        <item x="94"/>
        <item x="66"/>
        <item x="7"/>
        <item x="86"/>
        <item x="102"/>
        <item x="44"/>
        <item x="54"/>
        <item x="137"/>
        <item x="43"/>
        <item x="31"/>
        <item x="124"/>
        <item x="19"/>
        <item x="71"/>
        <item x="72"/>
        <item x="16"/>
        <item x="116"/>
        <item x="68"/>
        <item x="11"/>
        <item x="117"/>
        <item x="79"/>
        <item x="41"/>
        <item x="48"/>
        <item x="53"/>
        <item x="8"/>
        <item x="83"/>
        <item x="35"/>
        <item x="33"/>
        <item x="77"/>
        <item x="85"/>
        <item x="67"/>
        <item x="36"/>
        <item x="73"/>
        <item x="13"/>
        <item x="115"/>
        <item x="38"/>
        <item x="40"/>
        <item x="37"/>
        <item x="18"/>
        <item x="34"/>
        <item x="121"/>
        <item x="107"/>
        <item x="65"/>
        <item x="46"/>
        <item x="128"/>
        <item x="80"/>
        <item x="84"/>
        <item x="99"/>
        <item x="87"/>
        <item x="21"/>
        <item x="109"/>
        <item x="32"/>
        <item x="58"/>
        <item x="78"/>
        <item x="93"/>
        <item x="30"/>
        <item x="59"/>
        <item x="57"/>
        <item x="27"/>
        <item x="56"/>
        <item x="60"/>
        <item x="61"/>
        <item x="108"/>
        <item x="75"/>
        <item x="45"/>
        <item x="90"/>
        <item x="70"/>
        <item x="74"/>
        <item x="76"/>
        <item x="101"/>
        <item x="95"/>
        <item x="100"/>
        <item x="42"/>
        <item x="14"/>
        <item x="110"/>
        <item x="88"/>
        <item x="49"/>
        <item x="118"/>
        <item x="103"/>
        <item x="136"/>
        <item x="140"/>
        <item x="69"/>
        <item x="123"/>
        <item x="138"/>
        <item x="112"/>
        <item x="50"/>
        <item x="111"/>
        <item x="22"/>
        <item x="91"/>
        <item x="125"/>
        <item x="134"/>
        <item x="130"/>
        <item x="64"/>
        <item x="131"/>
        <item x="119"/>
        <item x="132"/>
        <item x="63"/>
        <item x="120"/>
        <item x="126"/>
        <item x="55"/>
        <item x="20"/>
        <item x="62"/>
        <item x="24"/>
        <item x="127"/>
        <item x="129"/>
        <item x="135"/>
        <item x="141"/>
        <item x="142"/>
        <item x="143"/>
        <item x="144"/>
        <item x="145"/>
        <item x="146"/>
        <item x="147"/>
        <item x="1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</pivotFields>
  <rowItems count="1">
    <i/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28" hier="-1"/>
  </pageFields>
  <dataFields count="1">
    <dataField name="Soma de Total" fld="4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6BFEF-40EE-40A6-9F52-8897B4693D5C}" name="Tabela dinâmica1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74:M108" firstHeaderRow="1" firstDataRow="2" firstDataCol="1" rowPageCount="2" colPageCount="1"/>
  <pivotFields count="45">
    <pivotField axis="axisCol" numFmtId="17" showAll="0">
      <items count="14">
        <item x="3"/>
        <item x="4"/>
        <item x="2"/>
        <item x="6"/>
        <item x="5"/>
        <item x="8"/>
        <item x="1"/>
        <item x="0"/>
        <item x="7"/>
        <item x="9"/>
        <item h="1" x="10"/>
        <item h="1" x="11"/>
        <item h="1" x="12"/>
        <item t="default"/>
      </items>
    </pivotField>
    <pivotField showAll="0"/>
    <pivotField showAll="0"/>
    <pivotField showAll="0"/>
    <pivotField axis="axisPage" showAll="0">
      <items count="8">
        <item x="6"/>
        <item x="4"/>
        <item x="2"/>
        <item x="3"/>
        <item x="1"/>
        <item x="0"/>
        <item x="5"/>
        <item t="default"/>
      </items>
    </pivotField>
    <pivotField axis="axisRow" showAll="0">
      <items count="33">
        <item x="23"/>
        <item x="27"/>
        <item x="7"/>
        <item x="13"/>
        <item x="9"/>
        <item x="10"/>
        <item x="0"/>
        <item x="20"/>
        <item x="2"/>
        <item x="18"/>
        <item x="16"/>
        <item x="5"/>
        <item x="1"/>
        <item x="17"/>
        <item x="31"/>
        <item x="22"/>
        <item x="28"/>
        <item x="26"/>
        <item x="14"/>
        <item x="4"/>
        <item x="11"/>
        <item x="15"/>
        <item x="24"/>
        <item x="12"/>
        <item x="29"/>
        <item x="19"/>
        <item x="8"/>
        <item x="3"/>
        <item x="25"/>
        <item x="21"/>
        <item x="6"/>
        <item x="30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axis="axisPage" dataField="1" showAll="0">
      <items count="150">
        <item x="105"/>
        <item x="96"/>
        <item x="114"/>
        <item x="89"/>
        <item x="26"/>
        <item x="113"/>
        <item x="97"/>
        <item x="104"/>
        <item x="106"/>
        <item x="92"/>
        <item x="139"/>
        <item x="23"/>
        <item x="25"/>
        <item x="133"/>
        <item x="81"/>
        <item x="82"/>
        <item x="98"/>
        <item x="0"/>
        <item x="39"/>
        <item x="1"/>
        <item x="29"/>
        <item x="52"/>
        <item x="2"/>
        <item x="3"/>
        <item x="28"/>
        <item x="5"/>
        <item x="17"/>
        <item x="51"/>
        <item x="12"/>
        <item x="10"/>
        <item x="6"/>
        <item x="4"/>
        <item x="15"/>
        <item x="47"/>
        <item x="122"/>
        <item x="9"/>
        <item x="94"/>
        <item x="66"/>
        <item x="7"/>
        <item x="86"/>
        <item x="102"/>
        <item x="44"/>
        <item x="54"/>
        <item x="137"/>
        <item x="43"/>
        <item x="31"/>
        <item x="124"/>
        <item x="19"/>
        <item x="71"/>
        <item x="72"/>
        <item x="16"/>
        <item x="116"/>
        <item x="68"/>
        <item x="11"/>
        <item x="117"/>
        <item x="79"/>
        <item x="41"/>
        <item x="48"/>
        <item x="53"/>
        <item x="8"/>
        <item x="83"/>
        <item x="35"/>
        <item x="33"/>
        <item x="77"/>
        <item x="85"/>
        <item x="67"/>
        <item x="36"/>
        <item x="73"/>
        <item x="13"/>
        <item x="115"/>
        <item x="38"/>
        <item x="40"/>
        <item x="37"/>
        <item x="18"/>
        <item x="34"/>
        <item x="121"/>
        <item x="107"/>
        <item x="65"/>
        <item x="46"/>
        <item x="128"/>
        <item x="80"/>
        <item x="84"/>
        <item x="99"/>
        <item x="87"/>
        <item x="21"/>
        <item x="109"/>
        <item x="32"/>
        <item x="58"/>
        <item x="78"/>
        <item x="93"/>
        <item x="30"/>
        <item x="59"/>
        <item x="57"/>
        <item x="27"/>
        <item x="56"/>
        <item x="60"/>
        <item x="61"/>
        <item x="108"/>
        <item x="75"/>
        <item x="45"/>
        <item x="90"/>
        <item x="70"/>
        <item x="74"/>
        <item x="76"/>
        <item x="101"/>
        <item x="95"/>
        <item x="100"/>
        <item x="42"/>
        <item x="14"/>
        <item x="110"/>
        <item x="88"/>
        <item x="49"/>
        <item x="118"/>
        <item x="103"/>
        <item x="136"/>
        <item x="140"/>
        <item x="69"/>
        <item x="123"/>
        <item x="138"/>
        <item x="112"/>
        <item x="50"/>
        <item x="111"/>
        <item x="22"/>
        <item x="91"/>
        <item x="125"/>
        <item x="134"/>
        <item x="130"/>
        <item x="64"/>
        <item x="131"/>
        <item x="119"/>
        <item x="132"/>
        <item x="63"/>
        <item x="120"/>
        <item x="126"/>
        <item x="55"/>
        <item x="20"/>
        <item x="62"/>
        <item x="24"/>
        <item x="127"/>
        <item x="129"/>
        <item x="135"/>
        <item x="141"/>
        <item x="142"/>
        <item x="143"/>
        <item x="144"/>
        <item x="145"/>
        <item x="146"/>
        <item x="147"/>
        <item x="1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</pivotFields>
  <rowFields count="1">
    <field x="5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2">
    <pageField fld="28" hier="-1"/>
    <pageField fld="4" hier="-1"/>
  </pageFields>
  <dataFields count="1">
    <dataField name="Soma de Total Daily" fld="2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64A46D-3C43-41AF-AD95-AF2CACB56B16}" name="Tabela dinâmica1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15:I223" firstHeaderRow="1" firstDataRow="2" firstDataCol="1" rowPageCount="2" colPageCount="1"/>
  <pivotFields count="45">
    <pivotField axis="axisCol" numFmtId="17" showAll="0">
      <items count="14">
        <item x="3"/>
        <item x="4"/>
        <item x="2"/>
        <item x="6"/>
        <item x="5"/>
        <item x="8"/>
        <item x="1"/>
        <item x="0"/>
        <item x="7"/>
        <item x="9"/>
        <item h="1" x="10"/>
        <item h="1" x="11"/>
        <item h="1" x="12"/>
        <item t="default"/>
      </items>
    </pivotField>
    <pivotField showAll="0"/>
    <pivotField showAll="0"/>
    <pivotField showAll="0"/>
    <pivotField axis="axisPage" multipleItemSelectionAllowed="1" showAll="0">
      <items count="8">
        <item x="6"/>
        <item h="1" x="4"/>
        <item h="1" x="2"/>
        <item h="1" x="3"/>
        <item h="1" x="1"/>
        <item h="1" x="0"/>
        <item h="1" x="5"/>
        <item t="default"/>
      </items>
    </pivotField>
    <pivotField axis="axisRow" showAll="0">
      <items count="33">
        <item x="23"/>
        <item x="27"/>
        <item x="7"/>
        <item x="13"/>
        <item x="9"/>
        <item x="10"/>
        <item x="0"/>
        <item x="20"/>
        <item x="2"/>
        <item x="18"/>
        <item x="16"/>
        <item x="5"/>
        <item x="1"/>
        <item x="17"/>
        <item x="31"/>
        <item x="22"/>
        <item x="28"/>
        <item x="26"/>
        <item x="14"/>
        <item x="4"/>
        <item x="11"/>
        <item x="15"/>
        <item x="24"/>
        <item x="12"/>
        <item x="29"/>
        <item x="19"/>
        <item x="8"/>
        <item x="3"/>
        <item x="25"/>
        <item x="21"/>
        <item x="6"/>
        <item x="30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axis="axisPage" showAll="0">
      <items count="150">
        <item x="105"/>
        <item x="96"/>
        <item x="114"/>
        <item x="89"/>
        <item x="26"/>
        <item x="113"/>
        <item x="97"/>
        <item x="104"/>
        <item x="106"/>
        <item x="92"/>
        <item x="139"/>
        <item x="23"/>
        <item x="25"/>
        <item x="133"/>
        <item x="81"/>
        <item x="82"/>
        <item x="98"/>
        <item x="0"/>
        <item x="39"/>
        <item x="1"/>
        <item x="29"/>
        <item x="52"/>
        <item x="2"/>
        <item x="3"/>
        <item x="28"/>
        <item x="5"/>
        <item x="17"/>
        <item x="51"/>
        <item x="12"/>
        <item x="10"/>
        <item x="6"/>
        <item x="4"/>
        <item x="15"/>
        <item x="47"/>
        <item x="122"/>
        <item x="9"/>
        <item x="94"/>
        <item x="66"/>
        <item x="7"/>
        <item x="86"/>
        <item x="102"/>
        <item x="44"/>
        <item x="54"/>
        <item x="137"/>
        <item x="43"/>
        <item x="31"/>
        <item x="124"/>
        <item x="19"/>
        <item x="71"/>
        <item x="72"/>
        <item x="16"/>
        <item x="116"/>
        <item x="68"/>
        <item x="11"/>
        <item x="117"/>
        <item x="79"/>
        <item x="41"/>
        <item x="48"/>
        <item x="53"/>
        <item x="8"/>
        <item x="83"/>
        <item x="35"/>
        <item x="33"/>
        <item x="77"/>
        <item x="85"/>
        <item x="67"/>
        <item x="36"/>
        <item x="73"/>
        <item x="13"/>
        <item x="115"/>
        <item x="38"/>
        <item x="40"/>
        <item x="37"/>
        <item x="18"/>
        <item x="34"/>
        <item x="121"/>
        <item x="107"/>
        <item x="65"/>
        <item x="46"/>
        <item x="128"/>
        <item x="80"/>
        <item x="84"/>
        <item x="99"/>
        <item x="87"/>
        <item x="21"/>
        <item x="109"/>
        <item x="32"/>
        <item x="58"/>
        <item x="78"/>
        <item x="93"/>
        <item x="30"/>
        <item x="59"/>
        <item x="57"/>
        <item x="27"/>
        <item x="56"/>
        <item x="60"/>
        <item x="61"/>
        <item x="108"/>
        <item x="75"/>
        <item x="45"/>
        <item x="90"/>
        <item x="70"/>
        <item x="74"/>
        <item x="76"/>
        <item x="101"/>
        <item x="95"/>
        <item x="100"/>
        <item x="42"/>
        <item x="14"/>
        <item x="110"/>
        <item x="88"/>
        <item x="49"/>
        <item x="118"/>
        <item x="103"/>
        <item x="136"/>
        <item x="140"/>
        <item x="69"/>
        <item x="123"/>
        <item x="138"/>
        <item x="112"/>
        <item x="50"/>
        <item x="111"/>
        <item x="22"/>
        <item x="91"/>
        <item x="125"/>
        <item x="134"/>
        <item x="130"/>
        <item x="64"/>
        <item x="131"/>
        <item x="119"/>
        <item x="132"/>
        <item x="63"/>
        <item x="120"/>
        <item x="126"/>
        <item x="55"/>
        <item x="20"/>
        <item x="62"/>
        <item x="24"/>
        <item x="127"/>
        <item x="129"/>
        <item x="135"/>
        <item x="141"/>
        <item x="142"/>
        <item x="143"/>
        <item x="144"/>
        <item x="145"/>
        <item x="146"/>
        <item x="147"/>
        <item x="1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</pivotFields>
  <rowFields count="1">
    <field x="5"/>
  </rowFields>
  <rowItems count="7">
    <i>
      <x v="3"/>
    </i>
    <i>
      <x v="5"/>
    </i>
    <i>
      <x v="11"/>
    </i>
    <i>
      <x v="21"/>
    </i>
    <i>
      <x v="27"/>
    </i>
    <i>
      <x v="30"/>
    </i>
    <i t="grand">
      <x/>
    </i>
  </rowItems>
  <colFields count="1">
    <field x="0"/>
  </colFields>
  <colItems count="7">
    <i>
      <x v="4"/>
    </i>
    <i>
      <x v="5"/>
    </i>
    <i>
      <x v="6"/>
    </i>
    <i>
      <x v="7"/>
    </i>
    <i>
      <x v="8"/>
    </i>
    <i>
      <x v="9"/>
    </i>
    <i t="grand">
      <x/>
    </i>
  </colItems>
  <pageFields count="2">
    <pageField fld="28" hier="-1"/>
    <pageField fld="4" hier="-1"/>
  </pageFields>
  <dataFields count="1">
    <dataField name="Soma de Total" fld="4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9909D6-B925-4632-85DA-6B3A1CB07725}" name="Tabela dinâmica1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53:M183" firstHeaderRow="1" firstDataRow="2" firstDataCol="1" rowPageCount="2" colPageCount="1"/>
  <pivotFields count="45">
    <pivotField axis="axisCol" numFmtId="17" showAll="0">
      <items count="14">
        <item x="3"/>
        <item x="4"/>
        <item x="2"/>
        <item x="6"/>
        <item x="5"/>
        <item x="8"/>
        <item x="1"/>
        <item x="0"/>
        <item x="7"/>
        <item x="9"/>
        <item h="1" x="10"/>
        <item h="1" x="11"/>
        <item h="1" x="12"/>
        <item t="default"/>
      </items>
    </pivotField>
    <pivotField showAll="0"/>
    <pivotField showAll="0"/>
    <pivotField showAll="0"/>
    <pivotField axis="axisPage" multipleItemSelectionAllowed="1" showAll="0">
      <items count="8">
        <item h="1" x="6"/>
        <item h="1" x="4"/>
        <item x="2"/>
        <item x="3"/>
        <item x="1"/>
        <item h="1" x="0"/>
        <item h="1" x="5"/>
        <item t="default"/>
      </items>
    </pivotField>
    <pivotField axis="axisRow" showAll="0">
      <items count="33">
        <item x="23"/>
        <item x="27"/>
        <item x="7"/>
        <item x="13"/>
        <item x="9"/>
        <item x="10"/>
        <item x="0"/>
        <item x="20"/>
        <item x="2"/>
        <item x="18"/>
        <item x="16"/>
        <item x="5"/>
        <item x="1"/>
        <item x="17"/>
        <item x="31"/>
        <item x="22"/>
        <item x="28"/>
        <item x="26"/>
        <item x="14"/>
        <item x="4"/>
        <item x="11"/>
        <item x="15"/>
        <item x="24"/>
        <item x="12"/>
        <item x="29"/>
        <item x="19"/>
        <item x="8"/>
        <item x="3"/>
        <item x="25"/>
        <item x="21"/>
        <item x="6"/>
        <item x="30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axis="axisPage" showAll="0">
      <items count="150">
        <item x="105"/>
        <item x="96"/>
        <item x="114"/>
        <item x="89"/>
        <item x="26"/>
        <item x="113"/>
        <item x="97"/>
        <item x="104"/>
        <item x="106"/>
        <item x="92"/>
        <item x="139"/>
        <item x="23"/>
        <item x="25"/>
        <item x="133"/>
        <item x="81"/>
        <item x="82"/>
        <item x="98"/>
        <item x="0"/>
        <item x="39"/>
        <item x="1"/>
        <item x="29"/>
        <item x="52"/>
        <item x="2"/>
        <item x="3"/>
        <item x="28"/>
        <item x="5"/>
        <item x="17"/>
        <item x="51"/>
        <item x="12"/>
        <item x="10"/>
        <item x="6"/>
        <item x="4"/>
        <item x="15"/>
        <item x="47"/>
        <item x="122"/>
        <item x="9"/>
        <item x="94"/>
        <item x="66"/>
        <item x="7"/>
        <item x="86"/>
        <item x="102"/>
        <item x="44"/>
        <item x="54"/>
        <item x="137"/>
        <item x="43"/>
        <item x="31"/>
        <item x="124"/>
        <item x="19"/>
        <item x="71"/>
        <item x="72"/>
        <item x="16"/>
        <item x="116"/>
        <item x="68"/>
        <item x="11"/>
        <item x="117"/>
        <item x="79"/>
        <item x="41"/>
        <item x="48"/>
        <item x="53"/>
        <item x="8"/>
        <item x="83"/>
        <item x="35"/>
        <item x="33"/>
        <item x="77"/>
        <item x="85"/>
        <item x="67"/>
        <item x="36"/>
        <item x="73"/>
        <item x="13"/>
        <item x="115"/>
        <item x="38"/>
        <item x="40"/>
        <item x="37"/>
        <item x="18"/>
        <item x="34"/>
        <item x="121"/>
        <item x="107"/>
        <item x="65"/>
        <item x="46"/>
        <item x="128"/>
        <item x="80"/>
        <item x="84"/>
        <item x="99"/>
        <item x="87"/>
        <item x="21"/>
        <item x="109"/>
        <item x="32"/>
        <item x="58"/>
        <item x="78"/>
        <item x="93"/>
        <item x="30"/>
        <item x="59"/>
        <item x="57"/>
        <item x="27"/>
        <item x="56"/>
        <item x="60"/>
        <item x="61"/>
        <item x="108"/>
        <item x="75"/>
        <item x="45"/>
        <item x="90"/>
        <item x="70"/>
        <item x="74"/>
        <item x="76"/>
        <item x="101"/>
        <item x="95"/>
        <item x="100"/>
        <item x="42"/>
        <item x="14"/>
        <item x="110"/>
        <item x="88"/>
        <item x="49"/>
        <item x="118"/>
        <item x="103"/>
        <item x="136"/>
        <item x="140"/>
        <item x="69"/>
        <item x="123"/>
        <item x="138"/>
        <item x="112"/>
        <item x="50"/>
        <item x="111"/>
        <item x="22"/>
        <item x="91"/>
        <item x="125"/>
        <item x="134"/>
        <item x="130"/>
        <item x="64"/>
        <item x="131"/>
        <item x="119"/>
        <item x="132"/>
        <item x="63"/>
        <item x="120"/>
        <item x="126"/>
        <item x="55"/>
        <item x="20"/>
        <item x="62"/>
        <item x="24"/>
        <item x="127"/>
        <item x="129"/>
        <item x="135"/>
        <item x="141"/>
        <item x="142"/>
        <item x="143"/>
        <item x="144"/>
        <item x="145"/>
        <item x="146"/>
        <item x="147"/>
        <item x="1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</pivotFields>
  <rowFields count="1">
    <field x="5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30"/>
    </i>
    <i>
      <x v="31"/>
    </i>
    <i t="grand">
      <x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2">
    <pageField fld="28" hier="-1"/>
    <pageField fld="4" hier="-1"/>
  </pageFields>
  <dataFields count="1">
    <dataField name="Soma de Total" fld="4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423475-98A7-4D69-B9AF-5601100E9630}" name="Tabela dinâmica1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13:M147" firstHeaderRow="1" firstDataRow="2" firstDataCol="1" rowPageCount="2" colPageCount="1"/>
  <pivotFields count="45">
    <pivotField axis="axisCol" numFmtId="17" showAll="0">
      <items count="14">
        <item x="3"/>
        <item x="4"/>
        <item x="2"/>
        <item x="6"/>
        <item x="5"/>
        <item x="8"/>
        <item x="1"/>
        <item x="0"/>
        <item x="7"/>
        <item x="9"/>
        <item h="1" x="10"/>
        <item h="1" x="11"/>
        <item h="1" x="12"/>
        <item t="default"/>
      </items>
    </pivotField>
    <pivotField showAll="0"/>
    <pivotField showAll="0"/>
    <pivotField showAll="0"/>
    <pivotField axis="axisPage" showAll="0">
      <items count="8">
        <item x="6"/>
        <item x="4"/>
        <item x="2"/>
        <item x="3"/>
        <item x="1"/>
        <item x="0"/>
        <item x="5"/>
        <item t="default"/>
      </items>
    </pivotField>
    <pivotField axis="axisRow" showAll="0">
      <items count="33">
        <item x="23"/>
        <item x="27"/>
        <item x="7"/>
        <item x="13"/>
        <item x="9"/>
        <item x="10"/>
        <item x="0"/>
        <item x="20"/>
        <item x="2"/>
        <item x="18"/>
        <item x="16"/>
        <item x="5"/>
        <item x="1"/>
        <item x="17"/>
        <item x="31"/>
        <item x="22"/>
        <item x="28"/>
        <item x="26"/>
        <item x="14"/>
        <item x="4"/>
        <item x="11"/>
        <item x="15"/>
        <item x="24"/>
        <item x="12"/>
        <item x="29"/>
        <item x="19"/>
        <item x="8"/>
        <item x="3"/>
        <item x="25"/>
        <item x="21"/>
        <item x="6"/>
        <item x="30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axis="axisPage" showAll="0">
      <items count="150">
        <item x="105"/>
        <item x="96"/>
        <item x="114"/>
        <item x="89"/>
        <item x="26"/>
        <item x="113"/>
        <item x="97"/>
        <item x="104"/>
        <item x="106"/>
        <item x="92"/>
        <item x="139"/>
        <item x="23"/>
        <item x="25"/>
        <item x="133"/>
        <item x="81"/>
        <item x="82"/>
        <item x="98"/>
        <item x="0"/>
        <item x="39"/>
        <item x="1"/>
        <item x="29"/>
        <item x="52"/>
        <item x="2"/>
        <item x="3"/>
        <item x="28"/>
        <item x="5"/>
        <item x="17"/>
        <item x="51"/>
        <item x="12"/>
        <item x="10"/>
        <item x="6"/>
        <item x="4"/>
        <item x="15"/>
        <item x="47"/>
        <item x="122"/>
        <item x="9"/>
        <item x="94"/>
        <item x="66"/>
        <item x="7"/>
        <item x="86"/>
        <item x="102"/>
        <item x="44"/>
        <item x="54"/>
        <item x="137"/>
        <item x="43"/>
        <item x="31"/>
        <item x="124"/>
        <item x="19"/>
        <item x="71"/>
        <item x="72"/>
        <item x="16"/>
        <item x="116"/>
        <item x="68"/>
        <item x="11"/>
        <item x="117"/>
        <item x="79"/>
        <item x="41"/>
        <item x="48"/>
        <item x="53"/>
        <item x="8"/>
        <item x="83"/>
        <item x="35"/>
        <item x="33"/>
        <item x="77"/>
        <item x="85"/>
        <item x="67"/>
        <item x="36"/>
        <item x="73"/>
        <item x="13"/>
        <item x="115"/>
        <item x="38"/>
        <item x="40"/>
        <item x="37"/>
        <item x="18"/>
        <item x="34"/>
        <item x="121"/>
        <item x="107"/>
        <item x="65"/>
        <item x="46"/>
        <item x="128"/>
        <item x="80"/>
        <item x="84"/>
        <item x="99"/>
        <item x="87"/>
        <item x="21"/>
        <item x="109"/>
        <item x="32"/>
        <item x="58"/>
        <item x="78"/>
        <item x="93"/>
        <item x="30"/>
        <item x="59"/>
        <item x="57"/>
        <item x="27"/>
        <item x="56"/>
        <item x="60"/>
        <item x="61"/>
        <item x="108"/>
        <item x="75"/>
        <item x="45"/>
        <item x="90"/>
        <item x="70"/>
        <item x="74"/>
        <item x="76"/>
        <item x="101"/>
        <item x="95"/>
        <item x="100"/>
        <item x="42"/>
        <item x="14"/>
        <item x="110"/>
        <item x="88"/>
        <item x="49"/>
        <item x="118"/>
        <item x="103"/>
        <item x="136"/>
        <item x="140"/>
        <item x="69"/>
        <item x="123"/>
        <item x="138"/>
        <item x="112"/>
        <item x="50"/>
        <item x="111"/>
        <item x="22"/>
        <item x="91"/>
        <item x="125"/>
        <item x="134"/>
        <item x="130"/>
        <item x="64"/>
        <item x="131"/>
        <item x="119"/>
        <item x="132"/>
        <item x="63"/>
        <item x="120"/>
        <item x="126"/>
        <item x="55"/>
        <item x="20"/>
        <item x="62"/>
        <item x="24"/>
        <item x="127"/>
        <item x="129"/>
        <item x="135"/>
        <item x="141"/>
        <item x="142"/>
        <item x="143"/>
        <item x="144"/>
        <item x="145"/>
        <item x="146"/>
        <item x="147"/>
        <item x="1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</pivotFields>
  <rowFields count="1">
    <field x="5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2">
    <pageField fld="28" hier="-1"/>
    <pageField fld="4" hier="-1"/>
  </pageFields>
  <dataFields count="1">
    <dataField name="Soma de Total" fld="4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0CDB66-8F35-4AE1-B4E6-0E078C422475}" name="Tabela dinâmica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8:M30" firstHeaderRow="1" firstDataRow="2" firstDataCol="1"/>
  <pivotFields count="45">
    <pivotField axis="axisCol" numFmtId="17" showAll="0">
      <items count="14">
        <item x="3"/>
        <item x="4"/>
        <item x="2"/>
        <item x="6"/>
        <item x="5"/>
        <item x="8"/>
        <item x="1"/>
        <item x="0"/>
        <item x="7"/>
        <item x="9"/>
        <item h="1" x="10"/>
        <item h="1" x="11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dataField="1" showAll="0"/>
    <pivotField showAll="0"/>
    <pivotField showAll="0">
      <items count="150">
        <item x="105"/>
        <item x="96"/>
        <item x="114"/>
        <item x="89"/>
        <item x="26"/>
        <item x="113"/>
        <item x="97"/>
        <item x="104"/>
        <item x="106"/>
        <item x="92"/>
        <item x="139"/>
        <item x="23"/>
        <item x="25"/>
        <item x="133"/>
        <item x="81"/>
        <item x="82"/>
        <item x="98"/>
        <item x="0"/>
        <item x="39"/>
        <item x="1"/>
        <item x="29"/>
        <item x="52"/>
        <item x="2"/>
        <item x="3"/>
        <item x="28"/>
        <item x="5"/>
        <item x="17"/>
        <item x="51"/>
        <item x="12"/>
        <item x="10"/>
        <item x="6"/>
        <item x="4"/>
        <item x="15"/>
        <item x="47"/>
        <item x="122"/>
        <item x="9"/>
        <item x="94"/>
        <item x="66"/>
        <item x="7"/>
        <item x="86"/>
        <item x="102"/>
        <item x="44"/>
        <item x="54"/>
        <item x="137"/>
        <item x="43"/>
        <item x="31"/>
        <item x="124"/>
        <item x="19"/>
        <item x="71"/>
        <item x="72"/>
        <item x="16"/>
        <item x="116"/>
        <item x="68"/>
        <item x="11"/>
        <item x="117"/>
        <item x="79"/>
        <item x="41"/>
        <item x="48"/>
        <item x="53"/>
        <item x="8"/>
        <item x="83"/>
        <item x="35"/>
        <item x="33"/>
        <item x="77"/>
        <item x="85"/>
        <item x="67"/>
        <item x="36"/>
        <item x="73"/>
        <item x="13"/>
        <item x="115"/>
        <item x="38"/>
        <item x="40"/>
        <item x="37"/>
        <item x="18"/>
        <item x="34"/>
        <item x="121"/>
        <item x="107"/>
        <item x="65"/>
        <item x="46"/>
        <item x="128"/>
        <item x="80"/>
        <item x="84"/>
        <item x="99"/>
        <item x="87"/>
        <item x="21"/>
        <item x="109"/>
        <item x="32"/>
        <item x="58"/>
        <item x="78"/>
        <item x="93"/>
        <item x="30"/>
        <item x="59"/>
        <item x="57"/>
        <item x="27"/>
        <item x="56"/>
        <item x="60"/>
        <item x="61"/>
        <item x="108"/>
        <item x="75"/>
        <item x="45"/>
        <item x="90"/>
        <item x="70"/>
        <item x="74"/>
        <item x="76"/>
        <item x="101"/>
        <item x="95"/>
        <item x="100"/>
        <item x="42"/>
        <item x="14"/>
        <item x="110"/>
        <item x="88"/>
        <item x="49"/>
        <item x="118"/>
        <item x="103"/>
        <item x="136"/>
        <item x="140"/>
        <item x="69"/>
        <item x="123"/>
        <item x="138"/>
        <item x="112"/>
        <item x="50"/>
        <item x="111"/>
        <item x="22"/>
        <item x="91"/>
        <item x="125"/>
        <item x="134"/>
        <item x="130"/>
        <item x="64"/>
        <item x="131"/>
        <item x="119"/>
        <item x="132"/>
        <item x="63"/>
        <item x="120"/>
        <item x="126"/>
        <item x="55"/>
        <item x="20"/>
        <item x="62"/>
        <item x="24"/>
        <item x="127"/>
        <item x="129"/>
        <item x="135"/>
        <item x="141"/>
        <item x="142"/>
        <item x="143"/>
        <item x="144"/>
        <item x="145"/>
        <item x="146"/>
        <item x="147"/>
        <item x="1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</pivotFields>
  <rowItems count="1">
    <i/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oma de Daily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26D0D8-CAA0-4937-A4D6-D502A9EA1FFB}" name="Tabela dinâmica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54:M63" firstHeaderRow="1" firstDataRow="2" firstDataCol="1" rowPageCount="1" colPageCount="1"/>
  <pivotFields count="45">
    <pivotField axis="axisCol" numFmtId="17" showAll="0">
      <items count="14">
        <item x="3"/>
        <item x="4"/>
        <item x="2"/>
        <item x="6"/>
        <item x="5"/>
        <item x="8"/>
        <item x="1"/>
        <item x="0"/>
        <item x="7"/>
        <item x="9"/>
        <item h="1" x="10"/>
        <item h="1" x="11"/>
        <item h="1" x="12"/>
        <item t="default"/>
      </items>
    </pivotField>
    <pivotField showAll="0"/>
    <pivotField showAll="0"/>
    <pivotField showAll="0"/>
    <pivotField axis="axisRow" showAll="0">
      <items count="8">
        <item x="6"/>
        <item x="4"/>
        <item x="2"/>
        <item x="3"/>
        <item x="1"/>
        <item x="0"/>
        <item x="5"/>
        <item t="default"/>
      </items>
    </pivotField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axis="axisPage" dataField="1" showAll="0">
      <items count="150">
        <item x="105"/>
        <item x="96"/>
        <item x="114"/>
        <item x="89"/>
        <item x="26"/>
        <item x="113"/>
        <item x="97"/>
        <item x="104"/>
        <item x="106"/>
        <item x="92"/>
        <item x="139"/>
        <item x="23"/>
        <item x="25"/>
        <item x="133"/>
        <item x="81"/>
        <item x="82"/>
        <item x="98"/>
        <item x="0"/>
        <item x="39"/>
        <item x="1"/>
        <item x="29"/>
        <item x="52"/>
        <item x="2"/>
        <item x="3"/>
        <item x="28"/>
        <item x="5"/>
        <item x="17"/>
        <item x="51"/>
        <item x="12"/>
        <item x="10"/>
        <item x="6"/>
        <item x="4"/>
        <item x="15"/>
        <item x="47"/>
        <item x="122"/>
        <item x="9"/>
        <item x="94"/>
        <item x="66"/>
        <item x="7"/>
        <item x="86"/>
        <item x="102"/>
        <item x="44"/>
        <item x="54"/>
        <item x="137"/>
        <item x="43"/>
        <item x="31"/>
        <item x="124"/>
        <item x="19"/>
        <item x="71"/>
        <item x="72"/>
        <item x="16"/>
        <item x="116"/>
        <item x="68"/>
        <item x="11"/>
        <item x="117"/>
        <item x="79"/>
        <item x="41"/>
        <item x="48"/>
        <item x="53"/>
        <item x="8"/>
        <item x="83"/>
        <item x="35"/>
        <item x="33"/>
        <item x="77"/>
        <item x="85"/>
        <item x="67"/>
        <item x="36"/>
        <item x="73"/>
        <item x="13"/>
        <item x="115"/>
        <item x="38"/>
        <item x="40"/>
        <item x="37"/>
        <item x="18"/>
        <item x="34"/>
        <item x="121"/>
        <item x="107"/>
        <item x="65"/>
        <item x="46"/>
        <item x="128"/>
        <item x="80"/>
        <item x="84"/>
        <item x="99"/>
        <item x="87"/>
        <item x="21"/>
        <item x="109"/>
        <item x="32"/>
        <item x="58"/>
        <item x="78"/>
        <item x="93"/>
        <item x="30"/>
        <item x="59"/>
        <item x="57"/>
        <item x="27"/>
        <item x="56"/>
        <item x="60"/>
        <item x="61"/>
        <item x="108"/>
        <item x="75"/>
        <item x="45"/>
        <item x="90"/>
        <item x="70"/>
        <item x="74"/>
        <item x="76"/>
        <item x="101"/>
        <item x="95"/>
        <item x="100"/>
        <item x="42"/>
        <item x="14"/>
        <item x="110"/>
        <item x="88"/>
        <item x="49"/>
        <item x="118"/>
        <item x="103"/>
        <item x="136"/>
        <item x="140"/>
        <item x="69"/>
        <item x="123"/>
        <item x="138"/>
        <item x="112"/>
        <item x="50"/>
        <item x="111"/>
        <item x="22"/>
        <item x="91"/>
        <item x="125"/>
        <item x="134"/>
        <item x="130"/>
        <item x="64"/>
        <item x="131"/>
        <item x="119"/>
        <item x="132"/>
        <item x="63"/>
        <item x="120"/>
        <item x="126"/>
        <item x="55"/>
        <item x="20"/>
        <item x="62"/>
        <item x="24"/>
        <item x="127"/>
        <item x="129"/>
        <item x="135"/>
        <item x="141"/>
        <item x="142"/>
        <item x="143"/>
        <item x="144"/>
        <item x="145"/>
        <item x="146"/>
        <item x="147"/>
        <item x="1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28" hier="-1"/>
  </pageFields>
  <dataFields count="1">
    <dataField name="Soma de Total Daily" fld="2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3D9D1A-834E-4DC8-BF8A-5111C991A4A3}" name="Tabela dinâmica1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28:M237" firstHeaderRow="1" firstDataRow="2" firstDataCol="1" rowPageCount="2" colPageCount="1"/>
  <pivotFields count="45">
    <pivotField axis="axisCol" numFmtId="17" showAll="0">
      <items count="14">
        <item x="3"/>
        <item x="4"/>
        <item x="2"/>
        <item x="6"/>
        <item x="5"/>
        <item x="8"/>
        <item x="1"/>
        <item x="0"/>
        <item x="7"/>
        <item x="9"/>
        <item h="1" x="10"/>
        <item h="1" x="11"/>
        <item h="1" x="12"/>
        <item t="default"/>
      </items>
    </pivotField>
    <pivotField showAll="0"/>
    <pivotField showAll="0"/>
    <pivotField showAll="0"/>
    <pivotField axis="axisPage" multipleItemSelectionAllowed="1" showAll="0">
      <items count="8">
        <item h="1" x="6"/>
        <item x="4"/>
        <item h="1" x="2"/>
        <item h="1" x="3"/>
        <item h="1" x="1"/>
        <item h="1" x="0"/>
        <item h="1" x="5"/>
        <item t="default"/>
      </items>
    </pivotField>
    <pivotField axis="axisRow" showAll="0">
      <items count="33">
        <item x="23"/>
        <item x="27"/>
        <item x="7"/>
        <item x="13"/>
        <item x="9"/>
        <item x="10"/>
        <item x="0"/>
        <item x="20"/>
        <item x="2"/>
        <item x="18"/>
        <item x="16"/>
        <item x="5"/>
        <item x="1"/>
        <item x="17"/>
        <item x="31"/>
        <item x="22"/>
        <item x="28"/>
        <item x="26"/>
        <item x="14"/>
        <item x="4"/>
        <item x="11"/>
        <item x="15"/>
        <item x="24"/>
        <item x="12"/>
        <item x="29"/>
        <item x="19"/>
        <item x="8"/>
        <item x="3"/>
        <item x="25"/>
        <item x="21"/>
        <item x="6"/>
        <item x="30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axis="axisPage" showAll="0">
      <items count="150">
        <item x="105"/>
        <item x="96"/>
        <item x="114"/>
        <item x="89"/>
        <item x="26"/>
        <item x="113"/>
        <item x="97"/>
        <item x="104"/>
        <item x="106"/>
        <item x="92"/>
        <item x="139"/>
        <item x="23"/>
        <item x="25"/>
        <item x="133"/>
        <item x="81"/>
        <item x="82"/>
        <item x="98"/>
        <item x="0"/>
        <item x="39"/>
        <item x="1"/>
        <item x="29"/>
        <item x="52"/>
        <item x="2"/>
        <item x="3"/>
        <item x="28"/>
        <item x="5"/>
        <item x="17"/>
        <item x="51"/>
        <item x="12"/>
        <item x="10"/>
        <item x="6"/>
        <item x="4"/>
        <item x="15"/>
        <item x="47"/>
        <item x="122"/>
        <item x="9"/>
        <item x="94"/>
        <item x="66"/>
        <item x="7"/>
        <item x="86"/>
        <item x="102"/>
        <item x="44"/>
        <item x="54"/>
        <item x="137"/>
        <item x="43"/>
        <item x="31"/>
        <item x="124"/>
        <item x="19"/>
        <item x="71"/>
        <item x="72"/>
        <item x="16"/>
        <item x="116"/>
        <item x="68"/>
        <item x="11"/>
        <item x="117"/>
        <item x="79"/>
        <item x="41"/>
        <item x="48"/>
        <item x="53"/>
        <item x="8"/>
        <item x="83"/>
        <item x="35"/>
        <item x="33"/>
        <item x="77"/>
        <item x="85"/>
        <item x="67"/>
        <item x="36"/>
        <item x="73"/>
        <item x="13"/>
        <item x="115"/>
        <item x="38"/>
        <item x="40"/>
        <item x="37"/>
        <item x="18"/>
        <item x="34"/>
        <item x="121"/>
        <item x="107"/>
        <item x="65"/>
        <item x="46"/>
        <item x="128"/>
        <item x="80"/>
        <item x="84"/>
        <item x="99"/>
        <item x="87"/>
        <item x="21"/>
        <item x="109"/>
        <item x="32"/>
        <item x="58"/>
        <item x="78"/>
        <item x="93"/>
        <item x="30"/>
        <item x="59"/>
        <item x="57"/>
        <item x="27"/>
        <item x="56"/>
        <item x="60"/>
        <item x="61"/>
        <item x="108"/>
        <item x="75"/>
        <item x="45"/>
        <item x="90"/>
        <item x="70"/>
        <item x="74"/>
        <item x="76"/>
        <item x="101"/>
        <item x="95"/>
        <item x="100"/>
        <item x="42"/>
        <item x="14"/>
        <item x="110"/>
        <item x="88"/>
        <item x="49"/>
        <item x="118"/>
        <item x="103"/>
        <item x="136"/>
        <item x="140"/>
        <item x="69"/>
        <item x="123"/>
        <item x="138"/>
        <item x="112"/>
        <item x="50"/>
        <item x="111"/>
        <item x="22"/>
        <item x="91"/>
        <item x="125"/>
        <item x="134"/>
        <item x="130"/>
        <item x="64"/>
        <item x="131"/>
        <item x="119"/>
        <item x="132"/>
        <item x="63"/>
        <item x="120"/>
        <item x="126"/>
        <item x="55"/>
        <item x="20"/>
        <item x="62"/>
        <item x="24"/>
        <item x="127"/>
        <item x="129"/>
        <item x="135"/>
        <item x="141"/>
        <item x="142"/>
        <item x="143"/>
        <item x="144"/>
        <item x="145"/>
        <item x="146"/>
        <item x="147"/>
        <item x="1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</pivotFields>
  <rowFields count="1">
    <field x="5"/>
  </rowFields>
  <rowItems count="8">
    <i>
      <x v="3"/>
    </i>
    <i>
      <x v="6"/>
    </i>
    <i>
      <x v="11"/>
    </i>
    <i>
      <x v="21"/>
    </i>
    <i>
      <x v="26"/>
    </i>
    <i>
      <x v="27"/>
    </i>
    <i>
      <x v="30"/>
    </i>
    <i t="grand">
      <x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2">
    <pageField fld="28" hier="-1"/>
    <pageField fld="4" hier="-1"/>
  </pageFields>
  <dataFields count="1">
    <dataField name="Soma de Total" fld="4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6D304B-27CC-42F4-BC03-3683A88A050B}" name="Tabela dinâ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4:M43" firstHeaderRow="1" firstDataRow="2" firstDataCol="1" rowPageCount="1" colPageCount="1"/>
  <pivotFields count="45">
    <pivotField axis="axisCol" numFmtId="17" showAll="0">
      <items count="14">
        <item x="3"/>
        <item x="4"/>
        <item x="2"/>
        <item x="6"/>
        <item x="5"/>
        <item x="8"/>
        <item x="1"/>
        <item x="0"/>
        <item x="7"/>
        <item x="9"/>
        <item h="1" x="10"/>
        <item h="1" x="11"/>
        <item h="1" x="12"/>
        <item t="default"/>
      </items>
    </pivotField>
    <pivotField showAll="0"/>
    <pivotField showAll="0"/>
    <pivotField showAll="0"/>
    <pivotField axis="axisRow" showAll="0">
      <items count="8">
        <item x="6"/>
        <item x="4"/>
        <item x="2"/>
        <item x="3"/>
        <item x="1"/>
        <item x="0"/>
        <item x="5"/>
        <item t="default"/>
      </items>
    </pivotField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axis="axisPage" showAll="0">
      <items count="150">
        <item x="105"/>
        <item x="96"/>
        <item x="114"/>
        <item x="89"/>
        <item x="26"/>
        <item x="113"/>
        <item x="97"/>
        <item x="104"/>
        <item x="106"/>
        <item x="92"/>
        <item x="139"/>
        <item x="23"/>
        <item x="25"/>
        <item x="133"/>
        <item x="81"/>
        <item x="82"/>
        <item x="98"/>
        <item x="0"/>
        <item x="39"/>
        <item x="1"/>
        <item x="29"/>
        <item x="52"/>
        <item x="2"/>
        <item x="3"/>
        <item x="28"/>
        <item x="5"/>
        <item x="17"/>
        <item x="51"/>
        <item x="12"/>
        <item x="10"/>
        <item x="6"/>
        <item x="4"/>
        <item x="15"/>
        <item x="47"/>
        <item x="122"/>
        <item x="9"/>
        <item x="94"/>
        <item x="66"/>
        <item x="7"/>
        <item x="86"/>
        <item x="102"/>
        <item x="44"/>
        <item x="54"/>
        <item x="137"/>
        <item x="43"/>
        <item x="31"/>
        <item x="124"/>
        <item x="19"/>
        <item x="71"/>
        <item x="72"/>
        <item x="16"/>
        <item x="116"/>
        <item x="68"/>
        <item x="11"/>
        <item x="117"/>
        <item x="79"/>
        <item x="41"/>
        <item x="48"/>
        <item x="53"/>
        <item x="8"/>
        <item x="83"/>
        <item x="35"/>
        <item x="33"/>
        <item x="77"/>
        <item x="85"/>
        <item x="67"/>
        <item x="36"/>
        <item x="73"/>
        <item x="13"/>
        <item x="115"/>
        <item x="38"/>
        <item x="40"/>
        <item x="37"/>
        <item x="18"/>
        <item x="34"/>
        <item x="121"/>
        <item x="107"/>
        <item x="65"/>
        <item x="46"/>
        <item x="128"/>
        <item x="80"/>
        <item x="84"/>
        <item x="99"/>
        <item x="87"/>
        <item x="21"/>
        <item x="109"/>
        <item x="32"/>
        <item x="58"/>
        <item x="78"/>
        <item x="93"/>
        <item x="30"/>
        <item x="59"/>
        <item x="57"/>
        <item x="27"/>
        <item x="56"/>
        <item x="60"/>
        <item x="61"/>
        <item x="108"/>
        <item x="75"/>
        <item x="45"/>
        <item x="90"/>
        <item x="70"/>
        <item x="74"/>
        <item x="76"/>
        <item x="101"/>
        <item x="95"/>
        <item x="100"/>
        <item x="42"/>
        <item x="14"/>
        <item x="110"/>
        <item x="88"/>
        <item x="49"/>
        <item x="118"/>
        <item x="103"/>
        <item x="136"/>
        <item x="140"/>
        <item x="69"/>
        <item x="123"/>
        <item x="138"/>
        <item x="112"/>
        <item x="50"/>
        <item x="111"/>
        <item x="22"/>
        <item x="91"/>
        <item x="125"/>
        <item x="134"/>
        <item x="130"/>
        <item x="64"/>
        <item x="131"/>
        <item x="119"/>
        <item x="132"/>
        <item x="63"/>
        <item x="120"/>
        <item x="126"/>
        <item x="55"/>
        <item x="20"/>
        <item x="62"/>
        <item x="24"/>
        <item x="127"/>
        <item x="129"/>
        <item x="135"/>
        <item x="141"/>
        <item x="142"/>
        <item x="143"/>
        <item x="144"/>
        <item x="145"/>
        <item x="146"/>
        <item x="147"/>
        <item x="1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28" hier="-1"/>
  </pageFields>
  <dataFields count="1">
    <dataField name="Soma de Total" fld="4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B1A1E1-3DCA-44C0-9011-0B099990F828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9:M18" firstHeaderRow="1" firstDataRow="2" firstDataCol="1" rowPageCount="1" colPageCount="1"/>
  <pivotFields count="45">
    <pivotField axis="axisCol" numFmtId="17" showAll="0">
      <items count="14">
        <item x="3"/>
        <item x="4"/>
        <item x="2"/>
        <item x="6"/>
        <item x="5"/>
        <item x="8"/>
        <item x="1"/>
        <item x="0"/>
        <item x="7"/>
        <item x="9"/>
        <item h="1" x="10"/>
        <item h="1" x="11"/>
        <item h="1" x="12"/>
        <item t="default"/>
      </items>
    </pivotField>
    <pivotField showAll="0"/>
    <pivotField showAll="0"/>
    <pivotField showAll="0"/>
    <pivotField axis="axisRow" showAll="0">
      <items count="8">
        <item x="6"/>
        <item x="4"/>
        <item x="2"/>
        <item x="3"/>
        <item x="1"/>
        <item x="0"/>
        <item x="5"/>
        <item t="default"/>
      </items>
    </pivotField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axis="axisPage" showAll="0">
      <items count="150">
        <item x="105"/>
        <item x="96"/>
        <item x="114"/>
        <item x="89"/>
        <item x="26"/>
        <item x="113"/>
        <item x="97"/>
        <item x="104"/>
        <item x="106"/>
        <item x="92"/>
        <item x="139"/>
        <item x="23"/>
        <item x="25"/>
        <item x="133"/>
        <item x="81"/>
        <item x="82"/>
        <item x="98"/>
        <item x="0"/>
        <item x="39"/>
        <item x="1"/>
        <item x="29"/>
        <item x="52"/>
        <item x="2"/>
        <item x="3"/>
        <item x="28"/>
        <item x="5"/>
        <item x="17"/>
        <item x="51"/>
        <item x="12"/>
        <item x="10"/>
        <item x="6"/>
        <item x="4"/>
        <item x="15"/>
        <item x="47"/>
        <item x="122"/>
        <item x="9"/>
        <item x="94"/>
        <item x="66"/>
        <item x="7"/>
        <item x="86"/>
        <item x="102"/>
        <item x="44"/>
        <item x="54"/>
        <item x="137"/>
        <item x="43"/>
        <item x="31"/>
        <item x="124"/>
        <item x="19"/>
        <item x="71"/>
        <item x="72"/>
        <item x="16"/>
        <item x="116"/>
        <item x="68"/>
        <item x="11"/>
        <item x="117"/>
        <item x="79"/>
        <item x="41"/>
        <item x="48"/>
        <item x="53"/>
        <item x="8"/>
        <item x="83"/>
        <item x="35"/>
        <item x="33"/>
        <item x="77"/>
        <item x="85"/>
        <item x="67"/>
        <item x="36"/>
        <item x="73"/>
        <item x="13"/>
        <item x="115"/>
        <item x="38"/>
        <item x="40"/>
        <item x="37"/>
        <item x="18"/>
        <item x="34"/>
        <item x="121"/>
        <item x="107"/>
        <item x="65"/>
        <item x="46"/>
        <item x="128"/>
        <item x="80"/>
        <item x="84"/>
        <item x="99"/>
        <item x="87"/>
        <item x="21"/>
        <item x="109"/>
        <item x="32"/>
        <item x="58"/>
        <item x="78"/>
        <item x="93"/>
        <item x="30"/>
        <item x="59"/>
        <item x="57"/>
        <item x="27"/>
        <item x="56"/>
        <item x="60"/>
        <item x="61"/>
        <item x="108"/>
        <item x="75"/>
        <item x="45"/>
        <item x="90"/>
        <item x="70"/>
        <item x="74"/>
        <item x="76"/>
        <item x="101"/>
        <item x="95"/>
        <item x="100"/>
        <item x="42"/>
        <item x="14"/>
        <item x="110"/>
        <item x="88"/>
        <item x="49"/>
        <item x="118"/>
        <item x="103"/>
        <item x="136"/>
        <item x="140"/>
        <item x="69"/>
        <item x="123"/>
        <item x="138"/>
        <item x="112"/>
        <item x="50"/>
        <item x="111"/>
        <item x="22"/>
        <item x="91"/>
        <item x="125"/>
        <item x="134"/>
        <item x="130"/>
        <item x="64"/>
        <item x="131"/>
        <item x="119"/>
        <item x="132"/>
        <item x="63"/>
        <item x="120"/>
        <item x="126"/>
        <item x="55"/>
        <item x="20"/>
        <item x="62"/>
        <item x="24"/>
        <item x="127"/>
        <item x="129"/>
        <item x="135"/>
        <item x="141"/>
        <item x="142"/>
        <item x="143"/>
        <item x="144"/>
        <item x="145"/>
        <item x="146"/>
        <item x="147"/>
        <item x="1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28" hier="-1"/>
  </pageFields>
  <dataFields count="1">
    <dataField name="Soma de Total" fld="4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F55DC7-5C17-4A69-BFA3-F1CFA3631E61}" name="Tabela dinâmica1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88:M210" firstHeaderRow="1" firstDataRow="2" firstDataCol="1" rowPageCount="2" colPageCount="1"/>
  <pivotFields count="45">
    <pivotField axis="axisCol" numFmtId="17" showAll="0">
      <items count="14">
        <item x="3"/>
        <item x="4"/>
        <item x="2"/>
        <item x="6"/>
        <item x="5"/>
        <item x="8"/>
        <item x="1"/>
        <item x="0"/>
        <item x="7"/>
        <item x="9"/>
        <item h="1" x="10"/>
        <item h="1" x="11"/>
        <item h="1" x="12"/>
        <item t="default"/>
      </items>
    </pivotField>
    <pivotField showAll="0"/>
    <pivotField showAll="0"/>
    <pivotField showAll="0"/>
    <pivotField axis="axisPage" multipleItemSelectionAllowed="1" showAll="0">
      <items count="8">
        <item h="1" x="6"/>
        <item h="1" x="4"/>
        <item h="1" x="2"/>
        <item h="1" x="3"/>
        <item h="1" x="1"/>
        <item x="0"/>
        <item x="5"/>
        <item t="default"/>
      </items>
    </pivotField>
    <pivotField axis="axisRow" showAll="0">
      <items count="33">
        <item x="23"/>
        <item x="27"/>
        <item x="7"/>
        <item x="13"/>
        <item x="9"/>
        <item x="10"/>
        <item x="0"/>
        <item x="20"/>
        <item x="2"/>
        <item x="18"/>
        <item x="16"/>
        <item x="5"/>
        <item x="1"/>
        <item x="17"/>
        <item x="31"/>
        <item x="22"/>
        <item x="28"/>
        <item x="26"/>
        <item x="14"/>
        <item x="4"/>
        <item x="11"/>
        <item x="15"/>
        <item x="24"/>
        <item x="12"/>
        <item x="29"/>
        <item x="19"/>
        <item x="8"/>
        <item x="3"/>
        <item x="25"/>
        <item x="21"/>
        <item x="6"/>
        <item x="30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axis="axisPage" showAll="0">
      <items count="150">
        <item x="105"/>
        <item x="96"/>
        <item x="114"/>
        <item x="89"/>
        <item x="26"/>
        <item x="113"/>
        <item x="97"/>
        <item x="104"/>
        <item x="106"/>
        <item x="92"/>
        <item x="139"/>
        <item x="23"/>
        <item x="25"/>
        <item x="133"/>
        <item x="81"/>
        <item x="82"/>
        <item x="98"/>
        <item x="0"/>
        <item x="39"/>
        <item x="1"/>
        <item x="29"/>
        <item x="52"/>
        <item x="2"/>
        <item x="3"/>
        <item x="28"/>
        <item x="5"/>
        <item x="17"/>
        <item x="51"/>
        <item x="12"/>
        <item x="10"/>
        <item x="6"/>
        <item x="4"/>
        <item x="15"/>
        <item x="47"/>
        <item x="122"/>
        <item x="9"/>
        <item x="94"/>
        <item x="66"/>
        <item x="7"/>
        <item x="86"/>
        <item x="102"/>
        <item x="44"/>
        <item x="54"/>
        <item x="137"/>
        <item x="43"/>
        <item x="31"/>
        <item x="124"/>
        <item x="19"/>
        <item x="71"/>
        <item x="72"/>
        <item x="16"/>
        <item x="116"/>
        <item x="68"/>
        <item x="11"/>
        <item x="117"/>
        <item x="79"/>
        <item x="41"/>
        <item x="48"/>
        <item x="53"/>
        <item x="8"/>
        <item x="83"/>
        <item x="35"/>
        <item x="33"/>
        <item x="77"/>
        <item x="85"/>
        <item x="67"/>
        <item x="36"/>
        <item x="73"/>
        <item x="13"/>
        <item x="115"/>
        <item x="38"/>
        <item x="40"/>
        <item x="37"/>
        <item x="18"/>
        <item x="34"/>
        <item x="121"/>
        <item x="107"/>
        <item x="65"/>
        <item x="46"/>
        <item x="128"/>
        <item x="80"/>
        <item x="84"/>
        <item x="99"/>
        <item x="87"/>
        <item x="21"/>
        <item x="109"/>
        <item x="32"/>
        <item x="58"/>
        <item x="78"/>
        <item x="93"/>
        <item x="30"/>
        <item x="59"/>
        <item x="57"/>
        <item x="27"/>
        <item x="56"/>
        <item x="60"/>
        <item x="61"/>
        <item x="108"/>
        <item x="75"/>
        <item x="45"/>
        <item x="90"/>
        <item x="70"/>
        <item x="74"/>
        <item x="76"/>
        <item x="101"/>
        <item x="95"/>
        <item x="100"/>
        <item x="42"/>
        <item x="14"/>
        <item x="110"/>
        <item x="88"/>
        <item x="49"/>
        <item x="118"/>
        <item x="103"/>
        <item x="136"/>
        <item x="140"/>
        <item x="69"/>
        <item x="123"/>
        <item x="138"/>
        <item x="112"/>
        <item x="50"/>
        <item x="111"/>
        <item x="22"/>
        <item x="91"/>
        <item x="125"/>
        <item x="134"/>
        <item x="130"/>
        <item x="64"/>
        <item x="131"/>
        <item x="119"/>
        <item x="132"/>
        <item x="63"/>
        <item x="120"/>
        <item x="126"/>
        <item x="55"/>
        <item x="20"/>
        <item x="62"/>
        <item x="24"/>
        <item x="127"/>
        <item x="129"/>
        <item x="135"/>
        <item x="141"/>
        <item x="142"/>
        <item x="143"/>
        <item x="144"/>
        <item x="145"/>
        <item x="146"/>
        <item x="147"/>
        <item x="1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</pivotFields>
  <rowFields count="1">
    <field x="5"/>
  </rowFields>
  <rowItems count="21">
    <i>
      <x/>
    </i>
    <i>
      <x v="2"/>
    </i>
    <i>
      <x v="3"/>
    </i>
    <i>
      <x v="5"/>
    </i>
    <i>
      <x v="6"/>
    </i>
    <i>
      <x v="10"/>
    </i>
    <i>
      <x v="11"/>
    </i>
    <i>
      <x v="12"/>
    </i>
    <i>
      <x v="14"/>
    </i>
    <i>
      <x v="15"/>
    </i>
    <i>
      <x v="17"/>
    </i>
    <i>
      <x v="20"/>
    </i>
    <i>
      <x v="21"/>
    </i>
    <i>
      <x v="23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2">
    <pageField fld="28" hier="-1"/>
    <pageField fld="4" hier="-1"/>
  </pageFields>
  <dataFields count="1">
    <dataField name="Soma de Total" fld="4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058298-251D-455F-A636-D8BB8CA47B8C}" name="Tabela dinâmica1" cacheId="0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outline="1" outlineData="1" multipleFieldFilters="0" rowHeaderCaption="Wos" colHeaderCaption="Receitas">
  <location ref="C5:G10" firstHeaderRow="1" firstDataRow="2" firstDataCol="1"/>
  <pivotFields count="11">
    <pivotField axis="axisRow" showAll="0">
      <items count="5">
        <item x="0"/>
        <item m="1" x="3"/>
        <item x="1"/>
        <item x="2"/>
        <item t="default"/>
      </items>
    </pivotField>
    <pivotField showAll="0"/>
    <pivotField showAll="0">
      <items count="5">
        <item m="1" x="3"/>
        <item x="2"/>
        <item x="0"/>
        <item x="1"/>
        <item t="default"/>
      </items>
    </pivotField>
    <pivotField showAll="0">
      <items count="5">
        <item m="1" x="3"/>
        <item x="1"/>
        <item x="2"/>
        <item x="0"/>
        <item t="default"/>
      </items>
    </pivotField>
    <pivotField showAll="0"/>
    <pivotField numFmtId="14" showAll="0"/>
    <pivotField numFmtId="14" showAll="0"/>
    <pivotField dataField="1" showAll="0"/>
    <pivotField numFmtId="14" showAll="0"/>
    <pivotField showAll="0">
      <items count="2">
        <item x="0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4">
    <i>
      <x/>
    </i>
    <i>
      <x v="2"/>
    </i>
    <i>
      <x v="3"/>
    </i>
    <i t="grand">
      <x/>
    </i>
  </rowItems>
  <colFields count="1">
    <field x="10"/>
  </colFields>
  <colItems count="4">
    <i>
      <x/>
    </i>
    <i>
      <x v="1"/>
    </i>
    <i>
      <x v="2"/>
    </i>
    <i>
      <x v="3"/>
    </i>
  </colItems>
  <dataFields count="1">
    <dataField name=" " fld="7" baseField="0" baseItem="0" numFmtId="3"/>
  </dataFields>
  <formats count="13"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9" type="button" dataOnly="0" labelOnly="1" outline="0"/>
    </format>
    <format dxfId="15">
      <pivotArea field="10" type="button" dataOnly="0" labelOnly="1" outline="0" axis="axisCol" fieldPosition="0"/>
    </format>
    <format dxfId="14">
      <pivotArea type="topRight" dataOnly="0" labelOnly="1" outline="0" fieldPosition="0"/>
    </format>
    <format dxfId="13">
      <pivotArea field="0" type="button" dataOnly="0" labelOnly="1" outline="0" axis="axisRow" fieldPosition="0"/>
    </format>
    <format dxfId="12">
      <pivotArea type="origin" dataOnly="0" labelOnly="1" outline="0" fieldPosition="0"/>
    </format>
    <format dxfId="11">
      <pivotArea field="9" type="button" dataOnly="0" labelOnly="1" outline="0"/>
    </format>
    <format dxfId="10">
      <pivotArea field="10" type="button" dataOnly="0" labelOnly="1" outline="0" axis="axisCol" fieldPosition="0"/>
    </format>
    <format dxfId="9">
      <pivotArea type="topRight" dataOnly="0" labelOnly="1" outline="0" fieldPosition="0"/>
    </format>
    <format dxfId="8">
      <pivotArea field="0" type="button" dataOnly="0" labelOnly="1" outline="0" axis="axisRow" fieldPosition="0"/>
    </format>
    <format dxfId="7">
      <pivotArea type="origin" dataOnly="0" labelOnly="1" outline="0" fieldPosition="0"/>
    </format>
    <format dxfId="6">
      <pivotArea field="10" type="button" dataOnly="0" labelOnly="1" outline="0" axis="axisCol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backgroundRefresh="0" connectionId="16" xr16:uid="{856D9FBB-349B-4D74-AD43-22FDCB1289F8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ContractType" tableColumnId="2"/>
    </queryTableFields>
  </queryTableRefresh>
  <extLst>
    <ext xmlns:x15="http://schemas.microsoft.com/office/spreadsheetml/2010/11/main" uri="{883FBD77-0823-4a55-B5E3-86C4891E6966}">
      <x15:queryTable sourceDataName="Consulta - ContractType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B93FBD0B-7BC8-4BF4-9501-B63C8DA2945A}" autoFormatId="16" applyNumberFormats="0" applyBorderFormats="0" applyFontFormats="0" applyPatternFormats="0" applyAlignmentFormats="0" applyWidthHeightFormats="0">
  <queryTableRefresh nextId="47">
    <queryTableFields count="12">
      <queryTableField id="41" name="Embark" tableColumnId="5"/>
      <queryTableField id="1" name="WO" tableColumnId="1"/>
      <queryTableField id="2" name="Contract Category" tableColumnId="2"/>
      <queryTableField id="3" name="Client" tableColumnId="3"/>
      <queryTableField id="4" name="Rig" tableColumnId="4"/>
      <queryTableField id="6" name="SOW" tableColumnId="6"/>
      <queryTableField id="43" name="Start Date" tableColumnId="7"/>
      <queryTableField id="44" name="End Date" tableColumnId="8"/>
      <queryTableField id="37" name="Total" tableColumnId="37"/>
      <queryTableField id="38" name="Dates" tableColumnId="38"/>
      <queryTableField id="39" name="Ano" tableColumnId="39"/>
      <queryTableField id="40" name="Mês" tableColumnId="40"/>
    </queryTableFields>
    <queryTableDeletedFields count="2">
      <deletedField name="Start Date"/>
      <deletedField name="End Date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12" xr16:uid="{01BBAA82-26E1-41B6-83F1-0BE6CCC90BCB}" autoFormatId="16" applyNumberFormats="0" applyBorderFormats="0" applyFontFormats="0" applyPatternFormats="0" applyAlignmentFormats="0" applyWidthHeightFormats="0">
  <queryTableRefresh nextId="40">
    <queryTableFields count="22">
      <queryTableField id="1" name="WO" tableColumnId="1"/>
      <queryTableField id="14" name="IDRig" tableColumnId="7"/>
      <queryTableField id="2" name="Rig" tableColumnId="2"/>
      <queryTableField id="15" name="IDClient" tableColumnId="10"/>
      <queryTableField id="3" name="Client" tableColumnId="3"/>
      <queryTableField id="16" name="IDContractType" tableColumnId="11"/>
      <queryTableField id="17" name="ContractType" tableColumnId="12"/>
      <queryTableField id="18" name="IDStatus" tableColumnId="13"/>
      <queryTableField id="6" name="Status" tableColumnId="6"/>
      <queryTableField id="10" name="ID_Country" tableColumnId="8"/>
      <queryTableField id="9" name="Country" tableColumnId="4"/>
      <queryTableField id="11" name="Contract_Category" tableColumnId="9"/>
      <queryTableField id="5" name="Client-Rig" tableColumnId="5"/>
      <queryTableField id="19" name="ID-RigDrake" tableColumnId="14"/>
      <queryTableField id="31" name="IDWO" tableColumnId="15"/>
      <queryTableField id="30" name="Criado por" tableColumnId="16"/>
      <queryTableField id="32" name="Modificado por" tableColumnId="17"/>
      <queryTableField id="34" name="ID_Contract_Category" tableColumnId="18"/>
      <queryTableField id="35" name="platform_id" tableColumnId="19"/>
      <queryTableField id="36" name="client_id" tableColumnId="20"/>
      <queryTableField id="37" name="ID-Classification" tableColumnId="21"/>
      <queryTableField id="39" name="Country_ID" tableColumnId="23"/>
    </queryTableFields>
  </queryTableRefresh>
  <extLst>
    <ext xmlns:x15="http://schemas.microsoft.com/office/spreadsheetml/2010/11/main" uri="{883FBD77-0823-4a55-B5E3-86C4891E6966}">
      <x15:queryTable sourceDataName="Consulta - dWOs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backgroundRefresh="0" connectionId="13" xr16:uid="{CF756961-0EAA-4C58-A797-07110FF5C50F}" autoFormatId="16" applyNumberFormats="0" applyBorderFormats="0" applyFontFormats="0" applyPatternFormats="0" applyAlignmentFormats="0" applyWidthHeightFormats="0">
  <queryTableRefresh nextId="17">
    <queryTableFields count="8">
      <queryTableField id="5" name="ID" tableColumnId="3"/>
      <queryTableField id="1" name="Rig" tableColumnId="1"/>
      <queryTableField id="6" name="IDClient" tableColumnId="5"/>
      <queryTableField id="2" name="Client" tableColumnId="2"/>
      <queryTableField id="7" name="ID_Country" tableColumnId="6"/>
      <queryTableField id="8" name="País" tableColumnId="7"/>
      <queryTableField id="15" name="ID-Rig" tableColumnId="4"/>
      <queryTableField id="16" name="LinkFoto" tableColumnId="8"/>
    </queryTableFields>
    <queryTableDeletedFields count="2">
      <deletedField name="ID-Rig"/>
      <deletedField name="LinkFoto"/>
    </queryTableDeletedFields>
  </queryTableRefresh>
  <extLst>
    <ext xmlns:x15="http://schemas.microsoft.com/office/spreadsheetml/2010/11/main" uri="{883FBD77-0823-4a55-B5E3-86C4891E6966}">
      <x15:queryTable sourceDataName="Consulta - dRig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backgroundRefresh="0" connectionId="14" xr16:uid="{A4266090-4335-4F7A-A009-5A54FE0F10BB}" autoFormatId="16" applyNumberFormats="0" applyBorderFormats="0" applyFontFormats="0" applyPatternFormats="0" applyAlignmentFormats="0" applyWidthHeightFormats="0">
  <queryTableRefresh nextId="17">
    <queryTableFields count="11">
      <queryTableField id="6" name="ID" tableColumnId="4"/>
      <queryTableField id="1" name="Client" tableColumnId="1"/>
      <queryTableField id="12" name="ID_Client" tableColumnId="8"/>
      <queryTableField id="2" name="Coord" tableColumnId="2"/>
      <queryTableField id="3" name="ID Coord" tableColumnId="3"/>
      <queryTableField id="7" name="Anexos" tableColumnId="6"/>
      <queryTableField id="8" name="ID_Country" tableColumnId="7"/>
      <queryTableField id="5" name="Country" tableColumnId="5"/>
      <queryTableField id="13" name="BDM" tableColumnId="9"/>
      <queryTableField id="15" name="Client_Pais" tableColumnId="10"/>
      <queryTableField id="16" name="client_id_mos" tableColumnId="11"/>
    </queryTableFields>
  </queryTableRefresh>
  <extLst>
    <ext xmlns:x15="http://schemas.microsoft.com/office/spreadsheetml/2010/11/main" uri="{883FBD77-0823-4a55-B5E3-86C4891E6966}">
      <x15:queryTable sourceDataName="Consulta - dClientes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backgroundRefresh="0" connectionId="15" xr16:uid="{77D793C1-ADCB-4BE7-9234-D5F156983D0E}" autoFormatId="16" applyNumberFormats="0" applyBorderFormats="0" applyFontFormats="0" applyPatternFormats="0" applyAlignmentFormats="0" applyWidthHeightFormats="0">
  <queryTableRefresh nextId="9">
    <queryTableFields count="4">
      <queryTableField id="1" name="SoW" tableColumnId="1"/>
      <queryTableField id="6" name="SoWDetail" tableColumnId="2"/>
      <queryTableField id="7" name="SoW-SoWDetail" tableColumnId="3"/>
      <queryTableField id="8" name="NPTD" tableColumnId="4"/>
    </queryTableFields>
  </queryTableRefresh>
  <extLst>
    <ext xmlns:x15="http://schemas.microsoft.com/office/spreadsheetml/2010/11/main" uri="{883FBD77-0823-4a55-B5E3-86C4891E6966}">
      <x15:queryTable sourceDataName="Consulta - dSoWDetail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backgroundRefresh="0" connectionId="17" xr16:uid="{78F630D3-9A56-42C0-9B8D-FCB6C7ECF3D4}" autoFormatId="16" applyNumberFormats="0" applyBorderFormats="0" applyFontFormats="0" applyPatternFormats="0" applyAlignmentFormats="0" applyWidthHeightFormats="0">
  <queryTableRefresh nextId="3">
    <queryTableFields count="2">
      <queryTableField id="1" name="Embark" tableColumnId="1"/>
      <queryTableField id="2" name="ID" tableColumnId="2"/>
    </queryTableFields>
  </queryTableRefresh>
  <extLst>
    <ext xmlns:x15="http://schemas.microsoft.com/office/spreadsheetml/2010/11/main" uri="{883FBD77-0823-4a55-B5E3-86C4891E6966}">
      <x15:queryTable sourceDataName="Consulta - dEmbarks"/>
    </ext>
  </extLst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11" xr16:uid="{A7110D10-4434-4A2D-A68D-3D9BEA249481}" autoFormatId="16" applyNumberFormats="0" applyBorderFormats="0" applyFontFormats="0" applyPatternFormats="0" applyAlignmentFormats="0" applyWidthHeightFormats="0">
  <queryTableRefresh nextId="4">
    <queryTableFields count="3">
      <queryTableField id="1" name="🏗️Client[id]" tableColumnId="1"/>
      <queryTableField id="2" name="🏗️Client[client_name]" tableColumnId="2"/>
      <queryTableField id="3" name="🏗️Client[user_id]" tableColumnId="3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" xr10:uid="{C3F24072-ED0C-4FAA-8D3C-17C3F0B217A7}" sourceName="Client">
  <pivotTables>
    <pivotTable tabId="10" name="Tabela dinâmica1"/>
  </pivotTables>
  <data>
    <tabular pivotCacheId="1922507990">
      <items count="4">
        <i x="2" s="1"/>
        <i x="0" s="1"/>
        <i x="1" s="1"/>
        <i x="3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ig" xr10:uid="{0B94065C-BA74-423D-8F6E-D22615FD1350}" sourceName="Rig">
  <pivotTables>
    <pivotTable tabId="10" name="Tabela dinâmica1"/>
  </pivotTables>
  <data>
    <tabular pivotCacheId="1922507990">
      <items count="4">
        <i x="1" s="1"/>
        <i x="2" s="1"/>
        <i x="0" s="1"/>
        <i x="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" xr10:uid="{8FB89C32-C746-4F9A-BBB9-B7FF831F353E}" cache="SegmentaçãodeDados_Client" caption="Client" style="SlicerStyleDark1" rowHeight="251883"/>
  <slicer name="Rig" xr10:uid="{15C5F2D5-B1D8-487E-A217-0C5C76E18D98}" cache="SegmentaçãodeDados_Rig" caption="Rig" columnCount="4" style="SlicerStyleDark1" rowHeight="251883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E9957B-8E61-4D37-B698-6651EA780C68}" name="TabProd" displayName="TabProd" ref="A1:AQ722" headerRowDxfId="121" dataDxfId="120" totalsRowDxfId="119">
  <autoFilter ref="A1:AQ722" xr:uid="{56E9957B-8E61-4D37-B698-6651EA780C68}"/>
  <tableColumns count="43">
    <tableColumn id="41" xr3:uid="{5050CADA-3552-4924-9620-A0B339024ACB}" name="Month" dataDxfId="118" totalsRowDxfId="117" dataCellStyle="Vírgula"/>
    <tableColumn id="2" xr3:uid="{20686C71-C7B3-4831-953B-348C37654CA7}" name="E/F" totalsRowLabel="Total" dataDxfId="116" totalsRowDxfId="115"/>
    <tableColumn id="40" xr3:uid="{D74DD010-A800-41DD-8523-EC38EFF5875D}" name="Embark" dataDxfId="114" totalsRowDxfId="113"/>
    <tableColumn id="4" xr3:uid="{CD4EA649-A1C5-4426-8593-B17DE20342D3}" name="WO" dataDxfId="112" totalsRowDxfId="111"/>
    <tableColumn id="3" xr3:uid="{F1A63A30-D16F-45EC-B7FA-0CF184F0730B}" name="Contract Category" dataDxfId="110" totalsRowDxfId="109"/>
    <tableColumn id="5" xr3:uid="{19620CF3-86A4-40ED-8142-7DBC0BAFB513}" name="Cliente" dataDxfId="108" totalsRowDxfId="107"/>
    <tableColumn id="6" xr3:uid="{2179F7DA-373F-4006-8004-F40DB332EB96}" name="Rig" dataDxfId="106" totalsRowDxfId="105"/>
    <tableColumn id="7" xr3:uid="{C57C6027-4E9D-45CC-881D-B64EF0B5BB0A}" name="Quote" dataDxfId="104" totalsRowDxfId="103"/>
    <tableColumn id="9" xr3:uid="{CFB2DC75-2FA5-40DB-BA12-FA20ED0EE0AD}" name="Start Date" dataDxfId="102" totalsRowDxfId="101"/>
    <tableColumn id="10" xr3:uid="{29ADB4A5-7723-486D-B7A6-C1EE154F4705}" name="End Date" dataDxfId="100" totalsRowDxfId="99"/>
    <tableColumn id="11" xr3:uid="{AE47DFD7-CCF2-4C79-A379-C2EDF43E31DF}" name="Amount Charged" totalsRowFunction="sum" dataDxfId="98" totalsRowDxfId="97"/>
    <tableColumn id="12" xr3:uid="{3BFC19AA-E56E-4D5C-8DEC-1BC429E50204}" name="Value" totalsRowFunction="sum" dataDxfId="96" totalsRowDxfId="95" dataCellStyle="Vírgula">
      <calculatedColumnFormula>SUM(TabProd[[#This Row],[Personal]:[Engineering]])</calculatedColumnFormula>
    </tableColumn>
    <tableColumn id="13" xr3:uid="{60C6C2FD-3052-4ABD-A276-F2AACD89D796}" name="Pending Amount" totalsRowFunction="sum" dataDxfId="94" totalsRowDxfId="93">
      <calculatedColumnFormula>IF(TabProd[[#This Row],[Amount Charged]]&lt;&gt;TabProd[[#This Row],[Value]],TabProd[[#This Row],[Amount Charged]]-TabProd[[#This Row],[Value]],"")</calculatedColumnFormula>
    </tableColumn>
    <tableColumn id="14" xr3:uid="{7C94E4CA-143B-4B08-A404-FCCCBC4EED1C}" name="DI" dataDxfId="92" totalsRowDxfId="91"/>
    <tableColumn id="15" xr3:uid="{9784CDB2-E124-4D3B-98B3-08AC18F7D361}" name="DI Date" dataDxfId="90" totalsRowDxfId="89"/>
    <tableColumn id="16" xr3:uid="{7B321754-C492-426D-8ACE-5498110E6741}" name="Number of Invoice" dataDxfId="88" totalsRowDxfId="87" dataCellStyle="Moeda"/>
    <tableColumn id="45" xr3:uid="{1A1328FF-6070-40D3-98CD-BBAD84AEFB7C}" name="InvoiceTotal Value" dataDxfId="86" totalsRowDxfId="85" dataCellStyle="Moeda"/>
    <tableColumn id="17" xr3:uid="{889408B8-F22C-4C8C-8727-05B09E692FC8}" name="Invoice Date" dataDxfId="84" totalsRowDxfId="83"/>
    <tableColumn id="18" xr3:uid="{0E199949-2A4F-464A-8C8E-F1F86FB7444F}" name="Days NF-Des" dataDxfId="82" totalsRowDxfId="81">
      <calculatedColumnFormula>IF(R2="","",R2-J2)</calculatedColumnFormula>
    </tableColumn>
    <tableColumn id="42" xr3:uid="{D1DC9DDF-99D2-4FE5-8990-DE8D51995ACD}" name="Rental Equipment Invoice (REI)" dataDxfId="80" totalsRowDxfId="79"/>
    <tableColumn id="19" xr3:uid="{8F1B6A9A-B9C1-422D-9FFB-B4AC7A848937}" name="Rental Equipment Invoice Value" dataDxfId="78" totalsRowDxfId="77" dataCellStyle="Moeda"/>
    <tableColumn id="20" xr3:uid="{786DED71-0A42-4E55-8CD1-AA6137A10553}" name="REI Date" dataDxfId="76" totalsRowDxfId="75"/>
    <tableColumn id="21" xr3:uid="{88154DC5-70E0-4952-BEA6-187770AC48E1}" name="Days FL-Des" dataDxfId="74">
      <calculatedColumnFormula>IF(V2="","",V2-J2)</calculatedColumnFormula>
    </tableColumn>
    <tableColumn id="44" xr3:uid="{16EE001A-1100-4FDE-AF55-20F0C4844925}" name="WIP" dataDxfId="73">
      <calculatedColumnFormula>TabProd[[#This Row],[Value]]-TabProd[[#This Row],[InvoiceTotal Value]]-TabProd[[#This Row],[Rental Equipment Invoice Value]]+AR2</calculatedColumnFormula>
    </tableColumn>
    <tableColumn id="23" xr3:uid="{B20732D3-E86A-40D8-9030-27BE42DCF9C8}" name="Daily" dataDxfId="72" totalsRowDxfId="71"/>
    <tableColumn id="24" xr3:uid="{88DE3F9D-C79A-4479-BE1D-51C92C69C051}" name="Stand-by" dataDxfId="70" totalsRowDxfId="69"/>
    <tableColumn id="22" xr3:uid="{CEFB8E48-CB87-4DFB-A25C-13114EC39CFF}" name="Total Daily" totalsRowFunction="sum" dataDxfId="68" totalsRowDxfId="67">
      <calculatedColumnFormula>SUM(Y2:Z2)</calculatedColumnFormula>
    </tableColumn>
    <tableColumn id="25" xr3:uid="{45AA1855-AF13-4EA1-8E9E-70387BA689C5}" name="Personal" totalsRowFunction="sum" dataDxfId="66" totalsRowDxfId="65" dataCellStyle="Vírgula"/>
    <tableColumn id="26" xr3:uid="{6C356B73-354B-4C69-B5B1-BDC313D3753F}" name="Stand-by $" totalsRowFunction="sum" dataDxfId="64" totalsRowDxfId="63" dataCellStyle="Vírgula"/>
    <tableColumn id="28" xr3:uid="{80BC93A1-62A7-4172-9732-F6D6054C2A83}" name="Personel Logistics" totalsRowFunction="sum" dataDxfId="62" totalsRowDxfId="61" dataCellStyle="Vírgula"/>
    <tableColumn id="29" xr3:uid="{1544893D-930B-47F4-9CCA-A07511E65436}" name="Hotel / Meal" totalsRowFunction="sum" dataDxfId="60" totalsRowDxfId="59" dataCellStyle="Vírgula"/>
    <tableColumn id="30" xr3:uid="{CE3BCC51-3E99-45AB-9056-1FBF9FC9A859}" name="Equipment   In Transit" totalsRowFunction="sum" dataDxfId="58" totalsRowDxfId="57" dataCellStyle="Vírgula"/>
    <tableColumn id="31" xr3:uid="{627B2C67-BB8D-46D7-900C-CB8ED7DF8A03}" name="Material" totalsRowFunction="sum" dataDxfId="56" totalsRowDxfId="55" dataCellStyle="Vírgula"/>
    <tableColumn id="32" xr3:uid="{C1C4E7E6-95FA-4196-BBE9-1DDE42246F5F}" name="Log de Materials" totalsRowFunction="sum" dataDxfId="54" totalsRowDxfId="53" dataCellStyle="Vírgula"/>
    <tableColumn id="33" xr3:uid="{1C7B67FD-A6B5-42A9-8A60-0DB2A8697066}" name="Exchange rate variation" totalsRowFunction="sum" dataDxfId="52" dataCellStyle="Vírgula"/>
    <tableColumn id="34" xr3:uid="{3BC8A7BE-B6C7-40E7-8CEC-4EEF749F78CE}" name="LOP" totalsRowFunction="sum" dataDxfId="51" totalsRowDxfId="50" dataCellStyle="Vírgula"/>
    <tableColumn id="36" xr3:uid="{D426F7EC-6DDB-45DF-809E-E0EECE53D892}" name="Tags &amp; Slings" totalsRowFunction="sum" dataDxfId="49" totalsRowDxfId="48" dataCellStyle="Vírgula"/>
    <tableColumn id="27" xr3:uid="{979082B3-E61B-4D4D-BCCB-0CABA4009955}" name="Extra Time" totalsRowFunction="sum" dataDxfId="47" totalsRowDxfId="46" dataCellStyle="Vírgula"/>
    <tableColumn id="38" xr3:uid="{9A7EC657-12E4-47CA-B05D-88DE3E44376E}" name="Others" totalsRowFunction="sum" dataDxfId="45" totalsRowDxfId="44" dataCellStyle="Vírgula"/>
    <tableColumn id="37" xr3:uid="{715D656F-1E5E-4F81-8E04-3D80A84BF854}" name="ART (Technical Responsibility)" totalsRowFunction="sum" dataDxfId="43" totalsRowDxfId="42" dataCellStyle="Vírgula"/>
    <tableColumn id="35" xr3:uid="{34888EFE-EBB7-45E2-9136-7BE30D61503B}" name="Engineering" totalsRowFunction="sum" dataDxfId="41" totalsRowDxfId="40" dataCellStyle="Vírgula"/>
    <tableColumn id="39" xr3:uid="{E3581C00-3C48-4FD5-8CFC-E97673645CC3}" name="Total" totalsRowFunction="sum" dataDxfId="39" dataCellStyle="Vírgula">
      <calculatedColumnFormula>SUM(AB2:AO2)</calculatedColumnFormula>
    </tableColumn>
    <tableColumn id="43" xr3:uid="{12199709-1CC9-4D5A-88B9-C9033C608479}" name="Ticket Médio" dataDxfId="38" totalsRowDxfId="37" dataCellStyle="Vírgula">
      <calculatedColumnFormula>IF(TabProd[[#This Row],[Total Daily]]=0,"",TabProd[[#This Row],[Total]]/TabProd[[#This Row],[Total Daily]])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B0CA74D-40E3-49E7-8C10-7BE1EC8DBD39}" name="ContractTypes" displayName="ContractTypes" ref="A1:B9" tableType="queryTable" totalsRowShown="0">
  <autoFilter ref="A1:B9" xr:uid="{BB0CA74D-40E3-49E7-8C10-7BE1EC8DBD39}"/>
  <sortState xmlns:xlrd2="http://schemas.microsoft.com/office/spreadsheetml/2017/richdata2" ref="A2:B9">
    <sortCondition ref="A1:A8"/>
  </sortState>
  <tableColumns count="2">
    <tableColumn id="1" xr3:uid="{A36A55CF-4A18-4DB2-ACEC-EAEB370D3152}" uniqueName="1" name="ID" queryTableFieldId="1"/>
    <tableColumn id="2" xr3:uid="{0551C5AA-3A13-4000-B7A2-7B558F15DAB5}" uniqueName="2" name="ContractType" queryTableFieldId="2" dataDxfId="3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F7D9563-0D02-4FF7-804B-C399E8F1EE49}" name="Tabela10" displayName="Tabela10" ref="A1:A19" totalsRowShown="0" headerRowDxfId="35">
  <autoFilter ref="A1:A19" xr:uid="{0F7D9563-0D02-4FF7-804B-C399E8F1EE49}">
    <filterColumn colId="0" hiddenButton="1"/>
  </autoFilter>
  <tableColumns count="1">
    <tableColumn id="1" xr3:uid="{FE6F5C40-DC01-4B73-8157-FBB81B403ABE}" name="Produção fechada" dataDxfId="34"/>
  </tableColumns>
  <tableStyleInfo name="TableStyleLight16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FBB8894-314E-4BE9-81BD-681457550AF3}" name="Tabela11" displayName="Tabela11" ref="A1:E16" totalsRowShown="0">
  <autoFilter ref="A1:E16" xr:uid="{3FBB8894-314E-4BE9-81BD-681457550AF3}"/>
  <tableColumns count="5">
    <tableColumn id="1" xr3:uid="{613D74E6-90AD-4ED6-91FF-025FB8CA6C37}" name="Competência" dataDxfId="33"/>
    <tableColumn id="2" xr3:uid="{C8407BFC-0138-478B-BC43-179B84E28D6E}" name="Produção" dataDxfId="32"/>
    <tableColumn id="3" xr3:uid="{C08C7D70-82D6-4DF6-B686-60F7A437BFFD}" name="WIP 2026" dataDxfId="31"/>
    <tableColumn id="4" xr3:uid="{D5051D54-A982-4A05-89D3-CB24E80B4C31}" name="Faturado" dataDxfId="30"/>
    <tableColumn id="5" xr3:uid="{A211A0BA-8FC4-4FD7-B41F-52B0C97C60A6}" name="% Produção não faturada" dataDxfId="29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7A9BD52-D098-4306-8AEA-F8685BC2FB50}" name="Days" displayName="Days" ref="A1:L971" tableType="queryTable" totalsRowShown="0">
  <autoFilter ref="A1:L971" xr:uid="{97A9BD52-D098-4306-8AEA-F8685BC2FB50}"/>
  <tableColumns count="12">
    <tableColumn id="5" xr3:uid="{94E291FF-109D-40D7-8F49-2B324FEA96B8}" uniqueName="5" name="Embark" queryTableFieldId="41"/>
    <tableColumn id="1" xr3:uid="{310466C1-0E3E-4D7C-86DB-2A17EF46FB61}" uniqueName="1" name="WO" queryTableFieldId="1" dataDxfId="28"/>
    <tableColumn id="2" xr3:uid="{4A0D26C9-811D-42CA-926B-A735463F1052}" uniqueName="2" name="Contract Category" queryTableFieldId="2" dataDxfId="27"/>
    <tableColumn id="3" xr3:uid="{69AFB7CE-16A9-4FE7-AB3E-132885285032}" uniqueName="3" name="Client" queryTableFieldId="3" dataDxfId="26"/>
    <tableColumn id="4" xr3:uid="{F1400679-CFF6-4BE0-B59B-89453D61103F}" uniqueName="4" name="Rig" queryTableFieldId="4" dataDxfId="25"/>
    <tableColumn id="6" xr3:uid="{C79AFE8D-9D18-44BD-A303-65CAD9C68975}" uniqueName="6" name="SOW" queryTableFieldId="6" dataDxfId="24"/>
    <tableColumn id="7" xr3:uid="{DC18F84C-0149-453B-8C89-C21F97BDC9FF}" uniqueName="7" name="Start Date" queryTableFieldId="43" dataDxfId="23"/>
    <tableColumn id="8" xr3:uid="{AA5104E9-7EB3-49BB-8230-0A2D9F1EEE76}" uniqueName="8" name="End Date" queryTableFieldId="44" dataDxfId="22"/>
    <tableColumn id="37" xr3:uid="{A4776CAA-5482-49FB-BBA6-997845D6C242}" uniqueName="37" name="Total" queryTableFieldId="37" dataDxfId="21" dataCellStyle="Vírgula"/>
    <tableColumn id="38" xr3:uid="{A66D1B03-486C-408B-B11A-E55A708B98AA}" uniqueName="38" name="Dates" queryTableFieldId="38" dataDxfId="20"/>
    <tableColumn id="39" xr3:uid="{A800CB4F-7468-404E-BB28-DDEFBA7C1414}" uniqueName="39" name="Ano" queryTableFieldId="39"/>
    <tableColumn id="40" xr3:uid="{7E4B6F43-2443-4E59-A448-BC0AB2E4C4AB}" uniqueName="40" name="Mês" queryTableFieldId="40" dataDxfId="19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9C872A-1435-480C-A562-673EEB4041B7}" name="dWOs" displayName="dWOs" ref="A1:V1552" tableType="queryTable" totalsRowShown="0">
  <autoFilter ref="A1:V1552" xr:uid="{749C872A-1435-480C-A562-673EEB4041B7}"/>
  <tableColumns count="22">
    <tableColumn id="1" xr3:uid="{E5B35B87-6E2E-4560-848B-810E90CBA423}" uniqueName="1" name="WO" queryTableFieldId="1" dataDxfId="2" dataCellStyle="Vírgula"/>
    <tableColumn id="7" xr3:uid="{00440978-22F0-4808-BE8C-4E9C34CE23CC}" uniqueName="7" name="IDRig" queryTableFieldId="14"/>
    <tableColumn id="2" xr3:uid="{D8DD12A8-2CD1-45CE-B039-D95EDB8EAEFA}" uniqueName="2" name="Rig" queryTableFieldId="2"/>
    <tableColumn id="10" xr3:uid="{3231391F-6824-43FD-A05C-DCDD23E90B2F}" uniqueName="10" name="IDClient" queryTableFieldId="15"/>
    <tableColumn id="3" xr3:uid="{9E264C0C-C218-4FB1-BDD2-90AA9A8F6618}" uniqueName="3" name="Client" queryTableFieldId="3"/>
    <tableColumn id="11" xr3:uid="{5E93DCA0-D1D9-4696-91A5-3933F975EE2F}" uniqueName="11" name="IDContractType" queryTableFieldId="16"/>
    <tableColumn id="12" xr3:uid="{99EEEC6F-4AF1-4B34-AEBD-61ED3F414B66}" uniqueName="12" name="ContractType" queryTableFieldId="17"/>
    <tableColumn id="13" xr3:uid="{E5F7D8CC-F459-437C-8871-5CD37F69F42B}" uniqueName="13" name="IDStatus" queryTableFieldId="18"/>
    <tableColumn id="6" xr3:uid="{1C7AEBBE-23D5-4F65-91E9-D5E2AC1A2A5F}" uniqueName="6" name="Status" queryTableFieldId="6"/>
    <tableColumn id="8" xr3:uid="{C2BC8743-9AF9-4791-A403-BE4F97AEAA3C}" uniqueName="8" name="ID_Country" queryTableFieldId="10"/>
    <tableColumn id="4" xr3:uid="{9252FF2D-9E98-46AA-A5EF-E173B124E98A}" uniqueName="4" name="Country" queryTableFieldId="9"/>
    <tableColumn id="9" xr3:uid="{EA96A120-5A7E-410E-9179-D0975B5226C3}" uniqueName="9" name="Contract_Category" queryTableFieldId="11"/>
    <tableColumn id="5" xr3:uid="{88F82CC5-4819-4C55-AD46-63CD2CB6F63B}" uniqueName="5" name="Client-Rig" queryTableFieldId="5"/>
    <tableColumn id="14" xr3:uid="{D6A61F06-0E16-483F-8C50-CC131A6D47BC}" uniqueName="14" name="ID-RigDrake" queryTableFieldId="19"/>
    <tableColumn id="15" xr3:uid="{CAAF7EA6-87C7-40B5-92BD-2E61491AF474}" uniqueName="15" name="IDWO" queryTableFieldId="31"/>
    <tableColumn id="16" xr3:uid="{AEDD6D96-2242-41EA-9952-BA0349B55D37}" uniqueName="16" name="Criado por" queryTableFieldId="30"/>
    <tableColumn id="17" xr3:uid="{F4BD2EBF-E709-42AF-8D5C-5193F0891B2F}" uniqueName="17" name="Modificado por" queryTableFieldId="32"/>
    <tableColumn id="18" xr3:uid="{FD8822C8-4C98-4BCC-98D2-0E052D925FB9}" uniqueName="18" name="ID_Contract_Category" queryTableFieldId="34"/>
    <tableColumn id="19" xr3:uid="{6F3F2E74-4FC5-4B6D-8DED-C9932D5B758E}" uniqueName="19" name="platform_id" queryTableFieldId="35"/>
    <tableColumn id="20" xr3:uid="{B84830A5-70F5-4511-A1B8-F8E624D6CA85}" uniqueName="20" name="client_id" queryTableFieldId="36"/>
    <tableColumn id="21" xr3:uid="{FA57CA7D-EA4C-4D78-B011-E539DA230635}" uniqueName="21" name="ID-Classification" queryTableFieldId="37"/>
    <tableColumn id="23" xr3:uid="{A9A919D7-122C-4F80-AC5C-AEA6C8F27958}" uniqueName="23" name="Country_ID" queryTableFieldId="39" dataDxfId="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179634-F347-4BF7-B994-18CB292F8188}" name="dRig" displayName="dRig" ref="A1:H184" tableType="queryTable" totalsRowShown="0">
  <autoFilter ref="A1:H184" xr:uid="{AA179634-F347-4BF7-B994-18CB292F8188}"/>
  <sortState xmlns:xlrd2="http://schemas.microsoft.com/office/spreadsheetml/2017/richdata2" ref="A2:H184">
    <sortCondition ref="B1:B184"/>
  </sortState>
  <tableColumns count="8">
    <tableColumn id="3" xr3:uid="{EE5645D8-828E-4A93-9FD1-8FC854BF75A9}" uniqueName="3" name="ID" queryTableFieldId="5"/>
    <tableColumn id="1" xr3:uid="{C0586D9B-76F1-4562-A9CE-BB9238C51C14}" uniqueName="1" name="Rig" queryTableFieldId="1"/>
    <tableColumn id="5" xr3:uid="{F31A49AC-8F52-4A7F-8D1E-363B4EA829D4}" uniqueName="5" name="IDClient" queryTableFieldId="6"/>
    <tableColumn id="2" xr3:uid="{6A33EC87-93E0-4EB0-B671-9681A9437315}" uniqueName="2" name="Client" queryTableFieldId="2"/>
    <tableColumn id="6" xr3:uid="{4A73DDA2-2740-4E81-8B05-EF3D14FD4495}" uniqueName="6" name="ID_Country" queryTableFieldId="7"/>
    <tableColumn id="7" xr3:uid="{950A6E37-1DA2-4E11-96B7-AED68F397269}" uniqueName="7" name="País" queryTableFieldId="8"/>
    <tableColumn id="4" xr3:uid="{2AF6A3D0-5B21-4D2E-BFEF-949695DFABFF}" uniqueName="4" name="ID-Rig" queryTableFieldId="15"/>
    <tableColumn id="8" xr3:uid="{6C196FC2-B82B-4ECF-BA40-776DAAF632CC}" uniqueName="8" name="LinkFoto" queryTableFieldId="1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F451AE-DCC9-4304-B779-AC16013D8A3D}" name="dClientes" displayName="dClientes" ref="A1:K137" tableType="queryTable" totalsRowShown="0">
  <autoFilter ref="A1:K137" xr:uid="{77F451AE-DCC9-4304-B779-AC16013D8A3D}"/>
  <sortState xmlns:xlrd2="http://schemas.microsoft.com/office/spreadsheetml/2017/richdata2" ref="A2:K137">
    <sortCondition ref="B1:B137"/>
  </sortState>
  <tableColumns count="11">
    <tableColumn id="4" xr3:uid="{2AAC8903-92E4-4B79-8330-BF1F508E26BE}" uniqueName="4" name="ID" queryTableFieldId="6"/>
    <tableColumn id="1" xr3:uid="{F046C77C-63F5-4A1F-B4B6-889EB2B0B2AF}" uniqueName="1" name="Client" queryTableFieldId="1"/>
    <tableColumn id="8" xr3:uid="{76320AAA-CCCA-4C33-9393-B99A7CB24BD0}" uniqueName="8" name="ID_Client" queryTableFieldId="12"/>
    <tableColumn id="2" xr3:uid="{5D63B1D2-4AF5-47FC-A68C-BF26FB51562F}" uniqueName="2" name="Coord" queryTableFieldId="2"/>
    <tableColumn id="3" xr3:uid="{1A28A7ED-03D2-4AED-9A86-94935FF5E257}" uniqueName="3" name="ID Coord" queryTableFieldId="3"/>
    <tableColumn id="6" xr3:uid="{388B2056-BB26-49C2-A072-AF6B0D770BE0}" uniqueName="6" name="Anexos" queryTableFieldId="7"/>
    <tableColumn id="7" xr3:uid="{320496C7-91DD-4DA6-88E9-85D01D4F5AA6}" uniqueName="7" name="ID_Country" queryTableFieldId="8"/>
    <tableColumn id="5" xr3:uid="{4DF95B85-B759-46CB-B72B-3F380E494AF0}" uniqueName="5" name="Country" queryTableFieldId="5"/>
    <tableColumn id="9" xr3:uid="{64F6EDAC-1793-4099-86E1-4757E6DB2CA2}" uniqueName="9" name="BDM" queryTableFieldId="13"/>
    <tableColumn id="10" xr3:uid="{3684DA26-6683-4C54-8DE7-051140AB09C6}" uniqueName="10" name="Client_Pais" queryTableFieldId="15"/>
    <tableColumn id="11" xr3:uid="{1CB70DDB-98B6-4B03-925A-3692BC994CFD}" uniqueName="11" name="client_id_mos" queryTableFieldId="1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07CE34-9F04-4B2B-B4CF-9C0206D1CA44}" name="dSoWDetail" displayName="dSoWDetail" ref="A1:D327" tableType="queryTable" totalsRowShown="0">
  <autoFilter ref="A1:D327" xr:uid="{5107CE34-9F04-4B2B-B4CF-9C0206D1CA44}"/>
  <tableColumns count="4">
    <tableColumn id="1" xr3:uid="{9482ECA2-A291-41B4-8E7A-A8B936B504F1}" uniqueName="1" name="SoW" queryTableFieldId="1" dataDxfId="5"/>
    <tableColumn id="2" xr3:uid="{1030266F-52FE-4318-ABBB-86AF77A53691}" uniqueName="2" name="SoWDetail" queryTableFieldId="6" dataDxfId="4"/>
    <tableColumn id="3" xr3:uid="{A268BDFB-AE9F-4AFE-BD2D-6BDE44A9B8C5}" uniqueName="3" name="SoW-SoWDetail" queryTableFieldId="7"/>
    <tableColumn id="4" xr3:uid="{4D6AF121-829F-4275-A970-FE7712116AFF}" uniqueName="4" name="NPTD" queryTableFieldId="8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601B85-4458-4D9C-80C7-1ADDF77E55E8}" name="dEmbarks" displayName="dEmbarks" ref="A1:B46" tableType="queryTable" totalsRowShown="0">
  <autoFilter ref="A1:B46" xr:uid="{8D601B85-4458-4D9C-80C7-1ADDF77E55E8}"/>
  <tableColumns count="2">
    <tableColumn id="1" xr3:uid="{ACEACA88-A573-40AB-B592-2DA739349A61}" uniqueName="1" name="Embark" queryTableFieldId="1" dataDxfId="3"/>
    <tableColumn id="2" xr3:uid="{43362999-7EC0-47F7-B50F-7763ADDBF894}" uniqueName="2" name="ID" queryTableFieldId="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47BBD24-DE5E-40BA-88C0-90D4BAE5BAD9}" name="Tabela_DadosExternos_1" displayName="Tabela_DadosExternos_1" ref="A3:C37" tableType="queryTable" totalsRowShown="0">
  <autoFilter ref="A3:C37" xr:uid="{B47BBD24-DE5E-40BA-88C0-90D4BAE5BAD9}"/>
  <sortState xmlns:xlrd2="http://schemas.microsoft.com/office/spreadsheetml/2017/richdata2" ref="A4:C37">
    <sortCondition ref="B3:B37"/>
  </sortState>
  <tableColumns count="3">
    <tableColumn id="1" xr3:uid="{D842617D-9334-40AB-92A3-A2610BD9A671}" uniqueName="1" name="🏗️Client[id]" queryTableFieldId="1"/>
    <tableColumn id="2" xr3:uid="{50B6D578-9953-4441-B734-9D7E01911918}" uniqueName="2" name="🏗️Client[client_name]" queryTableFieldId="2"/>
    <tableColumn id="3" xr3:uid="{99C3261E-04CA-4103-B1AD-A35756271C36}" uniqueName="3" name="🏗️Client[user_id]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6-01-14T19:32:56.28" personId="{5856FE47-C5C3-463A-8BBA-1F9839C82EBB}" id="{9789B685-02D3-4643-AD5C-C04E3DA7FF62}">
    <text>PH não ira cobrar ao cliente</text>
  </threadedComment>
  <threadedComment ref="D10" dT="2026-01-28T20:33:02.13" personId="{5856FE47-C5C3-463A-8BBA-1F9839C82EBB}" id="{3E3560D3-C207-4867-9550-D518E72589E9}">
    <text>Valor incluido na draft 5127</text>
  </threadedComment>
  <threadedComment ref="AM14" dT="2026-02-27T20:22:22.21" personId="{5856FE47-C5C3-463A-8BBA-1F9839C82EBB}" id="{476B2AA0-EFC9-439C-9A56-7B13DBBD2B22}">
    <text>Desconto dado ao cliente devido cobrança de itens que na realidade não foram feitos e foram cobrados</text>
  </threadedComment>
  <threadedComment ref="AM22" dT="2026-03-25T13:16:31.34" personId="{5856FE47-C5C3-463A-8BBA-1F9839C82EBB}" id="{6AAADAD9-9219-4A81-A708-45219F35882F}">
    <text>Ajuste PO</text>
  </threadedComment>
  <threadedComment ref="AM24" dT="2026-01-27T13:04:03.65" personId="{5856FE47-C5C3-463A-8BBA-1F9839C82EBB}" id="{BC229FB1-0A4B-405F-8B1F-39DEC1AD795E}">
    <text xml:space="preserve">DESCONTO CONCEDIDO REFERENTE A R7 - COLABORADORES Carlos Merçon, Cristiano Machado e Bruno Araújo </text>
  </threadedComment>
  <threadedComment ref="N36" dT="2026-02-05T14:04:08.16" personId="{5856FE47-C5C3-463A-8BBA-1F9839C82EBB}" id="{984437B0-69FE-4611-ABD0-D010CC679D5A}">
    <text xml:space="preserve">Draft 5350 da wo 3636 cancelada. Valor incluido na 5351 da wo 3572. </text>
  </threadedComment>
  <threadedComment ref="N37" dT="2026-02-05T14:04:08.16" personId="{5856FE47-C5C3-463A-8BBA-1F9839C82EBB}" id="{BEC3A127-0D6B-4560-A3B4-D3BC922E5817}">
    <text xml:space="preserve">Draft 5350 da wo 3636 cancelada. Valor incluido na 5351 da wo 3572. </text>
  </threadedComment>
  <threadedComment ref="D43" dT="2026-02-04T17:12:43.35" personId="{5856FE47-C5C3-463A-8BBA-1F9839C82EBB}" id="{AADB3059-BACC-4CFE-A27B-17983AACCF02}">
    <text>STD em análise</text>
  </threadedComment>
  <threadedComment ref="AM90" dT="2026-03-18T18:20:04.56" personId="{5856FE47-C5C3-463A-8BBA-1F9839C82EBB}" id="{888FC9EE-7620-4EEB-A46C-988FCCBBFDB4}">
    <text xml:space="preserve">desconto concedido devido a erro de duplicidade na WO 3602 </text>
  </threadedComment>
  <threadedComment ref="D94" dT="2026-02-02T17:11:42.34" personId="{5856FE47-C5C3-463A-8BBA-1F9839C82EBB}" id="{37FBCE70-CB40-437C-917D-6E7D9797987F}">
    <text>Lumpsum 1/3</text>
  </threadedComment>
  <threadedComment ref="AM128" dT="2026-02-09T13:46:27.24" personId="{5856FE47-C5C3-463A-8BBA-1F9839C82EBB}" id="{A4FB531A-CB9A-4014-B623-71EEA3E2349E}">
    <text>Valor vindo da draft 5435</text>
  </threadedComment>
  <threadedComment ref="AM136" dT="2026-02-20T14:39:37.49" personId="{5856FE47-C5C3-463A-8BBA-1F9839C82EBB}" id="{29440DF3-8451-40E8-BCE4-A9B237908AEB}">
    <text xml:space="preserve">Desconto referente ao período em que não tinhamos equipe disponível para embarque - 30/12 a 05/01 </text>
  </threadedComment>
  <threadedComment ref="AM148" dT="2026-04-07T14:19:27.65" personId="{5856FE47-C5C3-463A-8BBA-1F9839C82EBB}" id="{ACA27F09-18A1-4357-920E-36AEE90DBEDC}">
    <text>Reunião realizada em 31/03, onde o comercial "Marlo" concedeu desconto ao cliente. Foi necessário ajustas valores na produção que já haviam sido considerados para recebimento</text>
  </threadedComment>
  <threadedComment ref="AB159" dT="2026-04-20T14:09:08.46" personId="{5856FE47-C5C3-463A-8BBA-1F9839C82EBB}" id="{B3E8CE94-1B96-4688-9C44-9D26FA811C6B}">
    <text>Valor foi cobrado na DI 5300</text>
  </threadedComment>
  <threadedComment ref="AM184" dT="2026-03-02T17:30:34.09" personId="{5856FE47-C5C3-463A-8BBA-1F9839C82EBB}" id="{A17E9EE1-8C68-4A8C-B9C5-E477433341AF}">
    <text xml:space="preserve">Desconto R7 Lazaro Silva </text>
  </threadedComment>
  <threadedComment ref="AE217" dT="2026-04-20T17:45:02.16" personId="{5856FE47-C5C3-463A-8BBA-1F9839C82EBB}" id="{E65865E8-2687-47A0-B8DD-CADB0F87E71A}">
    <text xml:space="preserve">Diferença do valor foi transferido para a WO 3678 na 5633, devido ausencia de saldo na PO que foi informada pelo cliente </text>
  </threadedComment>
  <threadedComment ref="AG217" dT="2026-04-20T18:08:32.44" personId="{5856FE47-C5C3-463A-8BBA-1F9839C82EBB}" id="{2DBDC687-D189-42AD-A8D6-4B3D6378B5C2}">
    <text>Valor trago da wo 3678 draft 5633 devido ausencia de saldo de po</text>
  </threadedComment>
  <threadedComment ref="D218" dT="2026-03-02T14:30:41.55" personId="{5856FE47-C5C3-463A-8BBA-1F9839C82EBB}" id="{0C9FDCCF-52C7-496B-ABC2-E7A6A980F123}">
    <text>Lumpsum 224.223,58</text>
  </threadedComment>
  <threadedComment ref="AG255" dT="2026-04-20T16:48:24.74" personId="{5856FE47-C5C3-463A-8BBA-1F9839C82EBB}" id="{A7ED477D-DF4C-4D24-89F3-47FE9D8B5206}">
    <text>Guilherme Pupa não concordou em pagar periodo de intransit do materia, pois postergamos o embarque varias x</text>
  </threadedComment>
  <threadedComment ref="AB258" dT="2026-04-20T18:12:11.41" personId="{5856FE47-C5C3-463A-8BBA-1F9839C82EBB}" id="{9EDC7186-2B4F-4CBA-9E0E-8D2F5145B731}">
    <text>Valor se refere a medição de material que, devido saldo de PO, foi cobrada como serviço. Valor se refere a material dessa mesma draft + parte hotel da 3671 draft 5561</text>
  </threadedComment>
  <threadedComment ref="AG258" dT="2026-04-20T18:19:14.83" personId="{5856FE47-C5C3-463A-8BBA-1F9839C82EBB}" id="{8415A367-113D-43AC-A42D-AB5AEA1C9B46}">
    <text>Dimuição do valor para atender ao saldo de PO de locação</text>
  </threadedComment>
  <threadedComment ref="AG276" dT="2026-04-16T17:51:21.61" personId="{5856FE47-C5C3-463A-8BBA-1F9839C82EBB}" id="{6235EF70-DF76-42F6-A495-27AB0F237248}">
    <text xml:space="preserve">Propostas estavam divergentes do material enviado em NF mas conforme orientado pelo coordenador Luiz Jorge, vamos seguir com a cobrança considerando a proposta WO 5362-REV2 </text>
  </threadedComment>
  <threadedComment ref="AM295" dT="2026-04-27T12:40:45.49" personId="{5856FE47-C5C3-463A-8BBA-1F9839C82EBB}" id="{6D923F41-6622-4B36-BFDF-F80DECD6D186}">
    <text xml:space="preserve">Desconto concedido em reunão com Pedro Athayde em 08/04
</text>
  </threadedComment>
  <threadedComment ref="AM314" dT="2026-04-02T17:15:16.43" personId="{5856FE47-C5C3-463A-8BBA-1F9839C82EBB}" id="{40BFCC07-1BD9-4F62-9D38-BB11A07AB167}">
    <text>Cliente não concordou com cobrança de diárias extras na medição de fevereiro.</text>
  </threadedComment>
  <threadedComment ref="D326" dT="2026-03-02T14:30:41.55" personId="{5856FE47-C5C3-463A-8BBA-1F9839C82EBB}" id="{8A9C3015-DBCF-45A2-AF3F-DA237745B46E}">
    <text>Lumpsum 224.223,58</text>
  </threadedComment>
  <threadedComment ref="AM339" dT="2026-04-22T19:23:19.82" personId="{5856FE47-C5C3-463A-8BBA-1F9839C82EBB}" id="{A1287B21-58F1-49BB-8273-E41936CAB639}">
    <text>Desconto concedido devido problemas de produtividade</text>
  </threadedComment>
  <threadedComment ref="AM344" dT="2026-04-27T13:06:00.55" personId="{5856FE47-C5C3-463A-8BBA-1F9839C82EBB}" id="{AB00E219-27C3-4331-AEB8-42EE62C54CB3}">
    <text>Desconto de celula de carga danificada</text>
  </threadedComment>
  <threadedComment ref="D377" dT="2026-03-02T14:30:41.55" personId="{5856FE47-C5C3-463A-8BBA-1F9839C82EBB}" id="{E012FCA6-3CDC-462E-A822-F3E7F7E3C4DA}">
    <text>Lumpsum 224.223,58</text>
  </threadedComment>
  <threadedComment ref="D378" dT="2026-03-02T14:30:41.55" personId="{5856FE47-C5C3-463A-8BBA-1F9839C82EBB}" id="{87C21B57-C237-47A7-8D57-4705FB7F9094}">
    <text>Lumpsum 224.223,58</text>
  </threadedComment>
  <threadedComment ref="AO392" dT="2026-05-21T14:35:52.99" personId="{5856FE47-C5C3-463A-8BBA-1F9839C82EBB}" id="{E29456B8-307B-48C3-92C2-2E36740B6FCE}">
    <text>Breno não aceitou reajuste na medição de abril</text>
  </threadedComment>
  <threadedComment ref="AM433" dT="2026-05-28T20:36:48.82" personId="{5856FE47-C5C3-463A-8BBA-1F9839C82EBB}" id="{06E3D1EB-6240-464A-AD8B-2AE3006403AB}">
    <text xml:space="preserve">Desconto referente as horas trabalhadas das 7h30 a 9h00 no período de 18/04 a 23/04 </text>
  </threadedComment>
  <threadedComment ref="AM454" dT="2026-05-06T17:52:35.59" personId="{5856FE47-C5C3-463A-8BBA-1F9839C82EBB}" id="{30CF5120-FCA1-4AFA-8BC2-167A8CF5DD62}">
    <text>Desconto ref celula de carga danificada</text>
  </threadedComment>
  <threadedComment ref="AB465" dT="2026-05-28T20:44:17.99" personId="{5856FE47-C5C3-463A-8BBA-1F9839C82EBB}" id="{4AB4CDE3-18F2-487B-8FF7-D694F3001B63}">
    <text xml:space="preserve">os colaboradores Weverson, Fabio e Bruno fazem parte do time fixo da Ventura, e de acordo com o alinhamento com o cliente, não vamos repassar as diarias desses colaboradores nesta WO já que o time fixo esta sendo cobrado normalmente para que não haja duplcidade, de acordo com informação salva na pasta (email). </text>
  </threadedComment>
  <threadedComment ref="AB472" dT="2026-05-29T13:56:31.13" personId="{5856FE47-C5C3-463A-8BBA-1F9839C82EBB}" id="{BBA0C034-811C-4130-8DCF-AEB287245A6C}">
    <text>Diarias em Free of charge devido problemas no atendimento do primeiro embarque</text>
  </threadedComment>
  <threadedComment ref="D480" dT="2026-03-02T14:30:41.55" personId="{5856FE47-C5C3-463A-8BBA-1F9839C82EBB}" id="{48DC7BF3-7744-470E-8D11-D71CA9B502E9}">
    <text>Lumpsum 224.223,58</text>
  </threadedComment>
  <threadedComment ref="D484" dT="2026-03-02T14:30:41.55" personId="{5856FE47-C5C3-463A-8BBA-1F9839C82EBB}" id="{0799A8BE-A5D7-4038-87E8-222FA9D7DFDC}">
    <text>Lumpsum 224.223,58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5" Type="http://schemas.openxmlformats.org/officeDocument/2006/relationships/pivotTable" Target="../pivotTables/pivotTable6.xml"/><Relationship Id="rId10" Type="http://schemas.openxmlformats.org/officeDocument/2006/relationships/pivotTable" Target="../pivotTables/pivotTable1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A001E-13BF-4E49-BF9B-2DAEE31FCB4D}">
  <dimension ref="A5:F1036"/>
  <sheetViews>
    <sheetView workbookViewId="0">
      <selection activeCell="F22" sqref="F22"/>
    </sheetView>
  </sheetViews>
  <sheetFormatPr defaultRowHeight="14.4" x14ac:dyDescent="0.3"/>
  <cols>
    <col min="1" max="1" width="16.6640625" bestFit="1" customWidth="1"/>
    <col min="2" max="2" width="18.109375" bestFit="1" customWidth="1"/>
    <col min="3" max="3" width="11" bestFit="1" customWidth="1"/>
    <col min="4" max="4" width="12" bestFit="1" customWidth="1"/>
    <col min="5" max="5" width="11" bestFit="1" customWidth="1"/>
    <col min="6" max="6" width="12" bestFit="1" customWidth="1"/>
    <col min="7" max="4116" width="19.5546875" bestFit="1" customWidth="1"/>
    <col min="4117" max="4117" width="10.44140625" bestFit="1" customWidth="1"/>
  </cols>
  <sheetData>
    <row r="5" spans="1:6" x14ac:dyDescent="0.3">
      <c r="A5" s="36" t="s">
        <v>0</v>
      </c>
      <c r="B5" s="36" t="s">
        <v>1</v>
      </c>
    </row>
    <row r="6" spans="1:6" x14ac:dyDescent="0.3">
      <c r="A6" s="36" t="s">
        <v>2</v>
      </c>
      <c r="B6" t="s">
        <v>3</v>
      </c>
      <c r="C6" s="1">
        <v>45658</v>
      </c>
      <c r="D6" s="1">
        <v>45689</v>
      </c>
      <c r="E6" s="1">
        <v>45717</v>
      </c>
      <c r="F6" t="s">
        <v>4</v>
      </c>
    </row>
    <row r="7" spans="1:6" x14ac:dyDescent="0.3">
      <c r="A7" s="3" t="s">
        <v>3</v>
      </c>
      <c r="B7">
        <v>172843.88</v>
      </c>
      <c r="C7">
        <v>8162857.9400000013</v>
      </c>
      <c r="D7">
        <v>11040023.215000002</v>
      </c>
      <c r="E7">
        <v>4327137.41</v>
      </c>
      <c r="F7">
        <v>23702862.445000008</v>
      </c>
    </row>
    <row r="8" spans="1:6" x14ac:dyDescent="0.3">
      <c r="A8" s="3">
        <v>1328</v>
      </c>
      <c r="B8">
        <v>172843.88</v>
      </c>
      <c r="C8">
        <v>8162857.9400000013</v>
      </c>
      <c r="D8">
        <v>11040023.215000002</v>
      </c>
      <c r="E8">
        <v>4327137.41</v>
      </c>
      <c r="F8">
        <v>23702862.445000008</v>
      </c>
    </row>
    <row r="9" spans="1:6" x14ac:dyDescent="0.3">
      <c r="A9" s="3">
        <v>1641</v>
      </c>
      <c r="B9">
        <v>172843.88</v>
      </c>
      <c r="C9">
        <v>8162857.9400000013</v>
      </c>
      <c r="D9">
        <v>11040023.215000002</v>
      </c>
      <c r="E9">
        <v>4327137.41</v>
      </c>
      <c r="F9">
        <v>23702862.445000008</v>
      </c>
    </row>
    <row r="10" spans="1:6" x14ac:dyDescent="0.3">
      <c r="A10" s="3">
        <v>1656</v>
      </c>
      <c r="B10">
        <v>172843.88</v>
      </c>
      <c r="C10">
        <v>8162857.9400000013</v>
      </c>
      <c r="D10">
        <v>11040023.215000002</v>
      </c>
      <c r="E10">
        <v>4327137.41</v>
      </c>
      <c r="F10">
        <v>23702862.445000008</v>
      </c>
    </row>
    <row r="11" spans="1:6" x14ac:dyDescent="0.3">
      <c r="A11" s="3">
        <v>1671</v>
      </c>
      <c r="B11">
        <v>172843.88</v>
      </c>
      <c r="C11">
        <v>8162857.9400000013</v>
      </c>
      <c r="D11">
        <v>11040023.215000002</v>
      </c>
      <c r="E11">
        <v>4327137.41</v>
      </c>
      <c r="F11">
        <v>23702862.445000008</v>
      </c>
    </row>
    <row r="12" spans="1:6" x14ac:dyDescent="0.3">
      <c r="A12" s="3">
        <v>1713</v>
      </c>
      <c r="B12">
        <v>172843.88</v>
      </c>
      <c r="C12">
        <v>8162857.9400000013</v>
      </c>
      <c r="D12">
        <v>11040023.215000002</v>
      </c>
      <c r="E12">
        <v>4327137.41</v>
      </c>
      <c r="F12">
        <v>23702862.445000008</v>
      </c>
    </row>
    <row r="13" spans="1:6" x14ac:dyDescent="0.3">
      <c r="A13" s="3">
        <v>1729</v>
      </c>
      <c r="B13">
        <v>172843.88</v>
      </c>
      <c r="C13">
        <v>8162857.9400000013</v>
      </c>
      <c r="D13">
        <v>11040023.215000002</v>
      </c>
      <c r="E13">
        <v>4327137.41</v>
      </c>
      <c r="F13">
        <v>23702862.445000008</v>
      </c>
    </row>
    <row r="14" spans="1:6" x14ac:dyDescent="0.3">
      <c r="A14" s="3">
        <v>1730</v>
      </c>
      <c r="B14">
        <v>172843.88</v>
      </c>
      <c r="C14">
        <v>8162857.9400000013</v>
      </c>
      <c r="D14">
        <v>11040023.215000002</v>
      </c>
      <c r="E14">
        <v>4327137.41</v>
      </c>
      <c r="F14">
        <v>23702862.445000008</v>
      </c>
    </row>
    <row r="15" spans="1:6" x14ac:dyDescent="0.3">
      <c r="A15" s="3">
        <v>1737</v>
      </c>
      <c r="B15">
        <v>172843.88</v>
      </c>
      <c r="C15">
        <v>8162857.9400000013</v>
      </c>
      <c r="D15">
        <v>11040023.215000002</v>
      </c>
      <c r="E15">
        <v>4327137.41</v>
      </c>
      <c r="F15">
        <v>23702862.445000008</v>
      </c>
    </row>
    <row r="16" spans="1:6" x14ac:dyDescent="0.3">
      <c r="A16" s="3">
        <v>1739</v>
      </c>
      <c r="B16">
        <v>172843.88</v>
      </c>
      <c r="C16">
        <v>8162857.9400000013</v>
      </c>
      <c r="D16">
        <v>11040023.215000002</v>
      </c>
      <c r="E16">
        <v>4327137.41</v>
      </c>
      <c r="F16">
        <v>23702862.445000008</v>
      </c>
    </row>
    <row r="17" spans="1:6" x14ac:dyDescent="0.3">
      <c r="A17" s="3">
        <v>1742</v>
      </c>
      <c r="B17">
        <v>172843.88</v>
      </c>
      <c r="C17">
        <v>8162857.9400000013</v>
      </c>
      <c r="D17">
        <v>11040023.215000002</v>
      </c>
      <c r="E17">
        <v>4327137.41</v>
      </c>
      <c r="F17">
        <v>23702862.445000008</v>
      </c>
    </row>
    <row r="18" spans="1:6" x14ac:dyDescent="0.3">
      <c r="A18" s="3">
        <v>1746</v>
      </c>
      <c r="B18">
        <v>172843.88</v>
      </c>
      <c r="C18">
        <v>8162857.9400000013</v>
      </c>
      <c r="D18">
        <v>11040023.215000002</v>
      </c>
      <c r="E18">
        <v>4327137.41</v>
      </c>
      <c r="F18">
        <v>23702862.445000008</v>
      </c>
    </row>
    <row r="19" spans="1:6" x14ac:dyDescent="0.3">
      <c r="A19" s="3">
        <v>1754</v>
      </c>
      <c r="B19">
        <v>172843.88</v>
      </c>
      <c r="C19">
        <v>8162857.9400000013</v>
      </c>
      <c r="D19">
        <v>11040023.215000002</v>
      </c>
      <c r="E19">
        <v>4327137.41</v>
      </c>
      <c r="F19">
        <v>23702862.445000008</v>
      </c>
    </row>
    <row r="20" spans="1:6" x14ac:dyDescent="0.3">
      <c r="A20" s="3">
        <v>1760</v>
      </c>
      <c r="B20">
        <v>172843.88</v>
      </c>
      <c r="C20">
        <v>8162857.9400000013</v>
      </c>
      <c r="D20">
        <v>11040023.215000002</v>
      </c>
      <c r="E20">
        <v>4327137.41</v>
      </c>
      <c r="F20">
        <v>23702862.445000008</v>
      </c>
    </row>
    <row r="21" spans="1:6" x14ac:dyDescent="0.3">
      <c r="A21" s="3">
        <v>1768</v>
      </c>
      <c r="B21">
        <v>172843.88</v>
      </c>
      <c r="C21">
        <v>8162857.9400000013</v>
      </c>
      <c r="D21">
        <v>11040023.215000002</v>
      </c>
      <c r="E21">
        <v>4327137.41</v>
      </c>
      <c r="F21">
        <v>23702862.445000008</v>
      </c>
    </row>
    <row r="22" spans="1:6" x14ac:dyDescent="0.3">
      <c r="A22" s="3">
        <v>1769</v>
      </c>
      <c r="B22">
        <v>172843.88</v>
      </c>
      <c r="C22">
        <v>8162857.9400000013</v>
      </c>
      <c r="D22">
        <v>11040023.215000002</v>
      </c>
      <c r="E22">
        <v>4327137.41</v>
      </c>
      <c r="F22">
        <v>23702862.445000008</v>
      </c>
    </row>
    <row r="23" spans="1:6" x14ac:dyDescent="0.3">
      <c r="A23" s="3">
        <v>1784</v>
      </c>
      <c r="B23">
        <v>172843.88</v>
      </c>
      <c r="C23">
        <v>8162857.9400000013</v>
      </c>
      <c r="D23">
        <v>11040023.215000002</v>
      </c>
      <c r="E23">
        <v>4327137.41</v>
      </c>
      <c r="F23">
        <v>23702862.445000008</v>
      </c>
    </row>
    <row r="24" spans="1:6" x14ac:dyDescent="0.3">
      <c r="A24" s="3">
        <v>1793</v>
      </c>
      <c r="B24">
        <v>172843.88</v>
      </c>
      <c r="C24">
        <v>8162857.9400000013</v>
      </c>
      <c r="D24">
        <v>11040023.215000002</v>
      </c>
      <c r="E24">
        <v>4327137.41</v>
      </c>
      <c r="F24">
        <v>23702862.445000008</v>
      </c>
    </row>
    <row r="25" spans="1:6" x14ac:dyDescent="0.3">
      <c r="A25" s="3">
        <v>1798</v>
      </c>
      <c r="B25">
        <v>172843.88</v>
      </c>
      <c r="C25">
        <v>8162857.9400000013</v>
      </c>
      <c r="D25">
        <v>11040023.215000002</v>
      </c>
      <c r="E25">
        <v>4327137.41</v>
      </c>
      <c r="F25">
        <v>23702862.445000008</v>
      </c>
    </row>
    <row r="26" spans="1:6" x14ac:dyDescent="0.3">
      <c r="A26" s="3">
        <v>1799</v>
      </c>
      <c r="B26">
        <v>172843.88</v>
      </c>
      <c r="C26">
        <v>8162857.9400000013</v>
      </c>
      <c r="D26">
        <v>11040023.215000002</v>
      </c>
      <c r="E26">
        <v>4327137.41</v>
      </c>
      <c r="F26">
        <v>23702862.445000008</v>
      </c>
    </row>
    <row r="27" spans="1:6" x14ac:dyDescent="0.3">
      <c r="A27" s="3">
        <v>1800</v>
      </c>
      <c r="B27">
        <v>172843.88</v>
      </c>
      <c r="C27">
        <v>8162857.9400000013</v>
      </c>
      <c r="D27">
        <v>11040023.215000002</v>
      </c>
      <c r="E27">
        <v>4327137.41</v>
      </c>
      <c r="F27">
        <v>23702862.445000008</v>
      </c>
    </row>
    <row r="28" spans="1:6" x14ac:dyDescent="0.3">
      <c r="A28" s="3">
        <v>1802</v>
      </c>
      <c r="B28">
        <v>172843.88</v>
      </c>
      <c r="C28">
        <v>8162857.9400000013</v>
      </c>
      <c r="D28">
        <v>11040023.215000002</v>
      </c>
      <c r="E28">
        <v>4327137.41</v>
      </c>
      <c r="F28">
        <v>23702862.445000008</v>
      </c>
    </row>
    <row r="29" spans="1:6" x14ac:dyDescent="0.3">
      <c r="A29" s="3">
        <v>1805</v>
      </c>
      <c r="B29">
        <v>172843.88</v>
      </c>
      <c r="C29">
        <v>8162857.9400000013</v>
      </c>
      <c r="D29">
        <v>11040023.215000002</v>
      </c>
      <c r="E29">
        <v>4327137.41</v>
      </c>
      <c r="F29">
        <v>23702862.445000008</v>
      </c>
    </row>
    <row r="30" spans="1:6" x14ac:dyDescent="0.3">
      <c r="A30" s="3">
        <v>1806</v>
      </c>
      <c r="B30">
        <v>172843.88</v>
      </c>
      <c r="C30">
        <v>8162857.9400000013</v>
      </c>
      <c r="D30">
        <v>11040023.215000002</v>
      </c>
      <c r="E30">
        <v>4327137.41</v>
      </c>
      <c r="F30">
        <v>23702862.445000008</v>
      </c>
    </row>
    <row r="31" spans="1:6" x14ac:dyDescent="0.3">
      <c r="A31" s="3">
        <v>1807</v>
      </c>
      <c r="B31">
        <v>172843.88</v>
      </c>
      <c r="C31">
        <v>8162857.9400000013</v>
      </c>
      <c r="D31">
        <v>11040023.215000002</v>
      </c>
      <c r="E31">
        <v>4327137.41</v>
      </c>
      <c r="F31">
        <v>23702862.445000008</v>
      </c>
    </row>
    <row r="32" spans="1:6" x14ac:dyDescent="0.3">
      <c r="A32" s="3">
        <v>1810</v>
      </c>
      <c r="B32">
        <v>172843.88</v>
      </c>
      <c r="C32">
        <v>8162857.9400000013</v>
      </c>
      <c r="D32">
        <v>11040023.215000002</v>
      </c>
      <c r="E32">
        <v>4327137.41</v>
      </c>
      <c r="F32">
        <v>23702862.445000008</v>
      </c>
    </row>
    <row r="33" spans="1:6" x14ac:dyDescent="0.3">
      <c r="A33" s="3">
        <v>1811</v>
      </c>
      <c r="B33">
        <v>172843.88</v>
      </c>
      <c r="C33">
        <v>8162857.9400000013</v>
      </c>
      <c r="D33">
        <v>11040023.215000002</v>
      </c>
      <c r="E33">
        <v>4327137.41</v>
      </c>
      <c r="F33">
        <v>23702862.445000008</v>
      </c>
    </row>
    <row r="34" spans="1:6" x14ac:dyDescent="0.3">
      <c r="A34" s="3">
        <v>1814</v>
      </c>
      <c r="B34">
        <v>172843.88</v>
      </c>
      <c r="C34">
        <v>8162857.9400000013</v>
      </c>
      <c r="D34">
        <v>11040023.215000002</v>
      </c>
      <c r="E34">
        <v>4327137.41</v>
      </c>
      <c r="F34">
        <v>23702862.445000008</v>
      </c>
    </row>
    <row r="35" spans="1:6" x14ac:dyDescent="0.3">
      <c r="A35" s="3">
        <v>1816</v>
      </c>
      <c r="B35">
        <v>172843.88</v>
      </c>
      <c r="C35">
        <v>8162857.9400000013</v>
      </c>
      <c r="D35">
        <v>11040023.215000002</v>
      </c>
      <c r="E35">
        <v>4327137.41</v>
      </c>
      <c r="F35">
        <v>23702862.445000008</v>
      </c>
    </row>
    <row r="36" spans="1:6" x14ac:dyDescent="0.3">
      <c r="A36" s="3">
        <v>1817</v>
      </c>
      <c r="B36">
        <v>172843.88</v>
      </c>
      <c r="C36">
        <v>8162857.9400000013</v>
      </c>
      <c r="D36">
        <v>11040023.215000002</v>
      </c>
      <c r="E36">
        <v>4327137.41</v>
      </c>
      <c r="F36">
        <v>23702862.445000008</v>
      </c>
    </row>
    <row r="37" spans="1:6" x14ac:dyDescent="0.3">
      <c r="A37" s="3">
        <v>1820</v>
      </c>
      <c r="B37">
        <v>172843.88</v>
      </c>
      <c r="C37">
        <v>8162857.9400000013</v>
      </c>
      <c r="D37">
        <v>11040023.215000002</v>
      </c>
      <c r="E37">
        <v>4327137.41</v>
      </c>
      <c r="F37">
        <v>23702862.445000008</v>
      </c>
    </row>
    <row r="38" spans="1:6" x14ac:dyDescent="0.3">
      <c r="A38" s="3">
        <v>1823</v>
      </c>
      <c r="B38">
        <v>172843.88</v>
      </c>
      <c r="C38">
        <v>8162857.9400000013</v>
      </c>
      <c r="D38">
        <v>11040023.215000002</v>
      </c>
      <c r="E38">
        <v>4327137.41</v>
      </c>
      <c r="F38">
        <v>23702862.445000008</v>
      </c>
    </row>
    <row r="39" spans="1:6" x14ac:dyDescent="0.3">
      <c r="A39" s="3">
        <v>1824</v>
      </c>
      <c r="B39">
        <v>172843.88</v>
      </c>
      <c r="C39">
        <v>8162857.9400000013</v>
      </c>
      <c r="D39">
        <v>11040023.215000002</v>
      </c>
      <c r="E39">
        <v>4327137.41</v>
      </c>
      <c r="F39">
        <v>23702862.445000008</v>
      </c>
    </row>
    <row r="40" spans="1:6" x14ac:dyDescent="0.3">
      <c r="A40" s="3">
        <v>1825</v>
      </c>
      <c r="B40">
        <v>172843.88</v>
      </c>
      <c r="C40">
        <v>8162857.9400000013</v>
      </c>
      <c r="D40">
        <v>11040023.215000002</v>
      </c>
      <c r="E40">
        <v>4327137.41</v>
      </c>
      <c r="F40">
        <v>23702862.445000008</v>
      </c>
    </row>
    <row r="41" spans="1:6" x14ac:dyDescent="0.3">
      <c r="A41" s="3">
        <v>1826</v>
      </c>
      <c r="B41">
        <v>172843.88</v>
      </c>
      <c r="C41">
        <v>8162857.9400000013</v>
      </c>
      <c r="D41">
        <v>11040023.215000002</v>
      </c>
      <c r="E41">
        <v>4327137.41</v>
      </c>
      <c r="F41">
        <v>23702862.445000008</v>
      </c>
    </row>
    <row r="42" spans="1:6" x14ac:dyDescent="0.3">
      <c r="A42" s="3">
        <v>1828</v>
      </c>
      <c r="B42">
        <v>172843.88</v>
      </c>
      <c r="C42">
        <v>8162857.9400000013</v>
      </c>
      <c r="D42">
        <v>11040023.215000002</v>
      </c>
      <c r="E42">
        <v>4327137.41</v>
      </c>
      <c r="F42">
        <v>23702862.445000008</v>
      </c>
    </row>
    <row r="43" spans="1:6" x14ac:dyDescent="0.3">
      <c r="A43" s="3">
        <v>1829</v>
      </c>
      <c r="B43">
        <v>172843.88</v>
      </c>
      <c r="C43">
        <v>8162857.9400000013</v>
      </c>
      <c r="D43">
        <v>11040023.215000002</v>
      </c>
      <c r="E43">
        <v>4327137.41</v>
      </c>
      <c r="F43">
        <v>23702862.445000008</v>
      </c>
    </row>
    <row r="44" spans="1:6" x14ac:dyDescent="0.3">
      <c r="A44" s="3">
        <v>1830</v>
      </c>
      <c r="B44">
        <v>172843.88</v>
      </c>
      <c r="C44">
        <v>8162857.9400000013</v>
      </c>
      <c r="D44">
        <v>11040023.215000002</v>
      </c>
      <c r="E44">
        <v>4327137.41</v>
      </c>
      <c r="F44">
        <v>23702862.445000008</v>
      </c>
    </row>
    <row r="45" spans="1:6" x14ac:dyDescent="0.3">
      <c r="A45" s="3">
        <v>1831</v>
      </c>
      <c r="B45">
        <v>172843.88</v>
      </c>
      <c r="C45">
        <v>8162857.9400000013</v>
      </c>
      <c r="D45">
        <v>11040023.215000002</v>
      </c>
      <c r="E45">
        <v>4327137.41</v>
      </c>
      <c r="F45">
        <v>23702862.445000008</v>
      </c>
    </row>
    <row r="46" spans="1:6" x14ac:dyDescent="0.3">
      <c r="A46" s="3">
        <v>1832</v>
      </c>
      <c r="B46">
        <v>172843.88</v>
      </c>
      <c r="C46">
        <v>8162857.9400000013</v>
      </c>
      <c r="D46">
        <v>11040023.215000002</v>
      </c>
      <c r="E46">
        <v>4327137.41</v>
      </c>
      <c r="F46">
        <v>23702862.445000008</v>
      </c>
    </row>
    <row r="47" spans="1:6" x14ac:dyDescent="0.3">
      <c r="A47" s="3">
        <v>1833</v>
      </c>
      <c r="B47">
        <v>172843.88</v>
      </c>
      <c r="C47">
        <v>8162857.9400000013</v>
      </c>
      <c r="D47">
        <v>11040023.215000002</v>
      </c>
      <c r="E47">
        <v>4327137.41</v>
      </c>
      <c r="F47">
        <v>23702862.445000008</v>
      </c>
    </row>
    <row r="48" spans="1:6" x14ac:dyDescent="0.3">
      <c r="A48" s="3">
        <v>1834</v>
      </c>
      <c r="B48">
        <v>172843.88</v>
      </c>
      <c r="C48">
        <v>8162857.9400000013</v>
      </c>
      <c r="D48">
        <v>11040023.215000002</v>
      </c>
      <c r="E48">
        <v>4327137.41</v>
      </c>
      <c r="F48">
        <v>23702862.445000008</v>
      </c>
    </row>
    <row r="49" spans="1:6" x14ac:dyDescent="0.3">
      <c r="A49" s="3">
        <v>1835</v>
      </c>
      <c r="B49">
        <v>172843.88</v>
      </c>
      <c r="C49">
        <v>8162857.9400000013</v>
      </c>
      <c r="D49">
        <v>11040023.215000002</v>
      </c>
      <c r="E49">
        <v>4327137.41</v>
      </c>
      <c r="F49">
        <v>23702862.445000008</v>
      </c>
    </row>
    <row r="50" spans="1:6" x14ac:dyDescent="0.3">
      <c r="A50" s="3">
        <v>1836</v>
      </c>
      <c r="B50">
        <v>172843.88</v>
      </c>
      <c r="C50">
        <v>8162857.9400000013</v>
      </c>
      <c r="D50">
        <v>11040023.215000002</v>
      </c>
      <c r="E50">
        <v>4327137.41</v>
      </c>
      <c r="F50">
        <v>23702862.445000008</v>
      </c>
    </row>
    <row r="51" spans="1:6" x14ac:dyDescent="0.3">
      <c r="A51" s="3">
        <v>1837</v>
      </c>
      <c r="B51">
        <v>172843.88</v>
      </c>
      <c r="C51">
        <v>8162857.9400000013</v>
      </c>
      <c r="D51">
        <v>11040023.215000002</v>
      </c>
      <c r="E51">
        <v>4327137.41</v>
      </c>
      <c r="F51">
        <v>23702862.445000008</v>
      </c>
    </row>
    <row r="52" spans="1:6" x14ac:dyDescent="0.3">
      <c r="A52" s="3">
        <v>1838</v>
      </c>
      <c r="B52">
        <v>172843.88</v>
      </c>
      <c r="C52">
        <v>8162857.9400000013</v>
      </c>
      <c r="D52">
        <v>11040023.215000002</v>
      </c>
      <c r="E52">
        <v>4327137.41</v>
      </c>
      <c r="F52">
        <v>23702862.445000008</v>
      </c>
    </row>
    <row r="53" spans="1:6" x14ac:dyDescent="0.3">
      <c r="A53" s="3">
        <v>1839</v>
      </c>
      <c r="B53">
        <v>172843.88</v>
      </c>
      <c r="C53">
        <v>8162857.9400000013</v>
      </c>
      <c r="D53">
        <v>11040023.215000002</v>
      </c>
      <c r="E53">
        <v>4327137.41</v>
      </c>
      <c r="F53">
        <v>23702862.445000008</v>
      </c>
    </row>
    <row r="54" spans="1:6" x14ac:dyDescent="0.3">
      <c r="A54" s="3">
        <v>1840</v>
      </c>
      <c r="B54">
        <v>172843.88</v>
      </c>
      <c r="C54">
        <v>8162857.9400000013</v>
      </c>
      <c r="D54">
        <v>11040023.215000002</v>
      </c>
      <c r="E54">
        <v>4327137.41</v>
      </c>
      <c r="F54">
        <v>23702862.445000008</v>
      </c>
    </row>
    <row r="55" spans="1:6" x14ac:dyDescent="0.3">
      <c r="A55" s="3">
        <v>1841</v>
      </c>
      <c r="B55">
        <v>172843.88</v>
      </c>
      <c r="C55">
        <v>8162857.9400000013</v>
      </c>
      <c r="D55">
        <v>11040023.215000002</v>
      </c>
      <c r="E55">
        <v>4327137.41</v>
      </c>
      <c r="F55">
        <v>23702862.445000008</v>
      </c>
    </row>
    <row r="56" spans="1:6" x14ac:dyDescent="0.3">
      <c r="A56" s="3">
        <v>1843</v>
      </c>
      <c r="B56">
        <v>172843.88</v>
      </c>
      <c r="C56">
        <v>8162857.9400000013</v>
      </c>
      <c r="D56">
        <v>11040023.215000002</v>
      </c>
      <c r="E56">
        <v>4327137.41</v>
      </c>
      <c r="F56">
        <v>23702862.445000008</v>
      </c>
    </row>
    <row r="57" spans="1:6" x14ac:dyDescent="0.3">
      <c r="A57" s="3">
        <v>1844</v>
      </c>
      <c r="B57">
        <v>172843.88</v>
      </c>
      <c r="C57">
        <v>8162857.9400000013</v>
      </c>
      <c r="D57">
        <v>11040023.215000002</v>
      </c>
      <c r="E57">
        <v>4327137.41</v>
      </c>
      <c r="F57">
        <v>23702862.445000008</v>
      </c>
    </row>
    <row r="58" spans="1:6" x14ac:dyDescent="0.3">
      <c r="A58" s="3">
        <v>1845</v>
      </c>
      <c r="B58">
        <v>172843.88</v>
      </c>
      <c r="C58">
        <v>8162857.9400000013</v>
      </c>
      <c r="D58">
        <v>11040023.215000002</v>
      </c>
      <c r="E58">
        <v>4327137.41</v>
      </c>
      <c r="F58">
        <v>23702862.445000008</v>
      </c>
    </row>
    <row r="59" spans="1:6" x14ac:dyDescent="0.3">
      <c r="A59" s="3">
        <v>1846</v>
      </c>
      <c r="B59">
        <v>172843.88</v>
      </c>
      <c r="C59">
        <v>8162857.9400000013</v>
      </c>
      <c r="D59">
        <v>11040023.215000002</v>
      </c>
      <c r="E59">
        <v>4327137.41</v>
      </c>
      <c r="F59">
        <v>23702862.445000008</v>
      </c>
    </row>
    <row r="60" spans="1:6" x14ac:dyDescent="0.3">
      <c r="A60" s="3">
        <v>1847</v>
      </c>
      <c r="B60">
        <v>172843.88</v>
      </c>
      <c r="C60">
        <v>8162857.9400000013</v>
      </c>
      <c r="D60">
        <v>11040023.215000002</v>
      </c>
      <c r="E60">
        <v>4327137.41</v>
      </c>
      <c r="F60">
        <v>23702862.445000008</v>
      </c>
    </row>
    <row r="61" spans="1:6" x14ac:dyDescent="0.3">
      <c r="A61" s="3">
        <v>1848</v>
      </c>
      <c r="B61">
        <v>172843.88</v>
      </c>
      <c r="C61">
        <v>8162857.9400000013</v>
      </c>
      <c r="D61">
        <v>11040023.215000002</v>
      </c>
      <c r="E61">
        <v>4327137.41</v>
      </c>
      <c r="F61">
        <v>23702862.445000008</v>
      </c>
    </row>
    <row r="62" spans="1:6" x14ac:dyDescent="0.3">
      <c r="A62" s="3">
        <v>1849</v>
      </c>
      <c r="B62">
        <v>172843.88</v>
      </c>
      <c r="C62">
        <v>8162857.9400000013</v>
      </c>
      <c r="D62">
        <v>11040023.215000002</v>
      </c>
      <c r="E62">
        <v>4327137.41</v>
      </c>
      <c r="F62">
        <v>23702862.445000008</v>
      </c>
    </row>
    <row r="63" spans="1:6" x14ac:dyDescent="0.3">
      <c r="A63" s="3">
        <v>1850</v>
      </c>
      <c r="B63">
        <v>172843.88</v>
      </c>
      <c r="C63">
        <v>8162857.9400000013</v>
      </c>
      <c r="D63">
        <v>11040023.215000002</v>
      </c>
      <c r="E63">
        <v>4327137.41</v>
      </c>
      <c r="F63">
        <v>23702862.445000008</v>
      </c>
    </row>
    <row r="64" spans="1:6" x14ac:dyDescent="0.3">
      <c r="A64" s="3">
        <v>1851</v>
      </c>
      <c r="B64">
        <v>172843.88</v>
      </c>
      <c r="C64">
        <v>8162857.9400000013</v>
      </c>
      <c r="D64">
        <v>11040023.215000002</v>
      </c>
      <c r="E64">
        <v>4327137.41</v>
      </c>
      <c r="F64">
        <v>23702862.445000008</v>
      </c>
    </row>
    <row r="65" spans="1:6" x14ac:dyDescent="0.3">
      <c r="A65" s="3">
        <v>1853</v>
      </c>
      <c r="B65">
        <v>172843.88</v>
      </c>
      <c r="C65">
        <v>8162857.9400000013</v>
      </c>
      <c r="D65">
        <v>11040023.215000002</v>
      </c>
      <c r="E65">
        <v>4327137.41</v>
      </c>
      <c r="F65">
        <v>23702862.445000008</v>
      </c>
    </row>
    <row r="66" spans="1:6" x14ac:dyDescent="0.3">
      <c r="A66" s="3">
        <v>1854</v>
      </c>
      <c r="B66">
        <v>172843.88</v>
      </c>
      <c r="C66">
        <v>8162857.9400000013</v>
      </c>
      <c r="D66">
        <v>11040023.215000002</v>
      </c>
      <c r="E66">
        <v>4327137.41</v>
      </c>
      <c r="F66">
        <v>23702862.445000008</v>
      </c>
    </row>
    <row r="67" spans="1:6" x14ac:dyDescent="0.3">
      <c r="A67" s="3">
        <v>1855</v>
      </c>
      <c r="B67">
        <v>172843.88</v>
      </c>
      <c r="C67">
        <v>8162857.9400000013</v>
      </c>
      <c r="D67">
        <v>11040023.215000002</v>
      </c>
      <c r="E67">
        <v>4327137.41</v>
      </c>
      <c r="F67">
        <v>23702862.445000008</v>
      </c>
    </row>
    <row r="68" spans="1:6" x14ac:dyDescent="0.3">
      <c r="A68" s="3">
        <v>1856</v>
      </c>
      <c r="B68">
        <v>172843.88</v>
      </c>
      <c r="C68">
        <v>8162857.9400000013</v>
      </c>
      <c r="D68">
        <v>11040023.215000002</v>
      </c>
      <c r="E68">
        <v>4327137.41</v>
      </c>
      <c r="F68">
        <v>23702862.445000008</v>
      </c>
    </row>
    <row r="69" spans="1:6" x14ac:dyDescent="0.3">
      <c r="A69" s="3">
        <v>1857</v>
      </c>
      <c r="B69">
        <v>172843.88</v>
      </c>
      <c r="C69">
        <v>8162857.9400000013</v>
      </c>
      <c r="D69">
        <v>11040023.215000002</v>
      </c>
      <c r="E69">
        <v>4327137.41</v>
      </c>
      <c r="F69">
        <v>23702862.445000008</v>
      </c>
    </row>
    <row r="70" spans="1:6" x14ac:dyDescent="0.3">
      <c r="A70" s="3">
        <v>1858</v>
      </c>
      <c r="B70">
        <v>172843.88</v>
      </c>
      <c r="C70">
        <v>8162857.9400000013</v>
      </c>
      <c r="D70">
        <v>11040023.215000002</v>
      </c>
      <c r="E70">
        <v>4327137.41</v>
      </c>
      <c r="F70">
        <v>23702862.445000008</v>
      </c>
    </row>
    <row r="71" spans="1:6" x14ac:dyDescent="0.3">
      <c r="A71" s="3">
        <v>1861</v>
      </c>
      <c r="B71">
        <v>172843.88</v>
      </c>
      <c r="C71">
        <v>8162857.9400000013</v>
      </c>
      <c r="D71">
        <v>11040023.215000002</v>
      </c>
      <c r="E71">
        <v>4327137.41</v>
      </c>
      <c r="F71">
        <v>23702862.445000008</v>
      </c>
    </row>
    <row r="72" spans="1:6" x14ac:dyDescent="0.3">
      <c r="A72" s="3">
        <v>1862</v>
      </c>
      <c r="B72">
        <v>172843.88</v>
      </c>
      <c r="C72">
        <v>8162857.9400000013</v>
      </c>
      <c r="D72">
        <v>11040023.215000002</v>
      </c>
      <c r="E72">
        <v>4327137.41</v>
      </c>
      <c r="F72">
        <v>23702862.445000008</v>
      </c>
    </row>
    <row r="73" spans="1:6" x14ac:dyDescent="0.3">
      <c r="A73" s="3">
        <v>1863</v>
      </c>
      <c r="B73">
        <v>172843.88</v>
      </c>
      <c r="C73">
        <v>8162857.9400000013</v>
      </c>
      <c r="D73">
        <v>11040023.215000002</v>
      </c>
      <c r="E73">
        <v>4327137.41</v>
      </c>
      <c r="F73">
        <v>23702862.445000008</v>
      </c>
    </row>
    <row r="74" spans="1:6" x14ac:dyDescent="0.3">
      <c r="A74" s="3">
        <v>1864</v>
      </c>
      <c r="B74">
        <v>172843.88</v>
      </c>
      <c r="C74">
        <v>8162857.9400000013</v>
      </c>
      <c r="D74">
        <v>11040023.215000002</v>
      </c>
      <c r="E74">
        <v>4327137.41</v>
      </c>
      <c r="F74">
        <v>23702862.445000008</v>
      </c>
    </row>
    <row r="75" spans="1:6" x14ac:dyDescent="0.3">
      <c r="A75" s="3">
        <v>1865</v>
      </c>
      <c r="B75">
        <v>172843.88</v>
      </c>
      <c r="C75">
        <v>8162857.9400000013</v>
      </c>
      <c r="D75">
        <v>11040023.215000002</v>
      </c>
      <c r="E75">
        <v>4327137.41</v>
      </c>
      <c r="F75">
        <v>23702862.445000008</v>
      </c>
    </row>
    <row r="76" spans="1:6" x14ac:dyDescent="0.3">
      <c r="A76" s="3">
        <v>1866</v>
      </c>
      <c r="B76">
        <v>172843.88</v>
      </c>
      <c r="C76">
        <v>8162857.9400000013</v>
      </c>
      <c r="D76">
        <v>11040023.215000002</v>
      </c>
      <c r="E76">
        <v>4327137.41</v>
      </c>
      <c r="F76">
        <v>23702862.445000008</v>
      </c>
    </row>
    <row r="77" spans="1:6" x14ac:dyDescent="0.3">
      <c r="A77" s="3">
        <v>1867</v>
      </c>
      <c r="B77">
        <v>172843.88</v>
      </c>
      <c r="C77">
        <v>8162857.9400000013</v>
      </c>
      <c r="D77">
        <v>11040023.215000002</v>
      </c>
      <c r="E77">
        <v>4327137.41</v>
      </c>
      <c r="F77">
        <v>23702862.445000008</v>
      </c>
    </row>
    <row r="78" spans="1:6" x14ac:dyDescent="0.3">
      <c r="A78" s="3">
        <v>1868</v>
      </c>
      <c r="B78">
        <v>172843.88</v>
      </c>
      <c r="C78">
        <v>8162857.9400000013</v>
      </c>
      <c r="D78">
        <v>11040023.215000002</v>
      </c>
      <c r="E78">
        <v>4327137.41</v>
      </c>
      <c r="F78">
        <v>23702862.445000008</v>
      </c>
    </row>
    <row r="79" spans="1:6" x14ac:dyDescent="0.3">
      <c r="A79" s="3">
        <v>1869</v>
      </c>
      <c r="B79">
        <v>172843.88</v>
      </c>
      <c r="C79">
        <v>8162857.9400000013</v>
      </c>
      <c r="D79">
        <v>11040023.215000002</v>
      </c>
      <c r="E79">
        <v>4327137.41</v>
      </c>
      <c r="F79">
        <v>23702862.445000008</v>
      </c>
    </row>
    <row r="80" spans="1:6" x14ac:dyDescent="0.3">
      <c r="A80" s="3">
        <v>1870</v>
      </c>
      <c r="B80">
        <v>172843.88</v>
      </c>
      <c r="C80">
        <v>8162857.9400000013</v>
      </c>
      <c r="D80">
        <v>11040023.215000002</v>
      </c>
      <c r="E80">
        <v>4327137.41</v>
      </c>
      <c r="F80">
        <v>23702862.445000008</v>
      </c>
    </row>
    <row r="81" spans="1:6" x14ac:dyDescent="0.3">
      <c r="A81" s="3">
        <v>1871</v>
      </c>
      <c r="B81">
        <v>172843.88</v>
      </c>
      <c r="C81">
        <v>8162857.9400000013</v>
      </c>
      <c r="D81">
        <v>11040023.215000002</v>
      </c>
      <c r="E81">
        <v>4327137.41</v>
      </c>
      <c r="F81">
        <v>23702862.445000008</v>
      </c>
    </row>
    <row r="82" spans="1:6" x14ac:dyDescent="0.3">
      <c r="A82" s="3">
        <v>1872</v>
      </c>
      <c r="B82">
        <v>172843.88</v>
      </c>
      <c r="C82">
        <v>8162857.9400000013</v>
      </c>
      <c r="D82">
        <v>11040023.215000002</v>
      </c>
      <c r="E82">
        <v>4327137.41</v>
      </c>
      <c r="F82">
        <v>23702862.445000008</v>
      </c>
    </row>
    <row r="83" spans="1:6" x14ac:dyDescent="0.3">
      <c r="A83" s="3">
        <v>1874</v>
      </c>
      <c r="B83">
        <v>172843.88</v>
      </c>
      <c r="C83">
        <v>8162857.9400000013</v>
      </c>
      <c r="D83">
        <v>11040023.215000002</v>
      </c>
      <c r="E83">
        <v>4327137.41</v>
      </c>
      <c r="F83">
        <v>23702862.445000008</v>
      </c>
    </row>
    <row r="84" spans="1:6" x14ac:dyDescent="0.3">
      <c r="A84" s="3">
        <v>1875</v>
      </c>
      <c r="B84">
        <v>172843.88</v>
      </c>
      <c r="C84">
        <v>8162857.9400000013</v>
      </c>
      <c r="D84">
        <v>11040023.215000002</v>
      </c>
      <c r="E84">
        <v>4327137.41</v>
      </c>
      <c r="F84">
        <v>23702862.445000008</v>
      </c>
    </row>
    <row r="85" spans="1:6" x14ac:dyDescent="0.3">
      <c r="A85" s="3">
        <v>1876</v>
      </c>
      <c r="B85">
        <v>172843.88</v>
      </c>
      <c r="C85">
        <v>8162857.9400000013</v>
      </c>
      <c r="D85">
        <v>11040023.215000002</v>
      </c>
      <c r="E85">
        <v>4327137.41</v>
      </c>
      <c r="F85">
        <v>23702862.445000008</v>
      </c>
    </row>
    <row r="86" spans="1:6" x14ac:dyDescent="0.3">
      <c r="A86" s="3">
        <v>1877</v>
      </c>
      <c r="B86">
        <v>172843.88</v>
      </c>
      <c r="C86">
        <v>8162857.9400000013</v>
      </c>
      <c r="D86">
        <v>11040023.215000002</v>
      </c>
      <c r="E86">
        <v>4327137.41</v>
      </c>
      <c r="F86">
        <v>23702862.445000008</v>
      </c>
    </row>
    <row r="87" spans="1:6" x14ac:dyDescent="0.3">
      <c r="A87" s="3">
        <v>1879</v>
      </c>
      <c r="B87">
        <v>172843.88</v>
      </c>
      <c r="C87">
        <v>8162857.9400000013</v>
      </c>
      <c r="D87">
        <v>11040023.215000002</v>
      </c>
      <c r="E87">
        <v>4327137.41</v>
      </c>
      <c r="F87">
        <v>23702862.445000008</v>
      </c>
    </row>
    <row r="88" spans="1:6" x14ac:dyDescent="0.3">
      <c r="A88" s="3">
        <v>1880</v>
      </c>
      <c r="B88">
        <v>172843.88</v>
      </c>
      <c r="C88">
        <v>8162857.9400000013</v>
      </c>
      <c r="D88">
        <v>11040023.215000002</v>
      </c>
      <c r="E88">
        <v>4327137.41</v>
      </c>
      <c r="F88">
        <v>23702862.445000008</v>
      </c>
    </row>
    <row r="89" spans="1:6" x14ac:dyDescent="0.3">
      <c r="A89" s="3">
        <v>1881</v>
      </c>
      <c r="B89">
        <v>172843.88</v>
      </c>
      <c r="C89">
        <v>8162857.9400000013</v>
      </c>
      <c r="D89">
        <v>11040023.215000002</v>
      </c>
      <c r="E89">
        <v>4327137.41</v>
      </c>
      <c r="F89">
        <v>23702862.445000008</v>
      </c>
    </row>
    <row r="90" spans="1:6" x14ac:dyDescent="0.3">
      <c r="A90" s="3">
        <v>1883</v>
      </c>
      <c r="B90">
        <v>172843.88</v>
      </c>
      <c r="C90">
        <v>8162857.9400000013</v>
      </c>
      <c r="D90">
        <v>11040023.215000002</v>
      </c>
      <c r="E90">
        <v>4327137.41</v>
      </c>
      <c r="F90">
        <v>23702862.445000008</v>
      </c>
    </row>
    <row r="91" spans="1:6" x14ac:dyDescent="0.3">
      <c r="A91" s="3">
        <v>1884</v>
      </c>
      <c r="B91">
        <v>172843.88</v>
      </c>
      <c r="C91">
        <v>8162857.9400000013</v>
      </c>
      <c r="D91">
        <v>11040023.215000002</v>
      </c>
      <c r="E91">
        <v>4327137.41</v>
      </c>
      <c r="F91">
        <v>23702862.445000008</v>
      </c>
    </row>
    <row r="92" spans="1:6" x14ac:dyDescent="0.3">
      <c r="A92" s="3">
        <v>1885</v>
      </c>
      <c r="B92">
        <v>172843.88</v>
      </c>
      <c r="C92">
        <v>8162857.9400000013</v>
      </c>
      <c r="D92">
        <v>11040023.215000002</v>
      </c>
      <c r="E92">
        <v>4327137.41</v>
      </c>
      <c r="F92">
        <v>23702862.445000008</v>
      </c>
    </row>
    <row r="93" spans="1:6" x14ac:dyDescent="0.3">
      <c r="A93" s="3">
        <v>1886</v>
      </c>
      <c r="B93">
        <v>172843.88</v>
      </c>
      <c r="C93">
        <v>8162857.9400000013</v>
      </c>
      <c r="D93">
        <v>11040023.215000002</v>
      </c>
      <c r="E93">
        <v>4327137.41</v>
      </c>
      <c r="F93">
        <v>23702862.445000008</v>
      </c>
    </row>
    <row r="94" spans="1:6" x14ac:dyDescent="0.3">
      <c r="A94" s="3">
        <v>1887</v>
      </c>
      <c r="B94">
        <v>172843.88</v>
      </c>
      <c r="C94">
        <v>8162857.9400000013</v>
      </c>
      <c r="D94">
        <v>11040023.215000002</v>
      </c>
      <c r="E94">
        <v>4327137.41</v>
      </c>
      <c r="F94">
        <v>23702862.445000008</v>
      </c>
    </row>
    <row r="95" spans="1:6" x14ac:dyDescent="0.3">
      <c r="A95" s="3">
        <v>1892</v>
      </c>
      <c r="B95">
        <v>172843.88</v>
      </c>
      <c r="C95">
        <v>8162857.9400000013</v>
      </c>
      <c r="D95">
        <v>11040023.215000002</v>
      </c>
      <c r="E95">
        <v>4327137.41</v>
      </c>
      <c r="F95">
        <v>23702862.445000008</v>
      </c>
    </row>
    <row r="96" spans="1:6" x14ac:dyDescent="0.3">
      <c r="A96" s="3">
        <v>1895</v>
      </c>
      <c r="B96">
        <v>172843.88</v>
      </c>
      <c r="C96">
        <v>8162857.9400000013</v>
      </c>
      <c r="D96">
        <v>11040023.215000002</v>
      </c>
      <c r="E96">
        <v>4327137.41</v>
      </c>
      <c r="F96">
        <v>23702862.445000008</v>
      </c>
    </row>
    <row r="97" spans="1:6" x14ac:dyDescent="0.3">
      <c r="A97" s="3">
        <v>1896</v>
      </c>
      <c r="B97">
        <v>172843.88</v>
      </c>
      <c r="C97">
        <v>8162857.9400000013</v>
      </c>
      <c r="D97">
        <v>11040023.215000002</v>
      </c>
      <c r="E97">
        <v>4327137.41</v>
      </c>
      <c r="F97">
        <v>23702862.445000008</v>
      </c>
    </row>
    <row r="98" spans="1:6" x14ac:dyDescent="0.3">
      <c r="A98" s="3">
        <v>1897</v>
      </c>
      <c r="B98">
        <v>172843.88</v>
      </c>
      <c r="C98">
        <v>8162857.9400000013</v>
      </c>
      <c r="D98">
        <v>11040023.215000002</v>
      </c>
      <c r="E98">
        <v>4327137.41</v>
      </c>
      <c r="F98">
        <v>23702862.445000008</v>
      </c>
    </row>
    <row r="99" spans="1:6" x14ac:dyDescent="0.3">
      <c r="A99" s="3">
        <v>1898</v>
      </c>
      <c r="B99">
        <v>172843.88</v>
      </c>
      <c r="C99">
        <v>8162857.9400000013</v>
      </c>
      <c r="D99">
        <v>11040023.215000002</v>
      </c>
      <c r="E99">
        <v>4327137.41</v>
      </c>
      <c r="F99">
        <v>23702862.445000008</v>
      </c>
    </row>
    <row r="100" spans="1:6" x14ac:dyDescent="0.3">
      <c r="A100" s="3">
        <v>1900</v>
      </c>
      <c r="B100">
        <v>172843.88</v>
      </c>
      <c r="C100">
        <v>8162857.9400000013</v>
      </c>
      <c r="D100">
        <v>11040023.215000002</v>
      </c>
      <c r="E100">
        <v>4327137.41</v>
      </c>
      <c r="F100">
        <v>23702862.445000008</v>
      </c>
    </row>
    <row r="101" spans="1:6" x14ac:dyDescent="0.3">
      <c r="A101" s="3">
        <v>1901</v>
      </c>
      <c r="B101">
        <v>172843.88</v>
      </c>
      <c r="C101">
        <v>8162857.9400000013</v>
      </c>
      <c r="D101">
        <v>11040023.215000002</v>
      </c>
      <c r="E101">
        <v>4327137.41</v>
      </c>
      <c r="F101">
        <v>23702862.445000008</v>
      </c>
    </row>
    <row r="102" spans="1:6" x14ac:dyDescent="0.3">
      <c r="A102" s="3">
        <v>1902</v>
      </c>
      <c r="B102">
        <v>172843.88</v>
      </c>
      <c r="C102">
        <v>8162857.9400000013</v>
      </c>
      <c r="D102">
        <v>11040023.215000002</v>
      </c>
      <c r="E102">
        <v>4327137.41</v>
      </c>
      <c r="F102">
        <v>23702862.445000008</v>
      </c>
    </row>
    <row r="103" spans="1:6" x14ac:dyDescent="0.3">
      <c r="A103" s="3">
        <v>1903</v>
      </c>
      <c r="B103">
        <v>172843.88</v>
      </c>
      <c r="C103">
        <v>8162857.9400000013</v>
      </c>
      <c r="D103">
        <v>11040023.215000002</v>
      </c>
      <c r="E103">
        <v>4327137.41</v>
      </c>
      <c r="F103">
        <v>23702862.445000008</v>
      </c>
    </row>
    <row r="104" spans="1:6" x14ac:dyDescent="0.3">
      <c r="A104" s="3">
        <v>1904</v>
      </c>
      <c r="B104">
        <v>172843.88</v>
      </c>
      <c r="C104">
        <v>8162857.9400000013</v>
      </c>
      <c r="D104">
        <v>11040023.215000002</v>
      </c>
      <c r="E104">
        <v>4327137.41</v>
      </c>
      <c r="F104">
        <v>23702862.445000008</v>
      </c>
    </row>
    <row r="105" spans="1:6" x14ac:dyDescent="0.3">
      <c r="A105" s="3">
        <v>1907</v>
      </c>
      <c r="B105">
        <v>172843.88</v>
      </c>
      <c r="C105">
        <v>8162857.9400000013</v>
      </c>
      <c r="D105">
        <v>11040023.215000002</v>
      </c>
      <c r="E105">
        <v>4327137.41</v>
      </c>
      <c r="F105">
        <v>23702862.445000008</v>
      </c>
    </row>
    <row r="106" spans="1:6" x14ac:dyDescent="0.3">
      <c r="A106" s="3">
        <v>1908</v>
      </c>
      <c r="B106">
        <v>172843.88</v>
      </c>
      <c r="C106">
        <v>8162857.9400000013</v>
      </c>
      <c r="D106">
        <v>11040023.215000002</v>
      </c>
      <c r="E106">
        <v>4327137.41</v>
      </c>
      <c r="F106">
        <v>23702862.445000008</v>
      </c>
    </row>
    <row r="107" spans="1:6" x14ac:dyDescent="0.3">
      <c r="A107" s="3">
        <v>1909</v>
      </c>
      <c r="B107">
        <v>172843.88</v>
      </c>
      <c r="C107">
        <v>8162857.9400000013</v>
      </c>
      <c r="D107">
        <v>11040023.215000002</v>
      </c>
      <c r="E107">
        <v>4327137.41</v>
      </c>
      <c r="F107">
        <v>23702862.445000008</v>
      </c>
    </row>
    <row r="108" spans="1:6" x14ac:dyDescent="0.3">
      <c r="A108" s="3">
        <v>1910</v>
      </c>
      <c r="B108">
        <v>172843.88</v>
      </c>
      <c r="C108">
        <v>8162857.9400000013</v>
      </c>
      <c r="D108">
        <v>11040023.215000002</v>
      </c>
      <c r="E108">
        <v>4327137.41</v>
      </c>
      <c r="F108">
        <v>23702862.445000008</v>
      </c>
    </row>
    <row r="109" spans="1:6" x14ac:dyDescent="0.3">
      <c r="A109" s="3">
        <v>1911</v>
      </c>
      <c r="B109">
        <v>172843.88</v>
      </c>
      <c r="C109">
        <v>8162857.9400000013</v>
      </c>
      <c r="D109">
        <v>11040023.215000002</v>
      </c>
      <c r="E109">
        <v>4327137.41</v>
      </c>
      <c r="F109">
        <v>23702862.445000008</v>
      </c>
    </row>
    <row r="110" spans="1:6" x14ac:dyDescent="0.3">
      <c r="A110" s="3">
        <v>1912</v>
      </c>
      <c r="B110">
        <v>172843.88</v>
      </c>
      <c r="C110">
        <v>8162857.9400000013</v>
      </c>
      <c r="D110">
        <v>11040023.215000002</v>
      </c>
      <c r="E110">
        <v>4327137.41</v>
      </c>
      <c r="F110">
        <v>23702862.445000008</v>
      </c>
    </row>
    <row r="111" spans="1:6" x14ac:dyDescent="0.3">
      <c r="A111" s="3">
        <v>1913</v>
      </c>
      <c r="B111">
        <v>172843.88</v>
      </c>
      <c r="C111">
        <v>8162857.9400000013</v>
      </c>
      <c r="D111">
        <v>11040023.215000002</v>
      </c>
      <c r="E111">
        <v>4327137.41</v>
      </c>
      <c r="F111">
        <v>23702862.445000008</v>
      </c>
    </row>
    <row r="112" spans="1:6" x14ac:dyDescent="0.3">
      <c r="A112" s="3">
        <v>1914</v>
      </c>
      <c r="B112">
        <v>172843.88</v>
      </c>
      <c r="C112">
        <v>8162857.9400000013</v>
      </c>
      <c r="D112">
        <v>11040023.215000002</v>
      </c>
      <c r="E112">
        <v>4327137.41</v>
      </c>
      <c r="F112">
        <v>23702862.445000008</v>
      </c>
    </row>
    <row r="113" spans="1:6" x14ac:dyDescent="0.3">
      <c r="A113" s="3">
        <v>1915</v>
      </c>
      <c r="B113">
        <v>172843.88</v>
      </c>
      <c r="C113">
        <v>8162857.9400000013</v>
      </c>
      <c r="D113">
        <v>11040023.215000002</v>
      </c>
      <c r="E113">
        <v>4327137.41</v>
      </c>
      <c r="F113">
        <v>23702862.445000008</v>
      </c>
    </row>
    <row r="114" spans="1:6" x14ac:dyDescent="0.3">
      <c r="A114" s="3">
        <v>1916</v>
      </c>
      <c r="B114">
        <v>172843.88</v>
      </c>
      <c r="C114">
        <v>8162857.9400000013</v>
      </c>
      <c r="D114">
        <v>11040023.215000002</v>
      </c>
      <c r="E114">
        <v>4327137.41</v>
      </c>
      <c r="F114">
        <v>23702862.445000008</v>
      </c>
    </row>
    <row r="115" spans="1:6" x14ac:dyDescent="0.3">
      <c r="A115" s="3">
        <v>1917</v>
      </c>
      <c r="B115">
        <v>172843.88</v>
      </c>
      <c r="C115">
        <v>8162857.9400000013</v>
      </c>
      <c r="D115">
        <v>11040023.215000002</v>
      </c>
      <c r="E115">
        <v>4327137.41</v>
      </c>
      <c r="F115">
        <v>23702862.445000008</v>
      </c>
    </row>
    <row r="116" spans="1:6" x14ac:dyDescent="0.3">
      <c r="A116" s="3">
        <v>1918</v>
      </c>
      <c r="B116">
        <v>172843.88</v>
      </c>
      <c r="C116">
        <v>8162857.9400000013</v>
      </c>
      <c r="D116">
        <v>11040023.215000002</v>
      </c>
      <c r="E116">
        <v>4327137.41</v>
      </c>
      <c r="F116">
        <v>23702862.445000008</v>
      </c>
    </row>
    <row r="117" spans="1:6" x14ac:dyDescent="0.3">
      <c r="A117" s="3">
        <v>1919</v>
      </c>
      <c r="B117">
        <v>172843.88</v>
      </c>
      <c r="C117">
        <v>8162857.9400000013</v>
      </c>
      <c r="D117">
        <v>11040023.215000002</v>
      </c>
      <c r="E117">
        <v>4327137.41</v>
      </c>
      <c r="F117">
        <v>23702862.445000008</v>
      </c>
    </row>
    <row r="118" spans="1:6" x14ac:dyDescent="0.3">
      <c r="A118" s="3">
        <v>1920</v>
      </c>
      <c r="B118">
        <v>172843.88</v>
      </c>
      <c r="C118">
        <v>8162857.9400000013</v>
      </c>
      <c r="D118">
        <v>11040023.215000002</v>
      </c>
      <c r="E118">
        <v>4327137.41</v>
      </c>
      <c r="F118">
        <v>23702862.445000008</v>
      </c>
    </row>
    <row r="119" spans="1:6" x14ac:dyDescent="0.3">
      <c r="A119" s="3">
        <v>1921</v>
      </c>
      <c r="B119">
        <v>172843.88</v>
      </c>
      <c r="C119">
        <v>8162857.9400000013</v>
      </c>
      <c r="D119">
        <v>11040023.215000002</v>
      </c>
      <c r="E119">
        <v>4327137.41</v>
      </c>
      <c r="F119">
        <v>23702862.445000008</v>
      </c>
    </row>
    <row r="120" spans="1:6" x14ac:dyDescent="0.3">
      <c r="A120" s="3">
        <v>1922</v>
      </c>
      <c r="B120">
        <v>172843.88</v>
      </c>
      <c r="C120">
        <v>8162857.9400000013</v>
      </c>
      <c r="D120">
        <v>11040023.215000002</v>
      </c>
      <c r="E120">
        <v>4327137.41</v>
      </c>
      <c r="F120">
        <v>23702862.445000008</v>
      </c>
    </row>
    <row r="121" spans="1:6" x14ac:dyDescent="0.3">
      <c r="A121" s="3">
        <v>1925</v>
      </c>
      <c r="B121">
        <v>172843.88</v>
      </c>
      <c r="C121">
        <v>8162857.9400000013</v>
      </c>
      <c r="D121">
        <v>11040023.215000002</v>
      </c>
      <c r="E121">
        <v>4327137.41</v>
      </c>
      <c r="F121">
        <v>23702862.445000008</v>
      </c>
    </row>
    <row r="122" spans="1:6" x14ac:dyDescent="0.3">
      <c r="A122" s="3">
        <v>1926</v>
      </c>
      <c r="B122">
        <v>172843.88</v>
      </c>
      <c r="C122">
        <v>8162857.9400000013</v>
      </c>
      <c r="D122">
        <v>11040023.215000002</v>
      </c>
      <c r="E122">
        <v>4327137.41</v>
      </c>
      <c r="F122">
        <v>23702862.445000008</v>
      </c>
    </row>
    <row r="123" spans="1:6" x14ac:dyDescent="0.3">
      <c r="A123" s="3">
        <v>1928</v>
      </c>
      <c r="B123">
        <v>172843.88</v>
      </c>
      <c r="C123">
        <v>8162857.9400000013</v>
      </c>
      <c r="D123">
        <v>11040023.215000002</v>
      </c>
      <c r="E123">
        <v>4327137.41</v>
      </c>
      <c r="F123">
        <v>23702862.445000008</v>
      </c>
    </row>
    <row r="124" spans="1:6" x14ac:dyDescent="0.3">
      <c r="A124" s="3">
        <v>1929</v>
      </c>
      <c r="B124">
        <v>172843.88</v>
      </c>
      <c r="C124">
        <v>8162857.9400000013</v>
      </c>
      <c r="D124">
        <v>11040023.215000002</v>
      </c>
      <c r="E124">
        <v>4327137.41</v>
      </c>
      <c r="F124">
        <v>23702862.445000008</v>
      </c>
    </row>
    <row r="125" spans="1:6" x14ac:dyDescent="0.3">
      <c r="A125" s="3">
        <v>1930</v>
      </c>
      <c r="B125">
        <v>172843.88</v>
      </c>
      <c r="C125">
        <v>8162857.9400000013</v>
      </c>
      <c r="D125">
        <v>11040023.215000002</v>
      </c>
      <c r="E125">
        <v>4327137.41</v>
      </c>
      <c r="F125">
        <v>23702862.445000008</v>
      </c>
    </row>
    <row r="126" spans="1:6" x14ac:dyDescent="0.3">
      <c r="A126" s="3">
        <v>1931</v>
      </c>
      <c r="B126">
        <v>172843.88</v>
      </c>
      <c r="C126">
        <v>8162857.9400000013</v>
      </c>
      <c r="D126">
        <v>11040023.215000002</v>
      </c>
      <c r="E126">
        <v>4327137.41</v>
      </c>
      <c r="F126">
        <v>23702862.445000008</v>
      </c>
    </row>
    <row r="127" spans="1:6" x14ac:dyDescent="0.3">
      <c r="A127" s="3">
        <v>1936</v>
      </c>
      <c r="B127">
        <v>172843.88</v>
      </c>
      <c r="C127">
        <v>8162857.9400000013</v>
      </c>
      <c r="D127">
        <v>11040023.215000002</v>
      </c>
      <c r="E127">
        <v>4327137.41</v>
      </c>
      <c r="F127">
        <v>23702862.445000008</v>
      </c>
    </row>
    <row r="128" spans="1:6" x14ac:dyDescent="0.3">
      <c r="A128" s="3">
        <v>1937</v>
      </c>
      <c r="B128">
        <v>172843.88</v>
      </c>
      <c r="C128">
        <v>8162857.9400000013</v>
      </c>
      <c r="D128">
        <v>11040023.215000002</v>
      </c>
      <c r="E128">
        <v>4327137.41</v>
      </c>
      <c r="F128">
        <v>23702862.445000008</v>
      </c>
    </row>
    <row r="129" spans="1:6" x14ac:dyDescent="0.3">
      <c r="A129" s="3">
        <v>1938</v>
      </c>
      <c r="B129">
        <v>172843.88</v>
      </c>
      <c r="C129">
        <v>8162857.9400000013</v>
      </c>
      <c r="D129">
        <v>11040023.215000002</v>
      </c>
      <c r="E129">
        <v>4327137.41</v>
      </c>
      <c r="F129">
        <v>23702862.445000008</v>
      </c>
    </row>
    <row r="130" spans="1:6" x14ac:dyDescent="0.3">
      <c r="A130" s="3">
        <v>1939</v>
      </c>
      <c r="B130">
        <v>172843.88</v>
      </c>
      <c r="C130">
        <v>8162857.9400000013</v>
      </c>
      <c r="D130">
        <v>11040023.215000002</v>
      </c>
      <c r="E130">
        <v>4327137.41</v>
      </c>
      <c r="F130">
        <v>23702862.445000008</v>
      </c>
    </row>
    <row r="131" spans="1:6" x14ac:dyDescent="0.3">
      <c r="A131" s="3">
        <v>1940</v>
      </c>
      <c r="B131">
        <v>172843.88</v>
      </c>
      <c r="C131">
        <v>8162857.9400000013</v>
      </c>
      <c r="D131">
        <v>11040023.215000002</v>
      </c>
      <c r="E131">
        <v>4327137.41</v>
      </c>
      <c r="F131">
        <v>23702862.445000008</v>
      </c>
    </row>
    <row r="132" spans="1:6" x14ac:dyDescent="0.3">
      <c r="A132" s="3">
        <v>1941</v>
      </c>
      <c r="B132">
        <v>172843.88</v>
      </c>
      <c r="C132">
        <v>8162857.9400000013</v>
      </c>
      <c r="D132">
        <v>11040023.215000002</v>
      </c>
      <c r="E132">
        <v>4327137.41</v>
      </c>
      <c r="F132">
        <v>23702862.445000008</v>
      </c>
    </row>
    <row r="133" spans="1:6" x14ac:dyDescent="0.3">
      <c r="A133" s="3">
        <v>1942</v>
      </c>
      <c r="B133">
        <v>172843.88</v>
      </c>
      <c r="C133">
        <v>8162857.9400000013</v>
      </c>
      <c r="D133">
        <v>11040023.215000002</v>
      </c>
      <c r="E133">
        <v>4327137.41</v>
      </c>
      <c r="F133">
        <v>23702862.445000008</v>
      </c>
    </row>
    <row r="134" spans="1:6" x14ac:dyDescent="0.3">
      <c r="A134" s="3">
        <v>1943</v>
      </c>
      <c r="B134">
        <v>172843.88</v>
      </c>
      <c r="C134">
        <v>8162857.9400000013</v>
      </c>
      <c r="D134">
        <v>11040023.215000002</v>
      </c>
      <c r="E134">
        <v>4327137.41</v>
      </c>
      <c r="F134">
        <v>23702862.445000008</v>
      </c>
    </row>
    <row r="135" spans="1:6" x14ac:dyDescent="0.3">
      <c r="A135" s="3">
        <v>1944</v>
      </c>
      <c r="B135">
        <v>172843.88</v>
      </c>
      <c r="C135">
        <v>8162857.9400000013</v>
      </c>
      <c r="D135">
        <v>11040023.215000002</v>
      </c>
      <c r="E135">
        <v>4327137.41</v>
      </c>
      <c r="F135">
        <v>23702862.445000008</v>
      </c>
    </row>
    <row r="136" spans="1:6" x14ac:dyDescent="0.3">
      <c r="A136" s="3">
        <v>1946</v>
      </c>
      <c r="B136">
        <v>172843.88</v>
      </c>
      <c r="C136">
        <v>8162857.9400000013</v>
      </c>
      <c r="D136">
        <v>11040023.215000002</v>
      </c>
      <c r="E136">
        <v>4327137.41</v>
      </c>
      <c r="F136">
        <v>23702862.445000008</v>
      </c>
    </row>
    <row r="137" spans="1:6" x14ac:dyDescent="0.3">
      <c r="A137" s="3">
        <v>1947</v>
      </c>
      <c r="B137">
        <v>172843.88</v>
      </c>
      <c r="C137">
        <v>8162857.9400000013</v>
      </c>
      <c r="D137">
        <v>11040023.215000002</v>
      </c>
      <c r="E137">
        <v>4327137.41</v>
      </c>
      <c r="F137">
        <v>23702862.445000008</v>
      </c>
    </row>
    <row r="138" spans="1:6" x14ac:dyDescent="0.3">
      <c r="A138" s="3">
        <v>1948</v>
      </c>
      <c r="B138">
        <v>172843.88</v>
      </c>
      <c r="C138">
        <v>8162857.9400000013</v>
      </c>
      <c r="D138">
        <v>11040023.215000002</v>
      </c>
      <c r="E138">
        <v>4327137.41</v>
      </c>
      <c r="F138">
        <v>23702862.445000008</v>
      </c>
    </row>
    <row r="139" spans="1:6" x14ac:dyDescent="0.3">
      <c r="A139" s="3">
        <v>1949</v>
      </c>
      <c r="B139">
        <v>172843.88</v>
      </c>
      <c r="C139">
        <v>8162857.9400000013</v>
      </c>
      <c r="D139">
        <v>11040023.215000002</v>
      </c>
      <c r="E139">
        <v>4327137.41</v>
      </c>
      <c r="F139">
        <v>23702862.445000008</v>
      </c>
    </row>
    <row r="140" spans="1:6" x14ac:dyDescent="0.3">
      <c r="A140" s="3">
        <v>1950</v>
      </c>
      <c r="B140">
        <v>172843.88</v>
      </c>
      <c r="C140">
        <v>8162857.9400000013</v>
      </c>
      <c r="D140">
        <v>11040023.215000002</v>
      </c>
      <c r="E140">
        <v>4327137.41</v>
      </c>
      <c r="F140">
        <v>23702862.445000008</v>
      </c>
    </row>
    <row r="141" spans="1:6" x14ac:dyDescent="0.3">
      <c r="A141" s="3">
        <v>1951</v>
      </c>
      <c r="B141">
        <v>172843.88</v>
      </c>
      <c r="C141">
        <v>8162857.9400000013</v>
      </c>
      <c r="D141">
        <v>11040023.215000002</v>
      </c>
      <c r="E141">
        <v>4327137.41</v>
      </c>
      <c r="F141">
        <v>23702862.445000008</v>
      </c>
    </row>
    <row r="142" spans="1:6" x14ac:dyDescent="0.3">
      <c r="A142" s="3">
        <v>1952</v>
      </c>
      <c r="B142">
        <v>172843.88</v>
      </c>
      <c r="C142">
        <v>8162857.9400000013</v>
      </c>
      <c r="D142">
        <v>11040023.215000002</v>
      </c>
      <c r="E142">
        <v>4327137.41</v>
      </c>
      <c r="F142">
        <v>23702862.445000008</v>
      </c>
    </row>
    <row r="143" spans="1:6" x14ac:dyDescent="0.3">
      <c r="A143" s="3">
        <v>1953</v>
      </c>
      <c r="B143">
        <v>172843.88</v>
      </c>
      <c r="C143">
        <v>8162857.9400000013</v>
      </c>
      <c r="D143">
        <v>11040023.215000002</v>
      </c>
      <c r="E143">
        <v>4327137.41</v>
      </c>
      <c r="F143">
        <v>23702862.445000008</v>
      </c>
    </row>
    <row r="144" spans="1:6" x14ac:dyDescent="0.3">
      <c r="A144" s="3">
        <v>1954</v>
      </c>
      <c r="B144">
        <v>172843.88</v>
      </c>
      <c r="C144">
        <v>8162857.9400000013</v>
      </c>
      <c r="D144">
        <v>11040023.215000002</v>
      </c>
      <c r="E144">
        <v>4327137.41</v>
      </c>
      <c r="F144">
        <v>23702862.445000008</v>
      </c>
    </row>
    <row r="145" spans="1:6" x14ac:dyDescent="0.3">
      <c r="A145" s="3">
        <v>1955</v>
      </c>
      <c r="B145">
        <v>172843.88</v>
      </c>
      <c r="C145">
        <v>8162857.9400000013</v>
      </c>
      <c r="D145">
        <v>11040023.215000002</v>
      </c>
      <c r="E145">
        <v>4327137.41</v>
      </c>
      <c r="F145">
        <v>23702862.445000008</v>
      </c>
    </row>
    <row r="146" spans="1:6" x14ac:dyDescent="0.3">
      <c r="A146" s="3">
        <v>1956</v>
      </c>
      <c r="B146">
        <v>172843.88</v>
      </c>
      <c r="C146">
        <v>8162857.9400000013</v>
      </c>
      <c r="D146">
        <v>11040023.215000002</v>
      </c>
      <c r="E146">
        <v>4327137.41</v>
      </c>
      <c r="F146">
        <v>23702862.445000008</v>
      </c>
    </row>
    <row r="147" spans="1:6" x14ac:dyDescent="0.3">
      <c r="A147" s="3">
        <v>1957</v>
      </c>
      <c r="B147">
        <v>172843.88</v>
      </c>
      <c r="C147">
        <v>8162857.9400000013</v>
      </c>
      <c r="D147">
        <v>11040023.215000002</v>
      </c>
      <c r="E147">
        <v>4327137.41</v>
      </c>
      <c r="F147">
        <v>23702862.445000008</v>
      </c>
    </row>
    <row r="148" spans="1:6" x14ac:dyDescent="0.3">
      <c r="A148" s="3">
        <v>1959</v>
      </c>
      <c r="B148">
        <v>172843.88</v>
      </c>
      <c r="C148">
        <v>8162857.9400000013</v>
      </c>
      <c r="D148">
        <v>11040023.215000002</v>
      </c>
      <c r="E148">
        <v>4327137.41</v>
      </c>
      <c r="F148">
        <v>23702862.445000008</v>
      </c>
    </row>
    <row r="149" spans="1:6" x14ac:dyDescent="0.3">
      <c r="A149" s="3">
        <v>1960</v>
      </c>
      <c r="B149">
        <v>172843.88</v>
      </c>
      <c r="C149">
        <v>8162857.9400000013</v>
      </c>
      <c r="D149">
        <v>11040023.215000002</v>
      </c>
      <c r="E149">
        <v>4327137.41</v>
      </c>
      <c r="F149">
        <v>23702862.445000008</v>
      </c>
    </row>
    <row r="150" spans="1:6" x14ac:dyDescent="0.3">
      <c r="A150" s="3">
        <v>1961</v>
      </c>
      <c r="B150">
        <v>172843.88</v>
      </c>
      <c r="C150">
        <v>8162857.9400000013</v>
      </c>
      <c r="D150">
        <v>11040023.215000002</v>
      </c>
      <c r="E150">
        <v>4327137.41</v>
      </c>
      <c r="F150">
        <v>23702862.445000008</v>
      </c>
    </row>
    <row r="151" spans="1:6" x14ac:dyDescent="0.3">
      <c r="A151" s="3">
        <v>1963</v>
      </c>
      <c r="B151">
        <v>172843.88</v>
      </c>
      <c r="C151">
        <v>8162857.9400000013</v>
      </c>
      <c r="D151">
        <v>11040023.215000002</v>
      </c>
      <c r="E151">
        <v>4327137.41</v>
      </c>
      <c r="F151">
        <v>23702862.445000008</v>
      </c>
    </row>
    <row r="152" spans="1:6" x14ac:dyDescent="0.3">
      <c r="A152" s="3">
        <v>1964</v>
      </c>
      <c r="B152">
        <v>172843.88</v>
      </c>
      <c r="C152">
        <v>8162857.9400000013</v>
      </c>
      <c r="D152">
        <v>11040023.215000002</v>
      </c>
      <c r="E152">
        <v>4327137.41</v>
      </c>
      <c r="F152">
        <v>23702862.445000008</v>
      </c>
    </row>
    <row r="153" spans="1:6" x14ac:dyDescent="0.3">
      <c r="A153" s="3">
        <v>1965</v>
      </c>
      <c r="B153">
        <v>172843.88</v>
      </c>
      <c r="C153">
        <v>8162857.9400000013</v>
      </c>
      <c r="D153">
        <v>11040023.215000002</v>
      </c>
      <c r="E153">
        <v>4327137.41</v>
      </c>
      <c r="F153">
        <v>23702862.445000008</v>
      </c>
    </row>
    <row r="154" spans="1:6" x14ac:dyDescent="0.3">
      <c r="A154" s="3">
        <v>1966</v>
      </c>
      <c r="B154">
        <v>172843.88</v>
      </c>
      <c r="C154">
        <v>8162857.9400000013</v>
      </c>
      <c r="D154">
        <v>11040023.215000002</v>
      </c>
      <c r="E154">
        <v>4327137.41</v>
      </c>
      <c r="F154">
        <v>23702862.445000008</v>
      </c>
    </row>
    <row r="155" spans="1:6" x14ac:dyDescent="0.3">
      <c r="A155" s="3">
        <v>1967</v>
      </c>
      <c r="B155">
        <v>172843.88</v>
      </c>
      <c r="C155">
        <v>8162857.9400000013</v>
      </c>
      <c r="D155">
        <v>11040023.215000002</v>
      </c>
      <c r="E155">
        <v>4327137.41</v>
      </c>
      <c r="F155">
        <v>23702862.445000008</v>
      </c>
    </row>
    <row r="156" spans="1:6" x14ac:dyDescent="0.3">
      <c r="A156" s="3">
        <v>1968</v>
      </c>
      <c r="B156">
        <v>172843.88</v>
      </c>
      <c r="C156">
        <v>8162857.9400000013</v>
      </c>
      <c r="D156">
        <v>11040023.215000002</v>
      </c>
      <c r="E156">
        <v>4327137.41</v>
      </c>
      <c r="F156">
        <v>23702862.445000008</v>
      </c>
    </row>
    <row r="157" spans="1:6" x14ac:dyDescent="0.3">
      <c r="A157" s="3">
        <v>1969</v>
      </c>
      <c r="B157">
        <v>172843.88</v>
      </c>
      <c r="C157">
        <v>8162857.9400000013</v>
      </c>
      <c r="D157">
        <v>11040023.215000002</v>
      </c>
      <c r="E157">
        <v>4327137.41</v>
      </c>
      <c r="F157">
        <v>23702862.445000008</v>
      </c>
    </row>
    <row r="158" spans="1:6" x14ac:dyDescent="0.3">
      <c r="A158" s="3">
        <v>1970</v>
      </c>
      <c r="B158">
        <v>172843.88</v>
      </c>
      <c r="C158">
        <v>8162857.9400000013</v>
      </c>
      <c r="D158">
        <v>11040023.215000002</v>
      </c>
      <c r="E158">
        <v>4327137.41</v>
      </c>
      <c r="F158">
        <v>23702862.445000008</v>
      </c>
    </row>
    <row r="159" spans="1:6" x14ac:dyDescent="0.3">
      <c r="A159" s="3">
        <v>1972</v>
      </c>
      <c r="B159">
        <v>172843.88</v>
      </c>
      <c r="C159">
        <v>8162857.9400000013</v>
      </c>
      <c r="D159">
        <v>11040023.215000002</v>
      </c>
      <c r="E159">
        <v>4327137.41</v>
      </c>
      <c r="F159">
        <v>23702862.445000008</v>
      </c>
    </row>
    <row r="160" spans="1:6" x14ac:dyDescent="0.3">
      <c r="A160" s="3">
        <v>1974</v>
      </c>
      <c r="B160">
        <v>172843.88</v>
      </c>
      <c r="C160">
        <v>8162857.9400000013</v>
      </c>
      <c r="D160">
        <v>11040023.215000002</v>
      </c>
      <c r="E160">
        <v>4327137.41</v>
      </c>
      <c r="F160">
        <v>23702862.445000008</v>
      </c>
    </row>
    <row r="161" spans="1:6" x14ac:dyDescent="0.3">
      <c r="A161" s="3">
        <v>1976</v>
      </c>
      <c r="B161">
        <v>172843.88</v>
      </c>
      <c r="C161">
        <v>8162857.9400000013</v>
      </c>
      <c r="D161">
        <v>11040023.215000002</v>
      </c>
      <c r="E161">
        <v>4327137.41</v>
      </c>
      <c r="F161">
        <v>23702862.445000008</v>
      </c>
    </row>
    <row r="162" spans="1:6" x14ac:dyDescent="0.3">
      <c r="A162" s="3">
        <v>1977</v>
      </c>
      <c r="B162">
        <v>172843.88</v>
      </c>
      <c r="C162">
        <v>8162857.9400000013</v>
      </c>
      <c r="D162">
        <v>11040023.215000002</v>
      </c>
      <c r="E162">
        <v>4327137.41</v>
      </c>
      <c r="F162">
        <v>23702862.445000008</v>
      </c>
    </row>
    <row r="163" spans="1:6" x14ac:dyDescent="0.3">
      <c r="A163" s="3">
        <v>1979</v>
      </c>
      <c r="B163">
        <v>172843.88</v>
      </c>
      <c r="C163">
        <v>8162857.9400000013</v>
      </c>
      <c r="D163">
        <v>11040023.215000002</v>
      </c>
      <c r="E163">
        <v>4327137.41</v>
      </c>
      <c r="F163">
        <v>23702862.445000008</v>
      </c>
    </row>
    <row r="164" spans="1:6" x14ac:dyDescent="0.3">
      <c r="A164" s="3">
        <v>1980</v>
      </c>
      <c r="B164">
        <v>172843.88</v>
      </c>
      <c r="C164">
        <v>8162857.9400000013</v>
      </c>
      <c r="D164">
        <v>11040023.215000002</v>
      </c>
      <c r="E164">
        <v>4327137.41</v>
      </c>
      <c r="F164">
        <v>23702862.445000008</v>
      </c>
    </row>
    <row r="165" spans="1:6" x14ac:dyDescent="0.3">
      <c r="A165" s="3">
        <v>1981</v>
      </c>
      <c r="B165">
        <v>172843.88</v>
      </c>
      <c r="C165">
        <v>8162857.9400000013</v>
      </c>
      <c r="D165">
        <v>11040023.215000002</v>
      </c>
      <c r="E165">
        <v>4327137.41</v>
      </c>
      <c r="F165">
        <v>23702862.445000008</v>
      </c>
    </row>
    <row r="166" spans="1:6" x14ac:dyDescent="0.3">
      <c r="A166" s="3">
        <v>1987</v>
      </c>
      <c r="B166">
        <v>172843.88</v>
      </c>
      <c r="C166">
        <v>8162857.9400000013</v>
      </c>
      <c r="D166">
        <v>11040023.215000002</v>
      </c>
      <c r="E166">
        <v>4327137.41</v>
      </c>
      <c r="F166">
        <v>23702862.445000008</v>
      </c>
    </row>
    <row r="167" spans="1:6" x14ac:dyDescent="0.3">
      <c r="A167" s="3">
        <v>1988</v>
      </c>
      <c r="B167">
        <v>172843.88</v>
      </c>
      <c r="C167">
        <v>8162857.9400000013</v>
      </c>
      <c r="D167">
        <v>11040023.215000002</v>
      </c>
      <c r="E167">
        <v>4327137.41</v>
      </c>
      <c r="F167">
        <v>23702862.445000008</v>
      </c>
    </row>
    <row r="168" spans="1:6" x14ac:dyDescent="0.3">
      <c r="A168" s="3">
        <v>1993</v>
      </c>
      <c r="B168">
        <v>172843.88</v>
      </c>
      <c r="C168">
        <v>8162857.9400000013</v>
      </c>
      <c r="D168">
        <v>11040023.215000002</v>
      </c>
      <c r="E168">
        <v>4327137.41</v>
      </c>
      <c r="F168">
        <v>23702862.445000008</v>
      </c>
    </row>
    <row r="169" spans="1:6" x14ac:dyDescent="0.3">
      <c r="A169" s="3">
        <v>1994</v>
      </c>
      <c r="B169">
        <v>172843.88</v>
      </c>
      <c r="C169">
        <v>8162857.9400000013</v>
      </c>
      <c r="D169">
        <v>11040023.215000002</v>
      </c>
      <c r="E169">
        <v>4327137.41</v>
      </c>
      <c r="F169">
        <v>23702862.445000008</v>
      </c>
    </row>
    <row r="170" spans="1:6" x14ac:dyDescent="0.3">
      <c r="A170" s="3">
        <v>1997</v>
      </c>
      <c r="B170">
        <v>172843.88</v>
      </c>
      <c r="C170">
        <v>8162857.9400000013</v>
      </c>
      <c r="D170">
        <v>11040023.215000002</v>
      </c>
      <c r="E170">
        <v>4327137.41</v>
      </c>
      <c r="F170">
        <v>23702862.445000008</v>
      </c>
    </row>
    <row r="171" spans="1:6" x14ac:dyDescent="0.3">
      <c r="A171" s="3">
        <v>1998</v>
      </c>
      <c r="B171">
        <v>172843.88</v>
      </c>
      <c r="C171">
        <v>8162857.9400000013</v>
      </c>
      <c r="D171">
        <v>11040023.215000002</v>
      </c>
      <c r="E171">
        <v>4327137.41</v>
      </c>
      <c r="F171">
        <v>23702862.445000008</v>
      </c>
    </row>
    <row r="172" spans="1:6" x14ac:dyDescent="0.3">
      <c r="A172" s="3">
        <v>2000</v>
      </c>
      <c r="B172">
        <v>172843.88</v>
      </c>
      <c r="C172">
        <v>8162857.9400000013</v>
      </c>
      <c r="D172">
        <v>11040023.215000002</v>
      </c>
      <c r="E172">
        <v>4327137.41</v>
      </c>
      <c r="F172">
        <v>23702862.445000008</v>
      </c>
    </row>
    <row r="173" spans="1:6" x14ac:dyDescent="0.3">
      <c r="A173" s="3">
        <v>2001</v>
      </c>
      <c r="B173">
        <v>172843.88</v>
      </c>
      <c r="C173">
        <v>8162857.9400000013</v>
      </c>
      <c r="D173">
        <v>11040023.215000002</v>
      </c>
      <c r="E173">
        <v>4327137.41</v>
      </c>
      <c r="F173">
        <v>23702862.445000008</v>
      </c>
    </row>
    <row r="174" spans="1:6" x14ac:dyDescent="0.3">
      <c r="A174" s="3">
        <v>2002</v>
      </c>
      <c r="B174">
        <v>172843.88</v>
      </c>
      <c r="C174">
        <v>8162857.9400000013</v>
      </c>
      <c r="D174">
        <v>11040023.215000002</v>
      </c>
      <c r="E174">
        <v>4327137.41</v>
      </c>
      <c r="F174">
        <v>23702862.445000008</v>
      </c>
    </row>
    <row r="175" spans="1:6" x14ac:dyDescent="0.3">
      <c r="A175" s="3">
        <v>2003</v>
      </c>
      <c r="B175">
        <v>172843.88</v>
      </c>
      <c r="C175">
        <v>8162857.9400000013</v>
      </c>
      <c r="D175">
        <v>11040023.215000002</v>
      </c>
      <c r="E175">
        <v>4327137.41</v>
      </c>
      <c r="F175">
        <v>23702862.445000008</v>
      </c>
    </row>
    <row r="176" spans="1:6" x14ac:dyDescent="0.3">
      <c r="A176" s="3">
        <v>2004</v>
      </c>
      <c r="B176">
        <v>172843.88</v>
      </c>
      <c r="C176">
        <v>8162857.9400000013</v>
      </c>
      <c r="D176">
        <v>11040023.215000002</v>
      </c>
      <c r="E176">
        <v>4327137.41</v>
      </c>
      <c r="F176">
        <v>23702862.445000008</v>
      </c>
    </row>
    <row r="177" spans="1:6" x14ac:dyDescent="0.3">
      <c r="A177" s="3">
        <v>2005</v>
      </c>
      <c r="B177">
        <v>172843.88</v>
      </c>
      <c r="C177">
        <v>8162857.9400000013</v>
      </c>
      <c r="D177">
        <v>11040023.215000002</v>
      </c>
      <c r="E177">
        <v>4327137.41</v>
      </c>
      <c r="F177">
        <v>23702862.445000008</v>
      </c>
    </row>
    <row r="178" spans="1:6" x14ac:dyDescent="0.3">
      <c r="A178" s="3">
        <v>2006</v>
      </c>
      <c r="B178">
        <v>172843.88</v>
      </c>
      <c r="C178">
        <v>8162857.9400000013</v>
      </c>
      <c r="D178">
        <v>11040023.215000002</v>
      </c>
      <c r="E178">
        <v>4327137.41</v>
      </c>
      <c r="F178">
        <v>23702862.445000008</v>
      </c>
    </row>
    <row r="179" spans="1:6" x14ac:dyDescent="0.3">
      <c r="A179" s="3">
        <v>2007</v>
      </c>
      <c r="B179">
        <v>172843.88</v>
      </c>
      <c r="C179">
        <v>8162857.9400000013</v>
      </c>
      <c r="D179">
        <v>11040023.215000002</v>
      </c>
      <c r="E179">
        <v>4327137.41</v>
      </c>
      <c r="F179">
        <v>23702862.445000008</v>
      </c>
    </row>
    <row r="180" spans="1:6" x14ac:dyDescent="0.3">
      <c r="A180" s="3">
        <v>2009</v>
      </c>
      <c r="B180">
        <v>172843.88</v>
      </c>
      <c r="C180">
        <v>8162857.9400000013</v>
      </c>
      <c r="D180">
        <v>11040023.215000002</v>
      </c>
      <c r="E180">
        <v>4327137.41</v>
      </c>
      <c r="F180">
        <v>23702862.445000008</v>
      </c>
    </row>
    <row r="181" spans="1:6" x14ac:dyDescent="0.3">
      <c r="A181" s="3">
        <v>2010</v>
      </c>
      <c r="B181">
        <v>172843.88</v>
      </c>
      <c r="C181">
        <v>8162857.9400000013</v>
      </c>
      <c r="D181">
        <v>11040023.215000002</v>
      </c>
      <c r="E181">
        <v>4327137.41</v>
      </c>
      <c r="F181">
        <v>23702862.445000008</v>
      </c>
    </row>
    <row r="182" spans="1:6" x14ac:dyDescent="0.3">
      <c r="A182" s="3">
        <v>2013</v>
      </c>
      <c r="B182">
        <v>172843.88</v>
      </c>
      <c r="C182">
        <v>8162857.9400000013</v>
      </c>
      <c r="D182">
        <v>11040023.215000002</v>
      </c>
      <c r="E182">
        <v>4327137.41</v>
      </c>
      <c r="F182">
        <v>23702862.445000008</v>
      </c>
    </row>
    <row r="183" spans="1:6" x14ac:dyDescent="0.3">
      <c r="A183" s="3">
        <v>2014</v>
      </c>
      <c r="B183">
        <v>172843.88</v>
      </c>
      <c r="C183">
        <v>8162857.9400000013</v>
      </c>
      <c r="D183">
        <v>11040023.215000002</v>
      </c>
      <c r="E183">
        <v>4327137.41</v>
      </c>
      <c r="F183">
        <v>23702862.445000008</v>
      </c>
    </row>
    <row r="184" spans="1:6" x14ac:dyDescent="0.3">
      <c r="A184" s="3">
        <v>2016</v>
      </c>
      <c r="B184">
        <v>172843.88</v>
      </c>
      <c r="C184">
        <v>8162857.9400000013</v>
      </c>
      <c r="D184">
        <v>11040023.215000002</v>
      </c>
      <c r="E184">
        <v>4327137.41</v>
      </c>
      <c r="F184">
        <v>23702862.445000008</v>
      </c>
    </row>
    <row r="185" spans="1:6" x14ac:dyDescent="0.3">
      <c r="A185" s="3">
        <v>2017</v>
      </c>
      <c r="B185">
        <v>172843.88</v>
      </c>
      <c r="C185">
        <v>8162857.9400000013</v>
      </c>
      <c r="D185">
        <v>11040023.215000002</v>
      </c>
      <c r="E185">
        <v>4327137.41</v>
      </c>
      <c r="F185">
        <v>23702862.445000008</v>
      </c>
    </row>
    <row r="186" spans="1:6" x14ac:dyDescent="0.3">
      <c r="A186" s="3">
        <v>2018</v>
      </c>
      <c r="B186">
        <v>172843.88</v>
      </c>
      <c r="C186">
        <v>8162857.9400000013</v>
      </c>
      <c r="D186">
        <v>11040023.215000002</v>
      </c>
      <c r="E186">
        <v>4327137.41</v>
      </c>
      <c r="F186">
        <v>23702862.445000008</v>
      </c>
    </row>
    <row r="187" spans="1:6" x14ac:dyDescent="0.3">
      <c r="A187" s="3">
        <v>2019</v>
      </c>
      <c r="B187">
        <v>172843.88</v>
      </c>
      <c r="C187">
        <v>8162857.9400000013</v>
      </c>
      <c r="D187">
        <v>11040023.215000002</v>
      </c>
      <c r="E187">
        <v>4327137.41</v>
      </c>
      <c r="F187">
        <v>23702862.445000008</v>
      </c>
    </row>
    <row r="188" spans="1:6" x14ac:dyDescent="0.3">
      <c r="A188" s="3">
        <v>2020</v>
      </c>
      <c r="B188">
        <v>172843.88</v>
      </c>
      <c r="C188">
        <v>8162857.9400000013</v>
      </c>
      <c r="D188">
        <v>11040023.215000002</v>
      </c>
      <c r="E188">
        <v>4327137.41</v>
      </c>
      <c r="F188">
        <v>23702862.445000008</v>
      </c>
    </row>
    <row r="189" spans="1:6" x14ac:dyDescent="0.3">
      <c r="A189" s="3">
        <v>2021</v>
      </c>
      <c r="B189">
        <v>172843.88</v>
      </c>
      <c r="C189">
        <v>8162857.9400000013</v>
      </c>
      <c r="D189">
        <v>11040023.215000002</v>
      </c>
      <c r="E189">
        <v>4327137.41</v>
      </c>
      <c r="F189">
        <v>23702862.445000008</v>
      </c>
    </row>
    <row r="190" spans="1:6" x14ac:dyDescent="0.3">
      <c r="A190" s="3">
        <v>2023</v>
      </c>
      <c r="B190">
        <v>172843.88</v>
      </c>
      <c r="C190">
        <v>8162857.9400000013</v>
      </c>
      <c r="D190">
        <v>11040023.215000002</v>
      </c>
      <c r="E190">
        <v>4327137.41</v>
      </c>
      <c r="F190">
        <v>23702862.445000008</v>
      </c>
    </row>
    <row r="191" spans="1:6" x14ac:dyDescent="0.3">
      <c r="A191" s="3">
        <v>2024</v>
      </c>
      <c r="B191">
        <v>172843.88</v>
      </c>
      <c r="C191">
        <v>8162857.9400000013</v>
      </c>
      <c r="D191">
        <v>11040023.215000002</v>
      </c>
      <c r="E191">
        <v>4327137.41</v>
      </c>
      <c r="F191">
        <v>23702862.445000008</v>
      </c>
    </row>
    <row r="192" spans="1:6" x14ac:dyDescent="0.3">
      <c r="A192" s="3">
        <v>2025</v>
      </c>
      <c r="B192">
        <v>172843.88</v>
      </c>
      <c r="C192">
        <v>8162857.9400000013</v>
      </c>
      <c r="D192">
        <v>11040023.215000002</v>
      </c>
      <c r="E192">
        <v>4327137.41</v>
      </c>
      <c r="F192">
        <v>23702862.445000008</v>
      </c>
    </row>
    <row r="193" spans="1:6" x14ac:dyDescent="0.3">
      <c r="A193" s="3">
        <v>2026</v>
      </c>
      <c r="B193">
        <v>172843.88</v>
      </c>
      <c r="C193">
        <v>8162857.9400000013</v>
      </c>
      <c r="D193">
        <v>11040023.215000002</v>
      </c>
      <c r="E193">
        <v>4327137.41</v>
      </c>
      <c r="F193">
        <v>23702862.445000008</v>
      </c>
    </row>
    <row r="194" spans="1:6" x14ac:dyDescent="0.3">
      <c r="A194" s="3">
        <v>2027</v>
      </c>
      <c r="B194">
        <v>172843.88</v>
      </c>
      <c r="C194">
        <v>8162857.9400000013</v>
      </c>
      <c r="D194">
        <v>11040023.215000002</v>
      </c>
      <c r="E194">
        <v>4327137.41</v>
      </c>
      <c r="F194">
        <v>23702862.445000008</v>
      </c>
    </row>
    <row r="195" spans="1:6" x14ac:dyDescent="0.3">
      <c r="A195" s="3">
        <v>2028</v>
      </c>
      <c r="B195">
        <v>172843.88</v>
      </c>
      <c r="C195">
        <v>8162857.9400000013</v>
      </c>
      <c r="D195">
        <v>11040023.215000002</v>
      </c>
      <c r="E195">
        <v>4327137.41</v>
      </c>
      <c r="F195">
        <v>23702862.445000008</v>
      </c>
    </row>
    <row r="196" spans="1:6" x14ac:dyDescent="0.3">
      <c r="A196" s="3">
        <v>2029</v>
      </c>
      <c r="B196">
        <v>172843.88</v>
      </c>
      <c r="C196">
        <v>8162857.9400000013</v>
      </c>
      <c r="D196">
        <v>11040023.215000002</v>
      </c>
      <c r="E196">
        <v>4327137.41</v>
      </c>
      <c r="F196">
        <v>23702862.445000008</v>
      </c>
    </row>
    <row r="197" spans="1:6" x14ac:dyDescent="0.3">
      <c r="A197" s="3">
        <v>2030</v>
      </c>
      <c r="B197">
        <v>172843.88</v>
      </c>
      <c r="C197">
        <v>8162857.9400000013</v>
      </c>
      <c r="D197">
        <v>11040023.215000002</v>
      </c>
      <c r="E197">
        <v>4327137.41</v>
      </c>
      <c r="F197">
        <v>23702862.445000008</v>
      </c>
    </row>
    <row r="198" spans="1:6" x14ac:dyDescent="0.3">
      <c r="A198" s="3">
        <v>2031</v>
      </c>
      <c r="B198">
        <v>172843.88</v>
      </c>
      <c r="C198">
        <v>8162857.9400000013</v>
      </c>
      <c r="D198">
        <v>11040023.215000002</v>
      </c>
      <c r="E198">
        <v>4327137.41</v>
      </c>
      <c r="F198">
        <v>23702862.445000008</v>
      </c>
    </row>
    <row r="199" spans="1:6" x14ac:dyDescent="0.3">
      <c r="A199" s="3">
        <v>2032</v>
      </c>
      <c r="B199">
        <v>172843.88</v>
      </c>
      <c r="C199">
        <v>8162857.9400000013</v>
      </c>
      <c r="D199">
        <v>11040023.215000002</v>
      </c>
      <c r="E199">
        <v>4327137.41</v>
      </c>
      <c r="F199">
        <v>23702862.445000008</v>
      </c>
    </row>
    <row r="200" spans="1:6" x14ac:dyDescent="0.3">
      <c r="A200" s="3">
        <v>2034</v>
      </c>
      <c r="B200">
        <v>172843.88</v>
      </c>
      <c r="C200">
        <v>8162857.9400000013</v>
      </c>
      <c r="D200">
        <v>11040023.215000002</v>
      </c>
      <c r="E200">
        <v>4327137.41</v>
      </c>
      <c r="F200">
        <v>23702862.445000008</v>
      </c>
    </row>
    <row r="201" spans="1:6" x14ac:dyDescent="0.3">
      <c r="A201" s="3">
        <v>2036</v>
      </c>
      <c r="B201">
        <v>172843.88</v>
      </c>
      <c r="C201">
        <v>8162857.9400000013</v>
      </c>
      <c r="D201">
        <v>11040023.215000002</v>
      </c>
      <c r="E201">
        <v>4327137.41</v>
      </c>
      <c r="F201">
        <v>23702862.445000008</v>
      </c>
    </row>
    <row r="202" spans="1:6" x14ac:dyDescent="0.3">
      <c r="A202" s="3">
        <v>2039</v>
      </c>
      <c r="B202">
        <v>172843.88</v>
      </c>
      <c r="C202">
        <v>8162857.9400000013</v>
      </c>
      <c r="D202">
        <v>11040023.215000002</v>
      </c>
      <c r="E202">
        <v>4327137.41</v>
      </c>
      <c r="F202">
        <v>23702862.445000008</v>
      </c>
    </row>
    <row r="203" spans="1:6" x14ac:dyDescent="0.3">
      <c r="A203" s="3">
        <v>2040</v>
      </c>
      <c r="B203">
        <v>172843.88</v>
      </c>
      <c r="C203">
        <v>8162857.9400000013</v>
      </c>
      <c r="D203">
        <v>11040023.215000002</v>
      </c>
      <c r="E203">
        <v>4327137.41</v>
      </c>
      <c r="F203">
        <v>23702862.445000008</v>
      </c>
    </row>
    <row r="204" spans="1:6" x14ac:dyDescent="0.3">
      <c r="A204" s="3">
        <v>2041</v>
      </c>
      <c r="B204">
        <v>172843.88</v>
      </c>
      <c r="C204">
        <v>8162857.9400000013</v>
      </c>
      <c r="D204">
        <v>11040023.215000002</v>
      </c>
      <c r="E204">
        <v>4327137.41</v>
      </c>
      <c r="F204">
        <v>23702862.445000008</v>
      </c>
    </row>
    <row r="205" spans="1:6" x14ac:dyDescent="0.3">
      <c r="A205" s="3">
        <v>2042</v>
      </c>
      <c r="B205">
        <v>172843.88</v>
      </c>
      <c r="C205">
        <v>8162857.9400000013</v>
      </c>
      <c r="D205">
        <v>11040023.215000002</v>
      </c>
      <c r="E205">
        <v>4327137.41</v>
      </c>
      <c r="F205">
        <v>23702862.445000008</v>
      </c>
    </row>
    <row r="206" spans="1:6" x14ac:dyDescent="0.3">
      <c r="A206" s="3">
        <v>2043</v>
      </c>
      <c r="B206">
        <v>172843.88</v>
      </c>
      <c r="C206">
        <v>8162857.9400000013</v>
      </c>
      <c r="D206">
        <v>11040023.215000002</v>
      </c>
      <c r="E206">
        <v>4327137.41</v>
      </c>
      <c r="F206">
        <v>23702862.445000008</v>
      </c>
    </row>
    <row r="207" spans="1:6" x14ac:dyDescent="0.3">
      <c r="A207" s="3">
        <v>2044</v>
      </c>
      <c r="B207">
        <v>172843.88</v>
      </c>
      <c r="C207">
        <v>8162857.9400000013</v>
      </c>
      <c r="D207">
        <v>11040023.215000002</v>
      </c>
      <c r="E207">
        <v>4327137.41</v>
      </c>
      <c r="F207">
        <v>23702862.445000008</v>
      </c>
    </row>
    <row r="208" spans="1:6" x14ac:dyDescent="0.3">
      <c r="A208" s="3">
        <v>2046</v>
      </c>
      <c r="B208">
        <v>172843.88</v>
      </c>
      <c r="C208">
        <v>8162857.9400000013</v>
      </c>
      <c r="D208">
        <v>11040023.215000002</v>
      </c>
      <c r="E208">
        <v>4327137.41</v>
      </c>
      <c r="F208">
        <v>23702862.445000008</v>
      </c>
    </row>
    <row r="209" spans="1:6" x14ac:dyDescent="0.3">
      <c r="A209" s="3">
        <v>2047</v>
      </c>
      <c r="B209">
        <v>172843.88</v>
      </c>
      <c r="C209">
        <v>8162857.9400000013</v>
      </c>
      <c r="D209">
        <v>11040023.215000002</v>
      </c>
      <c r="E209">
        <v>4327137.41</v>
      </c>
      <c r="F209">
        <v>23702862.445000008</v>
      </c>
    </row>
    <row r="210" spans="1:6" x14ac:dyDescent="0.3">
      <c r="A210" s="3">
        <v>2048</v>
      </c>
      <c r="B210">
        <v>172843.88</v>
      </c>
      <c r="C210">
        <v>8162857.9400000013</v>
      </c>
      <c r="D210">
        <v>11040023.215000002</v>
      </c>
      <c r="E210">
        <v>4327137.41</v>
      </c>
      <c r="F210">
        <v>23702862.445000008</v>
      </c>
    </row>
    <row r="211" spans="1:6" x14ac:dyDescent="0.3">
      <c r="A211" s="3">
        <v>2049</v>
      </c>
      <c r="B211">
        <v>172843.88</v>
      </c>
      <c r="C211">
        <v>8162857.9400000013</v>
      </c>
      <c r="D211">
        <v>11040023.215000002</v>
      </c>
      <c r="E211">
        <v>4327137.41</v>
      </c>
      <c r="F211">
        <v>23702862.445000008</v>
      </c>
    </row>
    <row r="212" spans="1:6" x14ac:dyDescent="0.3">
      <c r="A212" s="3">
        <v>2050</v>
      </c>
      <c r="B212">
        <v>172843.88</v>
      </c>
      <c r="C212">
        <v>8162857.9400000013</v>
      </c>
      <c r="D212">
        <v>11040023.215000002</v>
      </c>
      <c r="E212">
        <v>4327137.41</v>
      </c>
      <c r="F212">
        <v>23702862.445000008</v>
      </c>
    </row>
    <row r="213" spans="1:6" x14ac:dyDescent="0.3">
      <c r="A213" s="3">
        <v>2051</v>
      </c>
      <c r="B213">
        <v>172843.88</v>
      </c>
      <c r="C213">
        <v>8162857.9400000013</v>
      </c>
      <c r="D213">
        <v>11040023.215000002</v>
      </c>
      <c r="E213">
        <v>4327137.41</v>
      </c>
      <c r="F213">
        <v>23702862.445000008</v>
      </c>
    </row>
    <row r="214" spans="1:6" x14ac:dyDescent="0.3">
      <c r="A214" s="3">
        <v>2053</v>
      </c>
      <c r="B214">
        <v>172843.88</v>
      </c>
      <c r="C214">
        <v>8162857.9400000013</v>
      </c>
      <c r="D214">
        <v>11040023.215000002</v>
      </c>
      <c r="E214">
        <v>4327137.41</v>
      </c>
      <c r="F214">
        <v>23702862.445000008</v>
      </c>
    </row>
    <row r="215" spans="1:6" x14ac:dyDescent="0.3">
      <c r="A215" s="3">
        <v>2055</v>
      </c>
      <c r="B215">
        <v>172843.88</v>
      </c>
      <c r="C215">
        <v>8162857.9400000013</v>
      </c>
      <c r="D215">
        <v>11040023.215000002</v>
      </c>
      <c r="E215">
        <v>4327137.41</v>
      </c>
      <c r="F215">
        <v>23702862.445000008</v>
      </c>
    </row>
    <row r="216" spans="1:6" x14ac:dyDescent="0.3">
      <c r="A216" s="3">
        <v>2056</v>
      </c>
      <c r="B216">
        <v>172843.88</v>
      </c>
      <c r="C216">
        <v>8162857.9400000013</v>
      </c>
      <c r="D216">
        <v>11040023.215000002</v>
      </c>
      <c r="E216">
        <v>4327137.41</v>
      </c>
      <c r="F216">
        <v>23702862.445000008</v>
      </c>
    </row>
    <row r="217" spans="1:6" x14ac:dyDescent="0.3">
      <c r="A217" s="3">
        <v>2057</v>
      </c>
      <c r="B217">
        <v>172843.88</v>
      </c>
      <c r="C217">
        <v>8162857.9400000013</v>
      </c>
      <c r="D217">
        <v>11040023.215000002</v>
      </c>
      <c r="E217">
        <v>4327137.41</v>
      </c>
      <c r="F217">
        <v>23702862.445000008</v>
      </c>
    </row>
    <row r="218" spans="1:6" x14ac:dyDescent="0.3">
      <c r="A218" s="3">
        <v>2058</v>
      </c>
      <c r="B218">
        <v>172843.88</v>
      </c>
      <c r="C218">
        <v>8162857.9400000013</v>
      </c>
      <c r="D218">
        <v>11040023.215000002</v>
      </c>
      <c r="E218">
        <v>4327137.41</v>
      </c>
      <c r="F218">
        <v>23702862.445000008</v>
      </c>
    </row>
    <row r="219" spans="1:6" x14ac:dyDescent="0.3">
      <c r="A219" s="3">
        <v>2059</v>
      </c>
      <c r="B219">
        <v>172843.88</v>
      </c>
      <c r="C219">
        <v>8162857.9400000013</v>
      </c>
      <c r="D219">
        <v>11040023.215000002</v>
      </c>
      <c r="E219">
        <v>4327137.41</v>
      </c>
      <c r="F219">
        <v>23702862.445000008</v>
      </c>
    </row>
    <row r="220" spans="1:6" x14ac:dyDescent="0.3">
      <c r="A220" s="3">
        <v>2066</v>
      </c>
      <c r="B220">
        <v>172843.88</v>
      </c>
      <c r="C220">
        <v>8162857.9400000013</v>
      </c>
      <c r="D220">
        <v>11040023.215000002</v>
      </c>
      <c r="E220">
        <v>4327137.41</v>
      </c>
      <c r="F220">
        <v>23702862.445000008</v>
      </c>
    </row>
    <row r="221" spans="1:6" x14ac:dyDescent="0.3">
      <c r="A221" s="3">
        <v>2067</v>
      </c>
      <c r="B221">
        <v>172843.88</v>
      </c>
      <c r="C221">
        <v>8162857.9400000013</v>
      </c>
      <c r="D221">
        <v>11040023.215000002</v>
      </c>
      <c r="E221">
        <v>4327137.41</v>
      </c>
      <c r="F221">
        <v>23702862.445000008</v>
      </c>
    </row>
    <row r="222" spans="1:6" x14ac:dyDescent="0.3">
      <c r="A222" s="3">
        <v>2068</v>
      </c>
      <c r="B222">
        <v>172843.88</v>
      </c>
      <c r="C222">
        <v>8162857.9400000013</v>
      </c>
      <c r="D222">
        <v>11040023.215000002</v>
      </c>
      <c r="E222">
        <v>4327137.41</v>
      </c>
      <c r="F222">
        <v>23702862.445000008</v>
      </c>
    </row>
    <row r="223" spans="1:6" x14ac:dyDescent="0.3">
      <c r="A223" s="3">
        <v>2069</v>
      </c>
      <c r="B223">
        <v>172843.88</v>
      </c>
      <c r="C223">
        <v>8162857.9400000013</v>
      </c>
      <c r="D223">
        <v>11040023.215000002</v>
      </c>
      <c r="E223">
        <v>4327137.41</v>
      </c>
      <c r="F223">
        <v>23702862.445000008</v>
      </c>
    </row>
    <row r="224" spans="1:6" x14ac:dyDescent="0.3">
      <c r="A224" s="3">
        <v>2070</v>
      </c>
      <c r="B224">
        <v>172843.88</v>
      </c>
      <c r="C224">
        <v>8162857.9400000013</v>
      </c>
      <c r="D224">
        <v>11040023.215000002</v>
      </c>
      <c r="E224">
        <v>4327137.41</v>
      </c>
      <c r="F224">
        <v>23702862.445000008</v>
      </c>
    </row>
    <row r="225" spans="1:6" x14ac:dyDescent="0.3">
      <c r="A225" s="3">
        <v>2071</v>
      </c>
      <c r="B225">
        <v>172843.88</v>
      </c>
      <c r="C225">
        <v>8162857.9400000013</v>
      </c>
      <c r="D225">
        <v>11040023.215000002</v>
      </c>
      <c r="E225">
        <v>4327137.41</v>
      </c>
      <c r="F225">
        <v>23702862.445000008</v>
      </c>
    </row>
    <row r="226" spans="1:6" x14ac:dyDescent="0.3">
      <c r="A226" s="3">
        <v>2072</v>
      </c>
      <c r="B226">
        <v>172843.88</v>
      </c>
      <c r="C226">
        <v>8162857.9400000013</v>
      </c>
      <c r="D226">
        <v>11040023.215000002</v>
      </c>
      <c r="E226">
        <v>4327137.41</v>
      </c>
      <c r="F226">
        <v>23702862.445000008</v>
      </c>
    </row>
    <row r="227" spans="1:6" x14ac:dyDescent="0.3">
      <c r="A227" s="3">
        <v>2074</v>
      </c>
      <c r="B227">
        <v>172843.88</v>
      </c>
      <c r="C227">
        <v>8162857.9400000013</v>
      </c>
      <c r="D227">
        <v>11040023.215000002</v>
      </c>
      <c r="E227">
        <v>4327137.41</v>
      </c>
      <c r="F227">
        <v>23702862.445000008</v>
      </c>
    </row>
    <row r="228" spans="1:6" x14ac:dyDescent="0.3">
      <c r="A228" s="3">
        <v>2075</v>
      </c>
      <c r="B228">
        <v>172843.88</v>
      </c>
      <c r="C228">
        <v>8162857.9400000013</v>
      </c>
      <c r="D228">
        <v>11040023.215000002</v>
      </c>
      <c r="E228">
        <v>4327137.41</v>
      </c>
      <c r="F228">
        <v>23702862.445000008</v>
      </c>
    </row>
    <row r="229" spans="1:6" x14ac:dyDescent="0.3">
      <c r="A229" s="3">
        <v>2076</v>
      </c>
      <c r="B229">
        <v>172843.88</v>
      </c>
      <c r="C229">
        <v>8162857.9400000013</v>
      </c>
      <c r="D229">
        <v>11040023.215000002</v>
      </c>
      <c r="E229">
        <v>4327137.41</v>
      </c>
      <c r="F229">
        <v>23702862.445000008</v>
      </c>
    </row>
    <row r="230" spans="1:6" x14ac:dyDescent="0.3">
      <c r="A230" s="3">
        <v>2077</v>
      </c>
      <c r="B230">
        <v>172843.88</v>
      </c>
      <c r="C230">
        <v>8162857.9400000013</v>
      </c>
      <c r="D230">
        <v>11040023.215000002</v>
      </c>
      <c r="E230">
        <v>4327137.41</v>
      </c>
      <c r="F230">
        <v>23702862.445000008</v>
      </c>
    </row>
    <row r="231" spans="1:6" x14ac:dyDescent="0.3">
      <c r="A231" s="3">
        <v>2078</v>
      </c>
      <c r="B231">
        <v>172843.88</v>
      </c>
      <c r="C231">
        <v>8162857.9400000013</v>
      </c>
      <c r="D231">
        <v>11040023.215000002</v>
      </c>
      <c r="E231">
        <v>4327137.41</v>
      </c>
      <c r="F231">
        <v>23702862.445000008</v>
      </c>
    </row>
    <row r="232" spans="1:6" x14ac:dyDescent="0.3">
      <c r="A232" s="3">
        <v>2082</v>
      </c>
      <c r="B232">
        <v>172843.88</v>
      </c>
      <c r="C232">
        <v>8162857.9400000013</v>
      </c>
      <c r="D232">
        <v>11040023.215000002</v>
      </c>
      <c r="E232">
        <v>4327137.41</v>
      </c>
      <c r="F232">
        <v>23702862.445000008</v>
      </c>
    </row>
    <row r="233" spans="1:6" x14ac:dyDescent="0.3">
      <c r="A233" s="3">
        <v>2084</v>
      </c>
      <c r="B233">
        <v>172843.88</v>
      </c>
      <c r="C233">
        <v>8162857.9400000013</v>
      </c>
      <c r="D233">
        <v>11040023.215000002</v>
      </c>
      <c r="E233">
        <v>4327137.41</v>
      </c>
      <c r="F233">
        <v>23702862.445000008</v>
      </c>
    </row>
    <row r="234" spans="1:6" x14ac:dyDescent="0.3">
      <c r="A234" s="3">
        <v>2087</v>
      </c>
      <c r="B234">
        <v>172843.88</v>
      </c>
      <c r="C234">
        <v>8162857.9400000013</v>
      </c>
      <c r="D234">
        <v>11040023.215000002</v>
      </c>
      <c r="E234">
        <v>4327137.41</v>
      </c>
      <c r="F234">
        <v>23702862.445000008</v>
      </c>
    </row>
    <row r="235" spans="1:6" x14ac:dyDescent="0.3">
      <c r="A235" s="3">
        <v>2088</v>
      </c>
      <c r="B235">
        <v>172843.88</v>
      </c>
      <c r="C235">
        <v>8162857.9400000013</v>
      </c>
      <c r="D235">
        <v>11040023.215000002</v>
      </c>
      <c r="E235">
        <v>4327137.41</v>
      </c>
      <c r="F235">
        <v>23702862.445000008</v>
      </c>
    </row>
    <row r="236" spans="1:6" x14ac:dyDescent="0.3">
      <c r="A236" s="3">
        <v>2089</v>
      </c>
      <c r="B236">
        <v>172843.88</v>
      </c>
      <c r="C236">
        <v>8162857.9400000013</v>
      </c>
      <c r="D236">
        <v>11040023.215000002</v>
      </c>
      <c r="E236">
        <v>4327137.41</v>
      </c>
      <c r="F236">
        <v>23702862.445000008</v>
      </c>
    </row>
    <row r="237" spans="1:6" x14ac:dyDescent="0.3">
      <c r="A237" s="3">
        <v>2092</v>
      </c>
      <c r="B237">
        <v>172843.88</v>
      </c>
      <c r="C237">
        <v>8162857.9400000013</v>
      </c>
      <c r="D237">
        <v>11040023.215000002</v>
      </c>
      <c r="E237">
        <v>4327137.41</v>
      </c>
      <c r="F237">
        <v>23702862.445000008</v>
      </c>
    </row>
    <row r="238" spans="1:6" x14ac:dyDescent="0.3">
      <c r="A238" s="3">
        <v>2093</v>
      </c>
      <c r="B238">
        <v>172843.88</v>
      </c>
      <c r="C238">
        <v>8162857.9400000013</v>
      </c>
      <c r="D238">
        <v>11040023.215000002</v>
      </c>
      <c r="E238">
        <v>4327137.41</v>
      </c>
      <c r="F238">
        <v>23702862.445000008</v>
      </c>
    </row>
    <row r="239" spans="1:6" x14ac:dyDescent="0.3">
      <c r="A239" s="3">
        <v>2096</v>
      </c>
      <c r="B239">
        <v>172843.88</v>
      </c>
      <c r="C239">
        <v>8162857.9400000013</v>
      </c>
      <c r="D239">
        <v>11040023.215000002</v>
      </c>
      <c r="E239">
        <v>4327137.41</v>
      </c>
      <c r="F239">
        <v>23702862.445000008</v>
      </c>
    </row>
    <row r="240" spans="1:6" x14ac:dyDescent="0.3">
      <c r="A240" s="3">
        <v>2099</v>
      </c>
      <c r="B240">
        <v>172843.88</v>
      </c>
      <c r="C240">
        <v>8162857.9400000013</v>
      </c>
      <c r="D240">
        <v>11040023.215000002</v>
      </c>
      <c r="E240">
        <v>4327137.41</v>
      </c>
      <c r="F240">
        <v>23702862.445000008</v>
      </c>
    </row>
    <row r="241" spans="1:6" x14ac:dyDescent="0.3">
      <c r="A241" s="3">
        <v>2101</v>
      </c>
      <c r="B241">
        <v>172843.88</v>
      </c>
      <c r="C241">
        <v>8162857.9400000013</v>
      </c>
      <c r="D241">
        <v>11040023.215000002</v>
      </c>
      <c r="E241">
        <v>4327137.41</v>
      </c>
      <c r="F241">
        <v>23702862.445000008</v>
      </c>
    </row>
    <row r="242" spans="1:6" x14ac:dyDescent="0.3">
      <c r="A242" s="3">
        <v>2105</v>
      </c>
      <c r="B242">
        <v>172843.88</v>
      </c>
      <c r="C242">
        <v>8162857.9400000013</v>
      </c>
      <c r="D242">
        <v>11040023.215000002</v>
      </c>
      <c r="E242">
        <v>4327137.41</v>
      </c>
      <c r="F242">
        <v>23702862.445000008</v>
      </c>
    </row>
    <row r="243" spans="1:6" x14ac:dyDescent="0.3">
      <c r="A243" s="3">
        <v>2106</v>
      </c>
      <c r="B243">
        <v>172843.88</v>
      </c>
      <c r="C243">
        <v>8162857.9400000013</v>
      </c>
      <c r="D243">
        <v>11040023.215000002</v>
      </c>
      <c r="E243">
        <v>4327137.41</v>
      </c>
      <c r="F243">
        <v>23702862.445000008</v>
      </c>
    </row>
    <row r="244" spans="1:6" x14ac:dyDescent="0.3">
      <c r="A244" s="3">
        <v>2107</v>
      </c>
      <c r="B244">
        <v>172843.88</v>
      </c>
      <c r="C244">
        <v>8162857.9400000013</v>
      </c>
      <c r="D244">
        <v>11040023.215000002</v>
      </c>
      <c r="E244">
        <v>4327137.41</v>
      </c>
      <c r="F244">
        <v>23702862.445000008</v>
      </c>
    </row>
    <row r="245" spans="1:6" x14ac:dyDescent="0.3">
      <c r="A245" s="3">
        <v>2110</v>
      </c>
      <c r="B245">
        <v>172843.88</v>
      </c>
      <c r="C245">
        <v>8162857.9400000013</v>
      </c>
      <c r="D245">
        <v>11040023.215000002</v>
      </c>
      <c r="E245">
        <v>4327137.41</v>
      </c>
      <c r="F245">
        <v>23702862.445000008</v>
      </c>
    </row>
    <row r="246" spans="1:6" x14ac:dyDescent="0.3">
      <c r="A246" s="3">
        <v>2111</v>
      </c>
      <c r="B246">
        <v>172843.88</v>
      </c>
      <c r="C246">
        <v>8162857.9400000013</v>
      </c>
      <c r="D246">
        <v>11040023.215000002</v>
      </c>
      <c r="E246">
        <v>4327137.41</v>
      </c>
      <c r="F246">
        <v>23702862.445000008</v>
      </c>
    </row>
    <row r="247" spans="1:6" x14ac:dyDescent="0.3">
      <c r="A247" s="3">
        <v>2112</v>
      </c>
      <c r="B247">
        <v>172843.88</v>
      </c>
      <c r="C247">
        <v>8162857.9400000013</v>
      </c>
      <c r="D247">
        <v>11040023.215000002</v>
      </c>
      <c r="E247">
        <v>4327137.41</v>
      </c>
      <c r="F247">
        <v>23702862.445000008</v>
      </c>
    </row>
    <row r="248" spans="1:6" x14ac:dyDescent="0.3">
      <c r="A248" s="3">
        <v>2113</v>
      </c>
      <c r="B248">
        <v>172843.88</v>
      </c>
      <c r="C248">
        <v>8162857.9400000013</v>
      </c>
      <c r="D248">
        <v>11040023.215000002</v>
      </c>
      <c r="E248">
        <v>4327137.41</v>
      </c>
      <c r="F248">
        <v>23702862.445000008</v>
      </c>
    </row>
    <row r="249" spans="1:6" x14ac:dyDescent="0.3">
      <c r="A249" s="3">
        <v>2116</v>
      </c>
      <c r="B249">
        <v>172843.88</v>
      </c>
      <c r="C249">
        <v>8162857.9400000013</v>
      </c>
      <c r="D249">
        <v>11040023.215000002</v>
      </c>
      <c r="E249">
        <v>4327137.41</v>
      </c>
      <c r="F249">
        <v>23702862.445000008</v>
      </c>
    </row>
    <row r="250" spans="1:6" x14ac:dyDescent="0.3">
      <c r="A250" s="3">
        <v>2119</v>
      </c>
      <c r="B250">
        <v>172843.88</v>
      </c>
      <c r="C250">
        <v>8162857.9400000013</v>
      </c>
      <c r="D250">
        <v>11040023.215000002</v>
      </c>
      <c r="E250">
        <v>4327137.41</v>
      </c>
      <c r="F250">
        <v>23702862.445000008</v>
      </c>
    </row>
    <row r="251" spans="1:6" x14ac:dyDescent="0.3">
      <c r="A251" s="3">
        <v>2220</v>
      </c>
      <c r="B251">
        <v>172843.88</v>
      </c>
      <c r="C251">
        <v>8162857.9400000013</v>
      </c>
      <c r="D251">
        <v>11040023.215000002</v>
      </c>
      <c r="E251">
        <v>4327137.41</v>
      </c>
      <c r="F251">
        <v>23702862.445000008</v>
      </c>
    </row>
    <row r="252" spans="1:6" x14ac:dyDescent="0.3">
      <c r="A252" s="3">
        <v>2221</v>
      </c>
      <c r="B252">
        <v>172843.88</v>
      </c>
      <c r="C252">
        <v>8162857.9400000013</v>
      </c>
      <c r="D252">
        <v>11040023.215000002</v>
      </c>
      <c r="E252">
        <v>4327137.41</v>
      </c>
      <c r="F252">
        <v>23702862.445000008</v>
      </c>
    </row>
    <row r="253" spans="1:6" x14ac:dyDescent="0.3">
      <c r="A253" s="3">
        <v>2222</v>
      </c>
      <c r="B253">
        <v>172843.88</v>
      </c>
      <c r="C253">
        <v>8162857.9400000013</v>
      </c>
      <c r="D253">
        <v>11040023.215000002</v>
      </c>
      <c r="E253">
        <v>4327137.41</v>
      </c>
      <c r="F253">
        <v>23702862.445000008</v>
      </c>
    </row>
    <row r="254" spans="1:6" x14ac:dyDescent="0.3">
      <c r="A254" s="3">
        <v>2223</v>
      </c>
      <c r="B254">
        <v>172843.88</v>
      </c>
      <c r="C254">
        <v>8162857.9400000013</v>
      </c>
      <c r="D254">
        <v>11040023.215000002</v>
      </c>
      <c r="E254">
        <v>4327137.41</v>
      </c>
      <c r="F254">
        <v>23702862.445000008</v>
      </c>
    </row>
    <row r="255" spans="1:6" x14ac:dyDescent="0.3">
      <c r="A255" s="3">
        <v>2227</v>
      </c>
      <c r="B255">
        <v>172843.88</v>
      </c>
      <c r="C255">
        <v>8162857.9400000013</v>
      </c>
      <c r="D255">
        <v>11040023.215000002</v>
      </c>
      <c r="E255">
        <v>4327137.41</v>
      </c>
      <c r="F255">
        <v>23702862.445000008</v>
      </c>
    </row>
    <row r="256" spans="1:6" x14ac:dyDescent="0.3">
      <c r="A256" s="3">
        <v>2234</v>
      </c>
      <c r="B256">
        <v>172843.88</v>
      </c>
      <c r="C256">
        <v>8162857.9400000013</v>
      </c>
      <c r="D256">
        <v>11040023.215000002</v>
      </c>
      <c r="E256">
        <v>4327137.41</v>
      </c>
      <c r="F256">
        <v>23702862.445000008</v>
      </c>
    </row>
    <row r="257" spans="1:6" x14ac:dyDescent="0.3">
      <c r="A257" s="3">
        <v>2237</v>
      </c>
      <c r="B257">
        <v>172843.88</v>
      </c>
      <c r="C257">
        <v>8162857.9400000013</v>
      </c>
      <c r="D257">
        <v>11040023.215000002</v>
      </c>
      <c r="E257">
        <v>4327137.41</v>
      </c>
      <c r="F257">
        <v>23702862.445000008</v>
      </c>
    </row>
    <row r="258" spans="1:6" x14ac:dyDescent="0.3">
      <c r="A258" s="3">
        <v>2241</v>
      </c>
      <c r="B258">
        <v>172843.88</v>
      </c>
      <c r="C258">
        <v>8162857.9400000013</v>
      </c>
      <c r="D258">
        <v>11040023.215000002</v>
      </c>
      <c r="E258">
        <v>4327137.41</v>
      </c>
      <c r="F258">
        <v>23702862.445000008</v>
      </c>
    </row>
    <row r="259" spans="1:6" x14ac:dyDescent="0.3">
      <c r="A259" s="3">
        <v>2243</v>
      </c>
      <c r="B259">
        <v>172843.88</v>
      </c>
      <c r="C259">
        <v>8162857.9400000013</v>
      </c>
      <c r="D259">
        <v>11040023.215000002</v>
      </c>
      <c r="E259">
        <v>4327137.41</v>
      </c>
      <c r="F259">
        <v>23702862.445000008</v>
      </c>
    </row>
    <row r="260" spans="1:6" x14ac:dyDescent="0.3">
      <c r="A260" s="3">
        <v>2244</v>
      </c>
      <c r="B260">
        <v>172843.88</v>
      </c>
      <c r="C260">
        <v>8162857.9400000013</v>
      </c>
      <c r="D260">
        <v>11040023.215000002</v>
      </c>
      <c r="E260">
        <v>4327137.41</v>
      </c>
      <c r="F260">
        <v>23702862.445000008</v>
      </c>
    </row>
    <row r="261" spans="1:6" x14ac:dyDescent="0.3">
      <c r="A261" s="3">
        <v>2245</v>
      </c>
      <c r="B261">
        <v>172843.88</v>
      </c>
      <c r="C261">
        <v>8162857.9400000013</v>
      </c>
      <c r="D261">
        <v>11040023.215000002</v>
      </c>
      <c r="E261">
        <v>4327137.41</v>
      </c>
      <c r="F261">
        <v>23702862.445000008</v>
      </c>
    </row>
    <row r="262" spans="1:6" x14ac:dyDescent="0.3">
      <c r="A262" s="3">
        <v>2246</v>
      </c>
      <c r="B262">
        <v>172843.88</v>
      </c>
      <c r="C262">
        <v>8162857.9400000013</v>
      </c>
      <c r="D262">
        <v>11040023.215000002</v>
      </c>
      <c r="E262">
        <v>4327137.41</v>
      </c>
      <c r="F262">
        <v>23702862.445000008</v>
      </c>
    </row>
    <row r="263" spans="1:6" x14ac:dyDescent="0.3">
      <c r="A263" s="3">
        <v>2247</v>
      </c>
      <c r="B263">
        <v>172843.88</v>
      </c>
      <c r="C263">
        <v>8162857.9400000013</v>
      </c>
      <c r="D263">
        <v>11040023.215000002</v>
      </c>
      <c r="E263">
        <v>4327137.41</v>
      </c>
      <c r="F263">
        <v>23702862.445000008</v>
      </c>
    </row>
    <row r="264" spans="1:6" x14ac:dyDescent="0.3">
      <c r="A264" s="3">
        <v>2248</v>
      </c>
      <c r="B264">
        <v>172843.88</v>
      </c>
      <c r="C264">
        <v>8162857.9400000013</v>
      </c>
      <c r="D264">
        <v>11040023.215000002</v>
      </c>
      <c r="E264">
        <v>4327137.41</v>
      </c>
      <c r="F264">
        <v>23702862.445000008</v>
      </c>
    </row>
    <row r="265" spans="1:6" x14ac:dyDescent="0.3">
      <c r="A265" s="3">
        <v>2252</v>
      </c>
      <c r="B265">
        <v>172843.88</v>
      </c>
      <c r="C265">
        <v>8162857.9400000013</v>
      </c>
      <c r="D265">
        <v>11040023.215000002</v>
      </c>
      <c r="E265">
        <v>4327137.41</v>
      </c>
      <c r="F265">
        <v>23702862.445000008</v>
      </c>
    </row>
    <row r="266" spans="1:6" x14ac:dyDescent="0.3">
      <c r="A266" s="3">
        <v>2263</v>
      </c>
      <c r="B266">
        <v>172843.88</v>
      </c>
      <c r="C266">
        <v>8162857.9400000013</v>
      </c>
      <c r="D266">
        <v>11040023.215000002</v>
      </c>
      <c r="E266">
        <v>4327137.41</v>
      </c>
      <c r="F266">
        <v>23702862.445000008</v>
      </c>
    </row>
    <row r="267" spans="1:6" x14ac:dyDescent="0.3">
      <c r="A267" s="3">
        <v>2278</v>
      </c>
      <c r="B267">
        <v>172843.88</v>
      </c>
      <c r="C267">
        <v>8162857.9400000013</v>
      </c>
      <c r="D267">
        <v>11040023.215000002</v>
      </c>
      <c r="E267">
        <v>4327137.41</v>
      </c>
      <c r="F267">
        <v>23702862.445000008</v>
      </c>
    </row>
    <row r="268" spans="1:6" x14ac:dyDescent="0.3">
      <c r="A268" s="3">
        <v>2279</v>
      </c>
      <c r="B268">
        <v>172843.88</v>
      </c>
      <c r="C268">
        <v>8162857.9400000013</v>
      </c>
      <c r="D268">
        <v>11040023.215000002</v>
      </c>
      <c r="E268">
        <v>4327137.41</v>
      </c>
      <c r="F268">
        <v>23702862.445000008</v>
      </c>
    </row>
    <row r="269" spans="1:6" x14ac:dyDescent="0.3">
      <c r="A269" s="3">
        <v>2280</v>
      </c>
      <c r="B269">
        <v>172843.88</v>
      </c>
      <c r="C269">
        <v>8162857.9400000013</v>
      </c>
      <c r="D269">
        <v>11040023.215000002</v>
      </c>
      <c r="E269">
        <v>4327137.41</v>
      </c>
      <c r="F269">
        <v>23702862.445000008</v>
      </c>
    </row>
    <row r="270" spans="1:6" x14ac:dyDescent="0.3">
      <c r="A270" s="3">
        <v>2281</v>
      </c>
      <c r="B270">
        <v>172843.88</v>
      </c>
      <c r="C270">
        <v>8162857.9400000013</v>
      </c>
      <c r="D270">
        <v>11040023.215000002</v>
      </c>
      <c r="E270">
        <v>4327137.41</v>
      </c>
      <c r="F270">
        <v>23702862.445000008</v>
      </c>
    </row>
    <row r="271" spans="1:6" x14ac:dyDescent="0.3">
      <c r="A271" s="3">
        <v>2282</v>
      </c>
      <c r="B271">
        <v>172843.88</v>
      </c>
      <c r="C271">
        <v>8162857.9400000013</v>
      </c>
      <c r="D271">
        <v>11040023.215000002</v>
      </c>
      <c r="E271">
        <v>4327137.41</v>
      </c>
      <c r="F271">
        <v>23702862.445000008</v>
      </c>
    </row>
    <row r="272" spans="1:6" x14ac:dyDescent="0.3">
      <c r="A272" s="3">
        <v>2284</v>
      </c>
      <c r="B272">
        <v>172843.88</v>
      </c>
      <c r="C272">
        <v>8162857.9400000013</v>
      </c>
      <c r="D272">
        <v>11040023.215000002</v>
      </c>
      <c r="E272">
        <v>4327137.41</v>
      </c>
      <c r="F272">
        <v>23702862.445000008</v>
      </c>
    </row>
    <row r="273" spans="1:6" x14ac:dyDescent="0.3">
      <c r="A273" s="3">
        <v>2287</v>
      </c>
      <c r="B273">
        <v>172843.88</v>
      </c>
      <c r="C273">
        <v>8162857.9400000013</v>
      </c>
      <c r="D273">
        <v>11040023.215000002</v>
      </c>
      <c r="E273">
        <v>4327137.41</v>
      </c>
      <c r="F273">
        <v>23702862.445000008</v>
      </c>
    </row>
    <row r="274" spans="1:6" x14ac:dyDescent="0.3">
      <c r="A274" s="3">
        <v>2289</v>
      </c>
      <c r="B274">
        <v>172843.88</v>
      </c>
      <c r="C274">
        <v>8162857.9400000013</v>
      </c>
      <c r="D274">
        <v>11040023.215000002</v>
      </c>
      <c r="E274">
        <v>4327137.41</v>
      </c>
      <c r="F274">
        <v>23702862.445000008</v>
      </c>
    </row>
    <row r="275" spans="1:6" x14ac:dyDescent="0.3">
      <c r="A275" s="3">
        <v>2290</v>
      </c>
      <c r="B275">
        <v>172843.88</v>
      </c>
      <c r="C275">
        <v>8162857.9400000013</v>
      </c>
      <c r="D275">
        <v>11040023.215000002</v>
      </c>
      <c r="E275">
        <v>4327137.41</v>
      </c>
      <c r="F275">
        <v>23702862.445000008</v>
      </c>
    </row>
    <row r="276" spans="1:6" x14ac:dyDescent="0.3">
      <c r="A276" s="3">
        <v>2294</v>
      </c>
      <c r="B276">
        <v>172843.88</v>
      </c>
      <c r="C276">
        <v>8162857.9400000013</v>
      </c>
      <c r="D276">
        <v>11040023.215000002</v>
      </c>
      <c r="E276">
        <v>4327137.41</v>
      </c>
      <c r="F276">
        <v>23702862.445000008</v>
      </c>
    </row>
    <row r="277" spans="1:6" x14ac:dyDescent="0.3">
      <c r="A277" s="3">
        <v>2297</v>
      </c>
      <c r="B277">
        <v>172843.88</v>
      </c>
      <c r="C277">
        <v>8162857.9400000013</v>
      </c>
      <c r="D277">
        <v>11040023.215000002</v>
      </c>
      <c r="E277">
        <v>4327137.41</v>
      </c>
      <c r="F277">
        <v>23702862.445000008</v>
      </c>
    </row>
    <row r="278" spans="1:6" x14ac:dyDescent="0.3">
      <c r="A278" s="3">
        <v>2298</v>
      </c>
      <c r="B278">
        <v>172843.88</v>
      </c>
      <c r="C278">
        <v>8162857.9400000013</v>
      </c>
      <c r="D278">
        <v>11040023.215000002</v>
      </c>
      <c r="E278">
        <v>4327137.41</v>
      </c>
      <c r="F278">
        <v>23702862.445000008</v>
      </c>
    </row>
    <row r="279" spans="1:6" x14ac:dyDescent="0.3">
      <c r="A279" s="3">
        <v>2302</v>
      </c>
      <c r="B279">
        <v>172843.88</v>
      </c>
      <c r="C279">
        <v>8162857.9400000013</v>
      </c>
      <c r="D279">
        <v>11040023.215000002</v>
      </c>
      <c r="E279">
        <v>4327137.41</v>
      </c>
      <c r="F279">
        <v>23702862.445000008</v>
      </c>
    </row>
    <row r="280" spans="1:6" x14ac:dyDescent="0.3">
      <c r="A280" s="3">
        <v>2320</v>
      </c>
      <c r="B280">
        <v>172843.88</v>
      </c>
      <c r="C280">
        <v>8162857.9400000013</v>
      </c>
      <c r="D280">
        <v>11040023.215000002</v>
      </c>
      <c r="E280">
        <v>4327137.41</v>
      </c>
      <c r="F280">
        <v>23702862.445000008</v>
      </c>
    </row>
    <row r="281" spans="1:6" x14ac:dyDescent="0.3">
      <c r="A281" s="3">
        <v>2322</v>
      </c>
      <c r="B281">
        <v>172843.88</v>
      </c>
      <c r="C281">
        <v>8162857.9400000013</v>
      </c>
      <c r="D281">
        <v>11040023.215000002</v>
      </c>
      <c r="E281">
        <v>4327137.41</v>
      </c>
      <c r="F281">
        <v>23702862.445000008</v>
      </c>
    </row>
    <row r="282" spans="1:6" x14ac:dyDescent="0.3">
      <c r="A282" s="3">
        <v>2323</v>
      </c>
      <c r="B282">
        <v>172843.88</v>
      </c>
      <c r="C282">
        <v>8162857.9400000013</v>
      </c>
      <c r="D282">
        <v>11040023.215000002</v>
      </c>
      <c r="E282">
        <v>4327137.41</v>
      </c>
      <c r="F282">
        <v>23702862.445000008</v>
      </c>
    </row>
    <row r="283" spans="1:6" x14ac:dyDescent="0.3">
      <c r="A283" s="3">
        <v>2329</v>
      </c>
      <c r="B283">
        <v>172843.88</v>
      </c>
      <c r="C283">
        <v>8162857.9400000013</v>
      </c>
      <c r="D283">
        <v>11040023.215000002</v>
      </c>
      <c r="E283">
        <v>4327137.41</v>
      </c>
      <c r="F283">
        <v>23702862.445000008</v>
      </c>
    </row>
    <row r="284" spans="1:6" x14ac:dyDescent="0.3">
      <c r="A284" s="3">
        <v>2336</v>
      </c>
      <c r="B284">
        <v>172843.88</v>
      </c>
      <c r="C284">
        <v>8162857.9400000013</v>
      </c>
      <c r="D284">
        <v>11040023.215000002</v>
      </c>
      <c r="E284">
        <v>4327137.41</v>
      </c>
      <c r="F284">
        <v>23702862.445000008</v>
      </c>
    </row>
    <row r="285" spans="1:6" x14ac:dyDescent="0.3">
      <c r="A285" s="3">
        <v>2339</v>
      </c>
      <c r="B285">
        <v>172843.88</v>
      </c>
      <c r="C285">
        <v>8162857.9400000013</v>
      </c>
      <c r="D285">
        <v>11040023.215000002</v>
      </c>
      <c r="E285">
        <v>4327137.41</v>
      </c>
      <c r="F285">
        <v>23702862.445000008</v>
      </c>
    </row>
    <row r="286" spans="1:6" x14ac:dyDescent="0.3">
      <c r="A286" s="3">
        <v>2340</v>
      </c>
      <c r="B286">
        <v>172843.88</v>
      </c>
      <c r="C286">
        <v>8162857.9400000013</v>
      </c>
      <c r="D286">
        <v>11040023.215000002</v>
      </c>
      <c r="E286">
        <v>4327137.41</v>
      </c>
      <c r="F286">
        <v>23702862.445000008</v>
      </c>
    </row>
    <row r="287" spans="1:6" x14ac:dyDescent="0.3">
      <c r="A287" s="3">
        <v>2341</v>
      </c>
      <c r="B287">
        <v>172843.88</v>
      </c>
      <c r="C287">
        <v>8162857.9400000013</v>
      </c>
      <c r="D287">
        <v>11040023.215000002</v>
      </c>
      <c r="E287">
        <v>4327137.41</v>
      </c>
      <c r="F287">
        <v>23702862.445000008</v>
      </c>
    </row>
    <row r="288" spans="1:6" x14ac:dyDescent="0.3">
      <c r="A288" s="3">
        <v>2343</v>
      </c>
      <c r="B288">
        <v>172843.88</v>
      </c>
      <c r="C288">
        <v>8162857.9400000013</v>
      </c>
      <c r="D288">
        <v>11040023.215000002</v>
      </c>
      <c r="E288">
        <v>4327137.41</v>
      </c>
      <c r="F288">
        <v>23702862.445000008</v>
      </c>
    </row>
    <row r="289" spans="1:6" x14ac:dyDescent="0.3">
      <c r="A289" s="3">
        <v>2346</v>
      </c>
      <c r="B289">
        <v>172843.88</v>
      </c>
      <c r="C289">
        <v>8162857.9400000013</v>
      </c>
      <c r="D289">
        <v>11040023.215000002</v>
      </c>
      <c r="E289">
        <v>4327137.41</v>
      </c>
      <c r="F289">
        <v>23702862.445000008</v>
      </c>
    </row>
    <row r="290" spans="1:6" x14ac:dyDescent="0.3">
      <c r="A290" s="3">
        <v>2347</v>
      </c>
      <c r="B290">
        <v>172843.88</v>
      </c>
      <c r="C290">
        <v>8162857.9400000013</v>
      </c>
      <c r="D290">
        <v>11040023.215000002</v>
      </c>
      <c r="E290">
        <v>4327137.41</v>
      </c>
      <c r="F290">
        <v>23702862.445000008</v>
      </c>
    </row>
    <row r="291" spans="1:6" x14ac:dyDescent="0.3">
      <c r="A291" s="3">
        <v>2354</v>
      </c>
      <c r="B291">
        <v>172843.88</v>
      </c>
      <c r="C291">
        <v>8162857.9400000013</v>
      </c>
      <c r="D291">
        <v>11040023.215000002</v>
      </c>
      <c r="E291">
        <v>4327137.41</v>
      </c>
      <c r="F291">
        <v>23702862.445000008</v>
      </c>
    </row>
    <row r="292" spans="1:6" x14ac:dyDescent="0.3">
      <c r="A292" s="3">
        <v>2357</v>
      </c>
      <c r="B292">
        <v>172843.88</v>
      </c>
      <c r="C292">
        <v>8162857.9400000013</v>
      </c>
      <c r="D292">
        <v>11040023.215000002</v>
      </c>
      <c r="E292">
        <v>4327137.41</v>
      </c>
      <c r="F292">
        <v>23702862.445000008</v>
      </c>
    </row>
    <row r="293" spans="1:6" x14ac:dyDescent="0.3">
      <c r="A293" s="3">
        <v>2358</v>
      </c>
      <c r="B293">
        <v>172843.88</v>
      </c>
      <c r="C293">
        <v>8162857.9400000013</v>
      </c>
      <c r="D293">
        <v>11040023.215000002</v>
      </c>
      <c r="E293">
        <v>4327137.41</v>
      </c>
      <c r="F293">
        <v>23702862.445000008</v>
      </c>
    </row>
    <row r="294" spans="1:6" x14ac:dyDescent="0.3">
      <c r="A294" s="3">
        <v>2363</v>
      </c>
      <c r="B294">
        <v>172843.88</v>
      </c>
      <c r="C294">
        <v>8162857.9400000013</v>
      </c>
      <c r="D294">
        <v>11040023.215000002</v>
      </c>
      <c r="E294">
        <v>4327137.41</v>
      </c>
      <c r="F294">
        <v>23702862.445000008</v>
      </c>
    </row>
    <row r="295" spans="1:6" x14ac:dyDescent="0.3">
      <c r="A295" s="3">
        <v>2366</v>
      </c>
      <c r="B295">
        <v>172843.88</v>
      </c>
      <c r="C295">
        <v>8162857.9400000013</v>
      </c>
      <c r="D295">
        <v>11040023.215000002</v>
      </c>
      <c r="E295">
        <v>4327137.41</v>
      </c>
      <c r="F295">
        <v>23702862.445000008</v>
      </c>
    </row>
    <row r="296" spans="1:6" x14ac:dyDescent="0.3">
      <c r="A296" s="3">
        <v>2367</v>
      </c>
      <c r="B296">
        <v>172843.88</v>
      </c>
      <c r="C296">
        <v>8162857.9400000013</v>
      </c>
      <c r="D296">
        <v>11040023.215000002</v>
      </c>
      <c r="E296">
        <v>4327137.41</v>
      </c>
      <c r="F296">
        <v>23702862.445000008</v>
      </c>
    </row>
    <row r="297" spans="1:6" x14ac:dyDescent="0.3">
      <c r="A297" s="3">
        <v>2371</v>
      </c>
      <c r="B297">
        <v>172843.88</v>
      </c>
      <c r="C297">
        <v>8162857.9400000013</v>
      </c>
      <c r="D297">
        <v>11040023.215000002</v>
      </c>
      <c r="E297">
        <v>4327137.41</v>
      </c>
      <c r="F297">
        <v>23702862.445000008</v>
      </c>
    </row>
    <row r="298" spans="1:6" x14ac:dyDescent="0.3">
      <c r="A298" s="3">
        <v>2372</v>
      </c>
      <c r="B298">
        <v>172843.88</v>
      </c>
      <c r="C298">
        <v>8162857.9400000013</v>
      </c>
      <c r="D298">
        <v>11040023.215000002</v>
      </c>
      <c r="E298">
        <v>4327137.41</v>
      </c>
      <c r="F298">
        <v>23702862.445000008</v>
      </c>
    </row>
    <row r="299" spans="1:6" x14ac:dyDescent="0.3">
      <c r="A299" s="3">
        <v>2377</v>
      </c>
      <c r="B299">
        <v>172843.88</v>
      </c>
      <c r="C299">
        <v>8162857.9400000013</v>
      </c>
      <c r="D299">
        <v>11040023.215000002</v>
      </c>
      <c r="E299">
        <v>4327137.41</v>
      </c>
      <c r="F299">
        <v>23702862.445000008</v>
      </c>
    </row>
    <row r="300" spans="1:6" x14ac:dyDescent="0.3">
      <c r="A300" s="3">
        <v>2379</v>
      </c>
      <c r="B300">
        <v>172843.88</v>
      </c>
      <c r="C300">
        <v>8162857.9400000013</v>
      </c>
      <c r="D300">
        <v>11040023.215000002</v>
      </c>
      <c r="E300">
        <v>4327137.41</v>
      </c>
      <c r="F300">
        <v>23702862.445000008</v>
      </c>
    </row>
    <row r="301" spans="1:6" x14ac:dyDescent="0.3">
      <c r="A301" s="3">
        <v>2380</v>
      </c>
      <c r="B301">
        <v>172843.88</v>
      </c>
      <c r="C301">
        <v>8162857.9400000013</v>
      </c>
      <c r="D301">
        <v>11040023.215000002</v>
      </c>
      <c r="E301">
        <v>4327137.41</v>
      </c>
      <c r="F301">
        <v>23702862.445000008</v>
      </c>
    </row>
    <row r="302" spans="1:6" x14ac:dyDescent="0.3">
      <c r="A302" s="3">
        <v>2386</v>
      </c>
      <c r="B302">
        <v>172843.88</v>
      </c>
      <c r="C302">
        <v>8162857.9400000013</v>
      </c>
      <c r="D302">
        <v>11040023.215000002</v>
      </c>
      <c r="E302">
        <v>4327137.41</v>
      </c>
      <c r="F302">
        <v>23702862.445000008</v>
      </c>
    </row>
    <row r="303" spans="1:6" x14ac:dyDescent="0.3">
      <c r="A303" s="3">
        <v>2388</v>
      </c>
      <c r="B303">
        <v>172843.88</v>
      </c>
      <c r="C303">
        <v>8162857.9400000013</v>
      </c>
      <c r="D303">
        <v>11040023.215000002</v>
      </c>
      <c r="E303">
        <v>4327137.41</v>
      </c>
      <c r="F303">
        <v>23702862.445000008</v>
      </c>
    </row>
    <row r="304" spans="1:6" x14ac:dyDescent="0.3">
      <c r="A304" s="3">
        <v>2390</v>
      </c>
      <c r="B304">
        <v>172843.88</v>
      </c>
      <c r="C304">
        <v>8162857.9400000013</v>
      </c>
      <c r="D304">
        <v>11040023.215000002</v>
      </c>
      <c r="E304">
        <v>4327137.41</v>
      </c>
      <c r="F304">
        <v>23702862.445000008</v>
      </c>
    </row>
    <row r="305" spans="1:6" x14ac:dyDescent="0.3">
      <c r="A305" s="3">
        <v>2392</v>
      </c>
      <c r="B305">
        <v>172843.88</v>
      </c>
      <c r="C305">
        <v>8162857.9400000013</v>
      </c>
      <c r="D305">
        <v>11040023.215000002</v>
      </c>
      <c r="E305">
        <v>4327137.41</v>
      </c>
      <c r="F305">
        <v>23702862.445000008</v>
      </c>
    </row>
    <row r="306" spans="1:6" x14ac:dyDescent="0.3">
      <c r="A306" s="3">
        <v>2393</v>
      </c>
      <c r="B306">
        <v>172843.88</v>
      </c>
      <c r="C306">
        <v>8162857.9400000013</v>
      </c>
      <c r="D306">
        <v>11040023.215000002</v>
      </c>
      <c r="E306">
        <v>4327137.41</v>
      </c>
      <c r="F306">
        <v>23702862.445000008</v>
      </c>
    </row>
    <row r="307" spans="1:6" x14ac:dyDescent="0.3">
      <c r="A307" s="3">
        <v>2395</v>
      </c>
      <c r="B307">
        <v>172843.88</v>
      </c>
      <c r="C307">
        <v>8162857.9400000013</v>
      </c>
      <c r="D307">
        <v>11040023.215000002</v>
      </c>
      <c r="E307">
        <v>4327137.41</v>
      </c>
      <c r="F307">
        <v>23702862.445000008</v>
      </c>
    </row>
    <row r="308" spans="1:6" x14ac:dyDescent="0.3">
      <c r="A308" s="3">
        <v>2396</v>
      </c>
      <c r="B308">
        <v>172843.88</v>
      </c>
      <c r="C308">
        <v>8162857.9400000013</v>
      </c>
      <c r="D308">
        <v>11040023.215000002</v>
      </c>
      <c r="E308">
        <v>4327137.41</v>
      </c>
      <c r="F308">
        <v>23702862.445000008</v>
      </c>
    </row>
    <row r="309" spans="1:6" x14ac:dyDescent="0.3">
      <c r="A309" s="3">
        <v>2398</v>
      </c>
      <c r="B309">
        <v>172843.88</v>
      </c>
      <c r="C309">
        <v>8162857.9400000013</v>
      </c>
      <c r="D309">
        <v>11040023.215000002</v>
      </c>
      <c r="E309">
        <v>4327137.41</v>
      </c>
      <c r="F309">
        <v>23702862.445000008</v>
      </c>
    </row>
    <row r="310" spans="1:6" x14ac:dyDescent="0.3">
      <c r="A310" s="3">
        <v>2399</v>
      </c>
      <c r="B310">
        <v>172843.88</v>
      </c>
      <c r="C310">
        <v>8162857.9400000013</v>
      </c>
      <c r="D310">
        <v>11040023.215000002</v>
      </c>
      <c r="E310">
        <v>4327137.41</v>
      </c>
      <c r="F310">
        <v>23702862.445000008</v>
      </c>
    </row>
    <row r="311" spans="1:6" x14ac:dyDescent="0.3">
      <c r="A311" s="3">
        <v>2405</v>
      </c>
      <c r="B311">
        <v>172843.88</v>
      </c>
      <c r="C311">
        <v>8162857.9400000013</v>
      </c>
      <c r="D311">
        <v>11040023.215000002</v>
      </c>
      <c r="E311">
        <v>4327137.41</v>
      </c>
      <c r="F311">
        <v>23702862.445000008</v>
      </c>
    </row>
    <row r="312" spans="1:6" x14ac:dyDescent="0.3">
      <c r="A312" s="3">
        <v>2410</v>
      </c>
      <c r="B312">
        <v>172843.88</v>
      </c>
      <c r="C312">
        <v>8162857.9400000013</v>
      </c>
      <c r="D312">
        <v>11040023.215000002</v>
      </c>
      <c r="E312">
        <v>4327137.41</v>
      </c>
      <c r="F312">
        <v>23702862.445000008</v>
      </c>
    </row>
    <row r="313" spans="1:6" x14ac:dyDescent="0.3">
      <c r="A313" s="3">
        <v>2411</v>
      </c>
      <c r="B313">
        <v>172843.88</v>
      </c>
      <c r="C313">
        <v>8162857.9400000013</v>
      </c>
      <c r="D313">
        <v>11040023.215000002</v>
      </c>
      <c r="E313">
        <v>4327137.41</v>
      </c>
      <c r="F313">
        <v>23702862.445000008</v>
      </c>
    </row>
    <row r="314" spans="1:6" x14ac:dyDescent="0.3">
      <c r="A314" s="3">
        <v>2415</v>
      </c>
      <c r="B314">
        <v>172843.88</v>
      </c>
      <c r="C314">
        <v>8162857.9400000013</v>
      </c>
      <c r="D314">
        <v>11040023.215000002</v>
      </c>
      <c r="E314">
        <v>4327137.41</v>
      </c>
      <c r="F314">
        <v>23702862.445000008</v>
      </c>
    </row>
    <row r="315" spans="1:6" x14ac:dyDescent="0.3">
      <c r="A315" s="3">
        <v>2416</v>
      </c>
      <c r="B315">
        <v>172843.88</v>
      </c>
      <c r="C315">
        <v>8162857.9400000013</v>
      </c>
      <c r="D315">
        <v>11040023.215000002</v>
      </c>
      <c r="E315">
        <v>4327137.41</v>
      </c>
      <c r="F315">
        <v>23702862.445000008</v>
      </c>
    </row>
    <row r="316" spans="1:6" x14ac:dyDescent="0.3">
      <c r="A316" s="3">
        <v>2417</v>
      </c>
      <c r="B316">
        <v>172843.88</v>
      </c>
      <c r="C316">
        <v>8162857.9400000013</v>
      </c>
      <c r="D316">
        <v>11040023.215000002</v>
      </c>
      <c r="E316">
        <v>4327137.41</v>
      </c>
      <c r="F316">
        <v>23702862.445000008</v>
      </c>
    </row>
    <row r="317" spans="1:6" x14ac:dyDescent="0.3">
      <c r="A317" s="3">
        <v>2421</v>
      </c>
      <c r="B317">
        <v>172843.88</v>
      </c>
      <c r="C317">
        <v>8162857.9400000013</v>
      </c>
      <c r="D317">
        <v>11040023.215000002</v>
      </c>
      <c r="E317">
        <v>4327137.41</v>
      </c>
      <c r="F317">
        <v>23702862.445000008</v>
      </c>
    </row>
    <row r="318" spans="1:6" x14ac:dyDescent="0.3">
      <c r="A318" s="3">
        <v>2425</v>
      </c>
      <c r="B318">
        <v>172843.88</v>
      </c>
      <c r="C318">
        <v>8162857.9400000013</v>
      </c>
      <c r="D318">
        <v>11040023.215000002</v>
      </c>
      <c r="E318">
        <v>4327137.41</v>
      </c>
      <c r="F318">
        <v>23702862.445000008</v>
      </c>
    </row>
    <row r="319" spans="1:6" x14ac:dyDescent="0.3">
      <c r="A319" s="3">
        <v>2427</v>
      </c>
      <c r="B319">
        <v>172843.88</v>
      </c>
      <c r="C319">
        <v>8162857.9400000013</v>
      </c>
      <c r="D319">
        <v>11040023.215000002</v>
      </c>
      <c r="E319">
        <v>4327137.41</v>
      </c>
      <c r="F319">
        <v>23702862.445000008</v>
      </c>
    </row>
    <row r="320" spans="1:6" x14ac:dyDescent="0.3">
      <c r="A320" s="3">
        <v>2430</v>
      </c>
      <c r="B320">
        <v>172843.88</v>
      </c>
      <c r="C320">
        <v>8162857.9400000013</v>
      </c>
      <c r="D320">
        <v>11040023.215000002</v>
      </c>
      <c r="E320">
        <v>4327137.41</v>
      </c>
      <c r="F320">
        <v>23702862.445000008</v>
      </c>
    </row>
    <row r="321" spans="1:6" x14ac:dyDescent="0.3">
      <c r="A321" s="3">
        <v>2431</v>
      </c>
      <c r="B321">
        <v>172843.88</v>
      </c>
      <c r="C321">
        <v>8162857.9400000013</v>
      </c>
      <c r="D321">
        <v>11040023.215000002</v>
      </c>
      <c r="E321">
        <v>4327137.41</v>
      </c>
      <c r="F321">
        <v>23702862.445000008</v>
      </c>
    </row>
    <row r="322" spans="1:6" x14ac:dyDescent="0.3">
      <c r="A322" s="3">
        <v>2434</v>
      </c>
      <c r="B322">
        <v>172843.88</v>
      </c>
      <c r="C322">
        <v>8162857.9400000013</v>
      </c>
      <c r="D322">
        <v>11040023.215000002</v>
      </c>
      <c r="E322">
        <v>4327137.41</v>
      </c>
      <c r="F322">
        <v>23702862.445000008</v>
      </c>
    </row>
    <row r="323" spans="1:6" x14ac:dyDescent="0.3">
      <c r="A323" s="3">
        <v>2436</v>
      </c>
      <c r="B323">
        <v>172843.88</v>
      </c>
      <c r="C323">
        <v>8162857.9400000013</v>
      </c>
      <c r="D323">
        <v>11040023.215000002</v>
      </c>
      <c r="E323">
        <v>4327137.41</v>
      </c>
      <c r="F323">
        <v>23702862.445000008</v>
      </c>
    </row>
    <row r="324" spans="1:6" x14ac:dyDescent="0.3">
      <c r="A324" s="3">
        <v>2438</v>
      </c>
      <c r="B324">
        <v>172843.88</v>
      </c>
      <c r="C324">
        <v>8162857.9400000013</v>
      </c>
      <c r="D324">
        <v>11040023.215000002</v>
      </c>
      <c r="E324">
        <v>4327137.41</v>
      </c>
      <c r="F324">
        <v>23702862.445000008</v>
      </c>
    </row>
    <row r="325" spans="1:6" x14ac:dyDescent="0.3">
      <c r="A325" s="3">
        <v>2440</v>
      </c>
      <c r="B325">
        <v>172843.88</v>
      </c>
      <c r="C325">
        <v>8162857.9400000013</v>
      </c>
      <c r="D325">
        <v>11040023.215000002</v>
      </c>
      <c r="E325">
        <v>4327137.41</v>
      </c>
      <c r="F325">
        <v>23702862.445000008</v>
      </c>
    </row>
    <row r="326" spans="1:6" x14ac:dyDescent="0.3">
      <c r="A326" s="3">
        <v>2443</v>
      </c>
      <c r="B326">
        <v>172843.88</v>
      </c>
      <c r="C326">
        <v>8162857.9400000013</v>
      </c>
      <c r="D326">
        <v>11040023.215000002</v>
      </c>
      <c r="E326">
        <v>4327137.41</v>
      </c>
      <c r="F326">
        <v>23702862.445000008</v>
      </c>
    </row>
    <row r="327" spans="1:6" x14ac:dyDescent="0.3">
      <c r="A327" s="3">
        <v>2445</v>
      </c>
      <c r="B327">
        <v>172843.88</v>
      </c>
      <c r="C327">
        <v>8162857.9400000013</v>
      </c>
      <c r="D327">
        <v>11040023.215000002</v>
      </c>
      <c r="E327">
        <v>4327137.41</v>
      </c>
      <c r="F327">
        <v>23702862.445000008</v>
      </c>
    </row>
    <row r="328" spans="1:6" x14ac:dyDescent="0.3">
      <c r="A328" s="3">
        <v>2446</v>
      </c>
      <c r="B328">
        <v>172843.88</v>
      </c>
      <c r="C328">
        <v>8162857.9400000013</v>
      </c>
      <c r="D328">
        <v>11040023.215000002</v>
      </c>
      <c r="E328">
        <v>4327137.41</v>
      </c>
      <c r="F328">
        <v>23702862.445000008</v>
      </c>
    </row>
    <row r="329" spans="1:6" x14ac:dyDescent="0.3">
      <c r="A329" s="3">
        <v>2447</v>
      </c>
      <c r="B329">
        <v>172843.88</v>
      </c>
      <c r="C329">
        <v>8162857.9400000013</v>
      </c>
      <c r="D329">
        <v>11040023.215000002</v>
      </c>
      <c r="E329">
        <v>4327137.41</v>
      </c>
      <c r="F329">
        <v>23702862.445000008</v>
      </c>
    </row>
    <row r="330" spans="1:6" x14ac:dyDescent="0.3">
      <c r="A330" s="3">
        <v>2450</v>
      </c>
      <c r="B330">
        <v>172843.88</v>
      </c>
      <c r="C330">
        <v>8162857.9400000013</v>
      </c>
      <c r="D330">
        <v>11040023.215000002</v>
      </c>
      <c r="E330">
        <v>4327137.41</v>
      </c>
      <c r="F330">
        <v>23702862.445000008</v>
      </c>
    </row>
    <row r="331" spans="1:6" x14ac:dyDescent="0.3">
      <c r="A331" s="3">
        <v>2467</v>
      </c>
      <c r="B331">
        <v>172843.88</v>
      </c>
      <c r="C331">
        <v>8162857.9400000013</v>
      </c>
      <c r="D331">
        <v>11040023.215000002</v>
      </c>
      <c r="E331">
        <v>4327137.41</v>
      </c>
      <c r="F331">
        <v>23702862.445000008</v>
      </c>
    </row>
    <row r="332" spans="1:6" x14ac:dyDescent="0.3">
      <c r="A332" s="3">
        <v>2468</v>
      </c>
      <c r="B332">
        <v>172843.88</v>
      </c>
      <c r="C332">
        <v>8162857.9400000013</v>
      </c>
      <c r="D332">
        <v>11040023.215000002</v>
      </c>
      <c r="E332">
        <v>4327137.41</v>
      </c>
      <c r="F332">
        <v>23702862.445000008</v>
      </c>
    </row>
    <row r="333" spans="1:6" x14ac:dyDescent="0.3">
      <c r="A333" s="3">
        <v>2474</v>
      </c>
      <c r="B333">
        <v>172843.88</v>
      </c>
      <c r="C333">
        <v>8162857.9400000013</v>
      </c>
      <c r="D333">
        <v>11040023.215000002</v>
      </c>
      <c r="E333">
        <v>4327137.41</v>
      </c>
      <c r="F333">
        <v>23702862.445000008</v>
      </c>
    </row>
    <row r="334" spans="1:6" x14ac:dyDescent="0.3">
      <c r="A334" s="3">
        <v>2477</v>
      </c>
      <c r="B334">
        <v>172843.88</v>
      </c>
      <c r="C334">
        <v>8162857.9400000013</v>
      </c>
      <c r="D334">
        <v>11040023.215000002</v>
      </c>
      <c r="E334">
        <v>4327137.41</v>
      </c>
      <c r="F334">
        <v>23702862.445000008</v>
      </c>
    </row>
    <row r="335" spans="1:6" x14ac:dyDescent="0.3">
      <c r="A335" s="3">
        <v>2478</v>
      </c>
      <c r="B335">
        <v>172843.88</v>
      </c>
      <c r="C335">
        <v>8162857.9400000013</v>
      </c>
      <c r="D335">
        <v>11040023.215000002</v>
      </c>
      <c r="E335">
        <v>4327137.41</v>
      </c>
      <c r="F335">
        <v>23702862.445000008</v>
      </c>
    </row>
    <row r="336" spans="1:6" x14ac:dyDescent="0.3">
      <c r="A336" s="3">
        <v>2482</v>
      </c>
      <c r="B336">
        <v>172843.88</v>
      </c>
      <c r="C336">
        <v>8162857.9400000013</v>
      </c>
      <c r="D336">
        <v>11040023.215000002</v>
      </c>
      <c r="E336">
        <v>4327137.41</v>
      </c>
      <c r="F336">
        <v>23702862.445000008</v>
      </c>
    </row>
    <row r="337" spans="1:6" x14ac:dyDescent="0.3">
      <c r="A337" s="3">
        <v>2486</v>
      </c>
      <c r="B337">
        <v>172843.88</v>
      </c>
      <c r="C337">
        <v>8162857.9400000013</v>
      </c>
      <c r="D337">
        <v>11040023.215000002</v>
      </c>
      <c r="E337">
        <v>4327137.41</v>
      </c>
      <c r="F337">
        <v>23702862.445000008</v>
      </c>
    </row>
    <row r="338" spans="1:6" x14ac:dyDescent="0.3">
      <c r="A338" s="3">
        <v>2489</v>
      </c>
      <c r="B338">
        <v>172843.88</v>
      </c>
      <c r="C338">
        <v>8162857.9400000013</v>
      </c>
      <c r="D338">
        <v>11040023.215000002</v>
      </c>
      <c r="E338">
        <v>4327137.41</v>
      </c>
      <c r="F338">
        <v>23702862.445000008</v>
      </c>
    </row>
    <row r="339" spans="1:6" x14ac:dyDescent="0.3">
      <c r="A339" s="3">
        <v>2498</v>
      </c>
      <c r="B339">
        <v>172843.88</v>
      </c>
      <c r="C339">
        <v>8162857.9400000013</v>
      </c>
      <c r="D339">
        <v>11040023.215000002</v>
      </c>
      <c r="E339">
        <v>4327137.41</v>
      </c>
      <c r="F339">
        <v>23702862.445000008</v>
      </c>
    </row>
    <row r="340" spans="1:6" x14ac:dyDescent="0.3">
      <c r="A340" s="3">
        <v>2499</v>
      </c>
      <c r="B340">
        <v>172843.88</v>
      </c>
      <c r="C340">
        <v>8162857.9400000013</v>
      </c>
      <c r="D340">
        <v>11040023.215000002</v>
      </c>
      <c r="E340">
        <v>4327137.41</v>
      </c>
      <c r="F340">
        <v>23702862.445000008</v>
      </c>
    </row>
    <row r="341" spans="1:6" x14ac:dyDescent="0.3">
      <c r="A341" s="3">
        <v>2502</v>
      </c>
      <c r="B341">
        <v>172843.88</v>
      </c>
      <c r="C341">
        <v>8162857.9400000013</v>
      </c>
      <c r="D341">
        <v>11040023.215000002</v>
      </c>
      <c r="E341">
        <v>4327137.41</v>
      </c>
      <c r="F341">
        <v>23702862.445000008</v>
      </c>
    </row>
    <row r="342" spans="1:6" x14ac:dyDescent="0.3">
      <c r="A342" s="3">
        <v>2503</v>
      </c>
      <c r="B342">
        <v>172843.88</v>
      </c>
      <c r="C342">
        <v>8162857.9400000013</v>
      </c>
      <c r="D342">
        <v>11040023.215000002</v>
      </c>
      <c r="E342">
        <v>4327137.41</v>
      </c>
      <c r="F342">
        <v>23702862.445000008</v>
      </c>
    </row>
    <row r="343" spans="1:6" x14ac:dyDescent="0.3">
      <c r="A343" s="3">
        <v>2504</v>
      </c>
      <c r="B343">
        <v>172843.88</v>
      </c>
      <c r="C343">
        <v>8162857.9400000013</v>
      </c>
      <c r="D343">
        <v>11040023.215000002</v>
      </c>
      <c r="E343">
        <v>4327137.41</v>
      </c>
      <c r="F343">
        <v>23702862.445000008</v>
      </c>
    </row>
    <row r="344" spans="1:6" x14ac:dyDescent="0.3">
      <c r="A344" s="3">
        <v>2505</v>
      </c>
      <c r="B344">
        <v>172843.88</v>
      </c>
      <c r="C344">
        <v>8162857.9400000013</v>
      </c>
      <c r="D344">
        <v>11040023.215000002</v>
      </c>
      <c r="E344">
        <v>4327137.41</v>
      </c>
      <c r="F344">
        <v>23702862.445000008</v>
      </c>
    </row>
    <row r="345" spans="1:6" x14ac:dyDescent="0.3">
      <c r="A345" s="3">
        <v>2508</v>
      </c>
      <c r="B345">
        <v>172843.88</v>
      </c>
      <c r="C345">
        <v>8162857.9400000013</v>
      </c>
      <c r="D345">
        <v>11040023.215000002</v>
      </c>
      <c r="E345">
        <v>4327137.41</v>
      </c>
      <c r="F345">
        <v>23702862.445000008</v>
      </c>
    </row>
    <row r="346" spans="1:6" x14ac:dyDescent="0.3">
      <c r="A346" s="3">
        <v>2509</v>
      </c>
      <c r="B346">
        <v>172843.88</v>
      </c>
      <c r="C346">
        <v>8162857.9400000013</v>
      </c>
      <c r="D346">
        <v>11040023.215000002</v>
      </c>
      <c r="E346">
        <v>4327137.41</v>
      </c>
      <c r="F346">
        <v>23702862.445000008</v>
      </c>
    </row>
    <row r="347" spans="1:6" x14ac:dyDescent="0.3">
      <c r="A347" s="3">
        <v>2510</v>
      </c>
      <c r="B347">
        <v>172843.88</v>
      </c>
      <c r="C347">
        <v>8162857.9400000013</v>
      </c>
      <c r="D347">
        <v>11040023.215000002</v>
      </c>
      <c r="E347">
        <v>4327137.41</v>
      </c>
      <c r="F347">
        <v>23702862.445000008</v>
      </c>
    </row>
    <row r="348" spans="1:6" x14ac:dyDescent="0.3">
      <c r="A348" s="3">
        <v>2511</v>
      </c>
      <c r="B348">
        <v>172843.88</v>
      </c>
      <c r="C348">
        <v>8162857.9400000013</v>
      </c>
      <c r="D348">
        <v>11040023.215000002</v>
      </c>
      <c r="E348">
        <v>4327137.41</v>
      </c>
      <c r="F348">
        <v>23702862.445000008</v>
      </c>
    </row>
    <row r="349" spans="1:6" x14ac:dyDescent="0.3">
      <c r="A349" s="3">
        <v>2513</v>
      </c>
      <c r="B349">
        <v>172843.88</v>
      </c>
      <c r="C349">
        <v>8162857.9400000013</v>
      </c>
      <c r="D349">
        <v>11040023.215000002</v>
      </c>
      <c r="E349">
        <v>4327137.41</v>
      </c>
      <c r="F349">
        <v>23702862.445000008</v>
      </c>
    </row>
    <row r="350" spans="1:6" x14ac:dyDescent="0.3">
      <c r="A350" s="3">
        <v>2517</v>
      </c>
      <c r="B350">
        <v>172843.88</v>
      </c>
      <c r="C350">
        <v>8162857.9400000013</v>
      </c>
      <c r="D350">
        <v>11040023.215000002</v>
      </c>
      <c r="E350">
        <v>4327137.41</v>
      </c>
      <c r="F350">
        <v>23702862.445000008</v>
      </c>
    </row>
    <row r="351" spans="1:6" x14ac:dyDescent="0.3">
      <c r="A351" s="3">
        <v>2530</v>
      </c>
      <c r="B351">
        <v>172843.88</v>
      </c>
      <c r="C351">
        <v>8162857.9400000013</v>
      </c>
      <c r="D351">
        <v>11040023.215000002</v>
      </c>
      <c r="E351">
        <v>4327137.41</v>
      </c>
      <c r="F351">
        <v>23702862.445000008</v>
      </c>
    </row>
    <row r="352" spans="1:6" x14ac:dyDescent="0.3">
      <c r="A352" s="3">
        <v>2532</v>
      </c>
      <c r="B352">
        <v>172843.88</v>
      </c>
      <c r="C352">
        <v>8162857.9400000013</v>
      </c>
      <c r="D352">
        <v>11040023.215000002</v>
      </c>
      <c r="E352">
        <v>4327137.41</v>
      </c>
      <c r="F352">
        <v>23702862.445000008</v>
      </c>
    </row>
    <row r="353" spans="1:6" x14ac:dyDescent="0.3">
      <c r="A353" s="3">
        <v>2535</v>
      </c>
      <c r="B353">
        <v>172843.88</v>
      </c>
      <c r="C353">
        <v>8162857.9400000013</v>
      </c>
      <c r="D353">
        <v>11040023.215000002</v>
      </c>
      <c r="E353">
        <v>4327137.41</v>
      </c>
      <c r="F353">
        <v>23702862.445000008</v>
      </c>
    </row>
    <row r="354" spans="1:6" x14ac:dyDescent="0.3">
      <c r="A354" s="3">
        <v>2536</v>
      </c>
      <c r="B354">
        <v>172843.88</v>
      </c>
      <c r="C354">
        <v>8162857.9400000013</v>
      </c>
      <c r="D354">
        <v>11040023.215000002</v>
      </c>
      <c r="E354">
        <v>4327137.41</v>
      </c>
      <c r="F354">
        <v>23702862.445000008</v>
      </c>
    </row>
    <row r="355" spans="1:6" x14ac:dyDescent="0.3">
      <c r="A355" s="3">
        <v>2537</v>
      </c>
      <c r="B355">
        <v>172843.88</v>
      </c>
      <c r="C355">
        <v>8162857.9400000013</v>
      </c>
      <c r="D355">
        <v>11040023.215000002</v>
      </c>
      <c r="E355">
        <v>4327137.41</v>
      </c>
      <c r="F355">
        <v>23702862.445000008</v>
      </c>
    </row>
    <row r="356" spans="1:6" x14ac:dyDescent="0.3">
      <c r="A356" s="3">
        <v>2538</v>
      </c>
      <c r="B356">
        <v>172843.88</v>
      </c>
      <c r="C356">
        <v>8162857.9400000013</v>
      </c>
      <c r="D356">
        <v>11040023.215000002</v>
      </c>
      <c r="E356">
        <v>4327137.41</v>
      </c>
      <c r="F356">
        <v>23702862.445000008</v>
      </c>
    </row>
    <row r="357" spans="1:6" x14ac:dyDescent="0.3">
      <c r="A357" s="3">
        <v>2539</v>
      </c>
      <c r="B357">
        <v>172843.88</v>
      </c>
      <c r="C357">
        <v>8162857.9400000013</v>
      </c>
      <c r="D357">
        <v>11040023.215000002</v>
      </c>
      <c r="E357">
        <v>4327137.41</v>
      </c>
      <c r="F357">
        <v>23702862.445000008</v>
      </c>
    </row>
    <row r="358" spans="1:6" x14ac:dyDescent="0.3">
      <c r="A358" s="3">
        <v>2540</v>
      </c>
      <c r="B358">
        <v>172843.88</v>
      </c>
      <c r="C358">
        <v>8162857.9400000013</v>
      </c>
      <c r="D358">
        <v>11040023.215000002</v>
      </c>
      <c r="E358">
        <v>4327137.41</v>
      </c>
      <c r="F358">
        <v>23702862.445000008</v>
      </c>
    </row>
    <row r="359" spans="1:6" x14ac:dyDescent="0.3">
      <c r="A359" s="3">
        <v>2541</v>
      </c>
      <c r="B359">
        <v>172843.88</v>
      </c>
      <c r="C359">
        <v>8162857.9400000013</v>
      </c>
      <c r="D359">
        <v>11040023.215000002</v>
      </c>
      <c r="E359">
        <v>4327137.41</v>
      </c>
      <c r="F359">
        <v>23702862.445000008</v>
      </c>
    </row>
    <row r="360" spans="1:6" x14ac:dyDescent="0.3">
      <c r="A360" s="3">
        <v>2542</v>
      </c>
      <c r="B360">
        <v>172843.88</v>
      </c>
      <c r="C360">
        <v>8162857.9400000013</v>
      </c>
      <c r="D360">
        <v>11040023.215000002</v>
      </c>
      <c r="E360">
        <v>4327137.41</v>
      </c>
      <c r="F360">
        <v>23702862.445000008</v>
      </c>
    </row>
    <row r="361" spans="1:6" x14ac:dyDescent="0.3">
      <c r="A361" s="3">
        <v>2544</v>
      </c>
      <c r="B361">
        <v>172843.88</v>
      </c>
      <c r="C361">
        <v>8162857.9400000013</v>
      </c>
      <c r="D361">
        <v>11040023.215000002</v>
      </c>
      <c r="E361">
        <v>4327137.41</v>
      </c>
      <c r="F361">
        <v>23702862.445000008</v>
      </c>
    </row>
    <row r="362" spans="1:6" x14ac:dyDescent="0.3">
      <c r="A362" s="3">
        <v>2549</v>
      </c>
      <c r="B362">
        <v>172843.88</v>
      </c>
      <c r="C362">
        <v>8162857.9400000013</v>
      </c>
      <c r="D362">
        <v>11040023.215000002</v>
      </c>
      <c r="E362">
        <v>4327137.41</v>
      </c>
      <c r="F362">
        <v>23702862.445000008</v>
      </c>
    </row>
    <row r="363" spans="1:6" x14ac:dyDescent="0.3">
      <c r="A363" s="3">
        <v>2553</v>
      </c>
      <c r="B363">
        <v>172843.88</v>
      </c>
      <c r="C363">
        <v>8162857.9400000013</v>
      </c>
      <c r="D363">
        <v>11040023.215000002</v>
      </c>
      <c r="E363">
        <v>4327137.41</v>
      </c>
      <c r="F363">
        <v>23702862.445000008</v>
      </c>
    </row>
    <row r="364" spans="1:6" x14ac:dyDescent="0.3">
      <c r="A364" s="3">
        <v>2560</v>
      </c>
      <c r="B364">
        <v>172843.88</v>
      </c>
      <c r="C364">
        <v>8162857.9400000013</v>
      </c>
      <c r="D364">
        <v>11040023.215000002</v>
      </c>
      <c r="E364">
        <v>4327137.41</v>
      </c>
      <c r="F364">
        <v>23702862.445000008</v>
      </c>
    </row>
    <row r="365" spans="1:6" x14ac:dyDescent="0.3">
      <c r="A365" s="3">
        <v>2561</v>
      </c>
      <c r="B365">
        <v>172843.88</v>
      </c>
      <c r="C365">
        <v>8162857.9400000013</v>
      </c>
      <c r="D365">
        <v>11040023.215000002</v>
      </c>
      <c r="E365">
        <v>4327137.41</v>
      </c>
      <c r="F365">
        <v>23702862.445000008</v>
      </c>
    </row>
    <row r="366" spans="1:6" x14ac:dyDescent="0.3">
      <c r="A366" s="3">
        <v>2566</v>
      </c>
      <c r="B366">
        <v>172843.88</v>
      </c>
      <c r="C366">
        <v>8162857.9400000013</v>
      </c>
      <c r="D366">
        <v>11040023.215000002</v>
      </c>
      <c r="E366">
        <v>4327137.41</v>
      </c>
      <c r="F366">
        <v>23702862.445000008</v>
      </c>
    </row>
    <row r="367" spans="1:6" x14ac:dyDescent="0.3">
      <c r="A367" s="3">
        <v>2567</v>
      </c>
      <c r="B367">
        <v>172843.88</v>
      </c>
      <c r="C367">
        <v>8162857.9400000013</v>
      </c>
      <c r="D367">
        <v>11040023.215000002</v>
      </c>
      <c r="E367">
        <v>4327137.41</v>
      </c>
      <c r="F367">
        <v>23702862.445000008</v>
      </c>
    </row>
    <row r="368" spans="1:6" x14ac:dyDescent="0.3">
      <c r="A368" s="3">
        <v>2569</v>
      </c>
      <c r="B368">
        <v>172843.88</v>
      </c>
      <c r="C368">
        <v>8162857.9400000013</v>
      </c>
      <c r="D368">
        <v>11040023.215000002</v>
      </c>
      <c r="E368">
        <v>4327137.41</v>
      </c>
      <c r="F368">
        <v>23702862.445000008</v>
      </c>
    </row>
    <row r="369" spans="1:6" x14ac:dyDescent="0.3">
      <c r="A369" s="3">
        <v>2570</v>
      </c>
      <c r="B369">
        <v>172843.88</v>
      </c>
      <c r="C369">
        <v>8162857.9400000013</v>
      </c>
      <c r="D369">
        <v>11040023.215000002</v>
      </c>
      <c r="E369">
        <v>4327137.41</v>
      </c>
      <c r="F369">
        <v>23702862.445000008</v>
      </c>
    </row>
    <row r="370" spans="1:6" x14ac:dyDescent="0.3">
      <c r="A370" s="3">
        <v>2572</v>
      </c>
      <c r="B370">
        <v>172843.88</v>
      </c>
      <c r="C370">
        <v>8162857.9400000013</v>
      </c>
      <c r="D370">
        <v>11040023.215000002</v>
      </c>
      <c r="E370">
        <v>4327137.41</v>
      </c>
      <c r="F370">
        <v>23702862.445000008</v>
      </c>
    </row>
    <row r="371" spans="1:6" x14ac:dyDescent="0.3">
      <c r="A371" s="3">
        <v>2576</v>
      </c>
      <c r="B371">
        <v>172843.88</v>
      </c>
      <c r="C371">
        <v>8162857.9400000013</v>
      </c>
      <c r="D371">
        <v>11040023.215000002</v>
      </c>
      <c r="E371">
        <v>4327137.41</v>
      </c>
      <c r="F371">
        <v>23702862.445000008</v>
      </c>
    </row>
    <row r="372" spans="1:6" x14ac:dyDescent="0.3">
      <c r="A372" s="3">
        <v>2577</v>
      </c>
      <c r="B372">
        <v>172843.88</v>
      </c>
      <c r="C372">
        <v>8162857.9400000013</v>
      </c>
      <c r="D372">
        <v>11040023.215000002</v>
      </c>
      <c r="E372">
        <v>4327137.41</v>
      </c>
      <c r="F372">
        <v>23702862.445000008</v>
      </c>
    </row>
    <row r="373" spans="1:6" x14ac:dyDescent="0.3">
      <c r="A373" s="3">
        <v>2578</v>
      </c>
      <c r="B373">
        <v>172843.88</v>
      </c>
      <c r="C373">
        <v>8162857.9400000013</v>
      </c>
      <c r="D373">
        <v>11040023.215000002</v>
      </c>
      <c r="E373">
        <v>4327137.41</v>
      </c>
      <c r="F373">
        <v>23702862.445000008</v>
      </c>
    </row>
    <row r="374" spans="1:6" x14ac:dyDescent="0.3">
      <c r="A374" s="3">
        <v>2580</v>
      </c>
      <c r="B374">
        <v>172843.88</v>
      </c>
      <c r="C374">
        <v>8162857.9400000013</v>
      </c>
      <c r="D374">
        <v>11040023.215000002</v>
      </c>
      <c r="E374">
        <v>4327137.41</v>
      </c>
      <c r="F374">
        <v>23702862.445000008</v>
      </c>
    </row>
    <row r="375" spans="1:6" x14ac:dyDescent="0.3">
      <c r="A375" s="3">
        <v>2583</v>
      </c>
      <c r="B375">
        <v>172843.88</v>
      </c>
      <c r="C375">
        <v>8162857.9400000013</v>
      </c>
      <c r="D375">
        <v>11040023.215000002</v>
      </c>
      <c r="E375">
        <v>4327137.41</v>
      </c>
      <c r="F375">
        <v>23702862.445000008</v>
      </c>
    </row>
    <row r="376" spans="1:6" x14ac:dyDescent="0.3">
      <c r="A376" s="3">
        <v>2589</v>
      </c>
      <c r="B376">
        <v>172843.88</v>
      </c>
      <c r="C376">
        <v>8162857.9400000013</v>
      </c>
      <c r="D376">
        <v>11040023.215000002</v>
      </c>
      <c r="E376">
        <v>4327137.41</v>
      </c>
      <c r="F376">
        <v>23702862.445000008</v>
      </c>
    </row>
    <row r="377" spans="1:6" x14ac:dyDescent="0.3">
      <c r="A377" s="3">
        <v>2591</v>
      </c>
      <c r="B377">
        <v>172843.88</v>
      </c>
      <c r="C377">
        <v>8162857.9400000013</v>
      </c>
      <c r="D377">
        <v>11040023.215000002</v>
      </c>
      <c r="E377">
        <v>4327137.41</v>
      </c>
      <c r="F377">
        <v>23702862.445000008</v>
      </c>
    </row>
    <row r="378" spans="1:6" x14ac:dyDescent="0.3">
      <c r="A378" s="3">
        <v>2592</v>
      </c>
      <c r="B378">
        <v>172843.88</v>
      </c>
      <c r="C378">
        <v>8162857.9400000013</v>
      </c>
      <c r="D378">
        <v>11040023.215000002</v>
      </c>
      <c r="E378">
        <v>4327137.41</v>
      </c>
      <c r="F378">
        <v>23702862.445000008</v>
      </c>
    </row>
    <row r="379" spans="1:6" x14ac:dyDescent="0.3">
      <c r="A379" s="3">
        <v>2593</v>
      </c>
      <c r="B379">
        <v>172843.88</v>
      </c>
      <c r="C379">
        <v>8162857.9400000013</v>
      </c>
      <c r="D379">
        <v>11040023.215000002</v>
      </c>
      <c r="E379">
        <v>4327137.41</v>
      </c>
      <c r="F379">
        <v>23702862.445000008</v>
      </c>
    </row>
    <row r="380" spans="1:6" x14ac:dyDescent="0.3">
      <c r="A380" s="3">
        <v>2594</v>
      </c>
      <c r="B380">
        <v>172843.88</v>
      </c>
      <c r="C380">
        <v>8162857.9400000013</v>
      </c>
      <c r="D380">
        <v>11040023.215000002</v>
      </c>
      <c r="E380">
        <v>4327137.41</v>
      </c>
      <c r="F380">
        <v>23702862.445000008</v>
      </c>
    </row>
    <row r="381" spans="1:6" x14ac:dyDescent="0.3">
      <c r="A381" s="3">
        <v>2595</v>
      </c>
      <c r="B381">
        <v>172843.88</v>
      </c>
      <c r="C381">
        <v>8162857.9400000013</v>
      </c>
      <c r="D381">
        <v>11040023.215000002</v>
      </c>
      <c r="E381">
        <v>4327137.41</v>
      </c>
      <c r="F381">
        <v>23702862.445000008</v>
      </c>
    </row>
    <row r="382" spans="1:6" x14ac:dyDescent="0.3">
      <c r="A382" s="3">
        <v>2596</v>
      </c>
      <c r="B382">
        <v>172843.88</v>
      </c>
      <c r="C382">
        <v>8162857.9400000013</v>
      </c>
      <c r="D382">
        <v>11040023.215000002</v>
      </c>
      <c r="E382">
        <v>4327137.41</v>
      </c>
      <c r="F382">
        <v>23702862.445000008</v>
      </c>
    </row>
    <row r="383" spans="1:6" x14ac:dyDescent="0.3">
      <c r="A383" s="3">
        <v>2597</v>
      </c>
      <c r="B383">
        <v>172843.88</v>
      </c>
      <c r="C383">
        <v>8162857.9400000013</v>
      </c>
      <c r="D383">
        <v>11040023.215000002</v>
      </c>
      <c r="E383">
        <v>4327137.41</v>
      </c>
      <c r="F383">
        <v>23702862.445000008</v>
      </c>
    </row>
    <row r="384" spans="1:6" x14ac:dyDescent="0.3">
      <c r="A384" s="3">
        <v>2598</v>
      </c>
      <c r="B384">
        <v>172843.88</v>
      </c>
      <c r="C384">
        <v>8162857.9400000013</v>
      </c>
      <c r="D384">
        <v>11040023.215000002</v>
      </c>
      <c r="E384">
        <v>4327137.41</v>
      </c>
      <c r="F384">
        <v>23702862.445000008</v>
      </c>
    </row>
    <row r="385" spans="1:6" x14ac:dyDescent="0.3">
      <c r="A385" s="3">
        <v>2599</v>
      </c>
      <c r="B385">
        <v>172843.88</v>
      </c>
      <c r="C385">
        <v>8162857.9400000013</v>
      </c>
      <c r="D385">
        <v>11040023.215000002</v>
      </c>
      <c r="E385">
        <v>4327137.41</v>
      </c>
      <c r="F385">
        <v>23702862.445000008</v>
      </c>
    </row>
    <row r="386" spans="1:6" x14ac:dyDescent="0.3">
      <c r="A386" s="3">
        <v>2600</v>
      </c>
      <c r="B386">
        <v>172843.88</v>
      </c>
      <c r="C386">
        <v>8162857.9400000013</v>
      </c>
      <c r="D386">
        <v>11040023.215000002</v>
      </c>
      <c r="E386">
        <v>4327137.41</v>
      </c>
      <c r="F386">
        <v>23702862.445000008</v>
      </c>
    </row>
    <row r="387" spans="1:6" x14ac:dyDescent="0.3">
      <c r="A387" s="3">
        <v>2601</v>
      </c>
      <c r="B387">
        <v>172843.88</v>
      </c>
      <c r="C387">
        <v>8162857.9400000013</v>
      </c>
      <c r="D387">
        <v>11040023.215000002</v>
      </c>
      <c r="E387">
        <v>4327137.41</v>
      </c>
      <c r="F387">
        <v>23702862.445000008</v>
      </c>
    </row>
    <row r="388" spans="1:6" x14ac:dyDescent="0.3">
      <c r="A388" s="3">
        <v>2602</v>
      </c>
      <c r="B388">
        <v>172843.88</v>
      </c>
      <c r="C388">
        <v>8162857.9400000013</v>
      </c>
      <c r="D388">
        <v>11040023.215000002</v>
      </c>
      <c r="E388">
        <v>4327137.41</v>
      </c>
      <c r="F388">
        <v>23702862.445000008</v>
      </c>
    </row>
    <row r="389" spans="1:6" x14ac:dyDescent="0.3">
      <c r="A389" s="3">
        <v>2603</v>
      </c>
      <c r="B389">
        <v>172843.88</v>
      </c>
      <c r="C389">
        <v>8162857.9400000013</v>
      </c>
      <c r="D389">
        <v>11040023.215000002</v>
      </c>
      <c r="E389">
        <v>4327137.41</v>
      </c>
      <c r="F389">
        <v>23702862.445000008</v>
      </c>
    </row>
    <row r="390" spans="1:6" x14ac:dyDescent="0.3">
      <c r="A390" s="3">
        <v>2607</v>
      </c>
      <c r="B390">
        <v>172843.88</v>
      </c>
      <c r="C390">
        <v>8162857.9400000013</v>
      </c>
      <c r="D390">
        <v>11040023.215000002</v>
      </c>
      <c r="E390">
        <v>4327137.41</v>
      </c>
      <c r="F390">
        <v>23702862.445000008</v>
      </c>
    </row>
    <row r="391" spans="1:6" x14ac:dyDescent="0.3">
      <c r="A391" s="3">
        <v>2608</v>
      </c>
      <c r="B391">
        <v>172843.88</v>
      </c>
      <c r="C391">
        <v>8162857.9400000013</v>
      </c>
      <c r="D391">
        <v>11040023.215000002</v>
      </c>
      <c r="E391">
        <v>4327137.41</v>
      </c>
      <c r="F391">
        <v>23702862.445000008</v>
      </c>
    </row>
    <row r="392" spans="1:6" x14ac:dyDescent="0.3">
      <c r="A392" s="3">
        <v>2609</v>
      </c>
      <c r="B392">
        <v>172843.88</v>
      </c>
      <c r="C392">
        <v>8162857.9400000013</v>
      </c>
      <c r="D392">
        <v>11040023.215000002</v>
      </c>
      <c r="E392">
        <v>4327137.41</v>
      </c>
      <c r="F392">
        <v>23702862.445000008</v>
      </c>
    </row>
    <row r="393" spans="1:6" x14ac:dyDescent="0.3">
      <c r="A393" s="3">
        <v>2610</v>
      </c>
      <c r="B393">
        <v>172843.88</v>
      </c>
      <c r="C393">
        <v>8162857.9400000013</v>
      </c>
      <c r="D393">
        <v>11040023.215000002</v>
      </c>
      <c r="E393">
        <v>4327137.41</v>
      </c>
      <c r="F393">
        <v>23702862.445000008</v>
      </c>
    </row>
    <row r="394" spans="1:6" x14ac:dyDescent="0.3">
      <c r="A394" s="3">
        <v>2611</v>
      </c>
      <c r="B394">
        <v>172843.88</v>
      </c>
      <c r="C394">
        <v>8162857.9400000013</v>
      </c>
      <c r="D394">
        <v>11040023.215000002</v>
      </c>
      <c r="E394">
        <v>4327137.41</v>
      </c>
      <c r="F394">
        <v>23702862.445000008</v>
      </c>
    </row>
    <row r="395" spans="1:6" x14ac:dyDescent="0.3">
      <c r="A395" s="3">
        <v>2612</v>
      </c>
      <c r="B395">
        <v>172843.88</v>
      </c>
      <c r="C395">
        <v>8162857.9400000013</v>
      </c>
      <c r="D395">
        <v>11040023.215000002</v>
      </c>
      <c r="E395">
        <v>4327137.41</v>
      </c>
      <c r="F395">
        <v>23702862.445000008</v>
      </c>
    </row>
    <row r="396" spans="1:6" x14ac:dyDescent="0.3">
      <c r="A396" s="3">
        <v>2613</v>
      </c>
      <c r="B396">
        <v>172843.88</v>
      </c>
      <c r="C396">
        <v>8162857.9400000013</v>
      </c>
      <c r="D396">
        <v>11040023.215000002</v>
      </c>
      <c r="E396">
        <v>4327137.41</v>
      </c>
      <c r="F396">
        <v>23702862.445000008</v>
      </c>
    </row>
    <row r="397" spans="1:6" x14ac:dyDescent="0.3">
      <c r="A397" s="3">
        <v>2614</v>
      </c>
      <c r="B397">
        <v>172843.88</v>
      </c>
      <c r="C397">
        <v>8162857.9400000013</v>
      </c>
      <c r="D397">
        <v>11040023.215000002</v>
      </c>
      <c r="E397">
        <v>4327137.41</v>
      </c>
      <c r="F397">
        <v>23702862.445000008</v>
      </c>
    </row>
    <row r="398" spans="1:6" x14ac:dyDescent="0.3">
      <c r="A398" s="3">
        <v>2615</v>
      </c>
      <c r="B398">
        <v>172843.88</v>
      </c>
      <c r="C398">
        <v>8162857.9400000013</v>
      </c>
      <c r="D398">
        <v>11040023.215000002</v>
      </c>
      <c r="E398">
        <v>4327137.41</v>
      </c>
      <c r="F398">
        <v>23702862.445000008</v>
      </c>
    </row>
    <row r="399" spans="1:6" x14ac:dyDescent="0.3">
      <c r="A399" s="3">
        <v>2616</v>
      </c>
      <c r="B399">
        <v>172843.88</v>
      </c>
      <c r="C399">
        <v>8162857.9400000013</v>
      </c>
      <c r="D399">
        <v>11040023.215000002</v>
      </c>
      <c r="E399">
        <v>4327137.41</v>
      </c>
      <c r="F399">
        <v>23702862.445000008</v>
      </c>
    </row>
    <row r="400" spans="1:6" x14ac:dyDescent="0.3">
      <c r="A400" s="3">
        <v>2617</v>
      </c>
      <c r="B400">
        <v>172843.88</v>
      </c>
      <c r="C400">
        <v>8162857.9400000013</v>
      </c>
      <c r="D400">
        <v>11040023.215000002</v>
      </c>
      <c r="E400">
        <v>4327137.41</v>
      </c>
      <c r="F400">
        <v>23702862.445000008</v>
      </c>
    </row>
    <row r="401" spans="1:6" x14ac:dyDescent="0.3">
      <c r="A401" s="3">
        <v>2618</v>
      </c>
      <c r="B401">
        <v>172843.88</v>
      </c>
      <c r="C401">
        <v>8162857.9400000013</v>
      </c>
      <c r="D401">
        <v>11040023.215000002</v>
      </c>
      <c r="E401">
        <v>4327137.41</v>
      </c>
      <c r="F401">
        <v>23702862.445000008</v>
      </c>
    </row>
    <row r="402" spans="1:6" x14ac:dyDescent="0.3">
      <c r="A402" s="3">
        <v>2619</v>
      </c>
      <c r="B402">
        <v>172843.88</v>
      </c>
      <c r="C402">
        <v>8162857.9400000013</v>
      </c>
      <c r="D402">
        <v>11040023.215000002</v>
      </c>
      <c r="E402">
        <v>4327137.41</v>
      </c>
      <c r="F402">
        <v>23702862.445000008</v>
      </c>
    </row>
    <row r="403" spans="1:6" x14ac:dyDescent="0.3">
      <c r="A403" s="3">
        <v>2620</v>
      </c>
      <c r="B403">
        <v>172843.88</v>
      </c>
      <c r="C403">
        <v>8162857.9400000013</v>
      </c>
      <c r="D403">
        <v>11040023.215000002</v>
      </c>
      <c r="E403">
        <v>4327137.41</v>
      </c>
      <c r="F403">
        <v>23702862.445000008</v>
      </c>
    </row>
    <row r="404" spans="1:6" x14ac:dyDescent="0.3">
      <c r="A404" s="3">
        <v>2621</v>
      </c>
      <c r="B404">
        <v>172843.88</v>
      </c>
      <c r="C404">
        <v>8162857.9400000013</v>
      </c>
      <c r="D404">
        <v>11040023.215000002</v>
      </c>
      <c r="E404">
        <v>4327137.41</v>
      </c>
      <c r="F404">
        <v>23702862.445000008</v>
      </c>
    </row>
    <row r="405" spans="1:6" x14ac:dyDescent="0.3">
      <c r="A405" s="3">
        <v>2622</v>
      </c>
      <c r="B405">
        <v>172843.88</v>
      </c>
      <c r="C405">
        <v>8162857.9400000013</v>
      </c>
      <c r="D405">
        <v>11040023.215000002</v>
      </c>
      <c r="E405">
        <v>4327137.41</v>
      </c>
      <c r="F405">
        <v>23702862.445000008</v>
      </c>
    </row>
    <row r="406" spans="1:6" x14ac:dyDescent="0.3">
      <c r="A406" s="3">
        <v>2624</v>
      </c>
      <c r="B406">
        <v>172843.88</v>
      </c>
      <c r="C406">
        <v>8162857.9400000013</v>
      </c>
      <c r="D406">
        <v>11040023.215000002</v>
      </c>
      <c r="E406">
        <v>4327137.41</v>
      </c>
      <c r="F406">
        <v>23702862.445000008</v>
      </c>
    </row>
    <row r="407" spans="1:6" x14ac:dyDescent="0.3">
      <c r="A407" s="3">
        <v>2625</v>
      </c>
      <c r="B407">
        <v>172843.88</v>
      </c>
      <c r="C407">
        <v>8162857.9400000013</v>
      </c>
      <c r="D407">
        <v>11040023.215000002</v>
      </c>
      <c r="E407">
        <v>4327137.41</v>
      </c>
      <c r="F407">
        <v>23702862.445000008</v>
      </c>
    </row>
    <row r="408" spans="1:6" x14ac:dyDescent="0.3">
      <c r="A408" s="3">
        <v>2626</v>
      </c>
      <c r="B408">
        <v>172843.88</v>
      </c>
      <c r="C408">
        <v>8162857.9400000013</v>
      </c>
      <c r="D408">
        <v>11040023.215000002</v>
      </c>
      <c r="E408">
        <v>4327137.41</v>
      </c>
      <c r="F408">
        <v>23702862.445000008</v>
      </c>
    </row>
    <row r="409" spans="1:6" x14ac:dyDescent="0.3">
      <c r="A409" s="3">
        <v>2628</v>
      </c>
      <c r="B409">
        <v>172843.88</v>
      </c>
      <c r="C409">
        <v>8162857.9400000013</v>
      </c>
      <c r="D409">
        <v>11040023.215000002</v>
      </c>
      <c r="E409">
        <v>4327137.41</v>
      </c>
      <c r="F409">
        <v>23702862.445000008</v>
      </c>
    </row>
    <row r="410" spans="1:6" x14ac:dyDescent="0.3">
      <c r="A410" s="3">
        <v>2629</v>
      </c>
      <c r="B410">
        <v>172843.88</v>
      </c>
      <c r="C410">
        <v>8162857.9400000013</v>
      </c>
      <c r="D410">
        <v>11040023.215000002</v>
      </c>
      <c r="E410">
        <v>4327137.41</v>
      </c>
      <c r="F410">
        <v>23702862.445000008</v>
      </c>
    </row>
    <row r="411" spans="1:6" x14ac:dyDescent="0.3">
      <c r="A411" s="3">
        <v>2630</v>
      </c>
      <c r="B411">
        <v>172843.88</v>
      </c>
      <c r="C411">
        <v>8162857.9400000013</v>
      </c>
      <c r="D411">
        <v>11040023.215000002</v>
      </c>
      <c r="E411">
        <v>4327137.41</v>
      </c>
      <c r="F411">
        <v>23702862.445000008</v>
      </c>
    </row>
    <row r="412" spans="1:6" x14ac:dyDescent="0.3">
      <c r="A412" s="3">
        <v>2631</v>
      </c>
      <c r="B412">
        <v>172843.88</v>
      </c>
      <c r="C412">
        <v>8162857.9400000013</v>
      </c>
      <c r="D412">
        <v>11040023.215000002</v>
      </c>
      <c r="E412">
        <v>4327137.41</v>
      </c>
      <c r="F412">
        <v>23702862.445000008</v>
      </c>
    </row>
    <row r="413" spans="1:6" x14ac:dyDescent="0.3">
      <c r="A413" s="3">
        <v>2632</v>
      </c>
      <c r="B413">
        <v>172843.88</v>
      </c>
      <c r="C413">
        <v>8162857.9400000013</v>
      </c>
      <c r="D413">
        <v>11040023.215000002</v>
      </c>
      <c r="E413">
        <v>4327137.41</v>
      </c>
      <c r="F413">
        <v>23702862.445000008</v>
      </c>
    </row>
    <row r="414" spans="1:6" x14ac:dyDescent="0.3">
      <c r="A414" s="3">
        <v>2633</v>
      </c>
      <c r="B414">
        <v>172843.88</v>
      </c>
      <c r="C414">
        <v>8162857.9400000013</v>
      </c>
      <c r="D414">
        <v>11040023.215000002</v>
      </c>
      <c r="E414">
        <v>4327137.41</v>
      </c>
      <c r="F414">
        <v>23702862.445000008</v>
      </c>
    </row>
    <row r="415" spans="1:6" x14ac:dyDescent="0.3">
      <c r="A415" s="3">
        <v>2635</v>
      </c>
      <c r="B415">
        <v>172843.88</v>
      </c>
      <c r="C415">
        <v>8162857.9400000013</v>
      </c>
      <c r="D415">
        <v>11040023.215000002</v>
      </c>
      <c r="E415">
        <v>4327137.41</v>
      </c>
      <c r="F415">
        <v>23702862.445000008</v>
      </c>
    </row>
    <row r="416" spans="1:6" x14ac:dyDescent="0.3">
      <c r="A416" s="3">
        <v>2636</v>
      </c>
      <c r="B416">
        <v>172843.88</v>
      </c>
      <c r="C416">
        <v>8162857.9400000013</v>
      </c>
      <c r="D416">
        <v>11040023.215000002</v>
      </c>
      <c r="E416">
        <v>4327137.41</v>
      </c>
      <c r="F416">
        <v>23702862.445000008</v>
      </c>
    </row>
    <row r="417" spans="1:6" x14ac:dyDescent="0.3">
      <c r="A417" s="3">
        <v>2637</v>
      </c>
      <c r="B417">
        <v>172843.88</v>
      </c>
      <c r="C417">
        <v>8162857.9400000013</v>
      </c>
      <c r="D417">
        <v>11040023.215000002</v>
      </c>
      <c r="E417">
        <v>4327137.41</v>
      </c>
      <c r="F417">
        <v>23702862.445000008</v>
      </c>
    </row>
    <row r="418" spans="1:6" x14ac:dyDescent="0.3">
      <c r="A418" s="3">
        <v>2638</v>
      </c>
      <c r="B418">
        <v>172843.88</v>
      </c>
      <c r="C418">
        <v>8162857.9400000013</v>
      </c>
      <c r="D418">
        <v>11040023.215000002</v>
      </c>
      <c r="E418">
        <v>4327137.41</v>
      </c>
      <c r="F418">
        <v>23702862.445000008</v>
      </c>
    </row>
    <row r="419" spans="1:6" x14ac:dyDescent="0.3">
      <c r="A419" s="3">
        <v>2639</v>
      </c>
      <c r="B419">
        <v>172843.88</v>
      </c>
      <c r="C419">
        <v>8162857.9400000013</v>
      </c>
      <c r="D419">
        <v>11040023.215000002</v>
      </c>
      <c r="E419">
        <v>4327137.41</v>
      </c>
      <c r="F419">
        <v>23702862.445000008</v>
      </c>
    </row>
    <row r="420" spans="1:6" x14ac:dyDescent="0.3">
      <c r="A420" s="3">
        <v>2641</v>
      </c>
      <c r="B420">
        <v>172843.88</v>
      </c>
      <c r="C420">
        <v>8162857.9400000013</v>
      </c>
      <c r="D420">
        <v>11040023.215000002</v>
      </c>
      <c r="E420">
        <v>4327137.41</v>
      </c>
      <c r="F420">
        <v>23702862.445000008</v>
      </c>
    </row>
    <row r="421" spans="1:6" x14ac:dyDescent="0.3">
      <c r="A421" s="3">
        <v>2642</v>
      </c>
      <c r="B421">
        <v>172843.88</v>
      </c>
      <c r="C421">
        <v>8162857.9400000013</v>
      </c>
      <c r="D421">
        <v>11040023.215000002</v>
      </c>
      <c r="E421">
        <v>4327137.41</v>
      </c>
      <c r="F421">
        <v>23702862.445000008</v>
      </c>
    </row>
    <row r="422" spans="1:6" x14ac:dyDescent="0.3">
      <c r="A422" s="3">
        <v>2643</v>
      </c>
      <c r="B422">
        <v>172843.88</v>
      </c>
      <c r="C422">
        <v>8162857.9400000013</v>
      </c>
      <c r="D422">
        <v>11040023.215000002</v>
      </c>
      <c r="E422">
        <v>4327137.41</v>
      </c>
      <c r="F422">
        <v>23702862.445000008</v>
      </c>
    </row>
    <row r="423" spans="1:6" x14ac:dyDescent="0.3">
      <c r="A423" s="3">
        <v>2645</v>
      </c>
      <c r="B423">
        <v>172843.88</v>
      </c>
      <c r="C423">
        <v>8162857.9400000013</v>
      </c>
      <c r="D423">
        <v>11040023.215000002</v>
      </c>
      <c r="E423">
        <v>4327137.41</v>
      </c>
      <c r="F423">
        <v>23702862.445000008</v>
      </c>
    </row>
    <row r="424" spans="1:6" x14ac:dyDescent="0.3">
      <c r="A424" s="3">
        <v>2647</v>
      </c>
      <c r="B424">
        <v>172843.88</v>
      </c>
      <c r="C424">
        <v>8162857.9400000013</v>
      </c>
      <c r="D424">
        <v>11040023.215000002</v>
      </c>
      <c r="E424">
        <v>4327137.41</v>
      </c>
      <c r="F424">
        <v>23702862.445000008</v>
      </c>
    </row>
    <row r="425" spans="1:6" x14ac:dyDescent="0.3">
      <c r="A425" s="3">
        <v>2648</v>
      </c>
      <c r="B425">
        <v>172843.88</v>
      </c>
      <c r="C425">
        <v>8162857.9400000013</v>
      </c>
      <c r="D425">
        <v>11040023.215000002</v>
      </c>
      <c r="E425">
        <v>4327137.41</v>
      </c>
      <c r="F425">
        <v>23702862.445000008</v>
      </c>
    </row>
    <row r="426" spans="1:6" x14ac:dyDescent="0.3">
      <c r="A426" s="3">
        <v>2650</v>
      </c>
      <c r="B426">
        <v>172843.88</v>
      </c>
      <c r="C426">
        <v>8162857.9400000013</v>
      </c>
      <c r="D426">
        <v>11040023.215000002</v>
      </c>
      <c r="E426">
        <v>4327137.41</v>
      </c>
      <c r="F426">
        <v>23702862.445000008</v>
      </c>
    </row>
    <row r="427" spans="1:6" x14ac:dyDescent="0.3">
      <c r="A427" s="3">
        <v>2651</v>
      </c>
      <c r="B427">
        <v>172843.88</v>
      </c>
      <c r="C427">
        <v>8162857.9400000013</v>
      </c>
      <c r="D427">
        <v>11040023.215000002</v>
      </c>
      <c r="E427">
        <v>4327137.41</v>
      </c>
      <c r="F427">
        <v>23702862.445000008</v>
      </c>
    </row>
    <row r="428" spans="1:6" x14ac:dyDescent="0.3">
      <c r="A428" s="3">
        <v>2652</v>
      </c>
      <c r="B428">
        <v>172843.88</v>
      </c>
      <c r="C428">
        <v>8162857.9400000013</v>
      </c>
      <c r="D428">
        <v>11040023.215000002</v>
      </c>
      <c r="E428">
        <v>4327137.41</v>
      </c>
      <c r="F428">
        <v>23702862.445000008</v>
      </c>
    </row>
    <row r="429" spans="1:6" x14ac:dyDescent="0.3">
      <c r="A429" s="3">
        <v>2653</v>
      </c>
      <c r="B429">
        <v>172843.88</v>
      </c>
      <c r="C429">
        <v>8162857.9400000013</v>
      </c>
      <c r="D429">
        <v>11040023.215000002</v>
      </c>
      <c r="E429">
        <v>4327137.41</v>
      </c>
      <c r="F429">
        <v>23702862.445000008</v>
      </c>
    </row>
    <row r="430" spans="1:6" x14ac:dyDescent="0.3">
      <c r="A430" s="3">
        <v>2654</v>
      </c>
      <c r="B430">
        <v>172843.88</v>
      </c>
      <c r="C430">
        <v>8162857.9400000013</v>
      </c>
      <c r="D430">
        <v>11040023.215000002</v>
      </c>
      <c r="E430">
        <v>4327137.41</v>
      </c>
      <c r="F430">
        <v>23702862.445000008</v>
      </c>
    </row>
    <row r="431" spans="1:6" x14ac:dyDescent="0.3">
      <c r="A431" s="3">
        <v>2655</v>
      </c>
      <c r="B431">
        <v>172843.88</v>
      </c>
      <c r="C431">
        <v>8162857.9400000013</v>
      </c>
      <c r="D431">
        <v>11040023.215000002</v>
      </c>
      <c r="E431">
        <v>4327137.41</v>
      </c>
      <c r="F431">
        <v>23702862.445000008</v>
      </c>
    </row>
    <row r="432" spans="1:6" x14ac:dyDescent="0.3">
      <c r="A432" s="3">
        <v>2658</v>
      </c>
      <c r="B432">
        <v>172843.88</v>
      </c>
      <c r="C432">
        <v>8162857.9400000013</v>
      </c>
      <c r="D432">
        <v>11040023.215000002</v>
      </c>
      <c r="E432">
        <v>4327137.41</v>
      </c>
      <c r="F432">
        <v>23702862.445000008</v>
      </c>
    </row>
    <row r="433" spans="1:6" x14ac:dyDescent="0.3">
      <c r="A433" s="3">
        <v>2659</v>
      </c>
      <c r="B433">
        <v>172843.88</v>
      </c>
      <c r="C433">
        <v>8162857.9400000013</v>
      </c>
      <c r="D433">
        <v>11040023.215000002</v>
      </c>
      <c r="E433">
        <v>4327137.41</v>
      </c>
      <c r="F433">
        <v>23702862.445000008</v>
      </c>
    </row>
    <row r="434" spans="1:6" x14ac:dyDescent="0.3">
      <c r="A434" s="3">
        <v>2660</v>
      </c>
      <c r="B434">
        <v>172843.88</v>
      </c>
      <c r="C434">
        <v>8162857.9400000013</v>
      </c>
      <c r="D434">
        <v>11040023.215000002</v>
      </c>
      <c r="E434">
        <v>4327137.41</v>
      </c>
      <c r="F434">
        <v>23702862.445000008</v>
      </c>
    </row>
    <row r="435" spans="1:6" x14ac:dyDescent="0.3">
      <c r="A435" s="3">
        <v>2661</v>
      </c>
      <c r="B435">
        <v>172843.88</v>
      </c>
      <c r="C435">
        <v>8162857.9400000013</v>
      </c>
      <c r="D435">
        <v>11040023.215000002</v>
      </c>
      <c r="E435">
        <v>4327137.41</v>
      </c>
      <c r="F435">
        <v>23702862.445000008</v>
      </c>
    </row>
    <row r="436" spans="1:6" x14ac:dyDescent="0.3">
      <c r="A436" s="3">
        <v>2662</v>
      </c>
      <c r="B436">
        <v>172843.88</v>
      </c>
      <c r="C436">
        <v>8162857.9400000013</v>
      </c>
      <c r="D436">
        <v>11040023.215000002</v>
      </c>
      <c r="E436">
        <v>4327137.41</v>
      </c>
      <c r="F436">
        <v>23702862.445000008</v>
      </c>
    </row>
    <row r="437" spans="1:6" x14ac:dyDescent="0.3">
      <c r="A437" s="3">
        <v>2663</v>
      </c>
      <c r="B437">
        <v>172843.88</v>
      </c>
      <c r="C437">
        <v>8162857.9400000013</v>
      </c>
      <c r="D437">
        <v>11040023.215000002</v>
      </c>
      <c r="E437">
        <v>4327137.41</v>
      </c>
      <c r="F437">
        <v>23702862.445000008</v>
      </c>
    </row>
    <row r="438" spans="1:6" x14ac:dyDescent="0.3">
      <c r="A438" s="3">
        <v>2664</v>
      </c>
      <c r="B438">
        <v>172843.88</v>
      </c>
      <c r="C438">
        <v>8162857.9400000013</v>
      </c>
      <c r="D438">
        <v>11040023.215000002</v>
      </c>
      <c r="E438">
        <v>4327137.41</v>
      </c>
      <c r="F438">
        <v>23702862.445000008</v>
      </c>
    </row>
    <row r="439" spans="1:6" x14ac:dyDescent="0.3">
      <c r="A439" s="3">
        <v>2665</v>
      </c>
      <c r="B439">
        <v>172843.88</v>
      </c>
      <c r="C439">
        <v>8162857.9400000013</v>
      </c>
      <c r="D439">
        <v>11040023.215000002</v>
      </c>
      <c r="E439">
        <v>4327137.41</v>
      </c>
      <c r="F439">
        <v>23702862.445000008</v>
      </c>
    </row>
    <row r="440" spans="1:6" x14ac:dyDescent="0.3">
      <c r="A440" s="3">
        <v>2666</v>
      </c>
      <c r="B440">
        <v>172843.88</v>
      </c>
      <c r="C440">
        <v>8162857.9400000013</v>
      </c>
      <c r="D440">
        <v>11040023.215000002</v>
      </c>
      <c r="E440">
        <v>4327137.41</v>
      </c>
      <c r="F440">
        <v>23702862.445000008</v>
      </c>
    </row>
    <row r="441" spans="1:6" x14ac:dyDescent="0.3">
      <c r="A441" s="3">
        <v>2669</v>
      </c>
      <c r="B441">
        <v>172843.88</v>
      </c>
      <c r="C441">
        <v>8162857.9400000013</v>
      </c>
      <c r="D441">
        <v>11040023.215000002</v>
      </c>
      <c r="E441">
        <v>4327137.41</v>
      </c>
      <c r="F441">
        <v>23702862.445000008</v>
      </c>
    </row>
    <row r="442" spans="1:6" x14ac:dyDescent="0.3">
      <c r="A442" s="3">
        <v>2670</v>
      </c>
      <c r="B442">
        <v>172843.88</v>
      </c>
      <c r="C442">
        <v>8162857.9400000013</v>
      </c>
      <c r="D442">
        <v>11040023.215000002</v>
      </c>
      <c r="E442">
        <v>4327137.41</v>
      </c>
      <c r="F442">
        <v>23702862.445000008</v>
      </c>
    </row>
    <row r="443" spans="1:6" x14ac:dyDescent="0.3">
      <c r="A443" s="3">
        <v>2671</v>
      </c>
      <c r="B443">
        <v>172843.88</v>
      </c>
      <c r="C443">
        <v>8162857.9400000013</v>
      </c>
      <c r="D443">
        <v>11040023.215000002</v>
      </c>
      <c r="E443">
        <v>4327137.41</v>
      </c>
      <c r="F443">
        <v>23702862.445000008</v>
      </c>
    </row>
    <row r="444" spans="1:6" x14ac:dyDescent="0.3">
      <c r="A444" s="3">
        <v>2672</v>
      </c>
      <c r="B444">
        <v>172843.88</v>
      </c>
      <c r="C444">
        <v>8162857.9400000013</v>
      </c>
      <c r="D444">
        <v>11040023.215000002</v>
      </c>
      <c r="E444">
        <v>4327137.41</v>
      </c>
      <c r="F444">
        <v>23702862.445000008</v>
      </c>
    </row>
    <row r="445" spans="1:6" x14ac:dyDescent="0.3">
      <c r="A445" s="3">
        <v>2673</v>
      </c>
      <c r="B445">
        <v>172843.88</v>
      </c>
      <c r="C445">
        <v>8162857.9400000013</v>
      </c>
      <c r="D445">
        <v>11040023.215000002</v>
      </c>
      <c r="E445">
        <v>4327137.41</v>
      </c>
      <c r="F445">
        <v>23702862.445000008</v>
      </c>
    </row>
    <row r="446" spans="1:6" x14ac:dyDescent="0.3">
      <c r="A446" s="3">
        <v>2674</v>
      </c>
      <c r="B446">
        <v>172843.88</v>
      </c>
      <c r="C446">
        <v>8162857.9400000013</v>
      </c>
      <c r="D446">
        <v>11040023.215000002</v>
      </c>
      <c r="E446">
        <v>4327137.41</v>
      </c>
      <c r="F446">
        <v>23702862.445000008</v>
      </c>
    </row>
    <row r="447" spans="1:6" x14ac:dyDescent="0.3">
      <c r="A447" s="3">
        <v>2675</v>
      </c>
      <c r="B447">
        <v>172843.88</v>
      </c>
      <c r="C447">
        <v>8162857.9400000013</v>
      </c>
      <c r="D447">
        <v>11040023.215000002</v>
      </c>
      <c r="E447">
        <v>4327137.41</v>
      </c>
      <c r="F447">
        <v>23702862.445000008</v>
      </c>
    </row>
    <row r="448" spans="1:6" x14ac:dyDescent="0.3">
      <c r="A448" s="3">
        <v>2676</v>
      </c>
      <c r="B448">
        <v>172843.88</v>
      </c>
      <c r="C448">
        <v>8162857.9400000013</v>
      </c>
      <c r="D448">
        <v>11040023.215000002</v>
      </c>
      <c r="E448">
        <v>4327137.41</v>
      </c>
      <c r="F448">
        <v>23702862.445000008</v>
      </c>
    </row>
    <row r="449" spans="1:6" x14ac:dyDescent="0.3">
      <c r="A449" s="3">
        <v>2678</v>
      </c>
      <c r="B449">
        <v>172843.88</v>
      </c>
      <c r="C449">
        <v>8162857.9400000013</v>
      </c>
      <c r="D449">
        <v>11040023.215000002</v>
      </c>
      <c r="E449">
        <v>4327137.41</v>
      </c>
      <c r="F449">
        <v>23702862.445000008</v>
      </c>
    </row>
    <row r="450" spans="1:6" x14ac:dyDescent="0.3">
      <c r="A450" s="3">
        <v>2681</v>
      </c>
      <c r="B450">
        <v>172843.88</v>
      </c>
      <c r="C450">
        <v>8162857.9400000013</v>
      </c>
      <c r="D450">
        <v>11040023.215000002</v>
      </c>
      <c r="E450">
        <v>4327137.41</v>
      </c>
      <c r="F450">
        <v>23702862.445000008</v>
      </c>
    </row>
    <row r="451" spans="1:6" x14ac:dyDescent="0.3">
      <c r="A451" s="3">
        <v>2682</v>
      </c>
      <c r="B451">
        <v>172843.88</v>
      </c>
      <c r="C451">
        <v>8162857.9400000013</v>
      </c>
      <c r="D451">
        <v>11040023.215000002</v>
      </c>
      <c r="E451">
        <v>4327137.41</v>
      </c>
      <c r="F451">
        <v>23702862.445000008</v>
      </c>
    </row>
    <row r="452" spans="1:6" x14ac:dyDescent="0.3">
      <c r="A452" s="3">
        <v>2683</v>
      </c>
      <c r="B452">
        <v>172843.88</v>
      </c>
      <c r="C452">
        <v>8162857.9400000013</v>
      </c>
      <c r="D452">
        <v>11040023.215000002</v>
      </c>
      <c r="E452">
        <v>4327137.41</v>
      </c>
      <c r="F452">
        <v>23702862.445000008</v>
      </c>
    </row>
    <row r="453" spans="1:6" x14ac:dyDescent="0.3">
      <c r="A453" s="3">
        <v>2684</v>
      </c>
      <c r="B453">
        <v>172843.88</v>
      </c>
      <c r="C453">
        <v>8162857.9400000013</v>
      </c>
      <c r="D453">
        <v>11040023.215000002</v>
      </c>
      <c r="E453">
        <v>4327137.41</v>
      </c>
      <c r="F453">
        <v>23702862.445000008</v>
      </c>
    </row>
    <row r="454" spans="1:6" x14ac:dyDescent="0.3">
      <c r="A454" s="3">
        <v>2686</v>
      </c>
      <c r="B454">
        <v>172843.88</v>
      </c>
      <c r="C454">
        <v>8162857.9400000013</v>
      </c>
      <c r="D454">
        <v>11040023.215000002</v>
      </c>
      <c r="E454">
        <v>4327137.41</v>
      </c>
      <c r="F454">
        <v>23702862.445000008</v>
      </c>
    </row>
    <row r="455" spans="1:6" x14ac:dyDescent="0.3">
      <c r="A455" s="3">
        <v>2687</v>
      </c>
      <c r="B455">
        <v>172843.88</v>
      </c>
      <c r="C455">
        <v>8162857.9400000013</v>
      </c>
      <c r="D455">
        <v>11040023.215000002</v>
      </c>
      <c r="E455">
        <v>4327137.41</v>
      </c>
      <c r="F455">
        <v>23702862.445000008</v>
      </c>
    </row>
    <row r="456" spans="1:6" x14ac:dyDescent="0.3">
      <c r="A456" s="3">
        <v>2688</v>
      </c>
      <c r="B456">
        <v>172843.88</v>
      </c>
      <c r="C456">
        <v>8162857.9400000013</v>
      </c>
      <c r="D456">
        <v>11040023.215000002</v>
      </c>
      <c r="E456">
        <v>4327137.41</v>
      </c>
      <c r="F456">
        <v>23702862.445000008</v>
      </c>
    </row>
    <row r="457" spans="1:6" x14ac:dyDescent="0.3">
      <c r="A457" s="3">
        <v>2690</v>
      </c>
      <c r="B457">
        <v>172843.88</v>
      </c>
      <c r="C457">
        <v>8162857.9400000013</v>
      </c>
      <c r="D457">
        <v>11040023.215000002</v>
      </c>
      <c r="E457">
        <v>4327137.41</v>
      </c>
      <c r="F457">
        <v>23702862.445000008</v>
      </c>
    </row>
    <row r="458" spans="1:6" x14ac:dyDescent="0.3">
      <c r="A458" s="3">
        <v>2691</v>
      </c>
      <c r="B458">
        <v>172843.88</v>
      </c>
      <c r="C458">
        <v>8162857.9400000013</v>
      </c>
      <c r="D458">
        <v>11040023.215000002</v>
      </c>
      <c r="E458">
        <v>4327137.41</v>
      </c>
      <c r="F458">
        <v>23702862.445000008</v>
      </c>
    </row>
    <row r="459" spans="1:6" x14ac:dyDescent="0.3">
      <c r="A459" s="3">
        <v>2692</v>
      </c>
      <c r="B459">
        <v>172843.88</v>
      </c>
      <c r="C459">
        <v>8162857.9400000013</v>
      </c>
      <c r="D459">
        <v>11040023.215000002</v>
      </c>
      <c r="E459">
        <v>4327137.41</v>
      </c>
      <c r="F459">
        <v>23702862.445000008</v>
      </c>
    </row>
    <row r="460" spans="1:6" x14ac:dyDescent="0.3">
      <c r="A460" s="3">
        <v>2694</v>
      </c>
      <c r="B460">
        <v>172843.88</v>
      </c>
      <c r="C460">
        <v>8162857.9400000013</v>
      </c>
      <c r="D460">
        <v>11040023.215000002</v>
      </c>
      <c r="E460">
        <v>4327137.41</v>
      </c>
      <c r="F460">
        <v>23702862.445000008</v>
      </c>
    </row>
    <row r="461" spans="1:6" x14ac:dyDescent="0.3">
      <c r="A461" s="3">
        <v>2695</v>
      </c>
      <c r="B461">
        <v>172843.88</v>
      </c>
      <c r="C461">
        <v>8162857.9400000013</v>
      </c>
      <c r="D461">
        <v>11040023.215000002</v>
      </c>
      <c r="E461">
        <v>4327137.41</v>
      </c>
      <c r="F461">
        <v>23702862.445000008</v>
      </c>
    </row>
    <row r="462" spans="1:6" x14ac:dyDescent="0.3">
      <c r="A462" s="3">
        <v>2697</v>
      </c>
      <c r="B462">
        <v>172843.88</v>
      </c>
      <c r="C462">
        <v>8162857.9400000013</v>
      </c>
      <c r="D462">
        <v>11040023.215000002</v>
      </c>
      <c r="E462">
        <v>4327137.41</v>
      </c>
      <c r="F462">
        <v>23702862.445000008</v>
      </c>
    </row>
    <row r="463" spans="1:6" x14ac:dyDescent="0.3">
      <c r="A463" s="3">
        <v>2698</v>
      </c>
      <c r="B463">
        <v>172843.88</v>
      </c>
      <c r="C463">
        <v>8162857.9400000013</v>
      </c>
      <c r="D463">
        <v>11040023.215000002</v>
      </c>
      <c r="E463">
        <v>4327137.41</v>
      </c>
      <c r="F463">
        <v>23702862.445000008</v>
      </c>
    </row>
    <row r="464" spans="1:6" x14ac:dyDescent="0.3">
      <c r="A464" s="3">
        <v>2699</v>
      </c>
      <c r="B464">
        <v>172843.88</v>
      </c>
      <c r="C464">
        <v>8162857.9400000013</v>
      </c>
      <c r="D464">
        <v>11040023.215000002</v>
      </c>
      <c r="E464">
        <v>4327137.41</v>
      </c>
      <c r="F464">
        <v>23702862.445000008</v>
      </c>
    </row>
    <row r="465" spans="1:6" x14ac:dyDescent="0.3">
      <c r="A465" s="3">
        <v>2701</v>
      </c>
      <c r="B465">
        <v>172843.88</v>
      </c>
      <c r="C465">
        <v>8162857.9400000013</v>
      </c>
      <c r="D465">
        <v>11040023.215000002</v>
      </c>
      <c r="E465">
        <v>4327137.41</v>
      </c>
      <c r="F465">
        <v>23702862.445000008</v>
      </c>
    </row>
    <row r="466" spans="1:6" x14ac:dyDescent="0.3">
      <c r="A466" s="3">
        <v>2703</v>
      </c>
      <c r="B466">
        <v>172843.88</v>
      </c>
      <c r="C466">
        <v>8162857.9400000013</v>
      </c>
      <c r="D466">
        <v>11040023.215000002</v>
      </c>
      <c r="E466">
        <v>4327137.41</v>
      </c>
      <c r="F466">
        <v>23702862.445000008</v>
      </c>
    </row>
    <row r="467" spans="1:6" x14ac:dyDescent="0.3">
      <c r="A467" s="3">
        <v>2706</v>
      </c>
      <c r="B467">
        <v>172843.88</v>
      </c>
      <c r="C467">
        <v>8162857.9400000013</v>
      </c>
      <c r="D467">
        <v>11040023.215000002</v>
      </c>
      <c r="E467">
        <v>4327137.41</v>
      </c>
      <c r="F467">
        <v>23702862.445000008</v>
      </c>
    </row>
    <row r="468" spans="1:6" x14ac:dyDescent="0.3">
      <c r="A468" s="3">
        <v>2707</v>
      </c>
      <c r="B468">
        <v>172843.88</v>
      </c>
      <c r="C468">
        <v>8162857.9400000013</v>
      </c>
      <c r="D468">
        <v>11040023.215000002</v>
      </c>
      <c r="E468">
        <v>4327137.41</v>
      </c>
      <c r="F468">
        <v>23702862.445000008</v>
      </c>
    </row>
    <row r="469" spans="1:6" x14ac:dyDescent="0.3">
      <c r="A469" s="3">
        <v>2708</v>
      </c>
      <c r="B469">
        <v>172843.88</v>
      </c>
      <c r="C469">
        <v>8162857.9400000013</v>
      </c>
      <c r="D469">
        <v>11040023.215000002</v>
      </c>
      <c r="E469">
        <v>4327137.41</v>
      </c>
      <c r="F469">
        <v>23702862.445000008</v>
      </c>
    </row>
    <row r="470" spans="1:6" x14ac:dyDescent="0.3">
      <c r="A470" s="3">
        <v>2709</v>
      </c>
      <c r="B470">
        <v>172843.88</v>
      </c>
      <c r="C470">
        <v>8162857.9400000013</v>
      </c>
      <c r="D470">
        <v>11040023.215000002</v>
      </c>
      <c r="E470">
        <v>4327137.41</v>
      </c>
      <c r="F470">
        <v>23702862.445000008</v>
      </c>
    </row>
    <row r="471" spans="1:6" x14ac:dyDescent="0.3">
      <c r="A471" s="3">
        <v>2710</v>
      </c>
      <c r="B471">
        <v>172843.88</v>
      </c>
      <c r="C471">
        <v>8162857.9400000013</v>
      </c>
      <c r="D471">
        <v>11040023.215000002</v>
      </c>
      <c r="E471">
        <v>4327137.41</v>
      </c>
      <c r="F471">
        <v>23702862.445000008</v>
      </c>
    </row>
    <row r="472" spans="1:6" x14ac:dyDescent="0.3">
      <c r="A472" s="3">
        <v>2711</v>
      </c>
      <c r="B472">
        <v>172843.88</v>
      </c>
      <c r="C472">
        <v>8162857.9400000013</v>
      </c>
      <c r="D472">
        <v>11040023.215000002</v>
      </c>
      <c r="E472">
        <v>4327137.41</v>
      </c>
      <c r="F472">
        <v>23702862.445000008</v>
      </c>
    </row>
    <row r="473" spans="1:6" x14ac:dyDescent="0.3">
      <c r="A473" s="3">
        <v>2715</v>
      </c>
      <c r="B473">
        <v>172843.88</v>
      </c>
      <c r="C473">
        <v>8162857.9400000013</v>
      </c>
      <c r="D473">
        <v>11040023.215000002</v>
      </c>
      <c r="E473">
        <v>4327137.41</v>
      </c>
      <c r="F473">
        <v>23702862.445000008</v>
      </c>
    </row>
    <row r="474" spans="1:6" x14ac:dyDescent="0.3">
      <c r="A474" s="3">
        <v>2716</v>
      </c>
      <c r="B474">
        <v>172843.88</v>
      </c>
      <c r="C474">
        <v>8162857.9400000013</v>
      </c>
      <c r="D474">
        <v>11040023.215000002</v>
      </c>
      <c r="E474">
        <v>4327137.41</v>
      </c>
      <c r="F474">
        <v>23702862.445000008</v>
      </c>
    </row>
    <row r="475" spans="1:6" x14ac:dyDescent="0.3">
      <c r="A475" s="3">
        <v>2718</v>
      </c>
      <c r="B475">
        <v>172843.88</v>
      </c>
      <c r="C475">
        <v>8162857.9400000013</v>
      </c>
      <c r="D475">
        <v>11040023.215000002</v>
      </c>
      <c r="E475">
        <v>4327137.41</v>
      </c>
      <c r="F475">
        <v>23702862.445000008</v>
      </c>
    </row>
    <row r="476" spans="1:6" x14ac:dyDescent="0.3">
      <c r="A476" s="3">
        <v>2719</v>
      </c>
      <c r="B476">
        <v>172843.88</v>
      </c>
      <c r="C476">
        <v>8162857.9400000013</v>
      </c>
      <c r="D476">
        <v>11040023.215000002</v>
      </c>
      <c r="E476">
        <v>4327137.41</v>
      </c>
      <c r="F476">
        <v>23702862.445000008</v>
      </c>
    </row>
    <row r="477" spans="1:6" x14ac:dyDescent="0.3">
      <c r="A477" s="3">
        <v>2722</v>
      </c>
      <c r="B477">
        <v>172843.88</v>
      </c>
      <c r="C477">
        <v>8162857.9400000013</v>
      </c>
      <c r="D477">
        <v>11040023.215000002</v>
      </c>
      <c r="E477">
        <v>4327137.41</v>
      </c>
      <c r="F477">
        <v>23702862.445000008</v>
      </c>
    </row>
    <row r="478" spans="1:6" x14ac:dyDescent="0.3">
      <c r="A478" s="3">
        <v>2723</v>
      </c>
      <c r="B478">
        <v>172843.88</v>
      </c>
      <c r="C478">
        <v>8162857.9400000013</v>
      </c>
      <c r="D478">
        <v>11040023.215000002</v>
      </c>
      <c r="E478">
        <v>4327137.41</v>
      </c>
      <c r="F478">
        <v>23702862.445000008</v>
      </c>
    </row>
    <row r="479" spans="1:6" x14ac:dyDescent="0.3">
      <c r="A479" s="3">
        <v>2724</v>
      </c>
      <c r="B479">
        <v>172843.88</v>
      </c>
      <c r="C479">
        <v>8162857.9400000013</v>
      </c>
      <c r="D479">
        <v>11040023.215000002</v>
      </c>
      <c r="E479">
        <v>4327137.41</v>
      </c>
      <c r="F479">
        <v>23702862.445000008</v>
      </c>
    </row>
    <row r="480" spans="1:6" x14ac:dyDescent="0.3">
      <c r="A480" s="3">
        <v>2727</v>
      </c>
      <c r="B480">
        <v>172843.88</v>
      </c>
      <c r="C480">
        <v>8162857.9400000013</v>
      </c>
      <c r="D480">
        <v>11040023.215000002</v>
      </c>
      <c r="E480">
        <v>4327137.41</v>
      </c>
      <c r="F480">
        <v>23702862.445000008</v>
      </c>
    </row>
    <row r="481" spans="1:6" x14ac:dyDescent="0.3">
      <c r="A481" s="3">
        <v>2728</v>
      </c>
      <c r="B481">
        <v>172843.88</v>
      </c>
      <c r="C481">
        <v>8162857.9400000013</v>
      </c>
      <c r="D481">
        <v>11040023.215000002</v>
      </c>
      <c r="E481">
        <v>4327137.41</v>
      </c>
      <c r="F481">
        <v>23702862.445000008</v>
      </c>
    </row>
    <row r="482" spans="1:6" x14ac:dyDescent="0.3">
      <c r="A482" s="3">
        <v>2729</v>
      </c>
      <c r="B482">
        <v>172843.88</v>
      </c>
      <c r="C482">
        <v>8162857.9400000013</v>
      </c>
      <c r="D482">
        <v>11040023.215000002</v>
      </c>
      <c r="E482">
        <v>4327137.41</v>
      </c>
      <c r="F482">
        <v>23702862.445000008</v>
      </c>
    </row>
    <row r="483" spans="1:6" x14ac:dyDescent="0.3">
      <c r="A483" s="3">
        <v>2731</v>
      </c>
      <c r="B483">
        <v>172843.88</v>
      </c>
      <c r="C483">
        <v>8162857.9400000013</v>
      </c>
      <c r="D483">
        <v>11040023.215000002</v>
      </c>
      <c r="E483">
        <v>4327137.41</v>
      </c>
      <c r="F483">
        <v>23702862.445000008</v>
      </c>
    </row>
    <row r="484" spans="1:6" x14ac:dyDescent="0.3">
      <c r="A484" s="3">
        <v>2735</v>
      </c>
      <c r="B484">
        <v>172843.88</v>
      </c>
      <c r="C484">
        <v>8162857.9400000013</v>
      </c>
      <c r="D484">
        <v>11040023.215000002</v>
      </c>
      <c r="E484">
        <v>4327137.41</v>
      </c>
      <c r="F484">
        <v>23702862.445000008</v>
      </c>
    </row>
    <row r="485" spans="1:6" x14ac:dyDescent="0.3">
      <c r="A485" s="3">
        <v>2736</v>
      </c>
      <c r="B485">
        <v>172843.88</v>
      </c>
      <c r="C485">
        <v>8162857.9400000013</v>
      </c>
      <c r="D485">
        <v>11040023.215000002</v>
      </c>
      <c r="E485">
        <v>4327137.41</v>
      </c>
      <c r="F485">
        <v>23702862.445000008</v>
      </c>
    </row>
    <row r="486" spans="1:6" x14ac:dyDescent="0.3">
      <c r="A486" s="3">
        <v>2737</v>
      </c>
      <c r="B486">
        <v>172843.88</v>
      </c>
      <c r="C486">
        <v>8162857.9400000013</v>
      </c>
      <c r="D486">
        <v>11040023.215000002</v>
      </c>
      <c r="E486">
        <v>4327137.41</v>
      </c>
      <c r="F486">
        <v>23702862.445000008</v>
      </c>
    </row>
    <row r="487" spans="1:6" x14ac:dyDescent="0.3">
      <c r="A487" s="3">
        <v>2739</v>
      </c>
      <c r="B487">
        <v>172843.88</v>
      </c>
      <c r="C487">
        <v>8162857.9400000013</v>
      </c>
      <c r="D487">
        <v>11040023.215000002</v>
      </c>
      <c r="E487">
        <v>4327137.41</v>
      </c>
      <c r="F487">
        <v>23702862.445000008</v>
      </c>
    </row>
    <row r="488" spans="1:6" x14ac:dyDescent="0.3">
      <c r="A488" s="3">
        <v>2740</v>
      </c>
      <c r="B488">
        <v>172843.88</v>
      </c>
      <c r="C488">
        <v>8162857.9400000013</v>
      </c>
      <c r="D488">
        <v>11040023.215000002</v>
      </c>
      <c r="E488">
        <v>4327137.41</v>
      </c>
      <c r="F488">
        <v>23702862.445000008</v>
      </c>
    </row>
    <row r="489" spans="1:6" x14ac:dyDescent="0.3">
      <c r="A489" s="3">
        <v>2741</v>
      </c>
      <c r="B489">
        <v>172843.88</v>
      </c>
      <c r="C489">
        <v>8162857.9400000013</v>
      </c>
      <c r="D489">
        <v>11040023.215000002</v>
      </c>
      <c r="E489">
        <v>4327137.41</v>
      </c>
      <c r="F489">
        <v>23702862.445000008</v>
      </c>
    </row>
    <row r="490" spans="1:6" x14ac:dyDescent="0.3">
      <c r="A490" s="3">
        <v>2742</v>
      </c>
      <c r="B490">
        <v>172843.88</v>
      </c>
      <c r="C490">
        <v>8162857.9400000013</v>
      </c>
      <c r="D490">
        <v>11040023.215000002</v>
      </c>
      <c r="E490">
        <v>4327137.41</v>
      </c>
      <c r="F490">
        <v>23702862.445000008</v>
      </c>
    </row>
    <row r="491" spans="1:6" x14ac:dyDescent="0.3">
      <c r="A491" s="3">
        <v>2744</v>
      </c>
      <c r="B491">
        <v>172843.88</v>
      </c>
      <c r="C491">
        <v>8162857.9400000013</v>
      </c>
      <c r="D491">
        <v>11040023.215000002</v>
      </c>
      <c r="E491">
        <v>4327137.41</v>
      </c>
      <c r="F491">
        <v>23702862.445000008</v>
      </c>
    </row>
    <row r="492" spans="1:6" x14ac:dyDescent="0.3">
      <c r="A492" s="3">
        <v>2746</v>
      </c>
      <c r="B492">
        <v>172843.88</v>
      </c>
      <c r="C492">
        <v>8162857.9400000013</v>
      </c>
      <c r="D492">
        <v>11040023.215000002</v>
      </c>
      <c r="E492">
        <v>4327137.41</v>
      </c>
      <c r="F492">
        <v>23702862.445000008</v>
      </c>
    </row>
    <row r="493" spans="1:6" x14ac:dyDescent="0.3">
      <c r="A493" s="3">
        <v>2747</v>
      </c>
      <c r="B493">
        <v>172843.88</v>
      </c>
      <c r="C493">
        <v>8162857.9400000013</v>
      </c>
      <c r="D493">
        <v>11040023.215000002</v>
      </c>
      <c r="E493">
        <v>4327137.41</v>
      </c>
      <c r="F493">
        <v>23702862.445000008</v>
      </c>
    </row>
    <row r="494" spans="1:6" x14ac:dyDescent="0.3">
      <c r="A494" s="3">
        <v>2748</v>
      </c>
      <c r="B494">
        <v>172843.88</v>
      </c>
      <c r="C494">
        <v>8162857.9400000013</v>
      </c>
      <c r="D494">
        <v>11040023.215000002</v>
      </c>
      <c r="E494">
        <v>4327137.41</v>
      </c>
      <c r="F494">
        <v>23702862.445000008</v>
      </c>
    </row>
    <row r="495" spans="1:6" x14ac:dyDescent="0.3">
      <c r="A495" s="3">
        <v>2749</v>
      </c>
      <c r="B495">
        <v>172843.88</v>
      </c>
      <c r="C495">
        <v>8162857.9400000013</v>
      </c>
      <c r="D495">
        <v>11040023.215000002</v>
      </c>
      <c r="E495">
        <v>4327137.41</v>
      </c>
      <c r="F495">
        <v>23702862.445000008</v>
      </c>
    </row>
    <row r="496" spans="1:6" x14ac:dyDescent="0.3">
      <c r="A496" s="3">
        <v>2750</v>
      </c>
      <c r="B496">
        <v>172843.88</v>
      </c>
      <c r="C496">
        <v>8162857.9400000013</v>
      </c>
      <c r="D496">
        <v>11040023.215000002</v>
      </c>
      <c r="E496">
        <v>4327137.41</v>
      </c>
      <c r="F496">
        <v>23702862.445000008</v>
      </c>
    </row>
    <row r="497" spans="1:6" x14ac:dyDescent="0.3">
      <c r="A497" s="3">
        <v>2751</v>
      </c>
      <c r="B497">
        <v>172843.88</v>
      </c>
      <c r="C497">
        <v>8162857.9400000013</v>
      </c>
      <c r="D497">
        <v>11040023.215000002</v>
      </c>
      <c r="E497">
        <v>4327137.41</v>
      </c>
      <c r="F497">
        <v>23702862.445000008</v>
      </c>
    </row>
    <row r="498" spans="1:6" x14ac:dyDescent="0.3">
      <c r="A498" s="3">
        <v>2752</v>
      </c>
      <c r="B498">
        <v>172843.88</v>
      </c>
      <c r="C498">
        <v>8162857.9400000013</v>
      </c>
      <c r="D498">
        <v>11040023.215000002</v>
      </c>
      <c r="E498">
        <v>4327137.41</v>
      </c>
      <c r="F498">
        <v>23702862.445000008</v>
      </c>
    </row>
    <row r="499" spans="1:6" x14ac:dyDescent="0.3">
      <c r="A499" s="3">
        <v>2753</v>
      </c>
      <c r="B499">
        <v>172843.88</v>
      </c>
      <c r="C499">
        <v>8162857.9400000013</v>
      </c>
      <c r="D499">
        <v>11040023.215000002</v>
      </c>
      <c r="E499">
        <v>4327137.41</v>
      </c>
      <c r="F499">
        <v>23702862.445000008</v>
      </c>
    </row>
    <row r="500" spans="1:6" x14ac:dyDescent="0.3">
      <c r="A500" s="3">
        <v>2755</v>
      </c>
      <c r="B500">
        <v>172843.88</v>
      </c>
      <c r="C500">
        <v>8162857.9400000013</v>
      </c>
      <c r="D500">
        <v>11040023.215000002</v>
      </c>
      <c r="E500">
        <v>4327137.41</v>
      </c>
      <c r="F500">
        <v>23702862.445000008</v>
      </c>
    </row>
    <row r="501" spans="1:6" x14ac:dyDescent="0.3">
      <c r="A501" s="3">
        <v>2756</v>
      </c>
      <c r="B501">
        <v>172843.88</v>
      </c>
      <c r="C501">
        <v>8162857.9400000013</v>
      </c>
      <c r="D501">
        <v>11040023.215000002</v>
      </c>
      <c r="E501">
        <v>4327137.41</v>
      </c>
      <c r="F501">
        <v>23702862.445000008</v>
      </c>
    </row>
    <row r="502" spans="1:6" x14ac:dyDescent="0.3">
      <c r="A502" s="3">
        <v>2758</v>
      </c>
      <c r="B502">
        <v>172843.88</v>
      </c>
      <c r="C502">
        <v>8162857.9400000013</v>
      </c>
      <c r="D502">
        <v>11040023.215000002</v>
      </c>
      <c r="E502">
        <v>4327137.41</v>
      </c>
      <c r="F502">
        <v>23702862.445000008</v>
      </c>
    </row>
    <row r="503" spans="1:6" x14ac:dyDescent="0.3">
      <c r="A503" s="3">
        <v>2759</v>
      </c>
      <c r="B503">
        <v>172843.88</v>
      </c>
      <c r="C503">
        <v>8162857.9400000013</v>
      </c>
      <c r="D503">
        <v>11040023.215000002</v>
      </c>
      <c r="E503">
        <v>4327137.41</v>
      </c>
      <c r="F503">
        <v>23702862.445000008</v>
      </c>
    </row>
    <row r="504" spans="1:6" x14ac:dyDescent="0.3">
      <c r="A504" s="3">
        <v>2760</v>
      </c>
      <c r="B504">
        <v>172843.88</v>
      </c>
      <c r="C504">
        <v>8162857.9400000013</v>
      </c>
      <c r="D504">
        <v>11040023.215000002</v>
      </c>
      <c r="E504">
        <v>4327137.41</v>
      </c>
      <c r="F504">
        <v>23702862.445000008</v>
      </c>
    </row>
    <row r="505" spans="1:6" x14ac:dyDescent="0.3">
      <c r="A505" s="3">
        <v>2762</v>
      </c>
      <c r="B505">
        <v>172843.88</v>
      </c>
      <c r="C505">
        <v>8162857.9400000013</v>
      </c>
      <c r="D505">
        <v>11040023.215000002</v>
      </c>
      <c r="E505">
        <v>4327137.41</v>
      </c>
      <c r="F505">
        <v>23702862.445000008</v>
      </c>
    </row>
    <row r="506" spans="1:6" x14ac:dyDescent="0.3">
      <c r="A506" s="3">
        <v>2763</v>
      </c>
      <c r="B506">
        <v>172843.88</v>
      </c>
      <c r="C506">
        <v>8162857.9400000013</v>
      </c>
      <c r="D506">
        <v>11040023.215000002</v>
      </c>
      <c r="E506">
        <v>4327137.41</v>
      </c>
      <c r="F506">
        <v>23702862.445000008</v>
      </c>
    </row>
    <row r="507" spans="1:6" x14ac:dyDescent="0.3">
      <c r="A507" s="3">
        <v>2766</v>
      </c>
      <c r="B507">
        <v>172843.88</v>
      </c>
      <c r="C507">
        <v>8162857.9400000013</v>
      </c>
      <c r="D507">
        <v>11040023.215000002</v>
      </c>
      <c r="E507">
        <v>4327137.41</v>
      </c>
      <c r="F507">
        <v>23702862.445000008</v>
      </c>
    </row>
    <row r="508" spans="1:6" x14ac:dyDescent="0.3">
      <c r="A508" s="3">
        <v>2767</v>
      </c>
      <c r="B508">
        <v>172843.88</v>
      </c>
      <c r="C508">
        <v>8162857.9400000013</v>
      </c>
      <c r="D508">
        <v>11040023.215000002</v>
      </c>
      <c r="E508">
        <v>4327137.41</v>
      </c>
      <c r="F508">
        <v>23702862.445000008</v>
      </c>
    </row>
    <row r="509" spans="1:6" x14ac:dyDescent="0.3">
      <c r="A509" s="3">
        <v>2768</v>
      </c>
      <c r="B509">
        <v>172843.88</v>
      </c>
      <c r="C509">
        <v>8162857.9400000013</v>
      </c>
      <c r="D509">
        <v>11040023.215000002</v>
      </c>
      <c r="E509">
        <v>4327137.41</v>
      </c>
      <c r="F509">
        <v>23702862.445000008</v>
      </c>
    </row>
    <row r="510" spans="1:6" x14ac:dyDescent="0.3">
      <c r="A510" s="3">
        <v>2769</v>
      </c>
      <c r="B510">
        <v>172843.88</v>
      </c>
      <c r="C510">
        <v>8162857.9400000013</v>
      </c>
      <c r="D510">
        <v>11040023.215000002</v>
      </c>
      <c r="E510">
        <v>4327137.41</v>
      </c>
      <c r="F510">
        <v>23702862.445000008</v>
      </c>
    </row>
    <row r="511" spans="1:6" x14ac:dyDescent="0.3">
      <c r="A511" s="3">
        <v>2770</v>
      </c>
      <c r="B511">
        <v>172843.88</v>
      </c>
      <c r="C511">
        <v>8162857.9400000013</v>
      </c>
      <c r="D511">
        <v>11040023.215000002</v>
      </c>
      <c r="E511">
        <v>4327137.41</v>
      </c>
      <c r="F511">
        <v>23702862.445000008</v>
      </c>
    </row>
    <row r="512" spans="1:6" x14ac:dyDescent="0.3">
      <c r="A512" s="3">
        <v>2771</v>
      </c>
      <c r="B512">
        <v>172843.88</v>
      </c>
      <c r="C512">
        <v>8162857.9400000013</v>
      </c>
      <c r="D512">
        <v>11040023.215000002</v>
      </c>
      <c r="E512">
        <v>4327137.41</v>
      </c>
      <c r="F512">
        <v>23702862.445000008</v>
      </c>
    </row>
    <row r="513" spans="1:6" x14ac:dyDescent="0.3">
      <c r="A513" s="3">
        <v>2772</v>
      </c>
      <c r="B513">
        <v>172843.88</v>
      </c>
      <c r="C513">
        <v>8162857.9400000013</v>
      </c>
      <c r="D513">
        <v>11040023.215000002</v>
      </c>
      <c r="E513">
        <v>4327137.41</v>
      </c>
      <c r="F513">
        <v>23702862.445000008</v>
      </c>
    </row>
    <row r="514" spans="1:6" x14ac:dyDescent="0.3">
      <c r="A514" s="3">
        <v>2773</v>
      </c>
      <c r="B514">
        <v>172843.88</v>
      </c>
      <c r="C514">
        <v>8162857.9400000013</v>
      </c>
      <c r="D514">
        <v>11040023.215000002</v>
      </c>
      <c r="E514">
        <v>4327137.41</v>
      </c>
      <c r="F514">
        <v>23702862.445000008</v>
      </c>
    </row>
    <row r="515" spans="1:6" x14ac:dyDescent="0.3">
      <c r="A515" s="3">
        <v>2774</v>
      </c>
      <c r="B515">
        <v>172843.88</v>
      </c>
      <c r="C515">
        <v>8162857.9400000013</v>
      </c>
      <c r="D515">
        <v>11040023.215000002</v>
      </c>
      <c r="E515">
        <v>4327137.41</v>
      </c>
      <c r="F515">
        <v>23702862.445000008</v>
      </c>
    </row>
    <row r="516" spans="1:6" x14ac:dyDescent="0.3">
      <c r="A516" s="3">
        <v>2775</v>
      </c>
      <c r="B516">
        <v>172843.88</v>
      </c>
      <c r="C516">
        <v>8162857.9400000013</v>
      </c>
      <c r="D516">
        <v>11040023.215000002</v>
      </c>
      <c r="E516">
        <v>4327137.41</v>
      </c>
      <c r="F516">
        <v>23702862.445000008</v>
      </c>
    </row>
    <row r="517" spans="1:6" x14ac:dyDescent="0.3">
      <c r="A517" s="3">
        <v>2776</v>
      </c>
      <c r="B517">
        <v>172843.88</v>
      </c>
      <c r="C517">
        <v>8162857.9400000013</v>
      </c>
      <c r="D517">
        <v>11040023.215000002</v>
      </c>
      <c r="E517">
        <v>4327137.41</v>
      </c>
      <c r="F517">
        <v>23702862.445000008</v>
      </c>
    </row>
    <row r="518" spans="1:6" x14ac:dyDescent="0.3">
      <c r="A518" s="3">
        <v>2778</v>
      </c>
      <c r="B518">
        <v>172843.88</v>
      </c>
      <c r="C518">
        <v>8162857.9400000013</v>
      </c>
      <c r="D518">
        <v>11040023.215000002</v>
      </c>
      <c r="E518">
        <v>4327137.41</v>
      </c>
      <c r="F518">
        <v>23702862.445000008</v>
      </c>
    </row>
    <row r="519" spans="1:6" x14ac:dyDescent="0.3">
      <c r="A519" s="3">
        <v>2779</v>
      </c>
      <c r="B519">
        <v>172843.88</v>
      </c>
      <c r="C519">
        <v>8162857.9400000013</v>
      </c>
      <c r="D519">
        <v>11040023.215000002</v>
      </c>
      <c r="E519">
        <v>4327137.41</v>
      </c>
      <c r="F519">
        <v>23702862.445000008</v>
      </c>
    </row>
    <row r="520" spans="1:6" x14ac:dyDescent="0.3">
      <c r="A520" s="3">
        <v>2780</v>
      </c>
      <c r="B520">
        <v>172843.88</v>
      </c>
      <c r="C520">
        <v>8162857.9400000013</v>
      </c>
      <c r="D520">
        <v>11040023.215000002</v>
      </c>
      <c r="E520">
        <v>4327137.41</v>
      </c>
      <c r="F520">
        <v>23702862.445000008</v>
      </c>
    </row>
    <row r="521" spans="1:6" x14ac:dyDescent="0.3">
      <c r="A521" s="3">
        <v>2781</v>
      </c>
      <c r="B521">
        <v>172843.88</v>
      </c>
      <c r="C521">
        <v>8162857.9400000013</v>
      </c>
      <c r="D521">
        <v>11040023.215000002</v>
      </c>
      <c r="E521">
        <v>4327137.41</v>
      </c>
      <c r="F521">
        <v>23702862.445000008</v>
      </c>
    </row>
    <row r="522" spans="1:6" x14ac:dyDescent="0.3">
      <c r="A522" s="3">
        <v>2783</v>
      </c>
      <c r="B522">
        <v>172843.88</v>
      </c>
      <c r="C522">
        <v>8162857.9400000013</v>
      </c>
      <c r="D522">
        <v>11040023.215000002</v>
      </c>
      <c r="E522">
        <v>4327137.41</v>
      </c>
      <c r="F522">
        <v>23702862.445000008</v>
      </c>
    </row>
    <row r="523" spans="1:6" x14ac:dyDescent="0.3">
      <c r="A523" s="3">
        <v>2784</v>
      </c>
      <c r="B523">
        <v>172843.88</v>
      </c>
      <c r="C523">
        <v>8162857.9400000013</v>
      </c>
      <c r="D523">
        <v>11040023.215000002</v>
      </c>
      <c r="E523">
        <v>4327137.41</v>
      </c>
      <c r="F523">
        <v>23702862.445000008</v>
      </c>
    </row>
    <row r="524" spans="1:6" x14ac:dyDescent="0.3">
      <c r="A524" s="3">
        <v>2785</v>
      </c>
      <c r="B524">
        <v>172843.88</v>
      </c>
      <c r="C524">
        <v>8162857.9400000013</v>
      </c>
      <c r="D524">
        <v>11040023.215000002</v>
      </c>
      <c r="E524">
        <v>4327137.41</v>
      </c>
      <c r="F524">
        <v>23702862.445000008</v>
      </c>
    </row>
    <row r="525" spans="1:6" x14ac:dyDescent="0.3">
      <c r="A525" s="3">
        <v>2786</v>
      </c>
      <c r="B525">
        <v>172843.88</v>
      </c>
      <c r="C525">
        <v>8162857.9400000013</v>
      </c>
      <c r="D525">
        <v>11040023.215000002</v>
      </c>
      <c r="E525">
        <v>4327137.41</v>
      </c>
      <c r="F525">
        <v>23702862.445000008</v>
      </c>
    </row>
    <row r="526" spans="1:6" x14ac:dyDescent="0.3">
      <c r="A526" s="3">
        <v>2787</v>
      </c>
      <c r="B526">
        <v>172843.88</v>
      </c>
      <c r="C526">
        <v>8162857.9400000013</v>
      </c>
      <c r="D526">
        <v>11040023.215000002</v>
      </c>
      <c r="E526">
        <v>4327137.41</v>
      </c>
      <c r="F526">
        <v>23702862.445000008</v>
      </c>
    </row>
    <row r="527" spans="1:6" x14ac:dyDescent="0.3">
      <c r="A527" s="3">
        <v>2788</v>
      </c>
      <c r="B527">
        <v>172843.88</v>
      </c>
      <c r="C527">
        <v>8162857.9400000013</v>
      </c>
      <c r="D527">
        <v>11040023.215000002</v>
      </c>
      <c r="E527">
        <v>4327137.41</v>
      </c>
      <c r="F527">
        <v>23702862.445000008</v>
      </c>
    </row>
    <row r="528" spans="1:6" x14ac:dyDescent="0.3">
      <c r="A528" s="3">
        <v>2789</v>
      </c>
      <c r="B528">
        <v>172843.88</v>
      </c>
      <c r="C528">
        <v>8162857.9400000013</v>
      </c>
      <c r="D528">
        <v>11040023.215000002</v>
      </c>
      <c r="E528">
        <v>4327137.41</v>
      </c>
      <c r="F528">
        <v>23702862.445000008</v>
      </c>
    </row>
    <row r="529" spans="1:6" x14ac:dyDescent="0.3">
      <c r="A529" s="3">
        <v>2790</v>
      </c>
      <c r="B529">
        <v>172843.88</v>
      </c>
      <c r="C529">
        <v>8162857.9400000013</v>
      </c>
      <c r="D529">
        <v>11040023.215000002</v>
      </c>
      <c r="E529">
        <v>4327137.41</v>
      </c>
      <c r="F529">
        <v>23702862.445000008</v>
      </c>
    </row>
    <row r="530" spans="1:6" x14ac:dyDescent="0.3">
      <c r="A530" s="3">
        <v>2791</v>
      </c>
      <c r="B530">
        <v>172843.88</v>
      </c>
      <c r="C530">
        <v>8162857.9400000013</v>
      </c>
      <c r="D530">
        <v>11040023.215000002</v>
      </c>
      <c r="E530">
        <v>4327137.41</v>
      </c>
      <c r="F530">
        <v>23702862.445000008</v>
      </c>
    </row>
    <row r="531" spans="1:6" x14ac:dyDescent="0.3">
      <c r="A531" s="3">
        <v>2792</v>
      </c>
      <c r="B531">
        <v>172843.88</v>
      </c>
      <c r="C531">
        <v>8162857.9400000013</v>
      </c>
      <c r="D531">
        <v>11040023.215000002</v>
      </c>
      <c r="E531">
        <v>4327137.41</v>
      </c>
      <c r="F531">
        <v>23702862.445000008</v>
      </c>
    </row>
    <row r="532" spans="1:6" x14ac:dyDescent="0.3">
      <c r="A532" s="3">
        <v>2793</v>
      </c>
      <c r="B532">
        <v>172843.88</v>
      </c>
      <c r="C532">
        <v>8162857.9400000013</v>
      </c>
      <c r="D532">
        <v>11040023.215000002</v>
      </c>
      <c r="E532">
        <v>4327137.41</v>
      </c>
      <c r="F532">
        <v>23702862.445000008</v>
      </c>
    </row>
    <row r="533" spans="1:6" x14ac:dyDescent="0.3">
      <c r="A533" s="3">
        <v>2794</v>
      </c>
      <c r="B533">
        <v>172843.88</v>
      </c>
      <c r="C533">
        <v>8162857.9400000013</v>
      </c>
      <c r="D533">
        <v>11040023.215000002</v>
      </c>
      <c r="E533">
        <v>4327137.41</v>
      </c>
      <c r="F533">
        <v>23702862.445000008</v>
      </c>
    </row>
    <row r="534" spans="1:6" x14ac:dyDescent="0.3">
      <c r="A534" s="3">
        <v>2795</v>
      </c>
      <c r="B534">
        <v>172843.88</v>
      </c>
      <c r="C534">
        <v>8162857.9400000013</v>
      </c>
      <c r="D534">
        <v>11040023.215000002</v>
      </c>
      <c r="E534">
        <v>4327137.41</v>
      </c>
      <c r="F534">
        <v>23702862.445000008</v>
      </c>
    </row>
    <row r="535" spans="1:6" x14ac:dyDescent="0.3">
      <c r="A535" s="3">
        <v>2797</v>
      </c>
      <c r="B535">
        <v>172843.88</v>
      </c>
      <c r="C535">
        <v>8162857.9400000013</v>
      </c>
      <c r="D535">
        <v>11040023.215000002</v>
      </c>
      <c r="E535">
        <v>4327137.41</v>
      </c>
      <c r="F535">
        <v>23702862.445000008</v>
      </c>
    </row>
    <row r="536" spans="1:6" x14ac:dyDescent="0.3">
      <c r="A536" s="3">
        <v>2798</v>
      </c>
      <c r="B536">
        <v>172843.88</v>
      </c>
      <c r="C536">
        <v>8162857.9400000013</v>
      </c>
      <c r="D536">
        <v>11040023.215000002</v>
      </c>
      <c r="E536">
        <v>4327137.41</v>
      </c>
      <c r="F536">
        <v>23702862.445000008</v>
      </c>
    </row>
    <row r="537" spans="1:6" x14ac:dyDescent="0.3">
      <c r="A537" s="3">
        <v>2800</v>
      </c>
      <c r="B537">
        <v>172843.88</v>
      </c>
      <c r="C537">
        <v>8162857.9400000013</v>
      </c>
      <c r="D537">
        <v>11040023.215000002</v>
      </c>
      <c r="E537">
        <v>4327137.41</v>
      </c>
      <c r="F537">
        <v>23702862.445000008</v>
      </c>
    </row>
    <row r="538" spans="1:6" x14ac:dyDescent="0.3">
      <c r="A538" s="3">
        <v>2801</v>
      </c>
      <c r="B538">
        <v>172843.88</v>
      </c>
      <c r="C538">
        <v>8162857.9400000013</v>
      </c>
      <c r="D538">
        <v>11040023.215000002</v>
      </c>
      <c r="E538">
        <v>4327137.41</v>
      </c>
      <c r="F538">
        <v>23702862.445000008</v>
      </c>
    </row>
    <row r="539" spans="1:6" x14ac:dyDescent="0.3">
      <c r="A539" s="3">
        <v>2803</v>
      </c>
      <c r="B539">
        <v>172843.88</v>
      </c>
      <c r="C539">
        <v>8162857.9400000013</v>
      </c>
      <c r="D539">
        <v>11040023.215000002</v>
      </c>
      <c r="E539">
        <v>4327137.41</v>
      </c>
      <c r="F539">
        <v>23702862.445000008</v>
      </c>
    </row>
    <row r="540" spans="1:6" x14ac:dyDescent="0.3">
      <c r="A540" s="3">
        <v>2804</v>
      </c>
      <c r="B540">
        <v>172843.88</v>
      </c>
      <c r="C540">
        <v>8162857.9400000013</v>
      </c>
      <c r="D540">
        <v>11040023.215000002</v>
      </c>
      <c r="E540">
        <v>4327137.41</v>
      </c>
      <c r="F540">
        <v>23702862.445000008</v>
      </c>
    </row>
    <row r="541" spans="1:6" x14ac:dyDescent="0.3">
      <c r="A541" s="3">
        <v>2806</v>
      </c>
      <c r="B541">
        <v>172843.88</v>
      </c>
      <c r="C541">
        <v>8162857.9400000013</v>
      </c>
      <c r="D541">
        <v>11040023.215000002</v>
      </c>
      <c r="E541">
        <v>4327137.41</v>
      </c>
      <c r="F541">
        <v>23702862.445000008</v>
      </c>
    </row>
    <row r="542" spans="1:6" x14ac:dyDescent="0.3">
      <c r="A542" s="3">
        <v>2808</v>
      </c>
      <c r="B542">
        <v>172843.88</v>
      </c>
      <c r="C542">
        <v>8162857.9400000013</v>
      </c>
      <c r="D542">
        <v>11040023.215000002</v>
      </c>
      <c r="E542">
        <v>4327137.41</v>
      </c>
      <c r="F542">
        <v>23702862.445000008</v>
      </c>
    </row>
    <row r="543" spans="1:6" x14ac:dyDescent="0.3">
      <c r="A543" s="3">
        <v>2809</v>
      </c>
      <c r="B543">
        <v>172843.88</v>
      </c>
      <c r="C543">
        <v>8162857.9400000013</v>
      </c>
      <c r="D543">
        <v>11040023.215000002</v>
      </c>
      <c r="E543">
        <v>4327137.41</v>
      </c>
      <c r="F543">
        <v>23702862.445000008</v>
      </c>
    </row>
    <row r="544" spans="1:6" x14ac:dyDescent="0.3">
      <c r="A544" s="3">
        <v>2810</v>
      </c>
      <c r="B544">
        <v>172843.88</v>
      </c>
      <c r="C544">
        <v>8162857.9400000013</v>
      </c>
      <c r="D544">
        <v>11040023.215000002</v>
      </c>
      <c r="E544">
        <v>4327137.41</v>
      </c>
      <c r="F544">
        <v>23702862.445000008</v>
      </c>
    </row>
    <row r="545" spans="1:6" x14ac:dyDescent="0.3">
      <c r="A545" s="3">
        <v>2814</v>
      </c>
      <c r="B545">
        <v>172843.88</v>
      </c>
      <c r="C545">
        <v>8162857.9400000013</v>
      </c>
      <c r="D545">
        <v>11040023.215000002</v>
      </c>
      <c r="E545">
        <v>4327137.41</v>
      </c>
      <c r="F545">
        <v>23702862.445000008</v>
      </c>
    </row>
    <row r="546" spans="1:6" x14ac:dyDescent="0.3">
      <c r="A546" s="3">
        <v>2815</v>
      </c>
      <c r="B546">
        <v>172843.88</v>
      </c>
      <c r="C546">
        <v>8162857.9400000013</v>
      </c>
      <c r="D546">
        <v>11040023.215000002</v>
      </c>
      <c r="E546">
        <v>4327137.41</v>
      </c>
      <c r="F546">
        <v>23702862.445000008</v>
      </c>
    </row>
    <row r="547" spans="1:6" x14ac:dyDescent="0.3">
      <c r="A547" s="3">
        <v>2816</v>
      </c>
      <c r="B547">
        <v>172843.88</v>
      </c>
      <c r="C547">
        <v>8162857.9400000013</v>
      </c>
      <c r="D547">
        <v>11040023.215000002</v>
      </c>
      <c r="E547">
        <v>4327137.41</v>
      </c>
      <c r="F547">
        <v>23702862.445000008</v>
      </c>
    </row>
    <row r="548" spans="1:6" x14ac:dyDescent="0.3">
      <c r="A548" s="3">
        <v>2817</v>
      </c>
      <c r="B548">
        <v>172843.88</v>
      </c>
      <c r="C548">
        <v>8162857.9400000013</v>
      </c>
      <c r="D548">
        <v>11040023.215000002</v>
      </c>
      <c r="E548">
        <v>4327137.41</v>
      </c>
      <c r="F548">
        <v>23702862.445000008</v>
      </c>
    </row>
    <row r="549" spans="1:6" x14ac:dyDescent="0.3">
      <c r="A549" s="3">
        <v>2818</v>
      </c>
      <c r="B549">
        <v>172843.88</v>
      </c>
      <c r="C549">
        <v>8162857.9400000013</v>
      </c>
      <c r="D549">
        <v>11040023.215000002</v>
      </c>
      <c r="E549">
        <v>4327137.41</v>
      </c>
      <c r="F549">
        <v>23702862.445000008</v>
      </c>
    </row>
    <row r="550" spans="1:6" x14ac:dyDescent="0.3">
      <c r="A550" s="3">
        <v>2819</v>
      </c>
      <c r="B550">
        <v>172843.88</v>
      </c>
      <c r="C550">
        <v>8162857.9400000013</v>
      </c>
      <c r="D550">
        <v>11040023.215000002</v>
      </c>
      <c r="E550">
        <v>4327137.41</v>
      </c>
      <c r="F550">
        <v>23702862.445000008</v>
      </c>
    </row>
    <row r="551" spans="1:6" x14ac:dyDescent="0.3">
      <c r="A551" s="3">
        <v>2820</v>
      </c>
      <c r="B551">
        <v>172843.88</v>
      </c>
      <c r="C551">
        <v>8162857.9400000013</v>
      </c>
      <c r="D551">
        <v>11040023.215000002</v>
      </c>
      <c r="E551">
        <v>4327137.41</v>
      </c>
      <c r="F551">
        <v>23702862.445000008</v>
      </c>
    </row>
    <row r="552" spans="1:6" x14ac:dyDescent="0.3">
      <c r="A552" s="3">
        <v>2821</v>
      </c>
      <c r="B552">
        <v>172843.88</v>
      </c>
      <c r="C552">
        <v>8162857.9400000013</v>
      </c>
      <c r="D552">
        <v>11040023.215000002</v>
      </c>
      <c r="E552">
        <v>4327137.41</v>
      </c>
      <c r="F552">
        <v>23702862.445000008</v>
      </c>
    </row>
    <row r="553" spans="1:6" x14ac:dyDescent="0.3">
      <c r="A553" s="3">
        <v>2823</v>
      </c>
      <c r="B553">
        <v>172843.88</v>
      </c>
      <c r="C553">
        <v>8162857.9400000013</v>
      </c>
      <c r="D553">
        <v>11040023.215000002</v>
      </c>
      <c r="E553">
        <v>4327137.41</v>
      </c>
      <c r="F553">
        <v>23702862.445000008</v>
      </c>
    </row>
    <row r="554" spans="1:6" x14ac:dyDescent="0.3">
      <c r="A554" s="3">
        <v>2826</v>
      </c>
      <c r="B554">
        <v>172843.88</v>
      </c>
      <c r="C554">
        <v>8162857.9400000013</v>
      </c>
      <c r="D554">
        <v>11040023.215000002</v>
      </c>
      <c r="E554">
        <v>4327137.41</v>
      </c>
      <c r="F554">
        <v>23702862.445000008</v>
      </c>
    </row>
    <row r="555" spans="1:6" x14ac:dyDescent="0.3">
      <c r="A555" s="3">
        <v>2827</v>
      </c>
      <c r="B555">
        <v>172843.88</v>
      </c>
      <c r="C555">
        <v>8162857.9400000013</v>
      </c>
      <c r="D555">
        <v>11040023.215000002</v>
      </c>
      <c r="E555">
        <v>4327137.41</v>
      </c>
      <c r="F555">
        <v>23702862.445000008</v>
      </c>
    </row>
    <row r="556" spans="1:6" x14ac:dyDescent="0.3">
      <c r="A556" s="3">
        <v>2828</v>
      </c>
      <c r="B556">
        <v>172843.88</v>
      </c>
      <c r="C556">
        <v>8162857.9400000013</v>
      </c>
      <c r="D556">
        <v>11040023.215000002</v>
      </c>
      <c r="E556">
        <v>4327137.41</v>
      </c>
      <c r="F556">
        <v>23702862.445000008</v>
      </c>
    </row>
    <row r="557" spans="1:6" x14ac:dyDescent="0.3">
      <c r="A557" s="3">
        <v>2829</v>
      </c>
      <c r="B557">
        <v>172843.88</v>
      </c>
      <c r="C557">
        <v>8162857.9400000013</v>
      </c>
      <c r="D557">
        <v>11040023.215000002</v>
      </c>
      <c r="E557">
        <v>4327137.41</v>
      </c>
      <c r="F557">
        <v>23702862.445000008</v>
      </c>
    </row>
    <row r="558" spans="1:6" x14ac:dyDescent="0.3">
      <c r="A558" s="3">
        <v>2830</v>
      </c>
      <c r="B558">
        <v>172843.88</v>
      </c>
      <c r="C558">
        <v>8162857.9400000013</v>
      </c>
      <c r="D558">
        <v>11040023.215000002</v>
      </c>
      <c r="E558">
        <v>4327137.41</v>
      </c>
      <c r="F558">
        <v>23702862.445000008</v>
      </c>
    </row>
    <row r="559" spans="1:6" x14ac:dyDescent="0.3">
      <c r="A559" s="3">
        <v>2831</v>
      </c>
      <c r="B559">
        <v>172843.88</v>
      </c>
      <c r="C559">
        <v>8162857.9400000013</v>
      </c>
      <c r="D559">
        <v>11040023.215000002</v>
      </c>
      <c r="E559">
        <v>4327137.41</v>
      </c>
      <c r="F559">
        <v>23702862.445000008</v>
      </c>
    </row>
    <row r="560" spans="1:6" x14ac:dyDescent="0.3">
      <c r="A560" s="3">
        <v>2832</v>
      </c>
      <c r="B560">
        <v>172843.88</v>
      </c>
      <c r="C560">
        <v>8162857.9400000013</v>
      </c>
      <c r="D560">
        <v>11040023.215000002</v>
      </c>
      <c r="E560">
        <v>4327137.41</v>
      </c>
      <c r="F560">
        <v>23702862.445000008</v>
      </c>
    </row>
    <row r="561" spans="1:6" x14ac:dyDescent="0.3">
      <c r="A561" s="3">
        <v>2833</v>
      </c>
      <c r="B561">
        <v>172843.88</v>
      </c>
      <c r="C561">
        <v>8162857.9400000013</v>
      </c>
      <c r="D561">
        <v>11040023.215000002</v>
      </c>
      <c r="E561">
        <v>4327137.41</v>
      </c>
      <c r="F561">
        <v>23702862.445000008</v>
      </c>
    </row>
    <row r="562" spans="1:6" x14ac:dyDescent="0.3">
      <c r="A562" s="3">
        <v>2834</v>
      </c>
      <c r="B562">
        <v>172843.88</v>
      </c>
      <c r="C562">
        <v>8162857.9400000013</v>
      </c>
      <c r="D562">
        <v>11040023.215000002</v>
      </c>
      <c r="E562">
        <v>4327137.41</v>
      </c>
      <c r="F562">
        <v>23702862.445000008</v>
      </c>
    </row>
    <row r="563" spans="1:6" x14ac:dyDescent="0.3">
      <c r="A563" s="3">
        <v>2835</v>
      </c>
      <c r="B563">
        <v>172843.88</v>
      </c>
      <c r="C563">
        <v>8162857.9400000013</v>
      </c>
      <c r="D563">
        <v>11040023.215000002</v>
      </c>
      <c r="E563">
        <v>4327137.41</v>
      </c>
      <c r="F563">
        <v>23702862.445000008</v>
      </c>
    </row>
    <row r="564" spans="1:6" x14ac:dyDescent="0.3">
      <c r="A564" s="3">
        <v>2836</v>
      </c>
      <c r="B564">
        <v>172843.88</v>
      </c>
      <c r="C564">
        <v>8162857.9400000013</v>
      </c>
      <c r="D564">
        <v>11040023.215000002</v>
      </c>
      <c r="E564">
        <v>4327137.41</v>
      </c>
      <c r="F564">
        <v>23702862.445000008</v>
      </c>
    </row>
    <row r="565" spans="1:6" x14ac:dyDescent="0.3">
      <c r="A565" s="3">
        <v>2837</v>
      </c>
      <c r="B565">
        <v>172843.88</v>
      </c>
      <c r="C565">
        <v>8162857.9400000013</v>
      </c>
      <c r="D565">
        <v>11040023.215000002</v>
      </c>
      <c r="E565">
        <v>4327137.41</v>
      </c>
      <c r="F565">
        <v>23702862.445000008</v>
      </c>
    </row>
    <row r="566" spans="1:6" x14ac:dyDescent="0.3">
      <c r="A566" s="3">
        <v>2838</v>
      </c>
      <c r="B566">
        <v>172843.88</v>
      </c>
      <c r="C566">
        <v>8162857.9400000013</v>
      </c>
      <c r="D566">
        <v>11040023.215000002</v>
      </c>
      <c r="E566">
        <v>4327137.41</v>
      </c>
      <c r="F566">
        <v>23702862.445000008</v>
      </c>
    </row>
    <row r="567" spans="1:6" x14ac:dyDescent="0.3">
      <c r="A567" s="3">
        <v>2839</v>
      </c>
      <c r="B567">
        <v>172843.88</v>
      </c>
      <c r="C567">
        <v>8162857.9400000013</v>
      </c>
      <c r="D567">
        <v>11040023.215000002</v>
      </c>
      <c r="E567">
        <v>4327137.41</v>
      </c>
      <c r="F567">
        <v>23702862.445000008</v>
      </c>
    </row>
    <row r="568" spans="1:6" x14ac:dyDescent="0.3">
      <c r="A568" s="3">
        <v>2840</v>
      </c>
      <c r="B568">
        <v>172843.88</v>
      </c>
      <c r="C568">
        <v>8162857.9400000013</v>
      </c>
      <c r="D568">
        <v>11040023.215000002</v>
      </c>
      <c r="E568">
        <v>4327137.41</v>
      </c>
      <c r="F568">
        <v>23702862.445000008</v>
      </c>
    </row>
    <row r="569" spans="1:6" x14ac:dyDescent="0.3">
      <c r="A569" s="3">
        <v>2841</v>
      </c>
      <c r="B569">
        <v>172843.88</v>
      </c>
      <c r="C569">
        <v>8162857.9400000013</v>
      </c>
      <c r="D569">
        <v>11040023.215000002</v>
      </c>
      <c r="E569">
        <v>4327137.41</v>
      </c>
      <c r="F569">
        <v>23702862.445000008</v>
      </c>
    </row>
    <row r="570" spans="1:6" x14ac:dyDescent="0.3">
      <c r="A570" s="3">
        <v>2842</v>
      </c>
      <c r="B570">
        <v>172843.88</v>
      </c>
      <c r="C570">
        <v>8162857.9400000013</v>
      </c>
      <c r="D570">
        <v>11040023.215000002</v>
      </c>
      <c r="E570">
        <v>4327137.41</v>
      </c>
      <c r="F570">
        <v>23702862.445000008</v>
      </c>
    </row>
    <row r="571" spans="1:6" x14ac:dyDescent="0.3">
      <c r="A571" s="3">
        <v>2843</v>
      </c>
      <c r="B571">
        <v>172843.88</v>
      </c>
      <c r="C571">
        <v>8162857.9400000013</v>
      </c>
      <c r="D571">
        <v>11040023.215000002</v>
      </c>
      <c r="E571">
        <v>4327137.41</v>
      </c>
      <c r="F571">
        <v>23702862.445000008</v>
      </c>
    </row>
    <row r="572" spans="1:6" x14ac:dyDescent="0.3">
      <c r="A572" s="3">
        <v>2844</v>
      </c>
      <c r="B572">
        <v>172843.88</v>
      </c>
      <c r="C572">
        <v>8162857.9400000013</v>
      </c>
      <c r="D572">
        <v>11040023.215000002</v>
      </c>
      <c r="E572">
        <v>4327137.41</v>
      </c>
      <c r="F572">
        <v>23702862.445000008</v>
      </c>
    </row>
    <row r="573" spans="1:6" x14ac:dyDescent="0.3">
      <c r="A573" s="3">
        <v>2845</v>
      </c>
      <c r="B573">
        <v>172843.88</v>
      </c>
      <c r="C573">
        <v>8162857.9400000013</v>
      </c>
      <c r="D573">
        <v>11040023.215000002</v>
      </c>
      <c r="E573">
        <v>4327137.41</v>
      </c>
      <c r="F573">
        <v>23702862.445000008</v>
      </c>
    </row>
    <row r="574" spans="1:6" x14ac:dyDescent="0.3">
      <c r="A574" s="3">
        <v>2846</v>
      </c>
      <c r="B574">
        <v>172843.88</v>
      </c>
      <c r="C574">
        <v>8162857.9400000013</v>
      </c>
      <c r="D574">
        <v>11040023.215000002</v>
      </c>
      <c r="E574">
        <v>4327137.41</v>
      </c>
      <c r="F574">
        <v>23702862.445000008</v>
      </c>
    </row>
    <row r="575" spans="1:6" x14ac:dyDescent="0.3">
      <c r="A575" s="3">
        <v>2847</v>
      </c>
      <c r="B575">
        <v>172843.88</v>
      </c>
      <c r="C575">
        <v>8162857.9400000013</v>
      </c>
      <c r="D575">
        <v>11040023.215000002</v>
      </c>
      <c r="E575">
        <v>4327137.41</v>
      </c>
      <c r="F575">
        <v>23702862.445000008</v>
      </c>
    </row>
    <row r="576" spans="1:6" x14ac:dyDescent="0.3">
      <c r="A576" s="3">
        <v>2848</v>
      </c>
      <c r="B576">
        <v>172843.88</v>
      </c>
      <c r="C576">
        <v>8162857.9400000013</v>
      </c>
      <c r="D576">
        <v>11040023.215000002</v>
      </c>
      <c r="E576">
        <v>4327137.41</v>
      </c>
      <c r="F576">
        <v>23702862.445000008</v>
      </c>
    </row>
    <row r="577" spans="1:6" x14ac:dyDescent="0.3">
      <c r="A577" s="3">
        <v>2849</v>
      </c>
      <c r="B577">
        <v>172843.88</v>
      </c>
      <c r="C577">
        <v>8162857.9400000013</v>
      </c>
      <c r="D577">
        <v>11040023.215000002</v>
      </c>
      <c r="E577">
        <v>4327137.41</v>
      </c>
      <c r="F577">
        <v>23702862.445000008</v>
      </c>
    </row>
    <row r="578" spans="1:6" x14ac:dyDescent="0.3">
      <c r="A578" s="3">
        <v>2850</v>
      </c>
      <c r="B578">
        <v>172843.88</v>
      </c>
      <c r="C578">
        <v>8162857.9400000013</v>
      </c>
      <c r="D578">
        <v>11040023.215000002</v>
      </c>
      <c r="E578">
        <v>4327137.41</v>
      </c>
      <c r="F578">
        <v>23702862.445000008</v>
      </c>
    </row>
    <row r="579" spans="1:6" x14ac:dyDescent="0.3">
      <c r="A579" s="3">
        <v>2851</v>
      </c>
      <c r="B579">
        <v>172843.88</v>
      </c>
      <c r="C579">
        <v>8162857.9400000013</v>
      </c>
      <c r="D579">
        <v>11040023.215000002</v>
      </c>
      <c r="E579">
        <v>4327137.41</v>
      </c>
      <c r="F579">
        <v>23702862.445000008</v>
      </c>
    </row>
    <row r="580" spans="1:6" x14ac:dyDescent="0.3">
      <c r="A580" s="3">
        <v>2852</v>
      </c>
      <c r="B580">
        <v>172843.88</v>
      </c>
      <c r="C580">
        <v>8162857.9400000013</v>
      </c>
      <c r="D580">
        <v>11040023.215000002</v>
      </c>
      <c r="E580">
        <v>4327137.41</v>
      </c>
      <c r="F580">
        <v>23702862.445000008</v>
      </c>
    </row>
    <row r="581" spans="1:6" x14ac:dyDescent="0.3">
      <c r="A581" s="3">
        <v>2853</v>
      </c>
      <c r="B581">
        <v>172843.88</v>
      </c>
      <c r="C581">
        <v>8162857.9400000013</v>
      </c>
      <c r="D581">
        <v>11040023.215000002</v>
      </c>
      <c r="E581">
        <v>4327137.41</v>
      </c>
      <c r="F581">
        <v>23702862.445000008</v>
      </c>
    </row>
    <row r="582" spans="1:6" x14ac:dyDescent="0.3">
      <c r="A582" s="3">
        <v>2854</v>
      </c>
      <c r="B582">
        <v>172843.88</v>
      </c>
      <c r="C582">
        <v>8162857.9400000013</v>
      </c>
      <c r="D582">
        <v>11040023.215000002</v>
      </c>
      <c r="E582">
        <v>4327137.41</v>
      </c>
      <c r="F582">
        <v>23702862.445000008</v>
      </c>
    </row>
    <row r="583" spans="1:6" x14ac:dyDescent="0.3">
      <c r="A583" s="3">
        <v>2855</v>
      </c>
      <c r="B583">
        <v>172843.88</v>
      </c>
      <c r="C583">
        <v>8162857.9400000013</v>
      </c>
      <c r="D583">
        <v>11040023.215000002</v>
      </c>
      <c r="E583">
        <v>4327137.41</v>
      </c>
      <c r="F583">
        <v>23702862.445000008</v>
      </c>
    </row>
    <row r="584" spans="1:6" x14ac:dyDescent="0.3">
      <c r="A584" s="3">
        <v>2857</v>
      </c>
      <c r="B584">
        <v>172843.88</v>
      </c>
      <c r="C584">
        <v>8162857.9400000013</v>
      </c>
      <c r="D584">
        <v>11040023.215000002</v>
      </c>
      <c r="E584">
        <v>4327137.41</v>
      </c>
      <c r="F584">
        <v>23702862.445000008</v>
      </c>
    </row>
    <row r="585" spans="1:6" x14ac:dyDescent="0.3">
      <c r="A585" s="3">
        <v>2859</v>
      </c>
      <c r="B585">
        <v>172843.88</v>
      </c>
      <c r="C585">
        <v>8162857.9400000013</v>
      </c>
      <c r="D585">
        <v>11040023.215000002</v>
      </c>
      <c r="E585">
        <v>4327137.41</v>
      </c>
      <c r="F585">
        <v>23702862.445000008</v>
      </c>
    </row>
    <row r="586" spans="1:6" x14ac:dyDescent="0.3">
      <c r="A586" s="3">
        <v>2860</v>
      </c>
      <c r="B586">
        <v>172843.88</v>
      </c>
      <c r="C586">
        <v>8162857.9400000013</v>
      </c>
      <c r="D586">
        <v>11040023.215000002</v>
      </c>
      <c r="E586">
        <v>4327137.41</v>
      </c>
      <c r="F586">
        <v>23702862.445000008</v>
      </c>
    </row>
    <row r="587" spans="1:6" x14ac:dyDescent="0.3">
      <c r="A587" s="3">
        <v>2861</v>
      </c>
      <c r="B587">
        <v>172843.88</v>
      </c>
      <c r="C587">
        <v>8162857.9400000013</v>
      </c>
      <c r="D587">
        <v>11040023.215000002</v>
      </c>
      <c r="E587">
        <v>4327137.41</v>
      </c>
      <c r="F587">
        <v>23702862.445000008</v>
      </c>
    </row>
    <row r="588" spans="1:6" x14ac:dyDescent="0.3">
      <c r="A588" s="3">
        <v>2862</v>
      </c>
      <c r="B588">
        <v>172843.88</v>
      </c>
      <c r="C588">
        <v>8162857.9400000013</v>
      </c>
      <c r="D588">
        <v>11040023.215000002</v>
      </c>
      <c r="E588">
        <v>4327137.41</v>
      </c>
      <c r="F588">
        <v>23702862.445000008</v>
      </c>
    </row>
    <row r="589" spans="1:6" x14ac:dyDescent="0.3">
      <c r="A589" s="3">
        <v>2863</v>
      </c>
      <c r="B589">
        <v>172843.88</v>
      </c>
      <c r="C589">
        <v>8162857.9400000013</v>
      </c>
      <c r="D589">
        <v>11040023.215000002</v>
      </c>
      <c r="E589">
        <v>4327137.41</v>
      </c>
      <c r="F589">
        <v>23702862.445000008</v>
      </c>
    </row>
    <row r="590" spans="1:6" x14ac:dyDescent="0.3">
      <c r="A590" s="3">
        <v>2864</v>
      </c>
      <c r="B590">
        <v>172843.88</v>
      </c>
      <c r="C590">
        <v>8162857.9400000013</v>
      </c>
      <c r="D590">
        <v>11040023.215000002</v>
      </c>
      <c r="E590">
        <v>4327137.41</v>
      </c>
      <c r="F590">
        <v>23702862.445000008</v>
      </c>
    </row>
    <row r="591" spans="1:6" x14ac:dyDescent="0.3">
      <c r="A591" s="3">
        <v>2865</v>
      </c>
      <c r="B591">
        <v>172843.88</v>
      </c>
      <c r="C591">
        <v>8162857.9400000013</v>
      </c>
      <c r="D591">
        <v>11040023.215000002</v>
      </c>
      <c r="E591">
        <v>4327137.41</v>
      </c>
      <c r="F591">
        <v>23702862.445000008</v>
      </c>
    </row>
    <row r="592" spans="1:6" x14ac:dyDescent="0.3">
      <c r="A592" s="3">
        <v>2866</v>
      </c>
      <c r="B592">
        <v>172843.88</v>
      </c>
      <c r="C592">
        <v>8162857.9400000013</v>
      </c>
      <c r="D592">
        <v>11040023.215000002</v>
      </c>
      <c r="E592">
        <v>4327137.41</v>
      </c>
      <c r="F592">
        <v>23702862.445000008</v>
      </c>
    </row>
    <row r="593" spans="1:6" x14ac:dyDescent="0.3">
      <c r="A593" s="3">
        <v>2867</v>
      </c>
      <c r="B593">
        <v>172843.88</v>
      </c>
      <c r="C593">
        <v>8162857.9400000013</v>
      </c>
      <c r="D593">
        <v>11040023.215000002</v>
      </c>
      <c r="E593">
        <v>4327137.41</v>
      </c>
      <c r="F593">
        <v>23702862.445000008</v>
      </c>
    </row>
    <row r="594" spans="1:6" x14ac:dyDescent="0.3">
      <c r="A594" s="3">
        <v>2868</v>
      </c>
      <c r="B594">
        <v>172843.88</v>
      </c>
      <c r="C594">
        <v>8162857.9400000013</v>
      </c>
      <c r="D594">
        <v>11040023.215000002</v>
      </c>
      <c r="E594">
        <v>4327137.41</v>
      </c>
      <c r="F594">
        <v>23702862.445000008</v>
      </c>
    </row>
    <row r="595" spans="1:6" x14ac:dyDescent="0.3">
      <c r="A595" s="3">
        <v>2869</v>
      </c>
      <c r="B595">
        <v>172843.88</v>
      </c>
      <c r="C595">
        <v>8162857.9400000013</v>
      </c>
      <c r="D595">
        <v>11040023.215000002</v>
      </c>
      <c r="E595">
        <v>4327137.41</v>
      </c>
      <c r="F595">
        <v>23702862.445000008</v>
      </c>
    </row>
    <row r="596" spans="1:6" x14ac:dyDescent="0.3">
      <c r="A596" s="3">
        <v>2870</v>
      </c>
      <c r="B596">
        <v>172843.88</v>
      </c>
      <c r="C596">
        <v>8162857.9400000013</v>
      </c>
      <c r="D596">
        <v>11040023.215000002</v>
      </c>
      <c r="E596">
        <v>4327137.41</v>
      </c>
      <c r="F596">
        <v>23702862.445000008</v>
      </c>
    </row>
    <row r="597" spans="1:6" x14ac:dyDescent="0.3">
      <c r="A597" s="3">
        <v>2871</v>
      </c>
      <c r="B597">
        <v>172843.88</v>
      </c>
      <c r="C597">
        <v>8162857.9400000013</v>
      </c>
      <c r="D597">
        <v>11040023.215000002</v>
      </c>
      <c r="E597">
        <v>4327137.41</v>
      </c>
      <c r="F597">
        <v>23702862.445000008</v>
      </c>
    </row>
    <row r="598" spans="1:6" x14ac:dyDescent="0.3">
      <c r="A598" s="3">
        <v>2873</v>
      </c>
      <c r="B598">
        <v>172843.88</v>
      </c>
      <c r="C598">
        <v>8162857.9400000013</v>
      </c>
      <c r="D598">
        <v>11040023.215000002</v>
      </c>
      <c r="E598">
        <v>4327137.41</v>
      </c>
      <c r="F598">
        <v>23702862.445000008</v>
      </c>
    </row>
    <row r="599" spans="1:6" x14ac:dyDescent="0.3">
      <c r="A599" s="3">
        <v>2874</v>
      </c>
      <c r="B599">
        <v>172843.88</v>
      </c>
      <c r="C599">
        <v>8162857.9400000013</v>
      </c>
      <c r="D599">
        <v>11040023.215000002</v>
      </c>
      <c r="E599">
        <v>4327137.41</v>
      </c>
      <c r="F599">
        <v>23702862.445000008</v>
      </c>
    </row>
    <row r="600" spans="1:6" x14ac:dyDescent="0.3">
      <c r="A600" s="3">
        <v>2875</v>
      </c>
      <c r="B600">
        <v>172843.88</v>
      </c>
      <c r="C600">
        <v>8162857.9400000013</v>
      </c>
      <c r="D600">
        <v>11040023.215000002</v>
      </c>
      <c r="E600">
        <v>4327137.41</v>
      </c>
      <c r="F600">
        <v>23702862.445000008</v>
      </c>
    </row>
    <row r="601" spans="1:6" x14ac:dyDescent="0.3">
      <c r="A601" s="3">
        <v>2877</v>
      </c>
      <c r="B601">
        <v>172843.88</v>
      </c>
      <c r="C601">
        <v>8162857.9400000013</v>
      </c>
      <c r="D601">
        <v>11040023.215000002</v>
      </c>
      <c r="E601">
        <v>4327137.41</v>
      </c>
      <c r="F601">
        <v>23702862.445000008</v>
      </c>
    </row>
    <row r="602" spans="1:6" x14ac:dyDescent="0.3">
      <c r="A602" s="3">
        <v>2878</v>
      </c>
      <c r="B602">
        <v>172843.88</v>
      </c>
      <c r="C602">
        <v>8162857.9400000013</v>
      </c>
      <c r="D602">
        <v>11040023.215000002</v>
      </c>
      <c r="E602">
        <v>4327137.41</v>
      </c>
      <c r="F602">
        <v>23702862.445000008</v>
      </c>
    </row>
    <row r="603" spans="1:6" x14ac:dyDescent="0.3">
      <c r="A603" s="3">
        <v>2879</v>
      </c>
      <c r="B603">
        <v>172843.88</v>
      </c>
      <c r="C603">
        <v>8162857.9400000013</v>
      </c>
      <c r="D603">
        <v>11040023.215000002</v>
      </c>
      <c r="E603">
        <v>4327137.41</v>
      </c>
      <c r="F603">
        <v>23702862.445000008</v>
      </c>
    </row>
    <row r="604" spans="1:6" x14ac:dyDescent="0.3">
      <c r="A604" s="3">
        <v>2880</v>
      </c>
      <c r="B604">
        <v>172843.88</v>
      </c>
      <c r="C604">
        <v>8162857.9400000013</v>
      </c>
      <c r="D604">
        <v>11040023.215000002</v>
      </c>
      <c r="E604">
        <v>4327137.41</v>
      </c>
      <c r="F604">
        <v>23702862.445000008</v>
      </c>
    </row>
    <row r="605" spans="1:6" x14ac:dyDescent="0.3">
      <c r="A605" s="3">
        <v>2881</v>
      </c>
      <c r="B605">
        <v>172843.88</v>
      </c>
      <c r="C605">
        <v>8162857.9400000013</v>
      </c>
      <c r="D605">
        <v>11040023.215000002</v>
      </c>
      <c r="E605">
        <v>4327137.41</v>
      </c>
      <c r="F605">
        <v>23702862.445000008</v>
      </c>
    </row>
    <row r="606" spans="1:6" x14ac:dyDescent="0.3">
      <c r="A606" s="3">
        <v>2882</v>
      </c>
      <c r="B606">
        <v>172843.88</v>
      </c>
      <c r="C606">
        <v>8162857.9400000013</v>
      </c>
      <c r="D606">
        <v>11040023.215000002</v>
      </c>
      <c r="E606">
        <v>4327137.41</v>
      </c>
      <c r="F606">
        <v>23702862.445000008</v>
      </c>
    </row>
    <row r="607" spans="1:6" x14ac:dyDescent="0.3">
      <c r="A607" s="3">
        <v>2883</v>
      </c>
      <c r="B607">
        <v>172843.88</v>
      </c>
      <c r="C607">
        <v>8162857.9400000013</v>
      </c>
      <c r="D607">
        <v>11040023.215000002</v>
      </c>
      <c r="E607">
        <v>4327137.41</v>
      </c>
      <c r="F607">
        <v>23702862.445000008</v>
      </c>
    </row>
    <row r="608" spans="1:6" x14ac:dyDescent="0.3">
      <c r="A608" s="3">
        <v>2884</v>
      </c>
      <c r="B608">
        <v>172843.88</v>
      </c>
      <c r="C608">
        <v>8162857.9400000013</v>
      </c>
      <c r="D608">
        <v>11040023.215000002</v>
      </c>
      <c r="E608">
        <v>4327137.41</v>
      </c>
      <c r="F608">
        <v>23702862.445000008</v>
      </c>
    </row>
    <row r="609" spans="1:6" x14ac:dyDescent="0.3">
      <c r="A609" s="3">
        <v>2885</v>
      </c>
      <c r="B609">
        <v>172843.88</v>
      </c>
      <c r="C609">
        <v>8162857.9400000013</v>
      </c>
      <c r="D609">
        <v>11040023.215000002</v>
      </c>
      <c r="E609">
        <v>4327137.41</v>
      </c>
      <c r="F609">
        <v>23702862.445000008</v>
      </c>
    </row>
    <row r="610" spans="1:6" x14ac:dyDescent="0.3">
      <c r="A610" s="3">
        <v>2886</v>
      </c>
      <c r="B610">
        <v>172843.88</v>
      </c>
      <c r="C610">
        <v>8162857.9400000013</v>
      </c>
      <c r="D610">
        <v>11040023.215000002</v>
      </c>
      <c r="E610">
        <v>4327137.41</v>
      </c>
      <c r="F610">
        <v>23702862.445000008</v>
      </c>
    </row>
    <row r="611" spans="1:6" x14ac:dyDescent="0.3">
      <c r="A611" s="3">
        <v>2887</v>
      </c>
      <c r="B611">
        <v>172843.88</v>
      </c>
      <c r="C611">
        <v>8162857.9400000013</v>
      </c>
      <c r="D611">
        <v>11040023.215000002</v>
      </c>
      <c r="E611">
        <v>4327137.41</v>
      </c>
      <c r="F611">
        <v>23702862.445000008</v>
      </c>
    </row>
    <row r="612" spans="1:6" x14ac:dyDescent="0.3">
      <c r="A612" s="3">
        <v>2889</v>
      </c>
      <c r="B612">
        <v>172843.88</v>
      </c>
      <c r="C612">
        <v>8162857.9400000013</v>
      </c>
      <c r="D612">
        <v>11040023.215000002</v>
      </c>
      <c r="E612">
        <v>4327137.41</v>
      </c>
      <c r="F612">
        <v>23702862.445000008</v>
      </c>
    </row>
    <row r="613" spans="1:6" x14ac:dyDescent="0.3">
      <c r="A613" s="3">
        <v>2890</v>
      </c>
      <c r="B613">
        <v>172843.88</v>
      </c>
      <c r="C613">
        <v>8162857.9400000013</v>
      </c>
      <c r="D613">
        <v>11040023.215000002</v>
      </c>
      <c r="E613">
        <v>4327137.41</v>
      </c>
      <c r="F613">
        <v>23702862.445000008</v>
      </c>
    </row>
    <row r="614" spans="1:6" x14ac:dyDescent="0.3">
      <c r="A614" s="3">
        <v>2891</v>
      </c>
      <c r="B614">
        <v>172843.88</v>
      </c>
      <c r="C614">
        <v>8162857.9400000013</v>
      </c>
      <c r="D614">
        <v>11040023.215000002</v>
      </c>
      <c r="E614">
        <v>4327137.41</v>
      </c>
      <c r="F614">
        <v>23702862.445000008</v>
      </c>
    </row>
    <row r="615" spans="1:6" x14ac:dyDescent="0.3">
      <c r="A615" s="3">
        <v>2892</v>
      </c>
      <c r="B615">
        <v>172843.88</v>
      </c>
      <c r="C615">
        <v>8162857.9400000013</v>
      </c>
      <c r="D615">
        <v>11040023.215000002</v>
      </c>
      <c r="E615">
        <v>4327137.41</v>
      </c>
      <c r="F615">
        <v>23702862.445000008</v>
      </c>
    </row>
    <row r="616" spans="1:6" x14ac:dyDescent="0.3">
      <c r="A616" s="3">
        <v>2893</v>
      </c>
      <c r="B616">
        <v>172843.88</v>
      </c>
      <c r="C616">
        <v>8162857.9400000013</v>
      </c>
      <c r="D616">
        <v>11040023.215000002</v>
      </c>
      <c r="E616">
        <v>4327137.41</v>
      </c>
      <c r="F616">
        <v>23702862.445000008</v>
      </c>
    </row>
    <row r="617" spans="1:6" x14ac:dyDescent="0.3">
      <c r="A617" s="3">
        <v>2894</v>
      </c>
      <c r="B617">
        <v>172843.88</v>
      </c>
      <c r="C617">
        <v>8162857.9400000013</v>
      </c>
      <c r="D617">
        <v>11040023.215000002</v>
      </c>
      <c r="E617">
        <v>4327137.41</v>
      </c>
      <c r="F617">
        <v>23702862.445000008</v>
      </c>
    </row>
    <row r="618" spans="1:6" x14ac:dyDescent="0.3">
      <c r="A618" s="3">
        <v>2895</v>
      </c>
      <c r="B618">
        <v>172843.88</v>
      </c>
      <c r="C618">
        <v>8162857.9400000013</v>
      </c>
      <c r="D618">
        <v>11040023.215000002</v>
      </c>
      <c r="E618">
        <v>4327137.41</v>
      </c>
      <c r="F618">
        <v>23702862.445000008</v>
      </c>
    </row>
    <row r="619" spans="1:6" x14ac:dyDescent="0.3">
      <c r="A619" s="3">
        <v>2896</v>
      </c>
      <c r="B619">
        <v>172843.88</v>
      </c>
      <c r="C619">
        <v>8162857.9400000013</v>
      </c>
      <c r="D619">
        <v>11040023.215000002</v>
      </c>
      <c r="E619">
        <v>4327137.41</v>
      </c>
      <c r="F619">
        <v>23702862.445000008</v>
      </c>
    </row>
    <row r="620" spans="1:6" x14ac:dyDescent="0.3">
      <c r="A620" s="3">
        <v>2897</v>
      </c>
      <c r="B620">
        <v>172843.88</v>
      </c>
      <c r="C620">
        <v>8162857.9400000013</v>
      </c>
      <c r="D620">
        <v>11040023.215000002</v>
      </c>
      <c r="E620">
        <v>4327137.41</v>
      </c>
      <c r="F620">
        <v>23702862.445000008</v>
      </c>
    </row>
    <row r="621" spans="1:6" x14ac:dyDescent="0.3">
      <c r="A621" s="3">
        <v>2898</v>
      </c>
      <c r="B621">
        <v>172843.88</v>
      </c>
      <c r="C621">
        <v>8162857.9400000013</v>
      </c>
      <c r="D621">
        <v>11040023.215000002</v>
      </c>
      <c r="E621">
        <v>4327137.41</v>
      </c>
      <c r="F621">
        <v>23702862.445000008</v>
      </c>
    </row>
    <row r="622" spans="1:6" x14ac:dyDescent="0.3">
      <c r="A622" s="3">
        <v>2899</v>
      </c>
      <c r="B622">
        <v>172843.88</v>
      </c>
      <c r="C622">
        <v>8162857.9400000013</v>
      </c>
      <c r="D622">
        <v>11040023.215000002</v>
      </c>
      <c r="E622">
        <v>4327137.41</v>
      </c>
      <c r="F622">
        <v>23702862.445000008</v>
      </c>
    </row>
    <row r="623" spans="1:6" x14ac:dyDescent="0.3">
      <c r="A623" s="3">
        <v>2900</v>
      </c>
      <c r="B623">
        <v>172843.88</v>
      </c>
      <c r="C623">
        <v>8162857.9400000013</v>
      </c>
      <c r="D623">
        <v>11040023.215000002</v>
      </c>
      <c r="E623">
        <v>4327137.41</v>
      </c>
      <c r="F623">
        <v>23702862.445000008</v>
      </c>
    </row>
    <row r="624" spans="1:6" x14ac:dyDescent="0.3">
      <c r="A624" s="3">
        <v>2901</v>
      </c>
      <c r="B624">
        <v>172843.88</v>
      </c>
      <c r="C624">
        <v>8162857.9400000013</v>
      </c>
      <c r="D624">
        <v>11040023.215000002</v>
      </c>
      <c r="E624">
        <v>4327137.41</v>
      </c>
      <c r="F624">
        <v>23702862.445000008</v>
      </c>
    </row>
    <row r="625" spans="1:6" x14ac:dyDescent="0.3">
      <c r="A625" s="3">
        <v>2902</v>
      </c>
      <c r="B625">
        <v>172843.88</v>
      </c>
      <c r="C625">
        <v>8162857.9400000013</v>
      </c>
      <c r="D625">
        <v>11040023.215000002</v>
      </c>
      <c r="E625">
        <v>4327137.41</v>
      </c>
      <c r="F625">
        <v>23702862.445000008</v>
      </c>
    </row>
    <row r="626" spans="1:6" x14ac:dyDescent="0.3">
      <c r="A626" s="3">
        <v>2903</v>
      </c>
      <c r="B626">
        <v>172843.88</v>
      </c>
      <c r="C626">
        <v>8162857.9400000013</v>
      </c>
      <c r="D626">
        <v>11040023.215000002</v>
      </c>
      <c r="E626">
        <v>4327137.41</v>
      </c>
      <c r="F626">
        <v>23702862.445000008</v>
      </c>
    </row>
    <row r="627" spans="1:6" x14ac:dyDescent="0.3">
      <c r="A627" s="3">
        <v>2904</v>
      </c>
      <c r="B627">
        <v>172843.88</v>
      </c>
      <c r="C627">
        <v>8162857.9400000013</v>
      </c>
      <c r="D627">
        <v>11040023.215000002</v>
      </c>
      <c r="E627">
        <v>4327137.41</v>
      </c>
      <c r="F627">
        <v>23702862.445000008</v>
      </c>
    </row>
    <row r="628" spans="1:6" x14ac:dyDescent="0.3">
      <c r="A628" s="3">
        <v>2905</v>
      </c>
      <c r="B628">
        <v>172843.88</v>
      </c>
      <c r="C628">
        <v>8162857.9400000013</v>
      </c>
      <c r="D628">
        <v>11040023.215000002</v>
      </c>
      <c r="E628">
        <v>4327137.41</v>
      </c>
      <c r="F628">
        <v>23702862.445000008</v>
      </c>
    </row>
    <row r="629" spans="1:6" x14ac:dyDescent="0.3">
      <c r="A629" s="3">
        <v>2906</v>
      </c>
      <c r="B629">
        <v>172843.88</v>
      </c>
      <c r="C629">
        <v>8162857.9400000013</v>
      </c>
      <c r="D629">
        <v>11040023.215000002</v>
      </c>
      <c r="E629">
        <v>4327137.41</v>
      </c>
      <c r="F629">
        <v>23702862.445000008</v>
      </c>
    </row>
    <row r="630" spans="1:6" x14ac:dyDescent="0.3">
      <c r="A630" s="3">
        <v>2908</v>
      </c>
      <c r="B630">
        <v>172843.88</v>
      </c>
      <c r="C630">
        <v>8162857.9400000013</v>
      </c>
      <c r="D630">
        <v>11040023.215000002</v>
      </c>
      <c r="E630">
        <v>4327137.41</v>
      </c>
      <c r="F630">
        <v>23702862.445000008</v>
      </c>
    </row>
    <row r="631" spans="1:6" x14ac:dyDescent="0.3">
      <c r="A631" s="3">
        <v>2910</v>
      </c>
      <c r="B631">
        <v>172843.88</v>
      </c>
      <c r="C631">
        <v>8162857.9400000013</v>
      </c>
      <c r="D631">
        <v>11040023.215000002</v>
      </c>
      <c r="E631">
        <v>4327137.41</v>
      </c>
      <c r="F631">
        <v>23702862.445000008</v>
      </c>
    </row>
    <row r="632" spans="1:6" x14ac:dyDescent="0.3">
      <c r="A632" s="3">
        <v>2912</v>
      </c>
      <c r="B632">
        <v>172843.88</v>
      </c>
      <c r="C632">
        <v>8162857.9400000013</v>
      </c>
      <c r="D632">
        <v>11040023.215000002</v>
      </c>
      <c r="E632">
        <v>4327137.41</v>
      </c>
      <c r="F632">
        <v>23702862.445000008</v>
      </c>
    </row>
    <row r="633" spans="1:6" x14ac:dyDescent="0.3">
      <c r="A633" s="3">
        <v>2913</v>
      </c>
      <c r="B633">
        <v>172843.88</v>
      </c>
      <c r="C633">
        <v>8162857.9400000013</v>
      </c>
      <c r="D633">
        <v>11040023.215000002</v>
      </c>
      <c r="E633">
        <v>4327137.41</v>
      </c>
      <c r="F633">
        <v>23702862.445000008</v>
      </c>
    </row>
    <row r="634" spans="1:6" x14ac:dyDescent="0.3">
      <c r="A634" s="3">
        <v>2914</v>
      </c>
      <c r="B634">
        <v>172843.88</v>
      </c>
      <c r="C634">
        <v>8162857.9400000013</v>
      </c>
      <c r="D634">
        <v>11040023.215000002</v>
      </c>
      <c r="E634">
        <v>4327137.41</v>
      </c>
      <c r="F634">
        <v>23702862.445000008</v>
      </c>
    </row>
    <row r="635" spans="1:6" x14ac:dyDescent="0.3">
      <c r="A635" s="3">
        <v>2915</v>
      </c>
      <c r="B635">
        <v>172843.88</v>
      </c>
      <c r="C635">
        <v>8162857.9400000013</v>
      </c>
      <c r="D635">
        <v>11040023.215000002</v>
      </c>
      <c r="E635">
        <v>4327137.41</v>
      </c>
      <c r="F635">
        <v>23702862.445000008</v>
      </c>
    </row>
    <row r="636" spans="1:6" x14ac:dyDescent="0.3">
      <c r="A636" s="3">
        <v>2916</v>
      </c>
      <c r="B636">
        <v>172843.88</v>
      </c>
      <c r="C636">
        <v>8162857.9400000013</v>
      </c>
      <c r="D636">
        <v>11040023.215000002</v>
      </c>
      <c r="E636">
        <v>4327137.41</v>
      </c>
      <c r="F636">
        <v>23702862.445000008</v>
      </c>
    </row>
    <row r="637" spans="1:6" x14ac:dyDescent="0.3">
      <c r="A637" s="3">
        <v>2917</v>
      </c>
      <c r="B637">
        <v>172843.88</v>
      </c>
      <c r="C637">
        <v>8162857.9400000013</v>
      </c>
      <c r="D637">
        <v>11040023.215000002</v>
      </c>
      <c r="E637">
        <v>4327137.41</v>
      </c>
      <c r="F637">
        <v>23702862.445000008</v>
      </c>
    </row>
    <row r="638" spans="1:6" x14ac:dyDescent="0.3">
      <c r="A638" s="3">
        <v>2918</v>
      </c>
      <c r="B638">
        <v>172843.88</v>
      </c>
      <c r="C638">
        <v>8162857.9400000013</v>
      </c>
      <c r="D638">
        <v>11040023.215000002</v>
      </c>
      <c r="E638">
        <v>4327137.41</v>
      </c>
      <c r="F638">
        <v>23702862.445000008</v>
      </c>
    </row>
    <row r="639" spans="1:6" x14ac:dyDescent="0.3">
      <c r="A639" s="3">
        <v>2919</v>
      </c>
      <c r="B639">
        <v>172843.88</v>
      </c>
      <c r="C639">
        <v>8162857.9400000013</v>
      </c>
      <c r="D639">
        <v>11040023.215000002</v>
      </c>
      <c r="E639">
        <v>4327137.41</v>
      </c>
      <c r="F639">
        <v>23702862.445000008</v>
      </c>
    </row>
    <row r="640" spans="1:6" x14ac:dyDescent="0.3">
      <c r="A640" s="3">
        <v>2920</v>
      </c>
      <c r="B640">
        <v>172843.88</v>
      </c>
      <c r="C640">
        <v>8162857.9400000013</v>
      </c>
      <c r="D640">
        <v>11040023.215000002</v>
      </c>
      <c r="E640">
        <v>4327137.41</v>
      </c>
      <c r="F640">
        <v>23702862.445000008</v>
      </c>
    </row>
    <row r="641" spans="1:6" x14ac:dyDescent="0.3">
      <c r="A641" s="3">
        <v>2921</v>
      </c>
      <c r="B641">
        <v>172843.88</v>
      </c>
      <c r="C641">
        <v>8162857.9400000013</v>
      </c>
      <c r="D641">
        <v>11040023.215000002</v>
      </c>
      <c r="E641">
        <v>4327137.41</v>
      </c>
      <c r="F641">
        <v>23702862.445000008</v>
      </c>
    </row>
    <row r="642" spans="1:6" x14ac:dyDescent="0.3">
      <c r="A642" s="3">
        <v>2922</v>
      </c>
      <c r="B642">
        <v>172843.88</v>
      </c>
      <c r="C642">
        <v>8162857.9400000013</v>
      </c>
      <c r="D642">
        <v>11040023.215000002</v>
      </c>
      <c r="E642">
        <v>4327137.41</v>
      </c>
      <c r="F642">
        <v>23702862.445000008</v>
      </c>
    </row>
    <row r="643" spans="1:6" x14ac:dyDescent="0.3">
      <c r="A643" s="3">
        <v>2923</v>
      </c>
      <c r="B643">
        <v>172843.88</v>
      </c>
      <c r="C643">
        <v>8162857.9400000013</v>
      </c>
      <c r="D643">
        <v>11040023.215000002</v>
      </c>
      <c r="E643">
        <v>4327137.41</v>
      </c>
      <c r="F643">
        <v>23702862.445000008</v>
      </c>
    </row>
    <row r="644" spans="1:6" x14ac:dyDescent="0.3">
      <c r="A644" s="3">
        <v>2924</v>
      </c>
      <c r="B644">
        <v>172843.88</v>
      </c>
      <c r="C644">
        <v>8162857.9400000013</v>
      </c>
      <c r="D644">
        <v>11040023.215000002</v>
      </c>
      <c r="E644">
        <v>4327137.41</v>
      </c>
      <c r="F644">
        <v>23702862.445000008</v>
      </c>
    </row>
    <row r="645" spans="1:6" x14ac:dyDescent="0.3">
      <c r="A645" s="3">
        <v>2925</v>
      </c>
      <c r="B645">
        <v>172843.88</v>
      </c>
      <c r="C645">
        <v>8162857.9400000013</v>
      </c>
      <c r="D645">
        <v>11040023.215000002</v>
      </c>
      <c r="E645">
        <v>4327137.41</v>
      </c>
      <c r="F645">
        <v>23702862.445000008</v>
      </c>
    </row>
    <row r="646" spans="1:6" x14ac:dyDescent="0.3">
      <c r="A646" s="3">
        <v>2926</v>
      </c>
      <c r="B646">
        <v>172843.88</v>
      </c>
      <c r="C646">
        <v>8162857.9400000013</v>
      </c>
      <c r="D646">
        <v>11040023.215000002</v>
      </c>
      <c r="E646">
        <v>4327137.41</v>
      </c>
      <c r="F646">
        <v>23702862.445000008</v>
      </c>
    </row>
    <row r="647" spans="1:6" x14ac:dyDescent="0.3">
      <c r="A647" s="3">
        <v>2928</v>
      </c>
      <c r="B647">
        <v>172843.88</v>
      </c>
      <c r="C647">
        <v>8162857.9400000013</v>
      </c>
      <c r="D647">
        <v>11040023.215000002</v>
      </c>
      <c r="E647">
        <v>4327137.41</v>
      </c>
      <c r="F647">
        <v>23702862.445000008</v>
      </c>
    </row>
    <row r="648" spans="1:6" x14ac:dyDescent="0.3">
      <c r="A648" s="3">
        <v>2929</v>
      </c>
      <c r="B648">
        <v>172843.88</v>
      </c>
      <c r="C648">
        <v>8162857.9400000013</v>
      </c>
      <c r="D648">
        <v>11040023.215000002</v>
      </c>
      <c r="E648">
        <v>4327137.41</v>
      </c>
      <c r="F648">
        <v>23702862.445000008</v>
      </c>
    </row>
    <row r="649" spans="1:6" x14ac:dyDescent="0.3">
      <c r="A649" s="3">
        <v>2930</v>
      </c>
      <c r="B649">
        <v>172843.88</v>
      </c>
      <c r="C649">
        <v>8162857.9400000013</v>
      </c>
      <c r="D649">
        <v>11040023.215000002</v>
      </c>
      <c r="E649">
        <v>4327137.41</v>
      </c>
      <c r="F649">
        <v>23702862.445000008</v>
      </c>
    </row>
    <row r="650" spans="1:6" x14ac:dyDescent="0.3">
      <c r="A650" s="3">
        <v>2931</v>
      </c>
      <c r="B650">
        <v>172843.88</v>
      </c>
      <c r="C650">
        <v>8162857.9400000013</v>
      </c>
      <c r="D650">
        <v>11040023.215000002</v>
      </c>
      <c r="E650">
        <v>4327137.41</v>
      </c>
      <c r="F650">
        <v>23702862.445000008</v>
      </c>
    </row>
    <row r="651" spans="1:6" x14ac:dyDescent="0.3">
      <c r="A651" s="3">
        <v>2932</v>
      </c>
      <c r="B651">
        <v>172843.88</v>
      </c>
      <c r="C651">
        <v>8162857.9400000013</v>
      </c>
      <c r="D651">
        <v>11040023.215000002</v>
      </c>
      <c r="E651">
        <v>4327137.41</v>
      </c>
      <c r="F651">
        <v>23702862.445000008</v>
      </c>
    </row>
    <row r="652" spans="1:6" x14ac:dyDescent="0.3">
      <c r="A652" s="3">
        <v>2933</v>
      </c>
      <c r="B652">
        <v>172843.88</v>
      </c>
      <c r="C652">
        <v>8162857.9400000013</v>
      </c>
      <c r="D652">
        <v>11040023.215000002</v>
      </c>
      <c r="E652">
        <v>4327137.41</v>
      </c>
      <c r="F652">
        <v>23702862.445000008</v>
      </c>
    </row>
    <row r="653" spans="1:6" x14ac:dyDescent="0.3">
      <c r="A653" s="3">
        <v>2934</v>
      </c>
      <c r="B653">
        <v>172843.88</v>
      </c>
      <c r="C653">
        <v>8162857.9400000013</v>
      </c>
      <c r="D653">
        <v>11040023.215000002</v>
      </c>
      <c r="E653">
        <v>4327137.41</v>
      </c>
      <c r="F653">
        <v>23702862.445000008</v>
      </c>
    </row>
    <row r="654" spans="1:6" x14ac:dyDescent="0.3">
      <c r="A654" s="3">
        <v>2935</v>
      </c>
      <c r="B654">
        <v>172843.88</v>
      </c>
      <c r="C654">
        <v>8162857.9400000013</v>
      </c>
      <c r="D654">
        <v>11040023.215000002</v>
      </c>
      <c r="E654">
        <v>4327137.41</v>
      </c>
      <c r="F654">
        <v>23702862.445000008</v>
      </c>
    </row>
    <row r="655" spans="1:6" x14ac:dyDescent="0.3">
      <c r="A655" s="3">
        <v>2936</v>
      </c>
      <c r="B655">
        <v>172843.88</v>
      </c>
      <c r="C655">
        <v>8162857.9400000013</v>
      </c>
      <c r="D655">
        <v>11040023.215000002</v>
      </c>
      <c r="E655">
        <v>4327137.41</v>
      </c>
      <c r="F655">
        <v>23702862.445000008</v>
      </c>
    </row>
    <row r="656" spans="1:6" x14ac:dyDescent="0.3">
      <c r="A656" s="3">
        <v>2937</v>
      </c>
      <c r="B656">
        <v>172843.88</v>
      </c>
      <c r="C656">
        <v>8162857.9400000013</v>
      </c>
      <c r="D656">
        <v>11040023.215000002</v>
      </c>
      <c r="E656">
        <v>4327137.41</v>
      </c>
      <c r="F656">
        <v>23702862.445000008</v>
      </c>
    </row>
    <row r="657" spans="1:6" x14ac:dyDescent="0.3">
      <c r="A657" s="3">
        <v>2938</v>
      </c>
      <c r="B657">
        <v>172843.88</v>
      </c>
      <c r="C657">
        <v>8162857.9400000013</v>
      </c>
      <c r="D657">
        <v>11040023.215000002</v>
      </c>
      <c r="E657">
        <v>4327137.41</v>
      </c>
      <c r="F657">
        <v>23702862.445000008</v>
      </c>
    </row>
    <row r="658" spans="1:6" x14ac:dyDescent="0.3">
      <c r="A658" s="3">
        <v>2939</v>
      </c>
      <c r="B658">
        <v>172843.88</v>
      </c>
      <c r="C658">
        <v>8162857.9400000013</v>
      </c>
      <c r="D658">
        <v>11040023.215000002</v>
      </c>
      <c r="E658">
        <v>4327137.41</v>
      </c>
      <c r="F658">
        <v>23702862.445000008</v>
      </c>
    </row>
    <row r="659" spans="1:6" x14ac:dyDescent="0.3">
      <c r="A659" s="3">
        <v>2940</v>
      </c>
      <c r="B659">
        <v>172843.88</v>
      </c>
      <c r="C659">
        <v>8162857.9400000013</v>
      </c>
      <c r="D659">
        <v>11040023.215000002</v>
      </c>
      <c r="E659">
        <v>4327137.41</v>
      </c>
      <c r="F659">
        <v>23702862.445000008</v>
      </c>
    </row>
    <row r="660" spans="1:6" x14ac:dyDescent="0.3">
      <c r="A660" s="3">
        <v>2941</v>
      </c>
      <c r="B660">
        <v>172843.88</v>
      </c>
      <c r="C660">
        <v>8162857.9400000013</v>
      </c>
      <c r="D660">
        <v>11040023.215000002</v>
      </c>
      <c r="E660">
        <v>4327137.41</v>
      </c>
      <c r="F660">
        <v>23702862.445000008</v>
      </c>
    </row>
    <row r="661" spans="1:6" x14ac:dyDescent="0.3">
      <c r="A661" s="3">
        <v>2942</v>
      </c>
      <c r="B661">
        <v>172843.88</v>
      </c>
      <c r="C661">
        <v>8162857.9400000013</v>
      </c>
      <c r="D661">
        <v>11040023.215000002</v>
      </c>
      <c r="E661">
        <v>4327137.41</v>
      </c>
      <c r="F661">
        <v>23702862.445000008</v>
      </c>
    </row>
    <row r="662" spans="1:6" x14ac:dyDescent="0.3">
      <c r="A662" s="3">
        <v>2943</v>
      </c>
      <c r="B662">
        <v>172843.88</v>
      </c>
      <c r="C662">
        <v>8162857.9400000013</v>
      </c>
      <c r="D662">
        <v>11040023.215000002</v>
      </c>
      <c r="E662">
        <v>4327137.41</v>
      </c>
      <c r="F662">
        <v>23702862.445000008</v>
      </c>
    </row>
    <row r="663" spans="1:6" x14ac:dyDescent="0.3">
      <c r="A663" s="3">
        <v>2944</v>
      </c>
      <c r="B663">
        <v>172843.88</v>
      </c>
      <c r="C663">
        <v>8162857.9400000013</v>
      </c>
      <c r="D663">
        <v>11040023.215000002</v>
      </c>
      <c r="E663">
        <v>4327137.41</v>
      </c>
      <c r="F663">
        <v>23702862.445000008</v>
      </c>
    </row>
    <row r="664" spans="1:6" x14ac:dyDescent="0.3">
      <c r="A664" s="3">
        <v>2945</v>
      </c>
      <c r="B664">
        <v>172843.88</v>
      </c>
      <c r="C664">
        <v>8162857.9400000013</v>
      </c>
      <c r="D664">
        <v>11040023.215000002</v>
      </c>
      <c r="E664">
        <v>4327137.41</v>
      </c>
      <c r="F664">
        <v>23702862.445000008</v>
      </c>
    </row>
    <row r="665" spans="1:6" x14ac:dyDescent="0.3">
      <c r="A665" s="3">
        <v>2946</v>
      </c>
      <c r="B665">
        <v>172843.88</v>
      </c>
      <c r="C665">
        <v>8162857.9400000013</v>
      </c>
      <c r="D665">
        <v>11040023.215000002</v>
      </c>
      <c r="E665">
        <v>4327137.41</v>
      </c>
      <c r="F665">
        <v>23702862.445000008</v>
      </c>
    </row>
    <row r="666" spans="1:6" x14ac:dyDescent="0.3">
      <c r="A666" s="3">
        <v>2947</v>
      </c>
      <c r="B666">
        <v>172843.88</v>
      </c>
      <c r="C666">
        <v>8162857.9400000013</v>
      </c>
      <c r="D666">
        <v>11040023.215000002</v>
      </c>
      <c r="E666">
        <v>4327137.41</v>
      </c>
      <c r="F666">
        <v>23702862.445000008</v>
      </c>
    </row>
    <row r="667" spans="1:6" x14ac:dyDescent="0.3">
      <c r="A667" s="3">
        <v>2948</v>
      </c>
      <c r="B667">
        <v>172843.88</v>
      </c>
      <c r="C667">
        <v>8162857.9400000013</v>
      </c>
      <c r="D667">
        <v>11040023.215000002</v>
      </c>
      <c r="E667">
        <v>4327137.41</v>
      </c>
      <c r="F667">
        <v>23702862.445000008</v>
      </c>
    </row>
    <row r="668" spans="1:6" x14ac:dyDescent="0.3">
      <c r="A668" s="3">
        <v>2949</v>
      </c>
      <c r="B668">
        <v>172843.88</v>
      </c>
      <c r="C668">
        <v>8162857.9400000013</v>
      </c>
      <c r="D668">
        <v>11040023.215000002</v>
      </c>
      <c r="E668">
        <v>4327137.41</v>
      </c>
      <c r="F668">
        <v>23702862.445000008</v>
      </c>
    </row>
    <row r="669" spans="1:6" x14ac:dyDescent="0.3">
      <c r="A669" s="3">
        <v>2950</v>
      </c>
      <c r="B669">
        <v>172843.88</v>
      </c>
      <c r="C669">
        <v>8162857.9400000013</v>
      </c>
      <c r="D669">
        <v>11040023.215000002</v>
      </c>
      <c r="E669">
        <v>4327137.41</v>
      </c>
      <c r="F669">
        <v>23702862.445000008</v>
      </c>
    </row>
    <row r="670" spans="1:6" x14ac:dyDescent="0.3">
      <c r="A670" s="3">
        <v>2951</v>
      </c>
      <c r="B670">
        <v>172843.88</v>
      </c>
      <c r="C670">
        <v>8162857.9400000013</v>
      </c>
      <c r="D670">
        <v>11040023.215000002</v>
      </c>
      <c r="E670">
        <v>4327137.41</v>
      </c>
      <c r="F670">
        <v>23702862.445000008</v>
      </c>
    </row>
    <row r="671" spans="1:6" x14ac:dyDescent="0.3">
      <c r="A671" s="3">
        <v>2952</v>
      </c>
      <c r="B671">
        <v>172843.88</v>
      </c>
      <c r="C671">
        <v>8162857.9400000013</v>
      </c>
      <c r="D671">
        <v>11040023.215000002</v>
      </c>
      <c r="E671">
        <v>4327137.41</v>
      </c>
      <c r="F671">
        <v>23702862.445000008</v>
      </c>
    </row>
    <row r="672" spans="1:6" x14ac:dyDescent="0.3">
      <c r="A672" s="3">
        <v>2954</v>
      </c>
      <c r="B672">
        <v>172843.88</v>
      </c>
      <c r="C672">
        <v>8162857.9400000013</v>
      </c>
      <c r="D672">
        <v>11040023.215000002</v>
      </c>
      <c r="E672">
        <v>4327137.41</v>
      </c>
      <c r="F672">
        <v>23702862.445000008</v>
      </c>
    </row>
    <row r="673" spans="1:6" x14ac:dyDescent="0.3">
      <c r="A673" s="3">
        <v>2955</v>
      </c>
      <c r="B673">
        <v>172843.88</v>
      </c>
      <c r="C673">
        <v>8162857.9400000013</v>
      </c>
      <c r="D673">
        <v>11040023.215000002</v>
      </c>
      <c r="E673">
        <v>4327137.41</v>
      </c>
      <c r="F673">
        <v>23702862.445000008</v>
      </c>
    </row>
    <row r="674" spans="1:6" x14ac:dyDescent="0.3">
      <c r="A674" s="3">
        <v>2956</v>
      </c>
      <c r="B674">
        <v>172843.88</v>
      </c>
      <c r="C674">
        <v>8162857.9400000013</v>
      </c>
      <c r="D674">
        <v>11040023.215000002</v>
      </c>
      <c r="E674">
        <v>4327137.41</v>
      </c>
      <c r="F674">
        <v>23702862.445000008</v>
      </c>
    </row>
    <row r="675" spans="1:6" x14ac:dyDescent="0.3">
      <c r="A675" s="3">
        <v>2957</v>
      </c>
      <c r="B675">
        <v>172843.88</v>
      </c>
      <c r="C675">
        <v>8162857.9400000013</v>
      </c>
      <c r="D675">
        <v>11040023.215000002</v>
      </c>
      <c r="E675">
        <v>4327137.41</v>
      </c>
      <c r="F675">
        <v>23702862.445000008</v>
      </c>
    </row>
    <row r="676" spans="1:6" x14ac:dyDescent="0.3">
      <c r="A676" s="3">
        <v>2958</v>
      </c>
      <c r="B676">
        <v>172843.88</v>
      </c>
      <c r="C676">
        <v>8162857.9400000013</v>
      </c>
      <c r="D676">
        <v>11040023.215000002</v>
      </c>
      <c r="E676">
        <v>4327137.41</v>
      </c>
      <c r="F676">
        <v>23702862.445000008</v>
      </c>
    </row>
    <row r="677" spans="1:6" x14ac:dyDescent="0.3">
      <c r="A677" s="3">
        <v>2959</v>
      </c>
      <c r="B677">
        <v>172843.88</v>
      </c>
      <c r="C677">
        <v>8162857.9400000013</v>
      </c>
      <c r="D677">
        <v>11040023.215000002</v>
      </c>
      <c r="E677">
        <v>4327137.41</v>
      </c>
      <c r="F677">
        <v>23702862.445000008</v>
      </c>
    </row>
    <row r="678" spans="1:6" x14ac:dyDescent="0.3">
      <c r="A678" s="3">
        <v>2960</v>
      </c>
      <c r="B678">
        <v>172843.88</v>
      </c>
      <c r="C678">
        <v>8162857.9400000013</v>
      </c>
      <c r="D678">
        <v>11040023.215000002</v>
      </c>
      <c r="E678">
        <v>4327137.41</v>
      </c>
      <c r="F678">
        <v>23702862.445000008</v>
      </c>
    </row>
    <row r="679" spans="1:6" x14ac:dyDescent="0.3">
      <c r="A679" s="3">
        <v>2961</v>
      </c>
      <c r="B679">
        <v>172843.88</v>
      </c>
      <c r="C679">
        <v>8162857.9400000013</v>
      </c>
      <c r="D679">
        <v>11040023.215000002</v>
      </c>
      <c r="E679">
        <v>4327137.41</v>
      </c>
      <c r="F679">
        <v>23702862.445000008</v>
      </c>
    </row>
    <row r="680" spans="1:6" x14ac:dyDescent="0.3">
      <c r="A680" s="3">
        <v>2962</v>
      </c>
      <c r="B680">
        <v>172843.88</v>
      </c>
      <c r="C680">
        <v>8162857.9400000013</v>
      </c>
      <c r="D680">
        <v>11040023.215000002</v>
      </c>
      <c r="E680">
        <v>4327137.41</v>
      </c>
      <c r="F680">
        <v>23702862.445000008</v>
      </c>
    </row>
    <row r="681" spans="1:6" x14ac:dyDescent="0.3">
      <c r="A681" s="3">
        <v>2963</v>
      </c>
      <c r="B681">
        <v>172843.88</v>
      </c>
      <c r="C681">
        <v>8162857.9400000013</v>
      </c>
      <c r="D681">
        <v>11040023.215000002</v>
      </c>
      <c r="E681">
        <v>4327137.41</v>
      </c>
      <c r="F681">
        <v>23702862.445000008</v>
      </c>
    </row>
    <row r="682" spans="1:6" x14ac:dyDescent="0.3">
      <c r="A682" s="3">
        <v>2964</v>
      </c>
      <c r="B682">
        <v>172843.88</v>
      </c>
      <c r="C682">
        <v>8162857.9400000013</v>
      </c>
      <c r="D682">
        <v>11040023.215000002</v>
      </c>
      <c r="E682">
        <v>4327137.41</v>
      </c>
      <c r="F682">
        <v>23702862.445000008</v>
      </c>
    </row>
    <row r="683" spans="1:6" x14ac:dyDescent="0.3">
      <c r="A683" s="3">
        <v>2965</v>
      </c>
      <c r="B683">
        <v>172843.88</v>
      </c>
      <c r="C683">
        <v>8162857.9400000013</v>
      </c>
      <c r="D683">
        <v>11040023.215000002</v>
      </c>
      <c r="E683">
        <v>4327137.41</v>
      </c>
      <c r="F683">
        <v>23702862.445000008</v>
      </c>
    </row>
    <row r="684" spans="1:6" x14ac:dyDescent="0.3">
      <c r="A684" s="3">
        <v>2966</v>
      </c>
      <c r="B684">
        <v>172843.88</v>
      </c>
      <c r="C684">
        <v>8162857.9400000013</v>
      </c>
      <c r="D684">
        <v>11040023.215000002</v>
      </c>
      <c r="E684">
        <v>4327137.41</v>
      </c>
      <c r="F684">
        <v>23702862.445000008</v>
      </c>
    </row>
    <row r="685" spans="1:6" x14ac:dyDescent="0.3">
      <c r="A685" s="3">
        <v>2967</v>
      </c>
      <c r="B685">
        <v>172843.88</v>
      </c>
      <c r="C685">
        <v>8162857.9400000013</v>
      </c>
      <c r="D685">
        <v>11040023.215000002</v>
      </c>
      <c r="E685">
        <v>4327137.41</v>
      </c>
      <c r="F685">
        <v>23702862.445000008</v>
      </c>
    </row>
    <row r="686" spans="1:6" x14ac:dyDescent="0.3">
      <c r="A686" s="3">
        <v>2968</v>
      </c>
      <c r="B686">
        <v>172843.88</v>
      </c>
      <c r="C686">
        <v>8162857.9400000013</v>
      </c>
      <c r="D686">
        <v>11040023.215000002</v>
      </c>
      <c r="E686">
        <v>4327137.41</v>
      </c>
      <c r="F686">
        <v>23702862.445000008</v>
      </c>
    </row>
    <row r="687" spans="1:6" x14ac:dyDescent="0.3">
      <c r="A687" s="3">
        <v>2969</v>
      </c>
      <c r="B687">
        <v>172843.88</v>
      </c>
      <c r="C687">
        <v>8162857.9400000013</v>
      </c>
      <c r="D687">
        <v>11040023.215000002</v>
      </c>
      <c r="E687">
        <v>4327137.41</v>
      </c>
      <c r="F687">
        <v>23702862.445000008</v>
      </c>
    </row>
    <row r="688" spans="1:6" x14ac:dyDescent="0.3">
      <c r="A688" s="3">
        <v>2970</v>
      </c>
      <c r="B688">
        <v>172843.88</v>
      </c>
      <c r="C688">
        <v>8162857.9400000013</v>
      </c>
      <c r="D688">
        <v>11040023.215000002</v>
      </c>
      <c r="E688">
        <v>4327137.41</v>
      </c>
      <c r="F688">
        <v>23702862.445000008</v>
      </c>
    </row>
    <row r="689" spans="1:6" x14ac:dyDescent="0.3">
      <c r="A689" s="3">
        <v>2971</v>
      </c>
      <c r="B689">
        <v>172843.88</v>
      </c>
      <c r="C689">
        <v>8162857.9400000013</v>
      </c>
      <c r="D689">
        <v>11040023.215000002</v>
      </c>
      <c r="E689">
        <v>4327137.41</v>
      </c>
      <c r="F689">
        <v>23702862.445000008</v>
      </c>
    </row>
    <row r="690" spans="1:6" x14ac:dyDescent="0.3">
      <c r="A690" s="3">
        <v>2972</v>
      </c>
      <c r="B690">
        <v>172843.88</v>
      </c>
      <c r="C690">
        <v>8162857.9400000013</v>
      </c>
      <c r="D690">
        <v>11040023.215000002</v>
      </c>
      <c r="E690">
        <v>4327137.41</v>
      </c>
      <c r="F690">
        <v>23702862.445000008</v>
      </c>
    </row>
    <row r="691" spans="1:6" x14ac:dyDescent="0.3">
      <c r="A691" s="3">
        <v>2973</v>
      </c>
      <c r="B691">
        <v>172843.88</v>
      </c>
      <c r="C691">
        <v>8162857.9400000013</v>
      </c>
      <c r="D691">
        <v>11040023.215000002</v>
      </c>
      <c r="E691">
        <v>4327137.41</v>
      </c>
      <c r="F691">
        <v>23702862.445000008</v>
      </c>
    </row>
    <row r="692" spans="1:6" x14ac:dyDescent="0.3">
      <c r="A692" s="3">
        <v>2974</v>
      </c>
      <c r="B692">
        <v>172843.88</v>
      </c>
      <c r="C692">
        <v>8162857.9400000013</v>
      </c>
      <c r="D692">
        <v>11040023.215000002</v>
      </c>
      <c r="E692">
        <v>4327137.41</v>
      </c>
      <c r="F692">
        <v>23702862.445000008</v>
      </c>
    </row>
    <row r="693" spans="1:6" x14ac:dyDescent="0.3">
      <c r="A693" s="3">
        <v>2975</v>
      </c>
      <c r="B693">
        <v>172843.88</v>
      </c>
      <c r="C693">
        <v>8162857.9400000013</v>
      </c>
      <c r="D693">
        <v>11040023.215000002</v>
      </c>
      <c r="E693">
        <v>4327137.41</v>
      </c>
      <c r="F693">
        <v>23702862.445000008</v>
      </c>
    </row>
    <row r="694" spans="1:6" x14ac:dyDescent="0.3">
      <c r="A694" s="3">
        <v>2976</v>
      </c>
      <c r="B694">
        <v>172843.88</v>
      </c>
      <c r="C694">
        <v>8162857.9400000013</v>
      </c>
      <c r="D694">
        <v>11040023.215000002</v>
      </c>
      <c r="E694">
        <v>4327137.41</v>
      </c>
      <c r="F694">
        <v>23702862.445000008</v>
      </c>
    </row>
    <row r="695" spans="1:6" x14ac:dyDescent="0.3">
      <c r="A695" s="3">
        <v>2977</v>
      </c>
      <c r="B695">
        <v>172843.88</v>
      </c>
      <c r="C695">
        <v>8162857.9400000013</v>
      </c>
      <c r="D695">
        <v>11040023.215000002</v>
      </c>
      <c r="E695">
        <v>4327137.41</v>
      </c>
      <c r="F695">
        <v>23702862.445000008</v>
      </c>
    </row>
    <row r="696" spans="1:6" x14ac:dyDescent="0.3">
      <c r="A696" s="3">
        <v>2978</v>
      </c>
      <c r="B696">
        <v>172843.88</v>
      </c>
      <c r="C696">
        <v>8162857.9400000013</v>
      </c>
      <c r="D696">
        <v>11040023.215000002</v>
      </c>
      <c r="E696">
        <v>4327137.41</v>
      </c>
      <c r="F696">
        <v>23702862.445000008</v>
      </c>
    </row>
    <row r="697" spans="1:6" x14ac:dyDescent="0.3">
      <c r="A697" s="3">
        <v>2979</v>
      </c>
      <c r="B697">
        <v>172843.88</v>
      </c>
      <c r="C697">
        <v>8162857.9400000013</v>
      </c>
      <c r="D697">
        <v>11040023.215000002</v>
      </c>
      <c r="E697">
        <v>4327137.41</v>
      </c>
      <c r="F697">
        <v>23702862.445000008</v>
      </c>
    </row>
    <row r="698" spans="1:6" x14ac:dyDescent="0.3">
      <c r="A698" s="3">
        <v>2980</v>
      </c>
      <c r="B698">
        <v>172843.88</v>
      </c>
      <c r="C698">
        <v>8162857.9400000013</v>
      </c>
      <c r="D698">
        <v>11040023.215000002</v>
      </c>
      <c r="E698">
        <v>4327137.41</v>
      </c>
      <c r="F698">
        <v>23702862.445000008</v>
      </c>
    </row>
    <row r="699" spans="1:6" x14ac:dyDescent="0.3">
      <c r="A699" s="3">
        <v>2981</v>
      </c>
      <c r="B699">
        <v>172843.88</v>
      </c>
      <c r="C699">
        <v>8162857.9400000013</v>
      </c>
      <c r="D699">
        <v>11040023.215000002</v>
      </c>
      <c r="E699">
        <v>4327137.41</v>
      </c>
      <c r="F699">
        <v>23702862.445000008</v>
      </c>
    </row>
    <row r="700" spans="1:6" x14ac:dyDescent="0.3">
      <c r="A700" s="3">
        <v>2982</v>
      </c>
      <c r="B700">
        <v>172843.88</v>
      </c>
      <c r="C700">
        <v>8162857.9400000013</v>
      </c>
      <c r="D700">
        <v>11040023.215000002</v>
      </c>
      <c r="E700">
        <v>4327137.41</v>
      </c>
      <c r="F700">
        <v>23702862.445000008</v>
      </c>
    </row>
    <row r="701" spans="1:6" x14ac:dyDescent="0.3">
      <c r="A701" s="3">
        <v>2983</v>
      </c>
      <c r="B701">
        <v>172843.88</v>
      </c>
      <c r="C701">
        <v>8162857.9400000013</v>
      </c>
      <c r="D701">
        <v>11040023.215000002</v>
      </c>
      <c r="E701">
        <v>4327137.41</v>
      </c>
      <c r="F701">
        <v>23702862.445000008</v>
      </c>
    </row>
    <row r="702" spans="1:6" x14ac:dyDescent="0.3">
      <c r="A702" s="3">
        <v>2984</v>
      </c>
      <c r="B702">
        <v>172843.88</v>
      </c>
      <c r="C702">
        <v>8162857.9400000013</v>
      </c>
      <c r="D702">
        <v>11040023.215000002</v>
      </c>
      <c r="E702">
        <v>4327137.41</v>
      </c>
      <c r="F702">
        <v>23702862.445000008</v>
      </c>
    </row>
    <row r="703" spans="1:6" x14ac:dyDescent="0.3">
      <c r="A703" s="3">
        <v>2985</v>
      </c>
      <c r="B703">
        <v>172843.88</v>
      </c>
      <c r="C703">
        <v>8162857.9400000013</v>
      </c>
      <c r="D703">
        <v>11040023.215000002</v>
      </c>
      <c r="E703">
        <v>4327137.41</v>
      </c>
      <c r="F703">
        <v>23702862.445000008</v>
      </c>
    </row>
    <row r="704" spans="1:6" x14ac:dyDescent="0.3">
      <c r="A704" s="3">
        <v>2987</v>
      </c>
      <c r="B704">
        <v>172843.88</v>
      </c>
      <c r="C704">
        <v>8162857.9400000013</v>
      </c>
      <c r="D704">
        <v>11040023.215000002</v>
      </c>
      <c r="E704">
        <v>4327137.41</v>
      </c>
      <c r="F704">
        <v>23702862.445000008</v>
      </c>
    </row>
    <row r="705" spans="1:6" x14ac:dyDescent="0.3">
      <c r="A705" s="3">
        <v>2988</v>
      </c>
      <c r="B705">
        <v>172843.88</v>
      </c>
      <c r="C705">
        <v>8162857.9400000013</v>
      </c>
      <c r="D705">
        <v>11040023.215000002</v>
      </c>
      <c r="E705">
        <v>4327137.41</v>
      </c>
      <c r="F705">
        <v>23702862.445000008</v>
      </c>
    </row>
    <row r="706" spans="1:6" x14ac:dyDescent="0.3">
      <c r="A706" s="3">
        <v>2989</v>
      </c>
      <c r="B706">
        <v>172843.88</v>
      </c>
      <c r="C706">
        <v>8162857.9400000013</v>
      </c>
      <c r="D706">
        <v>11040023.215000002</v>
      </c>
      <c r="E706">
        <v>4327137.41</v>
      </c>
      <c r="F706">
        <v>23702862.445000008</v>
      </c>
    </row>
    <row r="707" spans="1:6" x14ac:dyDescent="0.3">
      <c r="A707" s="3">
        <v>2990</v>
      </c>
      <c r="B707">
        <v>172843.88</v>
      </c>
      <c r="C707">
        <v>8162857.9400000013</v>
      </c>
      <c r="D707">
        <v>11040023.215000002</v>
      </c>
      <c r="E707">
        <v>4327137.41</v>
      </c>
      <c r="F707">
        <v>23702862.445000008</v>
      </c>
    </row>
    <row r="708" spans="1:6" x14ac:dyDescent="0.3">
      <c r="A708" s="3">
        <v>2991</v>
      </c>
      <c r="B708">
        <v>172843.88</v>
      </c>
      <c r="C708">
        <v>8162857.9400000013</v>
      </c>
      <c r="D708">
        <v>11040023.215000002</v>
      </c>
      <c r="E708">
        <v>4327137.41</v>
      </c>
      <c r="F708">
        <v>23702862.445000008</v>
      </c>
    </row>
    <row r="709" spans="1:6" x14ac:dyDescent="0.3">
      <c r="A709" s="3">
        <v>2992</v>
      </c>
      <c r="B709">
        <v>172843.88</v>
      </c>
      <c r="C709">
        <v>8162857.9400000013</v>
      </c>
      <c r="D709">
        <v>11040023.215000002</v>
      </c>
      <c r="E709">
        <v>4327137.41</v>
      </c>
      <c r="F709">
        <v>23702862.445000008</v>
      </c>
    </row>
    <row r="710" spans="1:6" x14ac:dyDescent="0.3">
      <c r="A710" s="3">
        <v>2993</v>
      </c>
      <c r="B710">
        <v>172843.88</v>
      </c>
      <c r="C710">
        <v>8162857.9400000013</v>
      </c>
      <c r="D710">
        <v>11040023.215000002</v>
      </c>
      <c r="E710">
        <v>4327137.41</v>
      </c>
      <c r="F710">
        <v>23702862.445000008</v>
      </c>
    </row>
    <row r="711" spans="1:6" x14ac:dyDescent="0.3">
      <c r="A711" s="3">
        <v>2994</v>
      </c>
      <c r="B711">
        <v>172843.88</v>
      </c>
      <c r="C711">
        <v>8162857.9400000013</v>
      </c>
      <c r="D711">
        <v>11040023.215000002</v>
      </c>
      <c r="E711">
        <v>4327137.41</v>
      </c>
      <c r="F711">
        <v>23702862.445000008</v>
      </c>
    </row>
    <row r="712" spans="1:6" x14ac:dyDescent="0.3">
      <c r="A712" s="3">
        <v>2995</v>
      </c>
      <c r="B712">
        <v>172843.88</v>
      </c>
      <c r="C712">
        <v>8162857.9400000013</v>
      </c>
      <c r="D712">
        <v>11040023.215000002</v>
      </c>
      <c r="E712">
        <v>4327137.41</v>
      </c>
      <c r="F712">
        <v>23702862.445000008</v>
      </c>
    </row>
    <row r="713" spans="1:6" x14ac:dyDescent="0.3">
      <c r="A713" s="3">
        <v>2996</v>
      </c>
      <c r="B713">
        <v>172843.88</v>
      </c>
      <c r="C713">
        <v>8162857.9400000013</v>
      </c>
      <c r="D713">
        <v>11040023.215000002</v>
      </c>
      <c r="E713">
        <v>4327137.41</v>
      </c>
      <c r="F713">
        <v>23702862.445000008</v>
      </c>
    </row>
    <row r="714" spans="1:6" x14ac:dyDescent="0.3">
      <c r="A714" s="3">
        <v>2997</v>
      </c>
      <c r="B714">
        <v>172843.88</v>
      </c>
      <c r="C714">
        <v>8162857.9400000013</v>
      </c>
      <c r="D714">
        <v>11040023.215000002</v>
      </c>
      <c r="E714">
        <v>4327137.41</v>
      </c>
      <c r="F714">
        <v>23702862.445000008</v>
      </c>
    </row>
    <row r="715" spans="1:6" x14ac:dyDescent="0.3">
      <c r="A715" s="3">
        <v>2998</v>
      </c>
      <c r="B715">
        <v>172843.88</v>
      </c>
      <c r="C715">
        <v>8162857.9400000013</v>
      </c>
      <c r="D715">
        <v>11040023.215000002</v>
      </c>
      <c r="E715">
        <v>4327137.41</v>
      </c>
      <c r="F715">
        <v>23702862.445000008</v>
      </c>
    </row>
    <row r="716" spans="1:6" x14ac:dyDescent="0.3">
      <c r="A716" s="3">
        <v>2999</v>
      </c>
      <c r="B716">
        <v>172843.88</v>
      </c>
      <c r="C716">
        <v>8162857.9400000013</v>
      </c>
      <c r="D716">
        <v>11040023.215000002</v>
      </c>
      <c r="E716">
        <v>4327137.41</v>
      </c>
      <c r="F716">
        <v>23702862.445000008</v>
      </c>
    </row>
    <row r="717" spans="1:6" x14ac:dyDescent="0.3">
      <c r="A717" s="3">
        <v>3000</v>
      </c>
      <c r="B717">
        <v>172843.88</v>
      </c>
      <c r="C717">
        <v>8162857.9400000013</v>
      </c>
      <c r="D717">
        <v>11040023.215000002</v>
      </c>
      <c r="E717">
        <v>4327137.41</v>
      </c>
      <c r="F717">
        <v>23702862.445000008</v>
      </c>
    </row>
    <row r="718" spans="1:6" x14ac:dyDescent="0.3">
      <c r="A718" s="3">
        <v>3001</v>
      </c>
      <c r="B718">
        <v>172843.88</v>
      </c>
      <c r="C718">
        <v>8162857.9400000013</v>
      </c>
      <c r="D718">
        <v>11040023.215000002</v>
      </c>
      <c r="E718">
        <v>4327137.41</v>
      </c>
      <c r="F718">
        <v>23702862.445000008</v>
      </c>
    </row>
    <row r="719" spans="1:6" x14ac:dyDescent="0.3">
      <c r="A719" s="3">
        <v>3002</v>
      </c>
      <c r="B719">
        <v>172843.88</v>
      </c>
      <c r="C719">
        <v>8162857.9400000013</v>
      </c>
      <c r="D719">
        <v>11040023.215000002</v>
      </c>
      <c r="E719">
        <v>4327137.41</v>
      </c>
      <c r="F719">
        <v>23702862.445000008</v>
      </c>
    </row>
    <row r="720" spans="1:6" x14ac:dyDescent="0.3">
      <c r="A720" s="3">
        <v>3003</v>
      </c>
      <c r="B720">
        <v>172843.88</v>
      </c>
      <c r="C720">
        <v>8162857.9400000013</v>
      </c>
      <c r="D720">
        <v>11040023.215000002</v>
      </c>
      <c r="E720">
        <v>4327137.41</v>
      </c>
      <c r="F720">
        <v>23702862.445000008</v>
      </c>
    </row>
    <row r="721" spans="1:6" x14ac:dyDescent="0.3">
      <c r="A721" s="3">
        <v>3004</v>
      </c>
      <c r="B721">
        <v>172843.88</v>
      </c>
      <c r="C721">
        <v>8162857.9400000013</v>
      </c>
      <c r="D721">
        <v>11040023.215000002</v>
      </c>
      <c r="E721">
        <v>4327137.41</v>
      </c>
      <c r="F721">
        <v>23702862.445000008</v>
      </c>
    </row>
    <row r="722" spans="1:6" x14ac:dyDescent="0.3">
      <c r="A722" s="3">
        <v>3005</v>
      </c>
      <c r="B722">
        <v>172843.88</v>
      </c>
      <c r="C722">
        <v>8162857.9400000013</v>
      </c>
      <c r="D722">
        <v>11040023.215000002</v>
      </c>
      <c r="E722">
        <v>4327137.41</v>
      </c>
      <c r="F722">
        <v>23702862.445000008</v>
      </c>
    </row>
    <row r="723" spans="1:6" x14ac:dyDescent="0.3">
      <c r="A723" s="3">
        <v>3006</v>
      </c>
      <c r="B723">
        <v>172843.88</v>
      </c>
      <c r="C723">
        <v>8162857.9400000013</v>
      </c>
      <c r="D723">
        <v>11040023.215000002</v>
      </c>
      <c r="E723">
        <v>4327137.41</v>
      </c>
      <c r="F723">
        <v>23702862.445000008</v>
      </c>
    </row>
    <row r="724" spans="1:6" x14ac:dyDescent="0.3">
      <c r="A724" s="3">
        <v>3007</v>
      </c>
      <c r="B724">
        <v>172843.88</v>
      </c>
      <c r="C724">
        <v>8162857.9400000013</v>
      </c>
      <c r="D724">
        <v>11040023.215000002</v>
      </c>
      <c r="E724">
        <v>4327137.41</v>
      </c>
      <c r="F724">
        <v>23702862.445000008</v>
      </c>
    </row>
    <row r="725" spans="1:6" x14ac:dyDescent="0.3">
      <c r="A725" s="3">
        <v>3008</v>
      </c>
      <c r="B725">
        <v>172843.88</v>
      </c>
      <c r="C725">
        <v>8162857.9400000013</v>
      </c>
      <c r="D725">
        <v>11040023.215000002</v>
      </c>
      <c r="E725">
        <v>4327137.41</v>
      </c>
      <c r="F725">
        <v>23702862.445000008</v>
      </c>
    </row>
    <row r="726" spans="1:6" x14ac:dyDescent="0.3">
      <c r="A726" s="3">
        <v>3009</v>
      </c>
      <c r="B726">
        <v>172843.88</v>
      </c>
      <c r="C726">
        <v>8162857.9400000013</v>
      </c>
      <c r="D726">
        <v>11040023.215000002</v>
      </c>
      <c r="E726">
        <v>4327137.41</v>
      </c>
      <c r="F726">
        <v>23702862.445000008</v>
      </c>
    </row>
    <row r="727" spans="1:6" x14ac:dyDescent="0.3">
      <c r="A727" s="3">
        <v>3010</v>
      </c>
      <c r="B727">
        <v>172843.88</v>
      </c>
      <c r="C727">
        <v>8162857.9400000013</v>
      </c>
      <c r="D727">
        <v>11040023.215000002</v>
      </c>
      <c r="E727">
        <v>4327137.41</v>
      </c>
      <c r="F727">
        <v>23702862.445000008</v>
      </c>
    </row>
    <row r="728" spans="1:6" x14ac:dyDescent="0.3">
      <c r="A728" s="3">
        <v>3011</v>
      </c>
      <c r="B728">
        <v>172843.88</v>
      </c>
      <c r="C728">
        <v>8162857.9400000013</v>
      </c>
      <c r="D728">
        <v>11040023.215000002</v>
      </c>
      <c r="E728">
        <v>4327137.41</v>
      </c>
      <c r="F728">
        <v>23702862.445000008</v>
      </c>
    </row>
    <row r="729" spans="1:6" x14ac:dyDescent="0.3">
      <c r="A729" s="3">
        <v>3012</v>
      </c>
      <c r="B729">
        <v>172843.88</v>
      </c>
      <c r="C729">
        <v>8162857.9400000013</v>
      </c>
      <c r="D729">
        <v>11040023.215000002</v>
      </c>
      <c r="E729">
        <v>4327137.41</v>
      </c>
      <c r="F729">
        <v>23702862.445000008</v>
      </c>
    </row>
    <row r="730" spans="1:6" x14ac:dyDescent="0.3">
      <c r="A730" s="3">
        <v>3013</v>
      </c>
      <c r="B730">
        <v>172843.88</v>
      </c>
      <c r="C730">
        <v>8162857.9400000013</v>
      </c>
      <c r="D730">
        <v>11040023.215000002</v>
      </c>
      <c r="E730">
        <v>4327137.41</v>
      </c>
      <c r="F730">
        <v>23702862.445000008</v>
      </c>
    </row>
    <row r="731" spans="1:6" x14ac:dyDescent="0.3">
      <c r="A731" s="3">
        <v>3014</v>
      </c>
      <c r="B731">
        <v>172843.88</v>
      </c>
      <c r="C731">
        <v>8162857.9400000013</v>
      </c>
      <c r="D731">
        <v>11040023.215000002</v>
      </c>
      <c r="E731">
        <v>4327137.41</v>
      </c>
      <c r="F731">
        <v>23702862.445000008</v>
      </c>
    </row>
    <row r="732" spans="1:6" x14ac:dyDescent="0.3">
      <c r="A732" s="3">
        <v>3015</v>
      </c>
      <c r="B732">
        <v>172843.88</v>
      </c>
      <c r="C732">
        <v>8162857.9400000013</v>
      </c>
      <c r="D732">
        <v>11040023.215000002</v>
      </c>
      <c r="E732">
        <v>4327137.41</v>
      </c>
      <c r="F732">
        <v>23702862.445000008</v>
      </c>
    </row>
    <row r="733" spans="1:6" x14ac:dyDescent="0.3">
      <c r="A733" s="3">
        <v>3016</v>
      </c>
      <c r="B733">
        <v>172843.88</v>
      </c>
      <c r="C733">
        <v>8162857.9400000013</v>
      </c>
      <c r="D733">
        <v>11040023.215000002</v>
      </c>
      <c r="E733">
        <v>4327137.41</v>
      </c>
      <c r="F733">
        <v>23702862.445000008</v>
      </c>
    </row>
    <row r="734" spans="1:6" x14ac:dyDescent="0.3">
      <c r="A734" s="3">
        <v>3017</v>
      </c>
      <c r="B734">
        <v>172843.88</v>
      </c>
      <c r="C734">
        <v>8162857.9400000013</v>
      </c>
      <c r="D734">
        <v>11040023.215000002</v>
      </c>
      <c r="E734">
        <v>4327137.41</v>
      </c>
      <c r="F734">
        <v>23702862.445000008</v>
      </c>
    </row>
    <row r="735" spans="1:6" x14ac:dyDescent="0.3">
      <c r="A735" s="3">
        <v>3018</v>
      </c>
      <c r="B735">
        <v>172843.88</v>
      </c>
      <c r="C735">
        <v>8162857.9400000013</v>
      </c>
      <c r="D735">
        <v>11040023.215000002</v>
      </c>
      <c r="E735">
        <v>4327137.41</v>
      </c>
      <c r="F735">
        <v>23702862.445000008</v>
      </c>
    </row>
    <row r="736" spans="1:6" x14ac:dyDescent="0.3">
      <c r="A736" s="3">
        <v>3019</v>
      </c>
      <c r="B736">
        <v>172843.88</v>
      </c>
      <c r="C736">
        <v>8162857.9400000013</v>
      </c>
      <c r="D736">
        <v>11040023.215000002</v>
      </c>
      <c r="E736">
        <v>4327137.41</v>
      </c>
      <c r="F736">
        <v>23702862.445000008</v>
      </c>
    </row>
    <row r="737" spans="1:6" x14ac:dyDescent="0.3">
      <c r="A737" s="3">
        <v>3020</v>
      </c>
      <c r="B737">
        <v>172843.88</v>
      </c>
      <c r="C737">
        <v>8162857.9400000013</v>
      </c>
      <c r="D737">
        <v>11040023.215000002</v>
      </c>
      <c r="E737">
        <v>4327137.41</v>
      </c>
      <c r="F737">
        <v>23702862.445000008</v>
      </c>
    </row>
    <row r="738" spans="1:6" x14ac:dyDescent="0.3">
      <c r="A738" s="3">
        <v>3021</v>
      </c>
      <c r="B738">
        <v>172843.88</v>
      </c>
      <c r="C738">
        <v>8162857.9400000013</v>
      </c>
      <c r="D738">
        <v>11040023.215000002</v>
      </c>
      <c r="E738">
        <v>4327137.41</v>
      </c>
      <c r="F738">
        <v>23702862.445000008</v>
      </c>
    </row>
    <row r="739" spans="1:6" x14ac:dyDescent="0.3">
      <c r="A739" s="3">
        <v>3022</v>
      </c>
      <c r="B739">
        <v>172843.88</v>
      </c>
      <c r="C739">
        <v>8162857.9400000013</v>
      </c>
      <c r="D739">
        <v>11040023.215000002</v>
      </c>
      <c r="E739">
        <v>4327137.41</v>
      </c>
      <c r="F739">
        <v>23702862.445000008</v>
      </c>
    </row>
    <row r="740" spans="1:6" x14ac:dyDescent="0.3">
      <c r="A740" s="3">
        <v>3023</v>
      </c>
      <c r="B740">
        <v>172843.88</v>
      </c>
      <c r="C740">
        <v>8162857.9400000013</v>
      </c>
      <c r="D740">
        <v>11040023.215000002</v>
      </c>
      <c r="E740">
        <v>4327137.41</v>
      </c>
      <c r="F740">
        <v>23702862.445000008</v>
      </c>
    </row>
    <row r="741" spans="1:6" x14ac:dyDescent="0.3">
      <c r="A741" s="3">
        <v>3024</v>
      </c>
      <c r="B741">
        <v>172843.88</v>
      </c>
      <c r="C741">
        <v>8162857.9400000013</v>
      </c>
      <c r="D741">
        <v>11040023.215000002</v>
      </c>
      <c r="E741">
        <v>4327137.41</v>
      </c>
      <c r="F741">
        <v>23702862.445000008</v>
      </c>
    </row>
    <row r="742" spans="1:6" x14ac:dyDescent="0.3">
      <c r="A742" s="3">
        <v>3026</v>
      </c>
      <c r="B742">
        <v>172843.88</v>
      </c>
      <c r="C742">
        <v>8162857.9400000013</v>
      </c>
      <c r="D742">
        <v>11040023.215000002</v>
      </c>
      <c r="E742">
        <v>4327137.41</v>
      </c>
      <c r="F742">
        <v>23702862.445000008</v>
      </c>
    </row>
    <row r="743" spans="1:6" x14ac:dyDescent="0.3">
      <c r="A743" s="3">
        <v>3027</v>
      </c>
      <c r="B743">
        <v>172843.88</v>
      </c>
      <c r="C743">
        <v>8162857.9400000013</v>
      </c>
      <c r="D743">
        <v>11040023.215000002</v>
      </c>
      <c r="E743">
        <v>4327137.41</v>
      </c>
      <c r="F743">
        <v>23702862.445000008</v>
      </c>
    </row>
    <row r="744" spans="1:6" x14ac:dyDescent="0.3">
      <c r="A744" s="3">
        <v>3028</v>
      </c>
      <c r="B744">
        <v>172843.88</v>
      </c>
      <c r="C744">
        <v>8162857.9400000013</v>
      </c>
      <c r="D744">
        <v>11040023.215000002</v>
      </c>
      <c r="E744">
        <v>4327137.41</v>
      </c>
      <c r="F744">
        <v>23702862.445000008</v>
      </c>
    </row>
    <row r="745" spans="1:6" x14ac:dyDescent="0.3">
      <c r="A745" s="3">
        <v>3029</v>
      </c>
      <c r="B745">
        <v>172843.88</v>
      </c>
      <c r="C745">
        <v>8162857.9400000013</v>
      </c>
      <c r="D745">
        <v>11040023.215000002</v>
      </c>
      <c r="E745">
        <v>4327137.41</v>
      </c>
      <c r="F745">
        <v>23702862.445000008</v>
      </c>
    </row>
    <row r="746" spans="1:6" x14ac:dyDescent="0.3">
      <c r="A746" s="3">
        <v>3030</v>
      </c>
      <c r="B746">
        <v>172843.88</v>
      </c>
      <c r="C746">
        <v>8162857.9400000013</v>
      </c>
      <c r="D746">
        <v>11040023.215000002</v>
      </c>
      <c r="E746">
        <v>4327137.41</v>
      </c>
      <c r="F746">
        <v>23702862.445000008</v>
      </c>
    </row>
    <row r="747" spans="1:6" x14ac:dyDescent="0.3">
      <c r="A747" s="3">
        <v>3031</v>
      </c>
      <c r="B747">
        <v>172843.88</v>
      </c>
      <c r="C747">
        <v>8162857.9400000013</v>
      </c>
      <c r="D747">
        <v>11040023.215000002</v>
      </c>
      <c r="E747">
        <v>4327137.41</v>
      </c>
      <c r="F747">
        <v>23702862.445000008</v>
      </c>
    </row>
    <row r="748" spans="1:6" x14ac:dyDescent="0.3">
      <c r="A748" s="3">
        <v>3032</v>
      </c>
      <c r="B748">
        <v>172843.88</v>
      </c>
      <c r="C748">
        <v>8162857.9400000013</v>
      </c>
      <c r="D748">
        <v>11040023.215000002</v>
      </c>
      <c r="E748">
        <v>4327137.41</v>
      </c>
      <c r="F748">
        <v>23702862.445000008</v>
      </c>
    </row>
    <row r="749" spans="1:6" x14ac:dyDescent="0.3">
      <c r="A749" s="3">
        <v>3033</v>
      </c>
      <c r="B749">
        <v>172843.88</v>
      </c>
      <c r="C749">
        <v>8162857.9400000013</v>
      </c>
      <c r="D749">
        <v>11040023.215000002</v>
      </c>
      <c r="E749">
        <v>4327137.41</v>
      </c>
      <c r="F749">
        <v>23702862.445000008</v>
      </c>
    </row>
    <row r="750" spans="1:6" x14ac:dyDescent="0.3">
      <c r="A750" s="3">
        <v>3034</v>
      </c>
      <c r="B750">
        <v>172843.88</v>
      </c>
      <c r="C750">
        <v>8162857.9400000013</v>
      </c>
      <c r="D750">
        <v>11040023.215000002</v>
      </c>
      <c r="E750">
        <v>4327137.41</v>
      </c>
      <c r="F750">
        <v>23702862.445000008</v>
      </c>
    </row>
    <row r="751" spans="1:6" x14ac:dyDescent="0.3">
      <c r="A751" s="3">
        <v>3035</v>
      </c>
      <c r="B751">
        <v>172843.88</v>
      </c>
      <c r="C751">
        <v>8162857.9400000013</v>
      </c>
      <c r="D751">
        <v>11040023.215000002</v>
      </c>
      <c r="E751">
        <v>4327137.41</v>
      </c>
      <c r="F751">
        <v>23702862.445000008</v>
      </c>
    </row>
    <row r="752" spans="1:6" x14ac:dyDescent="0.3">
      <c r="A752" s="3">
        <v>3036</v>
      </c>
      <c r="B752">
        <v>172843.88</v>
      </c>
      <c r="C752">
        <v>8162857.9400000013</v>
      </c>
      <c r="D752">
        <v>11040023.215000002</v>
      </c>
      <c r="E752">
        <v>4327137.41</v>
      </c>
      <c r="F752">
        <v>23702862.445000008</v>
      </c>
    </row>
    <row r="753" spans="1:6" x14ac:dyDescent="0.3">
      <c r="A753" s="3">
        <v>3037</v>
      </c>
      <c r="B753">
        <v>172843.88</v>
      </c>
      <c r="C753">
        <v>8162857.9400000013</v>
      </c>
      <c r="D753">
        <v>11040023.215000002</v>
      </c>
      <c r="E753">
        <v>4327137.41</v>
      </c>
      <c r="F753">
        <v>23702862.445000008</v>
      </c>
    </row>
    <row r="754" spans="1:6" x14ac:dyDescent="0.3">
      <c r="A754" s="3">
        <v>3038</v>
      </c>
      <c r="B754">
        <v>172843.88</v>
      </c>
      <c r="C754">
        <v>8162857.9400000013</v>
      </c>
      <c r="D754">
        <v>11040023.215000002</v>
      </c>
      <c r="E754">
        <v>4327137.41</v>
      </c>
      <c r="F754">
        <v>23702862.445000008</v>
      </c>
    </row>
    <row r="755" spans="1:6" x14ac:dyDescent="0.3">
      <c r="A755" s="3">
        <v>3039</v>
      </c>
      <c r="B755">
        <v>172843.88</v>
      </c>
      <c r="C755">
        <v>8162857.9400000013</v>
      </c>
      <c r="D755">
        <v>11040023.215000002</v>
      </c>
      <c r="E755">
        <v>4327137.41</v>
      </c>
      <c r="F755">
        <v>23702862.445000008</v>
      </c>
    </row>
    <row r="756" spans="1:6" x14ac:dyDescent="0.3">
      <c r="A756" s="3">
        <v>3040</v>
      </c>
      <c r="B756">
        <v>172843.88</v>
      </c>
      <c r="C756">
        <v>8162857.9400000013</v>
      </c>
      <c r="D756">
        <v>11040023.215000002</v>
      </c>
      <c r="E756">
        <v>4327137.41</v>
      </c>
      <c r="F756">
        <v>23702862.445000008</v>
      </c>
    </row>
    <row r="757" spans="1:6" x14ac:dyDescent="0.3">
      <c r="A757" s="3">
        <v>3041</v>
      </c>
      <c r="B757">
        <v>172843.88</v>
      </c>
      <c r="C757">
        <v>8162857.9400000013</v>
      </c>
      <c r="D757">
        <v>11040023.215000002</v>
      </c>
      <c r="E757">
        <v>4327137.41</v>
      </c>
      <c r="F757">
        <v>23702862.445000008</v>
      </c>
    </row>
    <row r="758" spans="1:6" x14ac:dyDescent="0.3">
      <c r="A758" s="3">
        <v>3042</v>
      </c>
      <c r="B758">
        <v>172843.88</v>
      </c>
      <c r="C758">
        <v>8162857.9400000013</v>
      </c>
      <c r="D758">
        <v>11040023.215000002</v>
      </c>
      <c r="E758">
        <v>4327137.41</v>
      </c>
      <c r="F758">
        <v>23702862.445000008</v>
      </c>
    </row>
    <row r="759" spans="1:6" x14ac:dyDescent="0.3">
      <c r="A759" s="3">
        <v>3043</v>
      </c>
      <c r="B759">
        <v>172843.88</v>
      </c>
      <c r="C759">
        <v>8162857.9400000013</v>
      </c>
      <c r="D759">
        <v>11040023.215000002</v>
      </c>
      <c r="E759">
        <v>4327137.41</v>
      </c>
      <c r="F759">
        <v>23702862.445000008</v>
      </c>
    </row>
    <row r="760" spans="1:6" x14ac:dyDescent="0.3">
      <c r="A760" s="3">
        <v>3044</v>
      </c>
      <c r="B760">
        <v>172843.88</v>
      </c>
      <c r="C760">
        <v>8162857.9400000013</v>
      </c>
      <c r="D760">
        <v>11040023.215000002</v>
      </c>
      <c r="E760">
        <v>4327137.41</v>
      </c>
      <c r="F760">
        <v>23702862.445000008</v>
      </c>
    </row>
    <row r="761" spans="1:6" x14ac:dyDescent="0.3">
      <c r="A761" s="3">
        <v>3045</v>
      </c>
      <c r="B761">
        <v>172843.88</v>
      </c>
      <c r="C761">
        <v>8162857.9400000013</v>
      </c>
      <c r="D761">
        <v>11040023.215000002</v>
      </c>
      <c r="E761">
        <v>4327137.41</v>
      </c>
      <c r="F761">
        <v>23702862.445000008</v>
      </c>
    </row>
    <row r="762" spans="1:6" x14ac:dyDescent="0.3">
      <c r="A762" s="3">
        <v>3046</v>
      </c>
      <c r="B762">
        <v>172843.88</v>
      </c>
      <c r="C762">
        <v>8162857.9400000013</v>
      </c>
      <c r="D762">
        <v>11040023.215000002</v>
      </c>
      <c r="E762">
        <v>4327137.41</v>
      </c>
      <c r="F762">
        <v>23702862.445000008</v>
      </c>
    </row>
    <row r="763" spans="1:6" x14ac:dyDescent="0.3">
      <c r="A763" s="3">
        <v>3047</v>
      </c>
      <c r="B763">
        <v>172843.88</v>
      </c>
      <c r="C763">
        <v>8162857.9400000013</v>
      </c>
      <c r="D763">
        <v>11040023.215000002</v>
      </c>
      <c r="E763">
        <v>4327137.41</v>
      </c>
      <c r="F763">
        <v>23702862.445000008</v>
      </c>
    </row>
    <row r="764" spans="1:6" x14ac:dyDescent="0.3">
      <c r="A764" s="3">
        <v>3048</v>
      </c>
      <c r="B764">
        <v>172843.88</v>
      </c>
      <c r="C764">
        <v>8162857.9400000013</v>
      </c>
      <c r="D764">
        <v>11040023.215000002</v>
      </c>
      <c r="E764">
        <v>4327137.41</v>
      </c>
      <c r="F764">
        <v>23702862.445000008</v>
      </c>
    </row>
    <row r="765" spans="1:6" x14ac:dyDescent="0.3">
      <c r="A765" s="3">
        <v>3049</v>
      </c>
      <c r="B765">
        <v>172843.88</v>
      </c>
      <c r="C765">
        <v>8162857.9400000013</v>
      </c>
      <c r="D765">
        <v>11040023.215000002</v>
      </c>
      <c r="E765">
        <v>4327137.41</v>
      </c>
      <c r="F765">
        <v>23702862.445000008</v>
      </c>
    </row>
    <row r="766" spans="1:6" x14ac:dyDescent="0.3">
      <c r="A766" s="3">
        <v>3050</v>
      </c>
      <c r="B766">
        <v>172843.88</v>
      </c>
      <c r="C766">
        <v>8162857.9400000013</v>
      </c>
      <c r="D766">
        <v>11040023.215000002</v>
      </c>
      <c r="E766">
        <v>4327137.41</v>
      </c>
      <c r="F766">
        <v>23702862.445000008</v>
      </c>
    </row>
    <row r="767" spans="1:6" x14ac:dyDescent="0.3">
      <c r="A767" s="3">
        <v>3051</v>
      </c>
      <c r="B767">
        <v>172843.88</v>
      </c>
      <c r="C767">
        <v>8162857.9400000013</v>
      </c>
      <c r="D767">
        <v>11040023.215000002</v>
      </c>
      <c r="E767">
        <v>4327137.41</v>
      </c>
      <c r="F767">
        <v>23702862.445000008</v>
      </c>
    </row>
    <row r="768" spans="1:6" x14ac:dyDescent="0.3">
      <c r="A768" s="3">
        <v>3052</v>
      </c>
      <c r="B768">
        <v>172843.88</v>
      </c>
      <c r="C768">
        <v>8162857.9400000013</v>
      </c>
      <c r="D768">
        <v>11040023.215000002</v>
      </c>
      <c r="E768">
        <v>4327137.41</v>
      </c>
      <c r="F768">
        <v>23702862.445000008</v>
      </c>
    </row>
    <row r="769" spans="1:6" x14ac:dyDescent="0.3">
      <c r="A769" s="3">
        <v>3053</v>
      </c>
      <c r="B769">
        <v>172843.88</v>
      </c>
      <c r="C769">
        <v>8162857.9400000013</v>
      </c>
      <c r="D769">
        <v>11040023.215000002</v>
      </c>
      <c r="E769">
        <v>4327137.41</v>
      </c>
      <c r="F769">
        <v>23702862.445000008</v>
      </c>
    </row>
    <row r="770" spans="1:6" x14ac:dyDescent="0.3">
      <c r="A770" s="3">
        <v>3054</v>
      </c>
      <c r="B770">
        <v>172843.88</v>
      </c>
      <c r="C770">
        <v>8162857.9400000013</v>
      </c>
      <c r="D770">
        <v>11040023.215000002</v>
      </c>
      <c r="E770">
        <v>4327137.41</v>
      </c>
      <c r="F770">
        <v>23702862.445000008</v>
      </c>
    </row>
    <row r="771" spans="1:6" x14ac:dyDescent="0.3">
      <c r="A771" s="3">
        <v>3055</v>
      </c>
      <c r="B771">
        <v>172843.88</v>
      </c>
      <c r="C771">
        <v>8162857.9400000013</v>
      </c>
      <c r="D771">
        <v>11040023.215000002</v>
      </c>
      <c r="E771">
        <v>4327137.41</v>
      </c>
      <c r="F771">
        <v>23702862.445000008</v>
      </c>
    </row>
    <row r="772" spans="1:6" x14ac:dyDescent="0.3">
      <c r="A772" s="3">
        <v>3056</v>
      </c>
      <c r="B772">
        <v>172843.88</v>
      </c>
      <c r="C772">
        <v>8162857.9400000013</v>
      </c>
      <c r="D772">
        <v>11040023.215000002</v>
      </c>
      <c r="E772">
        <v>4327137.41</v>
      </c>
      <c r="F772">
        <v>23702862.445000008</v>
      </c>
    </row>
    <row r="773" spans="1:6" x14ac:dyDescent="0.3">
      <c r="A773" s="3">
        <v>3057</v>
      </c>
      <c r="B773">
        <v>172843.88</v>
      </c>
      <c r="C773">
        <v>8162857.9400000013</v>
      </c>
      <c r="D773">
        <v>11040023.215000002</v>
      </c>
      <c r="E773">
        <v>4327137.41</v>
      </c>
      <c r="F773">
        <v>23702862.445000008</v>
      </c>
    </row>
    <row r="774" spans="1:6" x14ac:dyDescent="0.3">
      <c r="A774" s="3">
        <v>3058</v>
      </c>
      <c r="B774">
        <v>172843.88</v>
      </c>
      <c r="C774">
        <v>8162857.9400000013</v>
      </c>
      <c r="D774">
        <v>11040023.215000002</v>
      </c>
      <c r="E774">
        <v>4327137.41</v>
      </c>
      <c r="F774">
        <v>23702862.445000008</v>
      </c>
    </row>
    <row r="775" spans="1:6" x14ac:dyDescent="0.3">
      <c r="A775" s="3">
        <v>3059</v>
      </c>
      <c r="B775">
        <v>172843.88</v>
      </c>
      <c r="C775">
        <v>8162857.9400000013</v>
      </c>
      <c r="D775">
        <v>11040023.215000002</v>
      </c>
      <c r="E775">
        <v>4327137.41</v>
      </c>
      <c r="F775">
        <v>23702862.445000008</v>
      </c>
    </row>
    <row r="776" spans="1:6" x14ac:dyDescent="0.3">
      <c r="A776" s="3">
        <v>3060</v>
      </c>
      <c r="B776">
        <v>172843.88</v>
      </c>
      <c r="C776">
        <v>8162857.9400000013</v>
      </c>
      <c r="D776">
        <v>11040023.215000002</v>
      </c>
      <c r="E776">
        <v>4327137.41</v>
      </c>
      <c r="F776">
        <v>23702862.445000008</v>
      </c>
    </row>
    <row r="777" spans="1:6" x14ac:dyDescent="0.3">
      <c r="A777" s="3">
        <v>3061</v>
      </c>
      <c r="B777">
        <v>172843.88</v>
      </c>
      <c r="C777">
        <v>8162857.9400000013</v>
      </c>
      <c r="D777">
        <v>11040023.215000002</v>
      </c>
      <c r="E777">
        <v>4327137.41</v>
      </c>
      <c r="F777">
        <v>23702862.445000008</v>
      </c>
    </row>
    <row r="778" spans="1:6" x14ac:dyDescent="0.3">
      <c r="A778" s="3">
        <v>3062</v>
      </c>
      <c r="B778">
        <v>172843.88</v>
      </c>
      <c r="C778">
        <v>8162857.9400000013</v>
      </c>
      <c r="D778">
        <v>11040023.215000002</v>
      </c>
      <c r="E778">
        <v>4327137.41</v>
      </c>
      <c r="F778">
        <v>23702862.445000008</v>
      </c>
    </row>
    <row r="779" spans="1:6" x14ac:dyDescent="0.3">
      <c r="A779" s="3">
        <v>3063</v>
      </c>
      <c r="B779">
        <v>172843.88</v>
      </c>
      <c r="C779">
        <v>8162857.9400000013</v>
      </c>
      <c r="D779">
        <v>11040023.215000002</v>
      </c>
      <c r="E779">
        <v>4327137.41</v>
      </c>
      <c r="F779">
        <v>23702862.445000008</v>
      </c>
    </row>
    <row r="780" spans="1:6" x14ac:dyDescent="0.3">
      <c r="A780" s="3">
        <v>3064</v>
      </c>
      <c r="B780">
        <v>172843.88</v>
      </c>
      <c r="C780">
        <v>8162857.9400000013</v>
      </c>
      <c r="D780">
        <v>11040023.215000002</v>
      </c>
      <c r="E780">
        <v>4327137.41</v>
      </c>
      <c r="F780">
        <v>23702862.445000008</v>
      </c>
    </row>
    <row r="781" spans="1:6" x14ac:dyDescent="0.3">
      <c r="A781" s="3">
        <v>3065</v>
      </c>
      <c r="B781">
        <v>172843.88</v>
      </c>
      <c r="C781">
        <v>8162857.9400000013</v>
      </c>
      <c r="D781">
        <v>11040023.215000002</v>
      </c>
      <c r="E781">
        <v>4327137.41</v>
      </c>
      <c r="F781">
        <v>23702862.445000008</v>
      </c>
    </row>
    <row r="782" spans="1:6" x14ac:dyDescent="0.3">
      <c r="A782" s="3">
        <v>3066</v>
      </c>
      <c r="B782">
        <v>172843.88</v>
      </c>
      <c r="C782">
        <v>8162857.9400000013</v>
      </c>
      <c r="D782">
        <v>11040023.215000002</v>
      </c>
      <c r="E782">
        <v>4327137.41</v>
      </c>
      <c r="F782">
        <v>23702862.445000008</v>
      </c>
    </row>
    <row r="783" spans="1:6" x14ac:dyDescent="0.3">
      <c r="A783" s="3">
        <v>3067</v>
      </c>
      <c r="B783">
        <v>172843.88</v>
      </c>
      <c r="C783">
        <v>8162857.9400000013</v>
      </c>
      <c r="D783">
        <v>11040023.215000002</v>
      </c>
      <c r="E783">
        <v>4327137.41</v>
      </c>
      <c r="F783">
        <v>23702862.445000008</v>
      </c>
    </row>
    <row r="784" spans="1:6" x14ac:dyDescent="0.3">
      <c r="A784" s="3">
        <v>3068</v>
      </c>
      <c r="B784">
        <v>172843.88</v>
      </c>
      <c r="C784">
        <v>8162857.9400000013</v>
      </c>
      <c r="D784">
        <v>11040023.215000002</v>
      </c>
      <c r="E784">
        <v>4327137.41</v>
      </c>
      <c r="F784">
        <v>23702862.445000008</v>
      </c>
    </row>
    <row r="785" spans="1:6" x14ac:dyDescent="0.3">
      <c r="A785" s="3">
        <v>3069</v>
      </c>
      <c r="B785">
        <v>172843.88</v>
      </c>
      <c r="C785">
        <v>8162857.9400000013</v>
      </c>
      <c r="D785">
        <v>11040023.215000002</v>
      </c>
      <c r="E785">
        <v>4327137.41</v>
      </c>
      <c r="F785">
        <v>23702862.445000008</v>
      </c>
    </row>
    <row r="786" spans="1:6" x14ac:dyDescent="0.3">
      <c r="A786" s="3">
        <v>3070</v>
      </c>
      <c r="B786">
        <v>172843.88</v>
      </c>
      <c r="C786">
        <v>8162857.9400000013</v>
      </c>
      <c r="D786">
        <v>11040023.215000002</v>
      </c>
      <c r="E786">
        <v>4327137.41</v>
      </c>
      <c r="F786">
        <v>23702862.445000008</v>
      </c>
    </row>
    <row r="787" spans="1:6" x14ac:dyDescent="0.3">
      <c r="A787" s="3">
        <v>3071</v>
      </c>
      <c r="B787">
        <v>172843.88</v>
      </c>
      <c r="C787">
        <v>8162857.9400000013</v>
      </c>
      <c r="D787">
        <v>11040023.215000002</v>
      </c>
      <c r="E787">
        <v>4327137.41</v>
      </c>
      <c r="F787">
        <v>23702862.445000008</v>
      </c>
    </row>
    <row r="788" spans="1:6" x14ac:dyDescent="0.3">
      <c r="A788" s="3">
        <v>3072</v>
      </c>
      <c r="B788">
        <v>172843.88</v>
      </c>
      <c r="C788">
        <v>8162857.9400000013</v>
      </c>
      <c r="D788">
        <v>11040023.215000002</v>
      </c>
      <c r="E788">
        <v>4327137.41</v>
      </c>
      <c r="F788">
        <v>23702862.445000008</v>
      </c>
    </row>
    <row r="789" spans="1:6" x14ac:dyDescent="0.3">
      <c r="A789" s="3">
        <v>3073</v>
      </c>
      <c r="B789">
        <v>172843.88</v>
      </c>
      <c r="C789">
        <v>8162857.9400000013</v>
      </c>
      <c r="D789">
        <v>11040023.215000002</v>
      </c>
      <c r="E789">
        <v>4327137.41</v>
      </c>
      <c r="F789">
        <v>23702862.445000008</v>
      </c>
    </row>
    <row r="790" spans="1:6" x14ac:dyDescent="0.3">
      <c r="A790" s="3">
        <v>3074</v>
      </c>
      <c r="B790">
        <v>172843.88</v>
      </c>
      <c r="C790">
        <v>8162857.9400000013</v>
      </c>
      <c r="D790">
        <v>11040023.215000002</v>
      </c>
      <c r="E790">
        <v>4327137.41</v>
      </c>
      <c r="F790">
        <v>23702862.445000008</v>
      </c>
    </row>
    <row r="791" spans="1:6" x14ac:dyDescent="0.3">
      <c r="A791" s="3">
        <v>3075</v>
      </c>
      <c r="B791">
        <v>172843.88</v>
      </c>
      <c r="C791">
        <v>8162857.9400000013</v>
      </c>
      <c r="D791">
        <v>11040023.215000002</v>
      </c>
      <c r="E791">
        <v>4327137.41</v>
      </c>
      <c r="F791">
        <v>23702862.445000008</v>
      </c>
    </row>
    <row r="792" spans="1:6" x14ac:dyDescent="0.3">
      <c r="A792" s="3">
        <v>3076</v>
      </c>
      <c r="B792">
        <v>172843.88</v>
      </c>
      <c r="C792">
        <v>8162857.9400000013</v>
      </c>
      <c r="D792">
        <v>11040023.215000002</v>
      </c>
      <c r="E792">
        <v>4327137.41</v>
      </c>
      <c r="F792">
        <v>23702862.445000008</v>
      </c>
    </row>
    <row r="793" spans="1:6" x14ac:dyDescent="0.3">
      <c r="A793" s="3">
        <v>3077</v>
      </c>
      <c r="B793">
        <v>172843.88</v>
      </c>
      <c r="C793">
        <v>8162857.9400000013</v>
      </c>
      <c r="D793">
        <v>11040023.215000002</v>
      </c>
      <c r="E793">
        <v>4327137.41</v>
      </c>
      <c r="F793">
        <v>23702862.445000008</v>
      </c>
    </row>
    <row r="794" spans="1:6" x14ac:dyDescent="0.3">
      <c r="A794" s="3">
        <v>3079</v>
      </c>
      <c r="B794">
        <v>172843.88</v>
      </c>
      <c r="C794">
        <v>8162857.9400000013</v>
      </c>
      <c r="D794">
        <v>11040023.215000002</v>
      </c>
      <c r="E794">
        <v>4327137.41</v>
      </c>
      <c r="F794">
        <v>23702862.445000008</v>
      </c>
    </row>
    <row r="795" spans="1:6" x14ac:dyDescent="0.3">
      <c r="A795" s="3">
        <v>3080</v>
      </c>
      <c r="B795">
        <v>172843.88</v>
      </c>
      <c r="C795">
        <v>8162857.9400000013</v>
      </c>
      <c r="D795">
        <v>11040023.215000002</v>
      </c>
      <c r="E795">
        <v>4327137.41</v>
      </c>
      <c r="F795">
        <v>23702862.445000008</v>
      </c>
    </row>
    <row r="796" spans="1:6" x14ac:dyDescent="0.3">
      <c r="A796" s="3">
        <v>3081</v>
      </c>
      <c r="B796">
        <v>172843.88</v>
      </c>
      <c r="C796">
        <v>8162857.9400000013</v>
      </c>
      <c r="D796">
        <v>11040023.215000002</v>
      </c>
      <c r="E796">
        <v>4327137.41</v>
      </c>
      <c r="F796">
        <v>23702862.445000008</v>
      </c>
    </row>
    <row r="797" spans="1:6" x14ac:dyDescent="0.3">
      <c r="A797" s="3">
        <v>3082</v>
      </c>
      <c r="B797">
        <v>172843.88</v>
      </c>
      <c r="C797">
        <v>8162857.9400000013</v>
      </c>
      <c r="D797">
        <v>11040023.215000002</v>
      </c>
      <c r="E797">
        <v>4327137.41</v>
      </c>
      <c r="F797">
        <v>23702862.445000008</v>
      </c>
    </row>
    <row r="798" spans="1:6" x14ac:dyDescent="0.3">
      <c r="A798" s="3">
        <v>3083</v>
      </c>
      <c r="B798">
        <v>172843.88</v>
      </c>
      <c r="C798">
        <v>8162857.9400000013</v>
      </c>
      <c r="D798">
        <v>11040023.215000002</v>
      </c>
      <c r="E798">
        <v>4327137.41</v>
      </c>
      <c r="F798">
        <v>23702862.445000008</v>
      </c>
    </row>
    <row r="799" spans="1:6" x14ac:dyDescent="0.3">
      <c r="A799" s="3">
        <v>3084</v>
      </c>
      <c r="B799">
        <v>172843.88</v>
      </c>
      <c r="C799">
        <v>8162857.9400000013</v>
      </c>
      <c r="D799">
        <v>11040023.215000002</v>
      </c>
      <c r="E799">
        <v>4327137.41</v>
      </c>
      <c r="F799">
        <v>23702862.445000008</v>
      </c>
    </row>
    <row r="800" spans="1:6" x14ac:dyDescent="0.3">
      <c r="A800" s="3">
        <v>3085</v>
      </c>
      <c r="B800">
        <v>172843.88</v>
      </c>
      <c r="C800">
        <v>8162857.9400000013</v>
      </c>
      <c r="D800">
        <v>11040023.215000002</v>
      </c>
      <c r="E800">
        <v>4327137.41</v>
      </c>
      <c r="F800">
        <v>23702862.445000008</v>
      </c>
    </row>
    <row r="801" spans="1:6" x14ac:dyDescent="0.3">
      <c r="A801" s="3">
        <v>3086</v>
      </c>
      <c r="B801">
        <v>172843.88</v>
      </c>
      <c r="C801">
        <v>8162857.9400000013</v>
      </c>
      <c r="D801">
        <v>11040023.215000002</v>
      </c>
      <c r="E801">
        <v>4327137.41</v>
      </c>
      <c r="F801">
        <v>23702862.445000008</v>
      </c>
    </row>
    <row r="802" spans="1:6" x14ac:dyDescent="0.3">
      <c r="A802" s="3">
        <v>3087</v>
      </c>
      <c r="B802">
        <v>172843.88</v>
      </c>
      <c r="C802">
        <v>8162857.9400000013</v>
      </c>
      <c r="D802">
        <v>11040023.215000002</v>
      </c>
      <c r="E802">
        <v>4327137.41</v>
      </c>
      <c r="F802">
        <v>23702862.445000008</v>
      </c>
    </row>
    <row r="803" spans="1:6" x14ac:dyDescent="0.3">
      <c r="A803" s="3">
        <v>3088</v>
      </c>
      <c r="B803">
        <v>172843.88</v>
      </c>
      <c r="C803">
        <v>8162857.9400000013</v>
      </c>
      <c r="D803">
        <v>11040023.215000002</v>
      </c>
      <c r="E803">
        <v>4327137.41</v>
      </c>
      <c r="F803">
        <v>23702862.445000008</v>
      </c>
    </row>
    <row r="804" spans="1:6" x14ac:dyDescent="0.3">
      <c r="A804" s="3">
        <v>3089</v>
      </c>
      <c r="B804">
        <v>172843.88</v>
      </c>
      <c r="C804">
        <v>8162857.9400000013</v>
      </c>
      <c r="D804">
        <v>11040023.215000002</v>
      </c>
      <c r="E804">
        <v>4327137.41</v>
      </c>
      <c r="F804">
        <v>23702862.445000008</v>
      </c>
    </row>
    <row r="805" spans="1:6" x14ac:dyDescent="0.3">
      <c r="A805" s="3">
        <v>3090</v>
      </c>
      <c r="B805">
        <v>172843.88</v>
      </c>
      <c r="C805">
        <v>8162857.9400000013</v>
      </c>
      <c r="D805">
        <v>11040023.215000002</v>
      </c>
      <c r="E805">
        <v>4327137.41</v>
      </c>
      <c r="F805">
        <v>23702862.445000008</v>
      </c>
    </row>
    <row r="806" spans="1:6" x14ac:dyDescent="0.3">
      <c r="A806" s="3">
        <v>3091</v>
      </c>
      <c r="B806">
        <v>172843.88</v>
      </c>
      <c r="C806">
        <v>8162857.9400000013</v>
      </c>
      <c r="D806">
        <v>11040023.215000002</v>
      </c>
      <c r="E806">
        <v>4327137.41</v>
      </c>
      <c r="F806">
        <v>23702862.445000008</v>
      </c>
    </row>
    <row r="807" spans="1:6" x14ac:dyDescent="0.3">
      <c r="A807" s="3">
        <v>3092</v>
      </c>
      <c r="B807">
        <v>172843.88</v>
      </c>
      <c r="C807">
        <v>8162857.9400000013</v>
      </c>
      <c r="D807">
        <v>11040023.215000002</v>
      </c>
      <c r="E807">
        <v>4327137.41</v>
      </c>
      <c r="F807">
        <v>23702862.445000008</v>
      </c>
    </row>
    <row r="808" spans="1:6" x14ac:dyDescent="0.3">
      <c r="A808" s="3">
        <v>3093</v>
      </c>
      <c r="B808">
        <v>172843.88</v>
      </c>
      <c r="C808">
        <v>8162857.9400000013</v>
      </c>
      <c r="D808">
        <v>11040023.215000002</v>
      </c>
      <c r="E808">
        <v>4327137.41</v>
      </c>
      <c r="F808">
        <v>23702862.445000008</v>
      </c>
    </row>
    <row r="809" spans="1:6" x14ac:dyDescent="0.3">
      <c r="A809" s="3">
        <v>3094</v>
      </c>
      <c r="B809">
        <v>172843.88</v>
      </c>
      <c r="C809">
        <v>8162857.9400000013</v>
      </c>
      <c r="D809">
        <v>11040023.215000002</v>
      </c>
      <c r="E809">
        <v>4327137.41</v>
      </c>
      <c r="F809">
        <v>23702862.445000008</v>
      </c>
    </row>
    <row r="810" spans="1:6" x14ac:dyDescent="0.3">
      <c r="A810" s="3">
        <v>3095</v>
      </c>
      <c r="B810">
        <v>172843.88</v>
      </c>
      <c r="C810">
        <v>8162857.9400000013</v>
      </c>
      <c r="D810">
        <v>11040023.215000002</v>
      </c>
      <c r="E810">
        <v>4327137.41</v>
      </c>
      <c r="F810">
        <v>23702862.445000008</v>
      </c>
    </row>
    <row r="811" spans="1:6" x14ac:dyDescent="0.3">
      <c r="A811" s="3">
        <v>3096</v>
      </c>
      <c r="B811">
        <v>172843.88</v>
      </c>
      <c r="C811">
        <v>8162857.9400000013</v>
      </c>
      <c r="D811">
        <v>11040023.215000002</v>
      </c>
      <c r="E811">
        <v>4327137.41</v>
      </c>
      <c r="F811">
        <v>23702862.445000008</v>
      </c>
    </row>
    <row r="812" spans="1:6" x14ac:dyDescent="0.3">
      <c r="A812" s="3">
        <v>3097</v>
      </c>
      <c r="B812">
        <v>172843.88</v>
      </c>
      <c r="C812">
        <v>8162857.9400000013</v>
      </c>
      <c r="D812">
        <v>11040023.215000002</v>
      </c>
      <c r="E812">
        <v>4327137.41</v>
      </c>
      <c r="F812">
        <v>23702862.445000008</v>
      </c>
    </row>
    <row r="813" spans="1:6" x14ac:dyDescent="0.3">
      <c r="A813" s="3">
        <v>3098</v>
      </c>
      <c r="B813">
        <v>172843.88</v>
      </c>
      <c r="C813">
        <v>8162857.9400000013</v>
      </c>
      <c r="D813">
        <v>11040023.215000002</v>
      </c>
      <c r="E813">
        <v>4327137.41</v>
      </c>
      <c r="F813">
        <v>23702862.445000008</v>
      </c>
    </row>
    <row r="814" spans="1:6" x14ac:dyDescent="0.3">
      <c r="A814" s="3">
        <v>3099</v>
      </c>
      <c r="B814">
        <v>172843.88</v>
      </c>
      <c r="C814">
        <v>8162857.9400000013</v>
      </c>
      <c r="D814">
        <v>11040023.215000002</v>
      </c>
      <c r="E814">
        <v>4327137.41</v>
      </c>
      <c r="F814">
        <v>23702862.445000008</v>
      </c>
    </row>
    <row r="815" spans="1:6" x14ac:dyDescent="0.3">
      <c r="A815" s="3">
        <v>3100</v>
      </c>
      <c r="B815">
        <v>172843.88</v>
      </c>
      <c r="C815">
        <v>8162857.9400000013</v>
      </c>
      <c r="D815">
        <v>11040023.215000002</v>
      </c>
      <c r="E815">
        <v>4327137.41</v>
      </c>
      <c r="F815">
        <v>23702862.445000008</v>
      </c>
    </row>
    <row r="816" spans="1:6" x14ac:dyDescent="0.3">
      <c r="A816" s="3">
        <v>3101</v>
      </c>
      <c r="B816">
        <v>172843.88</v>
      </c>
      <c r="C816">
        <v>8162857.9400000013</v>
      </c>
      <c r="D816">
        <v>11040023.215000002</v>
      </c>
      <c r="E816">
        <v>4327137.41</v>
      </c>
      <c r="F816">
        <v>23702862.445000008</v>
      </c>
    </row>
    <row r="817" spans="1:6" x14ac:dyDescent="0.3">
      <c r="A817" s="3">
        <v>3102</v>
      </c>
      <c r="B817">
        <v>172843.88</v>
      </c>
      <c r="C817">
        <v>8162857.9400000013</v>
      </c>
      <c r="D817">
        <v>11040023.215000002</v>
      </c>
      <c r="E817">
        <v>4327137.41</v>
      </c>
      <c r="F817">
        <v>23702862.445000008</v>
      </c>
    </row>
    <row r="818" spans="1:6" x14ac:dyDescent="0.3">
      <c r="A818" s="3">
        <v>3103</v>
      </c>
      <c r="B818">
        <v>172843.88</v>
      </c>
      <c r="C818">
        <v>8162857.9400000013</v>
      </c>
      <c r="D818">
        <v>11040023.215000002</v>
      </c>
      <c r="E818">
        <v>4327137.41</v>
      </c>
      <c r="F818">
        <v>23702862.445000008</v>
      </c>
    </row>
    <row r="819" spans="1:6" x14ac:dyDescent="0.3">
      <c r="A819" s="3">
        <v>3104</v>
      </c>
      <c r="B819">
        <v>172843.88</v>
      </c>
      <c r="C819">
        <v>8162857.9400000013</v>
      </c>
      <c r="D819">
        <v>11040023.215000002</v>
      </c>
      <c r="E819">
        <v>4327137.41</v>
      </c>
      <c r="F819">
        <v>23702862.445000008</v>
      </c>
    </row>
    <row r="820" spans="1:6" x14ac:dyDescent="0.3">
      <c r="A820" s="3">
        <v>3105</v>
      </c>
      <c r="B820">
        <v>172843.88</v>
      </c>
      <c r="C820">
        <v>8162857.9400000013</v>
      </c>
      <c r="D820">
        <v>11040023.215000002</v>
      </c>
      <c r="E820">
        <v>4327137.41</v>
      </c>
      <c r="F820">
        <v>23702862.445000008</v>
      </c>
    </row>
    <row r="821" spans="1:6" x14ac:dyDescent="0.3">
      <c r="A821" s="3">
        <v>3106</v>
      </c>
      <c r="B821">
        <v>172843.88</v>
      </c>
      <c r="C821">
        <v>8162857.9400000013</v>
      </c>
      <c r="D821">
        <v>11040023.215000002</v>
      </c>
      <c r="E821">
        <v>4327137.41</v>
      </c>
      <c r="F821">
        <v>23702862.445000008</v>
      </c>
    </row>
    <row r="822" spans="1:6" x14ac:dyDescent="0.3">
      <c r="A822" s="3">
        <v>3107</v>
      </c>
      <c r="B822">
        <v>172843.88</v>
      </c>
      <c r="C822">
        <v>8162857.9400000013</v>
      </c>
      <c r="D822">
        <v>11040023.215000002</v>
      </c>
      <c r="E822">
        <v>4327137.41</v>
      </c>
      <c r="F822">
        <v>23702862.445000008</v>
      </c>
    </row>
    <row r="823" spans="1:6" x14ac:dyDescent="0.3">
      <c r="A823" s="3">
        <v>3108</v>
      </c>
      <c r="B823">
        <v>172843.88</v>
      </c>
      <c r="C823">
        <v>8162857.9400000013</v>
      </c>
      <c r="D823">
        <v>11040023.215000002</v>
      </c>
      <c r="E823">
        <v>4327137.41</v>
      </c>
      <c r="F823">
        <v>23702862.445000008</v>
      </c>
    </row>
    <row r="824" spans="1:6" x14ac:dyDescent="0.3">
      <c r="A824" s="3">
        <v>3109</v>
      </c>
      <c r="B824">
        <v>172843.88</v>
      </c>
      <c r="C824">
        <v>8162857.9400000013</v>
      </c>
      <c r="D824">
        <v>11040023.215000002</v>
      </c>
      <c r="E824">
        <v>4327137.41</v>
      </c>
      <c r="F824">
        <v>23702862.445000008</v>
      </c>
    </row>
    <row r="825" spans="1:6" x14ac:dyDescent="0.3">
      <c r="A825" s="3">
        <v>3110</v>
      </c>
      <c r="B825">
        <v>172843.88</v>
      </c>
      <c r="C825">
        <v>8162857.9400000013</v>
      </c>
      <c r="D825">
        <v>11040023.215000002</v>
      </c>
      <c r="E825">
        <v>4327137.41</v>
      </c>
      <c r="F825">
        <v>23702862.445000008</v>
      </c>
    </row>
    <row r="826" spans="1:6" x14ac:dyDescent="0.3">
      <c r="A826" s="3">
        <v>3111</v>
      </c>
      <c r="B826">
        <v>172843.88</v>
      </c>
      <c r="C826">
        <v>8162857.9400000013</v>
      </c>
      <c r="D826">
        <v>11040023.215000002</v>
      </c>
      <c r="E826">
        <v>4327137.41</v>
      </c>
      <c r="F826">
        <v>23702862.445000008</v>
      </c>
    </row>
    <row r="827" spans="1:6" x14ac:dyDescent="0.3">
      <c r="A827" s="3">
        <v>3112</v>
      </c>
      <c r="B827">
        <v>172843.88</v>
      </c>
      <c r="C827">
        <v>8162857.9400000013</v>
      </c>
      <c r="D827">
        <v>11040023.215000002</v>
      </c>
      <c r="E827">
        <v>4327137.41</v>
      </c>
      <c r="F827">
        <v>23702862.445000008</v>
      </c>
    </row>
    <row r="828" spans="1:6" x14ac:dyDescent="0.3">
      <c r="A828" s="3">
        <v>3113</v>
      </c>
      <c r="B828">
        <v>172843.88</v>
      </c>
      <c r="C828">
        <v>8162857.9400000013</v>
      </c>
      <c r="D828">
        <v>11040023.215000002</v>
      </c>
      <c r="E828">
        <v>4327137.41</v>
      </c>
      <c r="F828">
        <v>23702862.445000008</v>
      </c>
    </row>
    <row r="829" spans="1:6" x14ac:dyDescent="0.3">
      <c r="A829" s="3">
        <v>3114</v>
      </c>
      <c r="B829">
        <v>172843.88</v>
      </c>
      <c r="C829">
        <v>8162857.9400000013</v>
      </c>
      <c r="D829">
        <v>11040023.215000002</v>
      </c>
      <c r="E829">
        <v>4327137.41</v>
      </c>
      <c r="F829">
        <v>23702862.445000008</v>
      </c>
    </row>
    <row r="830" spans="1:6" x14ac:dyDescent="0.3">
      <c r="A830" s="3">
        <v>3115</v>
      </c>
      <c r="B830">
        <v>172843.88</v>
      </c>
      <c r="C830">
        <v>8162857.9400000013</v>
      </c>
      <c r="D830">
        <v>11040023.215000002</v>
      </c>
      <c r="E830">
        <v>4327137.41</v>
      </c>
      <c r="F830">
        <v>23702862.445000008</v>
      </c>
    </row>
    <row r="831" spans="1:6" x14ac:dyDescent="0.3">
      <c r="A831" s="3">
        <v>3116</v>
      </c>
      <c r="B831">
        <v>172843.88</v>
      </c>
      <c r="C831">
        <v>8162857.9400000013</v>
      </c>
      <c r="D831">
        <v>11040023.215000002</v>
      </c>
      <c r="E831">
        <v>4327137.41</v>
      </c>
      <c r="F831">
        <v>23702862.445000008</v>
      </c>
    </row>
    <row r="832" spans="1:6" x14ac:dyDescent="0.3">
      <c r="A832" s="3">
        <v>3117</v>
      </c>
      <c r="B832">
        <v>172843.88</v>
      </c>
      <c r="C832">
        <v>8162857.9400000013</v>
      </c>
      <c r="D832">
        <v>11040023.215000002</v>
      </c>
      <c r="E832">
        <v>4327137.41</v>
      </c>
      <c r="F832">
        <v>23702862.445000008</v>
      </c>
    </row>
    <row r="833" spans="1:6" x14ac:dyDescent="0.3">
      <c r="A833" s="3">
        <v>3118</v>
      </c>
      <c r="B833">
        <v>172843.88</v>
      </c>
      <c r="C833">
        <v>8162857.9400000013</v>
      </c>
      <c r="D833">
        <v>11040023.215000002</v>
      </c>
      <c r="E833">
        <v>4327137.41</v>
      </c>
      <c r="F833">
        <v>23702862.445000008</v>
      </c>
    </row>
    <row r="834" spans="1:6" x14ac:dyDescent="0.3">
      <c r="A834" s="3">
        <v>3119</v>
      </c>
      <c r="B834">
        <v>172843.88</v>
      </c>
      <c r="C834">
        <v>8162857.9400000013</v>
      </c>
      <c r="D834">
        <v>11040023.215000002</v>
      </c>
      <c r="E834">
        <v>4327137.41</v>
      </c>
      <c r="F834">
        <v>23702862.445000008</v>
      </c>
    </row>
    <row r="835" spans="1:6" x14ac:dyDescent="0.3">
      <c r="A835" s="3">
        <v>3120</v>
      </c>
      <c r="B835">
        <v>172843.88</v>
      </c>
      <c r="C835">
        <v>8162857.9400000013</v>
      </c>
      <c r="D835">
        <v>11040023.215000002</v>
      </c>
      <c r="E835">
        <v>4327137.41</v>
      </c>
      <c r="F835">
        <v>23702862.445000008</v>
      </c>
    </row>
    <row r="836" spans="1:6" x14ac:dyDescent="0.3">
      <c r="A836" s="3">
        <v>3121</v>
      </c>
      <c r="B836">
        <v>172843.88</v>
      </c>
      <c r="C836">
        <v>8162857.9400000013</v>
      </c>
      <c r="D836">
        <v>11040023.215000002</v>
      </c>
      <c r="E836">
        <v>4327137.41</v>
      </c>
      <c r="F836">
        <v>23702862.445000008</v>
      </c>
    </row>
    <row r="837" spans="1:6" x14ac:dyDescent="0.3">
      <c r="A837" s="3">
        <v>3122</v>
      </c>
      <c r="B837">
        <v>172843.88</v>
      </c>
      <c r="C837">
        <v>8162857.9400000013</v>
      </c>
      <c r="D837">
        <v>11040023.215000002</v>
      </c>
      <c r="E837">
        <v>4327137.41</v>
      </c>
      <c r="F837">
        <v>23702862.445000008</v>
      </c>
    </row>
    <row r="838" spans="1:6" x14ac:dyDescent="0.3">
      <c r="A838" s="3">
        <v>3123</v>
      </c>
      <c r="B838">
        <v>172843.88</v>
      </c>
      <c r="C838">
        <v>8162857.9400000013</v>
      </c>
      <c r="D838">
        <v>11040023.215000002</v>
      </c>
      <c r="E838">
        <v>4327137.41</v>
      </c>
      <c r="F838">
        <v>23702862.445000008</v>
      </c>
    </row>
    <row r="839" spans="1:6" x14ac:dyDescent="0.3">
      <c r="A839" s="3">
        <v>3124</v>
      </c>
      <c r="B839">
        <v>172843.88</v>
      </c>
      <c r="C839">
        <v>8162857.9400000013</v>
      </c>
      <c r="D839">
        <v>11040023.215000002</v>
      </c>
      <c r="E839">
        <v>4327137.41</v>
      </c>
      <c r="F839">
        <v>23702862.445000008</v>
      </c>
    </row>
    <row r="840" spans="1:6" x14ac:dyDescent="0.3">
      <c r="A840" s="3">
        <v>3125</v>
      </c>
      <c r="B840">
        <v>172843.88</v>
      </c>
      <c r="C840">
        <v>8162857.9400000013</v>
      </c>
      <c r="D840">
        <v>11040023.215000002</v>
      </c>
      <c r="E840">
        <v>4327137.41</v>
      </c>
      <c r="F840">
        <v>23702862.445000008</v>
      </c>
    </row>
    <row r="841" spans="1:6" x14ac:dyDescent="0.3">
      <c r="A841" s="3">
        <v>3126</v>
      </c>
      <c r="B841">
        <v>172843.88</v>
      </c>
      <c r="C841">
        <v>8162857.9400000013</v>
      </c>
      <c r="D841">
        <v>11040023.215000002</v>
      </c>
      <c r="E841">
        <v>4327137.41</v>
      </c>
      <c r="F841">
        <v>23702862.445000008</v>
      </c>
    </row>
    <row r="842" spans="1:6" x14ac:dyDescent="0.3">
      <c r="A842" s="3">
        <v>3127</v>
      </c>
      <c r="B842">
        <v>172843.88</v>
      </c>
      <c r="C842">
        <v>8162857.9400000013</v>
      </c>
      <c r="D842">
        <v>11040023.215000002</v>
      </c>
      <c r="E842">
        <v>4327137.41</v>
      </c>
      <c r="F842">
        <v>23702862.445000008</v>
      </c>
    </row>
    <row r="843" spans="1:6" x14ac:dyDescent="0.3">
      <c r="A843" s="3">
        <v>3128</v>
      </c>
      <c r="B843">
        <v>172843.88</v>
      </c>
      <c r="C843">
        <v>8162857.9400000013</v>
      </c>
      <c r="D843">
        <v>11040023.215000002</v>
      </c>
      <c r="E843">
        <v>4327137.41</v>
      </c>
      <c r="F843">
        <v>23702862.445000008</v>
      </c>
    </row>
    <row r="844" spans="1:6" x14ac:dyDescent="0.3">
      <c r="A844" s="3">
        <v>3129</v>
      </c>
      <c r="B844">
        <v>172843.88</v>
      </c>
      <c r="C844">
        <v>8162857.9400000013</v>
      </c>
      <c r="D844">
        <v>11040023.215000002</v>
      </c>
      <c r="E844">
        <v>4327137.41</v>
      </c>
      <c r="F844">
        <v>23702862.445000008</v>
      </c>
    </row>
    <row r="845" spans="1:6" x14ac:dyDescent="0.3">
      <c r="A845" s="3">
        <v>3130</v>
      </c>
      <c r="B845">
        <v>172843.88</v>
      </c>
      <c r="C845">
        <v>8162857.9400000013</v>
      </c>
      <c r="D845">
        <v>11040023.215000002</v>
      </c>
      <c r="E845">
        <v>4327137.41</v>
      </c>
      <c r="F845">
        <v>23702862.445000008</v>
      </c>
    </row>
    <row r="846" spans="1:6" x14ac:dyDescent="0.3">
      <c r="A846" s="3">
        <v>3131</v>
      </c>
      <c r="B846">
        <v>172843.88</v>
      </c>
      <c r="C846">
        <v>8162857.9400000013</v>
      </c>
      <c r="D846">
        <v>11040023.215000002</v>
      </c>
      <c r="E846">
        <v>4327137.41</v>
      </c>
      <c r="F846">
        <v>23702862.445000008</v>
      </c>
    </row>
    <row r="847" spans="1:6" x14ac:dyDescent="0.3">
      <c r="A847" s="3">
        <v>3132</v>
      </c>
      <c r="B847">
        <v>172843.88</v>
      </c>
      <c r="C847">
        <v>8162857.9400000013</v>
      </c>
      <c r="D847">
        <v>11040023.215000002</v>
      </c>
      <c r="E847">
        <v>4327137.41</v>
      </c>
      <c r="F847">
        <v>23702862.445000008</v>
      </c>
    </row>
    <row r="848" spans="1:6" x14ac:dyDescent="0.3">
      <c r="A848" s="3">
        <v>3133</v>
      </c>
      <c r="B848">
        <v>172843.88</v>
      </c>
      <c r="C848">
        <v>8162857.9400000013</v>
      </c>
      <c r="D848">
        <v>11040023.215000002</v>
      </c>
      <c r="E848">
        <v>4327137.41</v>
      </c>
      <c r="F848">
        <v>23702862.445000008</v>
      </c>
    </row>
    <row r="849" spans="1:6" x14ac:dyDescent="0.3">
      <c r="A849" s="3">
        <v>3134</v>
      </c>
      <c r="B849">
        <v>172843.88</v>
      </c>
      <c r="C849">
        <v>8162857.9400000013</v>
      </c>
      <c r="D849">
        <v>11040023.215000002</v>
      </c>
      <c r="E849">
        <v>4327137.41</v>
      </c>
      <c r="F849">
        <v>23702862.445000008</v>
      </c>
    </row>
    <row r="850" spans="1:6" x14ac:dyDescent="0.3">
      <c r="A850" s="3">
        <v>3135</v>
      </c>
      <c r="B850">
        <v>172843.88</v>
      </c>
      <c r="C850">
        <v>8162857.9400000013</v>
      </c>
      <c r="D850">
        <v>11040023.215000002</v>
      </c>
      <c r="E850">
        <v>4327137.41</v>
      </c>
      <c r="F850">
        <v>23702862.445000008</v>
      </c>
    </row>
    <row r="851" spans="1:6" x14ac:dyDescent="0.3">
      <c r="A851" s="3">
        <v>3136</v>
      </c>
      <c r="B851">
        <v>172843.88</v>
      </c>
      <c r="C851">
        <v>8162857.9400000013</v>
      </c>
      <c r="D851">
        <v>11040023.215000002</v>
      </c>
      <c r="E851">
        <v>4327137.41</v>
      </c>
      <c r="F851">
        <v>23702862.445000008</v>
      </c>
    </row>
    <row r="852" spans="1:6" x14ac:dyDescent="0.3">
      <c r="A852" s="3">
        <v>3137</v>
      </c>
      <c r="B852">
        <v>172843.88</v>
      </c>
      <c r="C852">
        <v>8162857.9400000013</v>
      </c>
      <c r="D852">
        <v>11040023.215000002</v>
      </c>
      <c r="E852">
        <v>4327137.41</v>
      </c>
      <c r="F852">
        <v>23702862.445000008</v>
      </c>
    </row>
    <row r="853" spans="1:6" x14ac:dyDescent="0.3">
      <c r="A853" s="3">
        <v>3138</v>
      </c>
      <c r="B853">
        <v>172843.88</v>
      </c>
      <c r="C853">
        <v>8162857.9400000013</v>
      </c>
      <c r="D853">
        <v>11040023.215000002</v>
      </c>
      <c r="E853">
        <v>4327137.41</v>
      </c>
      <c r="F853">
        <v>23702862.445000008</v>
      </c>
    </row>
    <row r="854" spans="1:6" x14ac:dyDescent="0.3">
      <c r="A854" s="3">
        <v>3139</v>
      </c>
      <c r="B854">
        <v>172843.88</v>
      </c>
      <c r="C854">
        <v>8162857.9400000013</v>
      </c>
      <c r="D854">
        <v>11040023.215000002</v>
      </c>
      <c r="E854">
        <v>4327137.41</v>
      </c>
      <c r="F854">
        <v>23702862.445000008</v>
      </c>
    </row>
    <row r="855" spans="1:6" x14ac:dyDescent="0.3">
      <c r="A855" s="3">
        <v>3140</v>
      </c>
      <c r="B855">
        <v>172843.88</v>
      </c>
      <c r="C855">
        <v>8162857.9400000013</v>
      </c>
      <c r="D855">
        <v>11040023.215000002</v>
      </c>
      <c r="E855">
        <v>4327137.41</v>
      </c>
      <c r="F855">
        <v>23702862.445000008</v>
      </c>
    </row>
    <row r="856" spans="1:6" x14ac:dyDescent="0.3">
      <c r="A856" s="3">
        <v>3141</v>
      </c>
      <c r="B856">
        <v>172843.88</v>
      </c>
      <c r="C856">
        <v>8162857.9400000013</v>
      </c>
      <c r="D856">
        <v>11040023.215000002</v>
      </c>
      <c r="E856">
        <v>4327137.41</v>
      </c>
      <c r="F856">
        <v>23702862.445000008</v>
      </c>
    </row>
    <row r="857" spans="1:6" x14ac:dyDescent="0.3">
      <c r="A857" s="3">
        <v>3142</v>
      </c>
      <c r="B857">
        <v>172843.88</v>
      </c>
      <c r="C857">
        <v>8162857.9400000013</v>
      </c>
      <c r="D857">
        <v>11040023.215000002</v>
      </c>
      <c r="E857">
        <v>4327137.41</v>
      </c>
      <c r="F857">
        <v>23702862.445000008</v>
      </c>
    </row>
    <row r="858" spans="1:6" x14ac:dyDescent="0.3">
      <c r="A858" s="3">
        <v>3143</v>
      </c>
      <c r="B858">
        <v>172843.88</v>
      </c>
      <c r="C858">
        <v>8162857.9400000013</v>
      </c>
      <c r="D858">
        <v>11040023.215000002</v>
      </c>
      <c r="E858">
        <v>4327137.41</v>
      </c>
      <c r="F858">
        <v>23702862.445000008</v>
      </c>
    </row>
    <row r="859" spans="1:6" x14ac:dyDescent="0.3">
      <c r="A859" s="3">
        <v>3144</v>
      </c>
      <c r="B859">
        <v>172843.88</v>
      </c>
      <c r="C859">
        <v>8162857.9400000013</v>
      </c>
      <c r="D859">
        <v>11040023.215000002</v>
      </c>
      <c r="E859">
        <v>4327137.41</v>
      </c>
      <c r="F859">
        <v>23702862.445000008</v>
      </c>
    </row>
    <row r="860" spans="1:6" x14ac:dyDescent="0.3">
      <c r="A860" s="3">
        <v>3145</v>
      </c>
      <c r="B860">
        <v>172843.88</v>
      </c>
      <c r="C860">
        <v>8162857.9400000013</v>
      </c>
      <c r="D860">
        <v>11040023.215000002</v>
      </c>
      <c r="E860">
        <v>4327137.41</v>
      </c>
      <c r="F860">
        <v>23702862.445000008</v>
      </c>
    </row>
    <row r="861" spans="1:6" x14ac:dyDescent="0.3">
      <c r="A861" s="3">
        <v>3146</v>
      </c>
      <c r="B861">
        <v>172843.88</v>
      </c>
      <c r="C861">
        <v>8162857.9400000013</v>
      </c>
      <c r="D861">
        <v>11040023.215000002</v>
      </c>
      <c r="E861">
        <v>4327137.41</v>
      </c>
      <c r="F861">
        <v>23702862.445000008</v>
      </c>
    </row>
    <row r="862" spans="1:6" x14ac:dyDescent="0.3">
      <c r="A862" s="3">
        <v>3147</v>
      </c>
      <c r="B862">
        <v>172843.88</v>
      </c>
      <c r="C862">
        <v>8162857.9400000013</v>
      </c>
      <c r="D862">
        <v>11040023.215000002</v>
      </c>
      <c r="E862">
        <v>4327137.41</v>
      </c>
      <c r="F862">
        <v>23702862.445000008</v>
      </c>
    </row>
    <row r="863" spans="1:6" x14ac:dyDescent="0.3">
      <c r="A863" s="3">
        <v>3148</v>
      </c>
      <c r="B863">
        <v>172843.88</v>
      </c>
      <c r="C863">
        <v>8162857.9400000013</v>
      </c>
      <c r="D863">
        <v>11040023.215000002</v>
      </c>
      <c r="E863">
        <v>4327137.41</v>
      </c>
      <c r="F863">
        <v>23702862.445000008</v>
      </c>
    </row>
    <row r="864" spans="1:6" x14ac:dyDescent="0.3">
      <c r="A864" s="3">
        <v>3149</v>
      </c>
      <c r="B864">
        <v>172843.88</v>
      </c>
      <c r="C864">
        <v>8162857.9400000013</v>
      </c>
      <c r="D864">
        <v>11040023.215000002</v>
      </c>
      <c r="E864">
        <v>4327137.41</v>
      </c>
      <c r="F864">
        <v>23702862.445000008</v>
      </c>
    </row>
    <row r="865" spans="1:6" x14ac:dyDescent="0.3">
      <c r="A865" s="3">
        <v>3150</v>
      </c>
      <c r="B865">
        <v>172843.88</v>
      </c>
      <c r="C865">
        <v>8162857.9400000013</v>
      </c>
      <c r="D865">
        <v>11040023.215000002</v>
      </c>
      <c r="E865">
        <v>4327137.41</v>
      </c>
      <c r="F865">
        <v>23702862.445000008</v>
      </c>
    </row>
    <row r="866" spans="1:6" x14ac:dyDescent="0.3">
      <c r="A866" s="3">
        <v>3151</v>
      </c>
      <c r="B866">
        <v>172843.88</v>
      </c>
      <c r="C866">
        <v>8162857.9400000013</v>
      </c>
      <c r="D866">
        <v>11040023.215000002</v>
      </c>
      <c r="E866">
        <v>4327137.41</v>
      </c>
      <c r="F866">
        <v>23702862.445000008</v>
      </c>
    </row>
    <row r="867" spans="1:6" x14ac:dyDescent="0.3">
      <c r="A867" s="3">
        <v>3152</v>
      </c>
      <c r="B867">
        <v>172843.88</v>
      </c>
      <c r="C867">
        <v>8162857.9400000013</v>
      </c>
      <c r="D867">
        <v>11040023.215000002</v>
      </c>
      <c r="E867">
        <v>4327137.41</v>
      </c>
      <c r="F867">
        <v>23702862.445000008</v>
      </c>
    </row>
    <row r="868" spans="1:6" x14ac:dyDescent="0.3">
      <c r="A868" s="3">
        <v>3153</v>
      </c>
      <c r="B868">
        <v>172843.88</v>
      </c>
      <c r="C868">
        <v>8162857.9400000013</v>
      </c>
      <c r="D868">
        <v>11040023.215000002</v>
      </c>
      <c r="E868">
        <v>4327137.41</v>
      </c>
      <c r="F868">
        <v>23702862.445000008</v>
      </c>
    </row>
    <row r="869" spans="1:6" x14ac:dyDescent="0.3">
      <c r="A869" s="3">
        <v>3154</v>
      </c>
      <c r="B869">
        <v>172843.88</v>
      </c>
      <c r="C869">
        <v>8162857.9400000013</v>
      </c>
      <c r="D869">
        <v>11040023.215000002</v>
      </c>
      <c r="E869">
        <v>4327137.41</v>
      </c>
      <c r="F869">
        <v>23702862.445000008</v>
      </c>
    </row>
    <row r="870" spans="1:6" x14ac:dyDescent="0.3">
      <c r="A870" s="3">
        <v>3155</v>
      </c>
      <c r="B870">
        <v>172843.88</v>
      </c>
      <c r="C870">
        <v>8162857.9400000013</v>
      </c>
      <c r="D870">
        <v>11040023.215000002</v>
      </c>
      <c r="E870">
        <v>4327137.41</v>
      </c>
      <c r="F870">
        <v>23702862.445000008</v>
      </c>
    </row>
    <row r="871" spans="1:6" x14ac:dyDescent="0.3">
      <c r="A871" s="3">
        <v>3156</v>
      </c>
      <c r="B871">
        <v>172843.88</v>
      </c>
      <c r="C871">
        <v>8162857.9400000013</v>
      </c>
      <c r="D871">
        <v>11040023.215000002</v>
      </c>
      <c r="E871">
        <v>4327137.41</v>
      </c>
      <c r="F871">
        <v>23702862.445000008</v>
      </c>
    </row>
    <row r="872" spans="1:6" x14ac:dyDescent="0.3">
      <c r="A872" s="3">
        <v>3157</v>
      </c>
      <c r="B872">
        <v>172843.88</v>
      </c>
      <c r="C872">
        <v>8162857.9400000013</v>
      </c>
      <c r="D872">
        <v>11040023.215000002</v>
      </c>
      <c r="E872">
        <v>4327137.41</v>
      </c>
      <c r="F872">
        <v>23702862.445000008</v>
      </c>
    </row>
    <row r="873" spans="1:6" x14ac:dyDescent="0.3">
      <c r="A873" s="3">
        <v>3158</v>
      </c>
      <c r="B873">
        <v>172843.88</v>
      </c>
      <c r="C873">
        <v>8162857.9400000013</v>
      </c>
      <c r="D873">
        <v>11040023.215000002</v>
      </c>
      <c r="E873">
        <v>4327137.41</v>
      </c>
      <c r="F873">
        <v>23702862.445000008</v>
      </c>
    </row>
    <row r="874" spans="1:6" x14ac:dyDescent="0.3">
      <c r="A874" s="3">
        <v>3159</v>
      </c>
      <c r="B874">
        <v>172843.88</v>
      </c>
      <c r="C874">
        <v>8162857.9400000013</v>
      </c>
      <c r="D874">
        <v>11040023.215000002</v>
      </c>
      <c r="E874">
        <v>4327137.41</v>
      </c>
      <c r="F874">
        <v>23702862.445000008</v>
      </c>
    </row>
    <row r="875" spans="1:6" x14ac:dyDescent="0.3">
      <c r="A875" s="3">
        <v>3160</v>
      </c>
      <c r="B875">
        <v>172843.88</v>
      </c>
      <c r="C875">
        <v>8162857.9400000013</v>
      </c>
      <c r="D875">
        <v>11040023.215000002</v>
      </c>
      <c r="E875">
        <v>4327137.41</v>
      </c>
      <c r="F875">
        <v>23702862.445000008</v>
      </c>
    </row>
    <row r="876" spans="1:6" x14ac:dyDescent="0.3">
      <c r="A876" s="3">
        <v>3161</v>
      </c>
      <c r="B876">
        <v>172843.88</v>
      </c>
      <c r="C876">
        <v>8162857.9400000013</v>
      </c>
      <c r="D876">
        <v>11040023.215000002</v>
      </c>
      <c r="E876">
        <v>4327137.41</v>
      </c>
      <c r="F876">
        <v>23702862.445000008</v>
      </c>
    </row>
    <row r="877" spans="1:6" x14ac:dyDescent="0.3">
      <c r="A877" s="3">
        <v>3163</v>
      </c>
      <c r="B877">
        <v>172843.88</v>
      </c>
      <c r="C877">
        <v>8162857.9400000013</v>
      </c>
      <c r="D877">
        <v>11040023.215000002</v>
      </c>
      <c r="E877">
        <v>4327137.41</v>
      </c>
      <c r="F877">
        <v>23702862.445000008</v>
      </c>
    </row>
    <row r="878" spans="1:6" x14ac:dyDescent="0.3">
      <c r="A878" s="3">
        <v>3164</v>
      </c>
      <c r="B878">
        <v>172843.88</v>
      </c>
      <c r="C878">
        <v>8162857.9400000013</v>
      </c>
      <c r="D878">
        <v>11040023.215000002</v>
      </c>
      <c r="E878">
        <v>4327137.41</v>
      </c>
      <c r="F878">
        <v>23702862.445000008</v>
      </c>
    </row>
    <row r="879" spans="1:6" x14ac:dyDescent="0.3">
      <c r="A879" s="3">
        <v>3165</v>
      </c>
      <c r="B879">
        <v>172843.88</v>
      </c>
      <c r="C879">
        <v>8162857.9400000013</v>
      </c>
      <c r="D879">
        <v>11040023.215000002</v>
      </c>
      <c r="E879">
        <v>4327137.41</v>
      </c>
      <c r="F879">
        <v>23702862.445000008</v>
      </c>
    </row>
    <row r="880" spans="1:6" x14ac:dyDescent="0.3">
      <c r="A880" s="3">
        <v>3166</v>
      </c>
      <c r="B880">
        <v>172843.88</v>
      </c>
      <c r="C880">
        <v>8162857.9400000013</v>
      </c>
      <c r="D880">
        <v>11040023.215000002</v>
      </c>
      <c r="E880">
        <v>4327137.41</v>
      </c>
      <c r="F880">
        <v>23702862.445000008</v>
      </c>
    </row>
    <row r="881" spans="1:6" x14ac:dyDescent="0.3">
      <c r="A881" s="3">
        <v>3167</v>
      </c>
      <c r="B881">
        <v>172843.88</v>
      </c>
      <c r="C881">
        <v>8162857.9400000013</v>
      </c>
      <c r="D881">
        <v>11040023.215000002</v>
      </c>
      <c r="E881">
        <v>4327137.41</v>
      </c>
      <c r="F881">
        <v>23702862.445000008</v>
      </c>
    </row>
    <row r="882" spans="1:6" x14ac:dyDescent="0.3">
      <c r="A882" s="3">
        <v>3168</v>
      </c>
      <c r="B882">
        <v>172843.88</v>
      </c>
      <c r="C882">
        <v>8162857.9400000013</v>
      </c>
      <c r="D882">
        <v>11040023.215000002</v>
      </c>
      <c r="E882">
        <v>4327137.41</v>
      </c>
      <c r="F882">
        <v>23702862.445000008</v>
      </c>
    </row>
    <row r="883" spans="1:6" x14ac:dyDescent="0.3">
      <c r="A883" s="3">
        <v>3169</v>
      </c>
      <c r="B883">
        <v>172843.88</v>
      </c>
      <c r="C883">
        <v>8162857.9400000013</v>
      </c>
      <c r="D883">
        <v>11040023.215000002</v>
      </c>
      <c r="E883">
        <v>4327137.41</v>
      </c>
      <c r="F883">
        <v>23702862.445000008</v>
      </c>
    </row>
    <row r="884" spans="1:6" x14ac:dyDescent="0.3">
      <c r="A884" s="3">
        <v>3171</v>
      </c>
      <c r="B884">
        <v>172843.88</v>
      </c>
      <c r="C884">
        <v>8162857.9400000013</v>
      </c>
      <c r="D884">
        <v>11040023.215000002</v>
      </c>
      <c r="E884">
        <v>4327137.41</v>
      </c>
      <c r="F884">
        <v>23702862.445000008</v>
      </c>
    </row>
    <row r="885" spans="1:6" x14ac:dyDescent="0.3">
      <c r="A885" s="3">
        <v>3172</v>
      </c>
      <c r="B885">
        <v>172843.88</v>
      </c>
      <c r="C885">
        <v>8162857.9400000013</v>
      </c>
      <c r="D885">
        <v>11040023.215000002</v>
      </c>
      <c r="E885">
        <v>4327137.41</v>
      </c>
      <c r="F885">
        <v>23702862.445000008</v>
      </c>
    </row>
    <row r="886" spans="1:6" x14ac:dyDescent="0.3">
      <c r="A886" s="3">
        <v>3173</v>
      </c>
      <c r="B886">
        <v>172843.88</v>
      </c>
      <c r="C886">
        <v>8162857.9400000013</v>
      </c>
      <c r="D886">
        <v>11040023.215000002</v>
      </c>
      <c r="E886">
        <v>4327137.41</v>
      </c>
      <c r="F886">
        <v>23702862.445000008</v>
      </c>
    </row>
    <row r="887" spans="1:6" x14ac:dyDescent="0.3">
      <c r="A887" s="3">
        <v>3174</v>
      </c>
      <c r="B887">
        <v>172843.88</v>
      </c>
      <c r="C887">
        <v>8162857.9400000013</v>
      </c>
      <c r="D887">
        <v>11040023.215000002</v>
      </c>
      <c r="E887">
        <v>4327137.41</v>
      </c>
      <c r="F887">
        <v>23702862.445000008</v>
      </c>
    </row>
    <row r="888" spans="1:6" x14ac:dyDescent="0.3">
      <c r="A888" s="3">
        <v>3175</v>
      </c>
      <c r="B888">
        <v>172843.88</v>
      </c>
      <c r="C888">
        <v>8162857.9400000013</v>
      </c>
      <c r="D888">
        <v>11040023.215000002</v>
      </c>
      <c r="E888">
        <v>4327137.41</v>
      </c>
      <c r="F888">
        <v>23702862.445000008</v>
      </c>
    </row>
    <row r="889" spans="1:6" x14ac:dyDescent="0.3">
      <c r="A889" s="3">
        <v>3176</v>
      </c>
      <c r="B889">
        <v>172843.88</v>
      </c>
      <c r="C889">
        <v>8162857.9400000013</v>
      </c>
      <c r="D889">
        <v>11040023.215000002</v>
      </c>
      <c r="E889">
        <v>4327137.41</v>
      </c>
      <c r="F889">
        <v>23702862.445000008</v>
      </c>
    </row>
    <row r="890" spans="1:6" x14ac:dyDescent="0.3">
      <c r="A890" s="3">
        <v>3177</v>
      </c>
      <c r="B890">
        <v>172843.88</v>
      </c>
      <c r="C890">
        <v>8162857.9400000013</v>
      </c>
      <c r="D890">
        <v>11040023.215000002</v>
      </c>
      <c r="E890">
        <v>4327137.41</v>
      </c>
      <c r="F890">
        <v>23702862.445000008</v>
      </c>
    </row>
    <row r="891" spans="1:6" x14ac:dyDescent="0.3">
      <c r="A891" s="3">
        <v>3178</v>
      </c>
      <c r="B891">
        <v>172843.88</v>
      </c>
      <c r="C891">
        <v>8162857.9400000013</v>
      </c>
      <c r="D891">
        <v>11040023.215000002</v>
      </c>
      <c r="E891">
        <v>4327137.41</v>
      </c>
      <c r="F891">
        <v>23702862.445000008</v>
      </c>
    </row>
    <row r="892" spans="1:6" x14ac:dyDescent="0.3">
      <c r="A892" s="3">
        <v>3179</v>
      </c>
      <c r="B892">
        <v>172843.88</v>
      </c>
      <c r="C892">
        <v>8162857.9400000013</v>
      </c>
      <c r="D892">
        <v>11040023.215000002</v>
      </c>
      <c r="E892">
        <v>4327137.41</v>
      </c>
      <c r="F892">
        <v>23702862.445000008</v>
      </c>
    </row>
    <row r="893" spans="1:6" x14ac:dyDescent="0.3">
      <c r="A893" s="3">
        <v>3180</v>
      </c>
      <c r="B893">
        <v>172843.88</v>
      </c>
      <c r="C893">
        <v>8162857.9400000013</v>
      </c>
      <c r="D893">
        <v>11040023.215000002</v>
      </c>
      <c r="E893">
        <v>4327137.41</v>
      </c>
      <c r="F893">
        <v>23702862.445000008</v>
      </c>
    </row>
    <row r="894" spans="1:6" x14ac:dyDescent="0.3">
      <c r="A894" s="3">
        <v>3181</v>
      </c>
      <c r="B894">
        <v>172843.88</v>
      </c>
      <c r="C894">
        <v>8162857.9400000013</v>
      </c>
      <c r="D894">
        <v>11040023.215000002</v>
      </c>
      <c r="E894">
        <v>4327137.41</v>
      </c>
      <c r="F894">
        <v>23702862.445000008</v>
      </c>
    </row>
    <row r="895" spans="1:6" x14ac:dyDescent="0.3">
      <c r="A895" s="3">
        <v>3182</v>
      </c>
      <c r="B895">
        <v>172843.88</v>
      </c>
      <c r="C895">
        <v>8162857.9400000013</v>
      </c>
      <c r="D895">
        <v>11040023.215000002</v>
      </c>
      <c r="E895">
        <v>4327137.41</v>
      </c>
      <c r="F895">
        <v>23702862.445000008</v>
      </c>
    </row>
    <row r="896" spans="1:6" x14ac:dyDescent="0.3">
      <c r="A896" s="3">
        <v>3183</v>
      </c>
      <c r="B896">
        <v>172843.88</v>
      </c>
      <c r="C896">
        <v>8162857.9400000013</v>
      </c>
      <c r="D896">
        <v>11040023.215000002</v>
      </c>
      <c r="E896">
        <v>4327137.41</v>
      </c>
      <c r="F896">
        <v>23702862.445000008</v>
      </c>
    </row>
    <row r="897" spans="1:6" x14ac:dyDescent="0.3">
      <c r="A897" s="3">
        <v>3184</v>
      </c>
      <c r="B897">
        <v>172843.88</v>
      </c>
      <c r="C897">
        <v>8162857.9400000013</v>
      </c>
      <c r="D897">
        <v>11040023.215000002</v>
      </c>
      <c r="E897">
        <v>4327137.41</v>
      </c>
      <c r="F897">
        <v>23702862.445000008</v>
      </c>
    </row>
    <row r="898" spans="1:6" x14ac:dyDescent="0.3">
      <c r="A898" s="3">
        <v>3185</v>
      </c>
      <c r="B898">
        <v>172843.88</v>
      </c>
      <c r="C898">
        <v>8162857.9400000013</v>
      </c>
      <c r="D898">
        <v>11040023.215000002</v>
      </c>
      <c r="E898">
        <v>4327137.41</v>
      </c>
      <c r="F898">
        <v>23702862.445000008</v>
      </c>
    </row>
    <row r="899" spans="1:6" x14ac:dyDescent="0.3">
      <c r="A899" s="3">
        <v>3186</v>
      </c>
      <c r="B899">
        <v>172843.88</v>
      </c>
      <c r="C899">
        <v>8162857.9400000013</v>
      </c>
      <c r="D899">
        <v>11040023.215000002</v>
      </c>
      <c r="E899">
        <v>4327137.41</v>
      </c>
      <c r="F899">
        <v>23702862.445000008</v>
      </c>
    </row>
    <row r="900" spans="1:6" x14ac:dyDescent="0.3">
      <c r="A900" s="3">
        <v>3187</v>
      </c>
      <c r="B900">
        <v>172843.88</v>
      </c>
      <c r="C900">
        <v>8162857.9400000013</v>
      </c>
      <c r="D900">
        <v>11040023.215000002</v>
      </c>
      <c r="E900">
        <v>4327137.41</v>
      </c>
      <c r="F900">
        <v>23702862.445000008</v>
      </c>
    </row>
    <row r="901" spans="1:6" x14ac:dyDescent="0.3">
      <c r="A901" s="3">
        <v>3188</v>
      </c>
      <c r="B901">
        <v>172843.88</v>
      </c>
      <c r="C901">
        <v>8162857.9400000013</v>
      </c>
      <c r="D901">
        <v>11040023.215000002</v>
      </c>
      <c r="E901">
        <v>4327137.41</v>
      </c>
      <c r="F901">
        <v>23702862.445000008</v>
      </c>
    </row>
    <row r="902" spans="1:6" x14ac:dyDescent="0.3">
      <c r="A902" s="3">
        <v>3189</v>
      </c>
      <c r="B902">
        <v>172843.88</v>
      </c>
      <c r="C902">
        <v>8162857.9400000013</v>
      </c>
      <c r="D902">
        <v>11040023.215000002</v>
      </c>
      <c r="E902">
        <v>4327137.41</v>
      </c>
      <c r="F902">
        <v>23702862.445000008</v>
      </c>
    </row>
    <row r="903" spans="1:6" x14ac:dyDescent="0.3">
      <c r="A903" s="3">
        <v>3190</v>
      </c>
      <c r="B903">
        <v>172843.88</v>
      </c>
      <c r="C903">
        <v>8162857.9400000013</v>
      </c>
      <c r="D903">
        <v>11040023.215000002</v>
      </c>
      <c r="E903">
        <v>4327137.41</v>
      </c>
      <c r="F903">
        <v>23702862.445000008</v>
      </c>
    </row>
    <row r="904" spans="1:6" x14ac:dyDescent="0.3">
      <c r="A904" s="3">
        <v>3191</v>
      </c>
      <c r="B904">
        <v>172843.88</v>
      </c>
      <c r="C904">
        <v>8162857.9400000013</v>
      </c>
      <c r="D904">
        <v>11040023.215000002</v>
      </c>
      <c r="E904">
        <v>4327137.41</v>
      </c>
      <c r="F904">
        <v>23702862.445000008</v>
      </c>
    </row>
    <row r="905" spans="1:6" x14ac:dyDescent="0.3">
      <c r="A905" s="3">
        <v>3192</v>
      </c>
      <c r="B905">
        <v>172843.88</v>
      </c>
      <c r="C905">
        <v>8162857.9400000013</v>
      </c>
      <c r="D905">
        <v>11040023.215000002</v>
      </c>
      <c r="E905">
        <v>4327137.41</v>
      </c>
      <c r="F905">
        <v>23702862.445000008</v>
      </c>
    </row>
    <row r="906" spans="1:6" x14ac:dyDescent="0.3">
      <c r="A906" s="3">
        <v>3193</v>
      </c>
      <c r="B906">
        <v>172843.88</v>
      </c>
      <c r="C906">
        <v>8162857.9400000013</v>
      </c>
      <c r="D906">
        <v>11040023.215000002</v>
      </c>
      <c r="E906">
        <v>4327137.41</v>
      </c>
      <c r="F906">
        <v>23702862.445000008</v>
      </c>
    </row>
    <row r="907" spans="1:6" x14ac:dyDescent="0.3">
      <c r="A907" s="3">
        <v>3194</v>
      </c>
      <c r="B907">
        <v>172843.88</v>
      </c>
      <c r="C907">
        <v>8162857.9400000013</v>
      </c>
      <c r="D907">
        <v>11040023.215000002</v>
      </c>
      <c r="E907">
        <v>4327137.41</v>
      </c>
      <c r="F907">
        <v>23702862.445000008</v>
      </c>
    </row>
    <row r="908" spans="1:6" x14ac:dyDescent="0.3">
      <c r="A908" s="3">
        <v>3195</v>
      </c>
      <c r="B908">
        <v>172843.88</v>
      </c>
      <c r="C908">
        <v>8162857.9400000013</v>
      </c>
      <c r="D908">
        <v>11040023.215000002</v>
      </c>
      <c r="E908">
        <v>4327137.41</v>
      </c>
      <c r="F908">
        <v>23702862.445000008</v>
      </c>
    </row>
    <row r="909" spans="1:6" x14ac:dyDescent="0.3">
      <c r="A909" s="3">
        <v>3196</v>
      </c>
      <c r="B909">
        <v>172843.88</v>
      </c>
      <c r="C909">
        <v>8162857.9400000013</v>
      </c>
      <c r="D909">
        <v>11040023.215000002</v>
      </c>
      <c r="E909">
        <v>4327137.41</v>
      </c>
      <c r="F909">
        <v>23702862.445000008</v>
      </c>
    </row>
    <row r="910" spans="1:6" x14ac:dyDescent="0.3">
      <c r="A910" s="3">
        <v>3197</v>
      </c>
      <c r="B910">
        <v>172843.88</v>
      </c>
      <c r="C910">
        <v>8162857.9400000013</v>
      </c>
      <c r="D910">
        <v>11040023.215000002</v>
      </c>
      <c r="E910">
        <v>4327137.41</v>
      </c>
      <c r="F910">
        <v>23702862.445000008</v>
      </c>
    </row>
    <row r="911" spans="1:6" x14ac:dyDescent="0.3">
      <c r="A911" s="3">
        <v>3198</v>
      </c>
      <c r="B911">
        <v>172843.88</v>
      </c>
      <c r="C911">
        <v>8162857.9400000013</v>
      </c>
      <c r="D911">
        <v>11040023.215000002</v>
      </c>
      <c r="E911">
        <v>4327137.41</v>
      </c>
      <c r="F911">
        <v>23702862.445000008</v>
      </c>
    </row>
    <row r="912" spans="1:6" x14ac:dyDescent="0.3">
      <c r="A912" s="3">
        <v>3199</v>
      </c>
      <c r="B912">
        <v>172843.88</v>
      </c>
      <c r="C912">
        <v>8162857.9400000013</v>
      </c>
      <c r="D912">
        <v>11040023.215000002</v>
      </c>
      <c r="E912">
        <v>4327137.41</v>
      </c>
      <c r="F912">
        <v>23702862.445000008</v>
      </c>
    </row>
    <row r="913" spans="1:6" x14ac:dyDescent="0.3">
      <c r="A913" s="3">
        <v>3200</v>
      </c>
      <c r="B913">
        <v>172843.88</v>
      </c>
      <c r="C913">
        <v>8162857.9400000013</v>
      </c>
      <c r="D913">
        <v>11040023.215000002</v>
      </c>
      <c r="E913">
        <v>4327137.41</v>
      </c>
      <c r="F913">
        <v>23702862.445000008</v>
      </c>
    </row>
    <row r="914" spans="1:6" x14ac:dyDescent="0.3">
      <c r="A914" s="3">
        <v>3201</v>
      </c>
      <c r="B914">
        <v>172843.88</v>
      </c>
      <c r="C914">
        <v>8162857.9400000013</v>
      </c>
      <c r="D914">
        <v>11040023.215000002</v>
      </c>
      <c r="E914">
        <v>4327137.41</v>
      </c>
      <c r="F914">
        <v>23702862.445000008</v>
      </c>
    </row>
    <row r="915" spans="1:6" x14ac:dyDescent="0.3">
      <c r="A915" s="3">
        <v>3202</v>
      </c>
      <c r="B915">
        <v>172843.88</v>
      </c>
      <c r="C915">
        <v>8162857.9400000013</v>
      </c>
      <c r="D915">
        <v>11040023.215000002</v>
      </c>
      <c r="E915">
        <v>4327137.41</v>
      </c>
      <c r="F915">
        <v>23702862.445000008</v>
      </c>
    </row>
    <row r="916" spans="1:6" x14ac:dyDescent="0.3">
      <c r="A916" s="3">
        <v>3204</v>
      </c>
      <c r="B916">
        <v>172843.88</v>
      </c>
      <c r="C916">
        <v>8162857.9400000013</v>
      </c>
      <c r="D916">
        <v>11040023.215000002</v>
      </c>
      <c r="E916">
        <v>4327137.41</v>
      </c>
      <c r="F916">
        <v>23702862.445000008</v>
      </c>
    </row>
    <row r="917" spans="1:6" x14ac:dyDescent="0.3">
      <c r="A917" s="3">
        <v>3205</v>
      </c>
      <c r="B917">
        <v>172843.88</v>
      </c>
      <c r="C917">
        <v>8162857.9400000013</v>
      </c>
      <c r="D917">
        <v>11040023.215000002</v>
      </c>
      <c r="E917">
        <v>4327137.41</v>
      </c>
      <c r="F917">
        <v>23702862.445000008</v>
      </c>
    </row>
    <row r="918" spans="1:6" x14ac:dyDescent="0.3">
      <c r="A918" s="3">
        <v>3206</v>
      </c>
      <c r="B918">
        <v>172843.88</v>
      </c>
      <c r="C918">
        <v>8162857.9400000013</v>
      </c>
      <c r="D918">
        <v>11040023.215000002</v>
      </c>
      <c r="E918">
        <v>4327137.41</v>
      </c>
      <c r="F918">
        <v>23702862.445000008</v>
      </c>
    </row>
    <row r="919" spans="1:6" x14ac:dyDescent="0.3">
      <c r="A919" s="3">
        <v>3207</v>
      </c>
      <c r="B919">
        <v>172843.88</v>
      </c>
      <c r="C919">
        <v>8162857.9400000013</v>
      </c>
      <c r="D919">
        <v>11040023.215000002</v>
      </c>
      <c r="E919">
        <v>4327137.41</v>
      </c>
      <c r="F919">
        <v>23702862.445000008</v>
      </c>
    </row>
    <row r="920" spans="1:6" x14ac:dyDescent="0.3">
      <c r="A920" s="3">
        <v>3208</v>
      </c>
      <c r="B920">
        <v>172843.88</v>
      </c>
      <c r="C920">
        <v>8162857.9400000013</v>
      </c>
      <c r="D920">
        <v>11040023.215000002</v>
      </c>
      <c r="E920">
        <v>4327137.41</v>
      </c>
      <c r="F920">
        <v>23702862.445000008</v>
      </c>
    </row>
    <row r="921" spans="1:6" x14ac:dyDescent="0.3">
      <c r="A921" s="3">
        <v>3209</v>
      </c>
      <c r="B921">
        <v>172843.88</v>
      </c>
      <c r="C921">
        <v>8162857.9400000013</v>
      </c>
      <c r="D921">
        <v>11040023.215000002</v>
      </c>
      <c r="E921">
        <v>4327137.41</v>
      </c>
      <c r="F921">
        <v>23702862.445000008</v>
      </c>
    </row>
    <row r="922" spans="1:6" x14ac:dyDescent="0.3">
      <c r="A922" s="3">
        <v>3210</v>
      </c>
      <c r="B922">
        <v>172843.88</v>
      </c>
      <c r="C922">
        <v>8162857.9400000013</v>
      </c>
      <c r="D922">
        <v>11040023.215000002</v>
      </c>
      <c r="E922">
        <v>4327137.41</v>
      </c>
      <c r="F922">
        <v>23702862.445000008</v>
      </c>
    </row>
    <row r="923" spans="1:6" x14ac:dyDescent="0.3">
      <c r="A923" s="3">
        <v>3211</v>
      </c>
      <c r="B923">
        <v>172843.88</v>
      </c>
      <c r="C923">
        <v>8162857.9400000013</v>
      </c>
      <c r="D923">
        <v>11040023.215000002</v>
      </c>
      <c r="E923">
        <v>4327137.41</v>
      </c>
      <c r="F923">
        <v>23702862.445000008</v>
      </c>
    </row>
    <row r="924" spans="1:6" x14ac:dyDescent="0.3">
      <c r="A924" s="3">
        <v>3212</v>
      </c>
      <c r="B924">
        <v>172843.88</v>
      </c>
      <c r="C924">
        <v>8162857.9400000013</v>
      </c>
      <c r="D924">
        <v>11040023.215000002</v>
      </c>
      <c r="E924">
        <v>4327137.41</v>
      </c>
      <c r="F924">
        <v>23702862.445000008</v>
      </c>
    </row>
    <row r="925" spans="1:6" x14ac:dyDescent="0.3">
      <c r="A925" s="3">
        <v>3213</v>
      </c>
      <c r="B925">
        <v>172843.88</v>
      </c>
      <c r="C925">
        <v>8162857.9400000013</v>
      </c>
      <c r="D925">
        <v>11040023.215000002</v>
      </c>
      <c r="E925">
        <v>4327137.41</v>
      </c>
      <c r="F925">
        <v>23702862.445000008</v>
      </c>
    </row>
    <row r="926" spans="1:6" x14ac:dyDescent="0.3">
      <c r="A926" s="3">
        <v>3214</v>
      </c>
      <c r="B926">
        <v>172843.88</v>
      </c>
      <c r="C926">
        <v>8162857.9400000013</v>
      </c>
      <c r="D926">
        <v>11040023.215000002</v>
      </c>
      <c r="E926">
        <v>4327137.41</v>
      </c>
      <c r="F926">
        <v>23702862.445000008</v>
      </c>
    </row>
    <row r="927" spans="1:6" x14ac:dyDescent="0.3">
      <c r="A927" s="3">
        <v>3215</v>
      </c>
      <c r="B927">
        <v>172843.88</v>
      </c>
      <c r="C927">
        <v>8162857.9400000013</v>
      </c>
      <c r="D927">
        <v>11040023.215000002</v>
      </c>
      <c r="E927">
        <v>4327137.41</v>
      </c>
      <c r="F927">
        <v>23702862.445000008</v>
      </c>
    </row>
    <row r="928" spans="1:6" x14ac:dyDescent="0.3">
      <c r="A928" s="3">
        <v>3216</v>
      </c>
      <c r="B928">
        <v>172843.88</v>
      </c>
      <c r="C928">
        <v>8162857.9400000013</v>
      </c>
      <c r="D928">
        <v>11040023.215000002</v>
      </c>
      <c r="E928">
        <v>4327137.41</v>
      </c>
      <c r="F928">
        <v>23702862.445000008</v>
      </c>
    </row>
    <row r="929" spans="1:6" x14ac:dyDescent="0.3">
      <c r="A929" s="3">
        <v>3217</v>
      </c>
      <c r="B929">
        <v>172843.88</v>
      </c>
      <c r="C929">
        <v>8162857.9400000013</v>
      </c>
      <c r="D929">
        <v>11040023.215000002</v>
      </c>
      <c r="E929">
        <v>4327137.41</v>
      </c>
      <c r="F929">
        <v>23702862.445000008</v>
      </c>
    </row>
    <row r="930" spans="1:6" x14ac:dyDescent="0.3">
      <c r="A930" s="3">
        <v>3218</v>
      </c>
      <c r="B930">
        <v>172843.88</v>
      </c>
      <c r="C930">
        <v>8162857.9400000013</v>
      </c>
      <c r="D930">
        <v>11040023.215000002</v>
      </c>
      <c r="E930">
        <v>4327137.41</v>
      </c>
      <c r="F930">
        <v>23702862.445000008</v>
      </c>
    </row>
    <row r="931" spans="1:6" x14ac:dyDescent="0.3">
      <c r="A931" s="3">
        <v>3219</v>
      </c>
      <c r="B931">
        <v>172843.88</v>
      </c>
      <c r="C931">
        <v>8162857.9400000013</v>
      </c>
      <c r="D931">
        <v>11040023.215000002</v>
      </c>
      <c r="E931">
        <v>4327137.41</v>
      </c>
      <c r="F931">
        <v>23702862.445000008</v>
      </c>
    </row>
    <row r="932" spans="1:6" x14ac:dyDescent="0.3">
      <c r="A932" s="3">
        <v>3220</v>
      </c>
      <c r="B932">
        <v>172843.88</v>
      </c>
      <c r="C932">
        <v>8162857.9400000013</v>
      </c>
      <c r="D932">
        <v>11040023.215000002</v>
      </c>
      <c r="E932">
        <v>4327137.41</v>
      </c>
      <c r="F932">
        <v>23702862.445000008</v>
      </c>
    </row>
    <row r="933" spans="1:6" x14ac:dyDescent="0.3">
      <c r="A933" s="3">
        <v>3221</v>
      </c>
      <c r="B933">
        <v>172843.88</v>
      </c>
      <c r="C933">
        <v>8162857.9400000013</v>
      </c>
      <c r="D933">
        <v>11040023.215000002</v>
      </c>
      <c r="E933">
        <v>4327137.41</v>
      </c>
      <c r="F933">
        <v>23702862.445000008</v>
      </c>
    </row>
    <row r="934" spans="1:6" x14ac:dyDescent="0.3">
      <c r="A934" s="3">
        <v>3222</v>
      </c>
      <c r="B934">
        <v>172843.88</v>
      </c>
      <c r="C934">
        <v>8162857.9400000013</v>
      </c>
      <c r="D934">
        <v>11040023.215000002</v>
      </c>
      <c r="E934">
        <v>4327137.41</v>
      </c>
      <c r="F934">
        <v>23702862.445000008</v>
      </c>
    </row>
    <row r="935" spans="1:6" x14ac:dyDescent="0.3">
      <c r="A935" s="3">
        <v>3223</v>
      </c>
      <c r="B935">
        <v>172843.88</v>
      </c>
      <c r="C935">
        <v>8162857.9400000013</v>
      </c>
      <c r="D935">
        <v>11040023.215000002</v>
      </c>
      <c r="E935">
        <v>4327137.41</v>
      </c>
      <c r="F935">
        <v>23702862.445000008</v>
      </c>
    </row>
    <row r="936" spans="1:6" x14ac:dyDescent="0.3">
      <c r="A936" s="3">
        <v>3224</v>
      </c>
      <c r="B936">
        <v>172843.88</v>
      </c>
      <c r="C936">
        <v>8162857.9400000013</v>
      </c>
      <c r="D936">
        <v>11040023.215000002</v>
      </c>
      <c r="E936">
        <v>4327137.41</v>
      </c>
      <c r="F936">
        <v>23702862.445000008</v>
      </c>
    </row>
    <row r="937" spans="1:6" x14ac:dyDescent="0.3">
      <c r="A937" s="3">
        <v>3225</v>
      </c>
      <c r="B937">
        <v>172843.88</v>
      </c>
      <c r="C937">
        <v>8162857.9400000013</v>
      </c>
      <c r="D937">
        <v>11040023.215000002</v>
      </c>
      <c r="E937">
        <v>4327137.41</v>
      </c>
      <c r="F937">
        <v>23702862.445000008</v>
      </c>
    </row>
    <row r="938" spans="1:6" x14ac:dyDescent="0.3">
      <c r="A938" s="3">
        <v>3226</v>
      </c>
      <c r="B938">
        <v>172843.88</v>
      </c>
      <c r="C938">
        <v>8162857.9400000013</v>
      </c>
      <c r="D938">
        <v>11040023.215000002</v>
      </c>
      <c r="E938">
        <v>4327137.41</v>
      </c>
      <c r="F938">
        <v>23702862.445000008</v>
      </c>
    </row>
    <row r="939" spans="1:6" x14ac:dyDescent="0.3">
      <c r="A939" s="3">
        <v>3227</v>
      </c>
      <c r="B939">
        <v>172843.88</v>
      </c>
      <c r="C939">
        <v>8162857.9400000013</v>
      </c>
      <c r="D939">
        <v>11040023.215000002</v>
      </c>
      <c r="E939">
        <v>4327137.41</v>
      </c>
      <c r="F939">
        <v>23702862.445000008</v>
      </c>
    </row>
    <row r="940" spans="1:6" x14ac:dyDescent="0.3">
      <c r="A940" s="3">
        <v>3228</v>
      </c>
      <c r="B940">
        <v>172843.88</v>
      </c>
      <c r="C940">
        <v>8162857.9400000013</v>
      </c>
      <c r="D940">
        <v>11040023.215000002</v>
      </c>
      <c r="E940">
        <v>4327137.41</v>
      </c>
      <c r="F940">
        <v>23702862.445000008</v>
      </c>
    </row>
    <row r="941" spans="1:6" x14ac:dyDescent="0.3">
      <c r="A941" s="3">
        <v>3229</v>
      </c>
      <c r="B941">
        <v>172843.88</v>
      </c>
      <c r="C941">
        <v>8162857.9400000013</v>
      </c>
      <c r="D941">
        <v>11040023.215000002</v>
      </c>
      <c r="E941">
        <v>4327137.41</v>
      </c>
      <c r="F941">
        <v>23702862.445000008</v>
      </c>
    </row>
    <row r="942" spans="1:6" x14ac:dyDescent="0.3">
      <c r="A942" s="3">
        <v>3230</v>
      </c>
      <c r="B942">
        <v>172843.88</v>
      </c>
      <c r="C942">
        <v>8162857.9400000013</v>
      </c>
      <c r="D942">
        <v>11040023.215000002</v>
      </c>
      <c r="E942">
        <v>4327137.41</v>
      </c>
      <c r="F942">
        <v>23702862.445000008</v>
      </c>
    </row>
    <row r="943" spans="1:6" x14ac:dyDescent="0.3">
      <c r="A943" s="3">
        <v>3231</v>
      </c>
      <c r="B943">
        <v>172843.88</v>
      </c>
      <c r="C943">
        <v>8162857.9400000013</v>
      </c>
      <c r="D943">
        <v>11040023.215000002</v>
      </c>
      <c r="E943">
        <v>4327137.41</v>
      </c>
      <c r="F943">
        <v>23702862.445000008</v>
      </c>
    </row>
    <row r="944" spans="1:6" x14ac:dyDescent="0.3">
      <c r="A944" s="3">
        <v>3232</v>
      </c>
      <c r="B944">
        <v>172843.88</v>
      </c>
      <c r="C944">
        <v>8162857.9400000013</v>
      </c>
      <c r="D944">
        <v>11040023.215000002</v>
      </c>
      <c r="E944">
        <v>4327137.41</v>
      </c>
      <c r="F944">
        <v>23702862.445000008</v>
      </c>
    </row>
    <row r="945" spans="1:6" x14ac:dyDescent="0.3">
      <c r="A945" s="3">
        <v>3233</v>
      </c>
      <c r="B945">
        <v>172843.88</v>
      </c>
      <c r="C945">
        <v>8162857.9400000013</v>
      </c>
      <c r="D945">
        <v>11040023.215000002</v>
      </c>
      <c r="E945">
        <v>4327137.41</v>
      </c>
      <c r="F945">
        <v>23702862.445000008</v>
      </c>
    </row>
    <row r="946" spans="1:6" x14ac:dyDescent="0.3">
      <c r="A946" s="3">
        <v>3234</v>
      </c>
      <c r="B946">
        <v>172843.88</v>
      </c>
      <c r="C946">
        <v>8162857.9400000013</v>
      </c>
      <c r="D946">
        <v>11040023.215000002</v>
      </c>
      <c r="E946">
        <v>4327137.41</v>
      </c>
      <c r="F946">
        <v>23702862.445000008</v>
      </c>
    </row>
    <row r="947" spans="1:6" x14ac:dyDescent="0.3">
      <c r="A947" s="3">
        <v>3235</v>
      </c>
      <c r="B947">
        <v>172843.88</v>
      </c>
      <c r="C947">
        <v>8162857.9400000013</v>
      </c>
      <c r="D947">
        <v>11040023.215000002</v>
      </c>
      <c r="E947">
        <v>4327137.41</v>
      </c>
      <c r="F947">
        <v>23702862.445000008</v>
      </c>
    </row>
    <row r="948" spans="1:6" x14ac:dyDescent="0.3">
      <c r="A948" s="3">
        <v>3236</v>
      </c>
      <c r="B948">
        <v>172843.88</v>
      </c>
      <c r="C948">
        <v>8162857.9400000013</v>
      </c>
      <c r="D948">
        <v>11040023.215000002</v>
      </c>
      <c r="E948">
        <v>4327137.41</v>
      </c>
      <c r="F948">
        <v>23702862.445000008</v>
      </c>
    </row>
    <row r="949" spans="1:6" x14ac:dyDescent="0.3">
      <c r="A949" s="3">
        <v>3237</v>
      </c>
      <c r="B949">
        <v>172843.88</v>
      </c>
      <c r="C949">
        <v>8162857.9400000013</v>
      </c>
      <c r="D949">
        <v>11040023.215000002</v>
      </c>
      <c r="E949">
        <v>4327137.41</v>
      </c>
      <c r="F949">
        <v>23702862.445000008</v>
      </c>
    </row>
    <row r="950" spans="1:6" x14ac:dyDescent="0.3">
      <c r="A950" s="3">
        <v>3238</v>
      </c>
      <c r="B950">
        <v>172843.88</v>
      </c>
      <c r="C950">
        <v>8162857.9400000013</v>
      </c>
      <c r="D950">
        <v>11040023.215000002</v>
      </c>
      <c r="E950">
        <v>4327137.41</v>
      </c>
      <c r="F950">
        <v>23702862.445000008</v>
      </c>
    </row>
    <row r="951" spans="1:6" x14ac:dyDescent="0.3">
      <c r="A951" s="3">
        <v>3239</v>
      </c>
      <c r="B951">
        <v>172843.88</v>
      </c>
      <c r="C951">
        <v>8162857.9400000013</v>
      </c>
      <c r="D951">
        <v>11040023.215000002</v>
      </c>
      <c r="E951">
        <v>4327137.41</v>
      </c>
      <c r="F951">
        <v>23702862.445000008</v>
      </c>
    </row>
    <row r="952" spans="1:6" x14ac:dyDescent="0.3">
      <c r="A952" s="3">
        <v>3240</v>
      </c>
      <c r="B952">
        <v>172843.88</v>
      </c>
      <c r="C952">
        <v>8162857.9400000013</v>
      </c>
      <c r="D952">
        <v>11040023.215000002</v>
      </c>
      <c r="E952">
        <v>4327137.41</v>
      </c>
      <c r="F952">
        <v>23702862.445000008</v>
      </c>
    </row>
    <row r="953" spans="1:6" x14ac:dyDescent="0.3">
      <c r="A953" s="3">
        <v>3241</v>
      </c>
      <c r="B953">
        <v>172843.88</v>
      </c>
      <c r="C953">
        <v>8162857.9400000013</v>
      </c>
      <c r="D953">
        <v>11040023.215000002</v>
      </c>
      <c r="E953">
        <v>4327137.41</v>
      </c>
      <c r="F953">
        <v>23702862.445000008</v>
      </c>
    </row>
    <row r="954" spans="1:6" x14ac:dyDescent="0.3">
      <c r="A954" s="3">
        <v>3242</v>
      </c>
      <c r="B954">
        <v>172843.88</v>
      </c>
      <c r="C954">
        <v>8162857.9400000013</v>
      </c>
      <c r="D954">
        <v>11040023.215000002</v>
      </c>
      <c r="E954">
        <v>4327137.41</v>
      </c>
      <c r="F954">
        <v>23702862.445000008</v>
      </c>
    </row>
    <row r="955" spans="1:6" x14ac:dyDescent="0.3">
      <c r="A955" s="3">
        <v>3243</v>
      </c>
      <c r="B955">
        <v>172843.88</v>
      </c>
      <c r="C955">
        <v>8162857.9400000013</v>
      </c>
      <c r="D955">
        <v>11040023.215000002</v>
      </c>
      <c r="E955">
        <v>4327137.41</v>
      </c>
      <c r="F955">
        <v>23702862.445000008</v>
      </c>
    </row>
    <row r="956" spans="1:6" x14ac:dyDescent="0.3">
      <c r="A956" s="3">
        <v>3244</v>
      </c>
      <c r="B956">
        <v>172843.88</v>
      </c>
      <c r="C956">
        <v>8162857.9400000013</v>
      </c>
      <c r="D956">
        <v>11040023.215000002</v>
      </c>
      <c r="E956">
        <v>4327137.41</v>
      </c>
      <c r="F956">
        <v>23702862.445000008</v>
      </c>
    </row>
    <row r="957" spans="1:6" x14ac:dyDescent="0.3">
      <c r="A957" s="3">
        <v>3245</v>
      </c>
      <c r="B957">
        <v>172843.88</v>
      </c>
      <c r="C957">
        <v>8162857.9400000013</v>
      </c>
      <c r="D957">
        <v>11040023.215000002</v>
      </c>
      <c r="E957">
        <v>4327137.41</v>
      </c>
      <c r="F957">
        <v>23702862.445000008</v>
      </c>
    </row>
    <row r="958" spans="1:6" x14ac:dyDescent="0.3">
      <c r="A958" s="3">
        <v>3246</v>
      </c>
      <c r="B958">
        <v>172843.88</v>
      </c>
      <c r="C958">
        <v>8162857.9400000013</v>
      </c>
      <c r="D958">
        <v>11040023.215000002</v>
      </c>
      <c r="E958">
        <v>4327137.41</v>
      </c>
      <c r="F958">
        <v>23702862.445000008</v>
      </c>
    </row>
    <row r="959" spans="1:6" x14ac:dyDescent="0.3">
      <c r="A959" s="3">
        <v>3247</v>
      </c>
      <c r="B959">
        <v>172843.88</v>
      </c>
      <c r="C959">
        <v>8162857.9400000013</v>
      </c>
      <c r="D959">
        <v>11040023.215000002</v>
      </c>
      <c r="E959">
        <v>4327137.41</v>
      </c>
      <c r="F959">
        <v>23702862.445000008</v>
      </c>
    </row>
    <row r="960" spans="1:6" x14ac:dyDescent="0.3">
      <c r="A960" s="3">
        <v>3248</v>
      </c>
      <c r="B960">
        <v>172843.88</v>
      </c>
      <c r="C960">
        <v>8162857.9400000013</v>
      </c>
      <c r="D960">
        <v>11040023.215000002</v>
      </c>
      <c r="E960">
        <v>4327137.41</v>
      </c>
      <c r="F960">
        <v>23702862.445000008</v>
      </c>
    </row>
    <row r="961" spans="1:6" x14ac:dyDescent="0.3">
      <c r="A961" s="3">
        <v>3249</v>
      </c>
      <c r="B961">
        <v>172843.88</v>
      </c>
      <c r="C961">
        <v>8162857.9400000013</v>
      </c>
      <c r="D961">
        <v>11040023.215000002</v>
      </c>
      <c r="E961">
        <v>4327137.41</v>
      </c>
      <c r="F961">
        <v>23702862.445000008</v>
      </c>
    </row>
    <row r="962" spans="1:6" x14ac:dyDescent="0.3">
      <c r="A962" s="3">
        <v>3250</v>
      </c>
      <c r="B962">
        <v>172843.88</v>
      </c>
      <c r="C962">
        <v>8162857.9400000013</v>
      </c>
      <c r="D962">
        <v>11040023.215000002</v>
      </c>
      <c r="E962">
        <v>4327137.41</v>
      </c>
      <c r="F962">
        <v>23702862.445000008</v>
      </c>
    </row>
    <row r="963" spans="1:6" x14ac:dyDescent="0.3">
      <c r="A963" s="3">
        <v>3251</v>
      </c>
      <c r="B963">
        <v>172843.88</v>
      </c>
      <c r="C963">
        <v>8162857.9400000013</v>
      </c>
      <c r="D963">
        <v>11040023.215000002</v>
      </c>
      <c r="E963">
        <v>4327137.41</v>
      </c>
      <c r="F963">
        <v>23702862.445000008</v>
      </c>
    </row>
    <row r="964" spans="1:6" x14ac:dyDescent="0.3">
      <c r="A964" s="3">
        <v>3252</v>
      </c>
      <c r="B964">
        <v>172843.88</v>
      </c>
      <c r="C964">
        <v>8162857.9400000013</v>
      </c>
      <c r="D964">
        <v>11040023.215000002</v>
      </c>
      <c r="E964">
        <v>4327137.41</v>
      </c>
      <c r="F964">
        <v>23702862.445000008</v>
      </c>
    </row>
    <row r="965" spans="1:6" x14ac:dyDescent="0.3">
      <c r="A965" s="3">
        <v>3253</v>
      </c>
      <c r="B965">
        <v>172843.88</v>
      </c>
      <c r="C965">
        <v>8162857.9400000013</v>
      </c>
      <c r="D965">
        <v>11040023.215000002</v>
      </c>
      <c r="E965">
        <v>4327137.41</v>
      </c>
      <c r="F965">
        <v>23702862.445000008</v>
      </c>
    </row>
    <row r="966" spans="1:6" x14ac:dyDescent="0.3">
      <c r="A966" s="3">
        <v>3254</v>
      </c>
      <c r="B966">
        <v>172843.88</v>
      </c>
      <c r="C966">
        <v>8162857.9400000013</v>
      </c>
      <c r="D966">
        <v>11040023.215000002</v>
      </c>
      <c r="E966">
        <v>4327137.41</v>
      </c>
      <c r="F966">
        <v>23702862.445000008</v>
      </c>
    </row>
    <row r="967" spans="1:6" x14ac:dyDescent="0.3">
      <c r="A967" s="3">
        <v>3255</v>
      </c>
      <c r="B967">
        <v>172843.88</v>
      </c>
      <c r="C967">
        <v>8162857.9400000013</v>
      </c>
      <c r="D967">
        <v>11040023.215000002</v>
      </c>
      <c r="E967">
        <v>4327137.41</v>
      </c>
      <c r="F967">
        <v>23702862.445000008</v>
      </c>
    </row>
    <row r="968" spans="1:6" x14ac:dyDescent="0.3">
      <c r="A968" s="3">
        <v>3256</v>
      </c>
      <c r="B968">
        <v>172843.88</v>
      </c>
      <c r="C968">
        <v>8162857.9400000013</v>
      </c>
      <c r="D968">
        <v>11040023.215000002</v>
      </c>
      <c r="E968">
        <v>4327137.41</v>
      </c>
      <c r="F968">
        <v>23702862.445000008</v>
      </c>
    </row>
    <row r="969" spans="1:6" x14ac:dyDescent="0.3">
      <c r="A969" s="3">
        <v>3257</v>
      </c>
      <c r="B969">
        <v>172843.88</v>
      </c>
      <c r="C969">
        <v>8162857.9400000013</v>
      </c>
      <c r="D969">
        <v>11040023.215000002</v>
      </c>
      <c r="E969">
        <v>4327137.41</v>
      </c>
      <c r="F969">
        <v>23702862.445000008</v>
      </c>
    </row>
    <row r="970" spans="1:6" x14ac:dyDescent="0.3">
      <c r="A970" s="3">
        <v>3258</v>
      </c>
      <c r="B970">
        <v>172843.88</v>
      </c>
      <c r="C970">
        <v>8162857.9400000013</v>
      </c>
      <c r="D970">
        <v>11040023.215000002</v>
      </c>
      <c r="E970">
        <v>4327137.41</v>
      </c>
      <c r="F970">
        <v>23702862.445000008</v>
      </c>
    </row>
    <row r="971" spans="1:6" x14ac:dyDescent="0.3">
      <c r="A971" s="3">
        <v>3259</v>
      </c>
      <c r="B971">
        <v>172843.88</v>
      </c>
      <c r="C971">
        <v>8162857.9400000013</v>
      </c>
      <c r="D971">
        <v>11040023.215000002</v>
      </c>
      <c r="E971">
        <v>4327137.41</v>
      </c>
      <c r="F971">
        <v>23702862.445000008</v>
      </c>
    </row>
    <row r="972" spans="1:6" x14ac:dyDescent="0.3">
      <c r="A972" s="3">
        <v>3261</v>
      </c>
      <c r="B972">
        <v>172843.88</v>
      </c>
      <c r="C972">
        <v>8162857.9400000013</v>
      </c>
      <c r="D972">
        <v>11040023.215000002</v>
      </c>
      <c r="E972">
        <v>4327137.41</v>
      </c>
      <c r="F972">
        <v>23702862.445000008</v>
      </c>
    </row>
    <row r="973" spans="1:6" x14ac:dyDescent="0.3">
      <c r="A973" s="3">
        <v>3262</v>
      </c>
      <c r="B973">
        <v>172843.88</v>
      </c>
      <c r="C973">
        <v>8162857.9400000013</v>
      </c>
      <c r="D973">
        <v>11040023.215000002</v>
      </c>
      <c r="E973">
        <v>4327137.41</v>
      </c>
      <c r="F973">
        <v>23702862.445000008</v>
      </c>
    </row>
    <row r="974" spans="1:6" x14ac:dyDescent="0.3">
      <c r="A974" s="3">
        <v>3263</v>
      </c>
      <c r="B974">
        <v>172843.88</v>
      </c>
      <c r="C974">
        <v>8162857.9400000013</v>
      </c>
      <c r="D974">
        <v>11040023.215000002</v>
      </c>
      <c r="E974">
        <v>4327137.41</v>
      </c>
      <c r="F974">
        <v>23702862.445000008</v>
      </c>
    </row>
    <row r="975" spans="1:6" x14ac:dyDescent="0.3">
      <c r="A975" s="3">
        <v>3264</v>
      </c>
      <c r="B975">
        <v>172843.88</v>
      </c>
      <c r="C975">
        <v>8162857.9400000013</v>
      </c>
      <c r="D975">
        <v>11040023.215000002</v>
      </c>
      <c r="E975">
        <v>4327137.41</v>
      </c>
      <c r="F975">
        <v>23702862.445000008</v>
      </c>
    </row>
    <row r="976" spans="1:6" x14ac:dyDescent="0.3">
      <c r="A976" s="3">
        <v>3265</v>
      </c>
      <c r="B976">
        <v>172843.88</v>
      </c>
      <c r="C976">
        <v>8162857.9400000013</v>
      </c>
      <c r="D976">
        <v>11040023.215000002</v>
      </c>
      <c r="E976">
        <v>4327137.41</v>
      </c>
      <c r="F976">
        <v>23702862.445000008</v>
      </c>
    </row>
    <row r="977" spans="1:6" x14ac:dyDescent="0.3">
      <c r="A977" s="3">
        <v>3266</v>
      </c>
      <c r="B977">
        <v>172843.88</v>
      </c>
      <c r="C977">
        <v>8162857.9400000013</v>
      </c>
      <c r="D977">
        <v>11040023.215000002</v>
      </c>
      <c r="E977">
        <v>4327137.41</v>
      </c>
      <c r="F977">
        <v>23702862.445000008</v>
      </c>
    </row>
    <row r="978" spans="1:6" x14ac:dyDescent="0.3">
      <c r="A978" s="3">
        <v>3267</v>
      </c>
      <c r="B978">
        <v>172843.88</v>
      </c>
      <c r="C978">
        <v>8162857.9400000013</v>
      </c>
      <c r="D978">
        <v>11040023.215000002</v>
      </c>
      <c r="E978">
        <v>4327137.41</v>
      </c>
      <c r="F978">
        <v>23702862.445000008</v>
      </c>
    </row>
    <row r="979" spans="1:6" x14ac:dyDescent="0.3">
      <c r="A979" s="3">
        <v>3269</v>
      </c>
      <c r="B979">
        <v>172843.88</v>
      </c>
      <c r="C979">
        <v>8162857.9400000013</v>
      </c>
      <c r="D979">
        <v>11040023.215000002</v>
      </c>
      <c r="E979">
        <v>4327137.41</v>
      </c>
      <c r="F979">
        <v>23702862.445000008</v>
      </c>
    </row>
    <row r="980" spans="1:6" x14ac:dyDescent="0.3">
      <c r="A980" s="3">
        <v>3270</v>
      </c>
      <c r="B980">
        <v>172843.88</v>
      </c>
      <c r="C980">
        <v>8162857.9400000013</v>
      </c>
      <c r="D980">
        <v>11040023.215000002</v>
      </c>
      <c r="E980">
        <v>4327137.41</v>
      </c>
      <c r="F980">
        <v>23702862.445000008</v>
      </c>
    </row>
    <row r="981" spans="1:6" x14ac:dyDescent="0.3">
      <c r="A981" s="3">
        <v>3271</v>
      </c>
      <c r="B981">
        <v>172843.88</v>
      </c>
      <c r="C981">
        <v>8162857.9400000013</v>
      </c>
      <c r="D981">
        <v>11040023.215000002</v>
      </c>
      <c r="E981">
        <v>4327137.41</v>
      </c>
      <c r="F981">
        <v>23702862.445000008</v>
      </c>
    </row>
    <row r="982" spans="1:6" x14ac:dyDescent="0.3">
      <c r="A982" s="3">
        <v>3272</v>
      </c>
      <c r="B982">
        <v>172843.88</v>
      </c>
      <c r="C982">
        <v>8162857.9400000013</v>
      </c>
      <c r="D982">
        <v>11040023.215000002</v>
      </c>
      <c r="E982">
        <v>4327137.41</v>
      </c>
      <c r="F982">
        <v>23702862.445000008</v>
      </c>
    </row>
    <row r="983" spans="1:6" x14ac:dyDescent="0.3">
      <c r="A983" s="3">
        <v>3273</v>
      </c>
      <c r="B983">
        <v>172843.88</v>
      </c>
      <c r="C983">
        <v>8162857.9400000013</v>
      </c>
      <c r="D983">
        <v>11040023.215000002</v>
      </c>
      <c r="E983">
        <v>4327137.41</v>
      </c>
      <c r="F983">
        <v>23702862.445000008</v>
      </c>
    </row>
    <row r="984" spans="1:6" x14ac:dyDescent="0.3">
      <c r="A984" s="3">
        <v>3274</v>
      </c>
      <c r="B984">
        <v>172843.88</v>
      </c>
      <c r="C984">
        <v>8162857.9400000013</v>
      </c>
      <c r="D984">
        <v>11040023.215000002</v>
      </c>
      <c r="E984">
        <v>4327137.41</v>
      </c>
      <c r="F984">
        <v>23702862.445000008</v>
      </c>
    </row>
    <row r="985" spans="1:6" x14ac:dyDescent="0.3">
      <c r="A985" s="3">
        <v>3275</v>
      </c>
      <c r="B985">
        <v>172843.88</v>
      </c>
      <c r="C985">
        <v>8162857.9400000013</v>
      </c>
      <c r="D985">
        <v>11040023.215000002</v>
      </c>
      <c r="E985">
        <v>4327137.41</v>
      </c>
      <c r="F985">
        <v>23702862.445000008</v>
      </c>
    </row>
    <row r="986" spans="1:6" x14ac:dyDescent="0.3">
      <c r="A986" s="3">
        <v>3276</v>
      </c>
      <c r="B986">
        <v>172843.88</v>
      </c>
      <c r="C986">
        <v>8162857.9400000013</v>
      </c>
      <c r="D986">
        <v>11040023.215000002</v>
      </c>
      <c r="E986">
        <v>4327137.41</v>
      </c>
      <c r="F986">
        <v>23702862.445000008</v>
      </c>
    </row>
    <row r="987" spans="1:6" x14ac:dyDescent="0.3">
      <c r="A987" s="3">
        <v>3277</v>
      </c>
      <c r="B987">
        <v>172843.88</v>
      </c>
      <c r="C987">
        <v>8162857.9400000013</v>
      </c>
      <c r="D987">
        <v>11040023.215000002</v>
      </c>
      <c r="E987">
        <v>4327137.41</v>
      </c>
      <c r="F987">
        <v>23702862.445000008</v>
      </c>
    </row>
    <row r="988" spans="1:6" x14ac:dyDescent="0.3">
      <c r="A988" s="3">
        <v>3278</v>
      </c>
      <c r="B988">
        <v>172843.88</v>
      </c>
      <c r="C988">
        <v>8162857.9400000013</v>
      </c>
      <c r="D988">
        <v>11040023.215000002</v>
      </c>
      <c r="E988">
        <v>4327137.41</v>
      </c>
      <c r="F988">
        <v>23702862.445000008</v>
      </c>
    </row>
    <row r="989" spans="1:6" x14ac:dyDescent="0.3">
      <c r="A989" s="3">
        <v>3279</v>
      </c>
      <c r="B989">
        <v>172843.88</v>
      </c>
      <c r="C989">
        <v>8162857.9400000013</v>
      </c>
      <c r="D989">
        <v>11040023.215000002</v>
      </c>
      <c r="E989">
        <v>4327137.41</v>
      </c>
      <c r="F989">
        <v>23702862.445000008</v>
      </c>
    </row>
    <row r="990" spans="1:6" x14ac:dyDescent="0.3">
      <c r="A990" s="3">
        <v>3280</v>
      </c>
      <c r="B990">
        <v>172843.88</v>
      </c>
      <c r="C990">
        <v>8162857.9400000013</v>
      </c>
      <c r="D990">
        <v>11040023.215000002</v>
      </c>
      <c r="E990">
        <v>4327137.41</v>
      </c>
      <c r="F990">
        <v>23702862.445000008</v>
      </c>
    </row>
    <row r="991" spans="1:6" x14ac:dyDescent="0.3">
      <c r="A991" s="3">
        <v>3281</v>
      </c>
      <c r="B991">
        <v>172843.88</v>
      </c>
      <c r="C991">
        <v>8162857.9400000013</v>
      </c>
      <c r="D991">
        <v>11040023.215000002</v>
      </c>
      <c r="E991">
        <v>4327137.41</v>
      </c>
      <c r="F991">
        <v>23702862.445000008</v>
      </c>
    </row>
    <row r="992" spans="1:6" x14ac:dyDescent="0.3">
      <c r="A992" s="3">
        <v>3282</v>
      </c>
      <c r="B992">
        <v>172843.88</v>
      </c>
      <c r="C992">
        <v>8162857.9400000013</v>
      </c>
      <c r="D992">
        <v>11040023.215000002</v>
      </c>
      <c r="E992">
        <v>4327137.41</v>
      </c>
      <c r="F992">
        <v>23702862.445000008</v>
      </c>
    </row>
    <row r="993" spans="1:6" x14ac:dyDescent="0.3">
      <c r="A993" s="3">
        <v>3283</v>
      </c>
      <c r="B993">
        <v>172843.88</v>
      </c>
      <c r="C993">
        <v>8162857.9400000013</v>
      </c>
      <c r="D993">
        <v>11040023.215000002</v>
      </c>
      <c r="E993">
        <v>4327137.41</v>
      </c>
      <c r="F993">
        <v>23702862.445000008</v>
      </c>
    </row>
    <row r="994" spans="1:6" x14ac:dyDescent="0.3">
      <c r="A994" s="3">
        <v>3284</v>
      </c>
      <c r="B994">
        <v>172843.88</v>
      </c>
      <c r="C994">
        <v>8162857.9400000013</v>
      </c>
      <c r="D994">
        <v>11040023.215000002</v>
      </c>
      <c r="E994">
        <v>4327137.41</v>
      </c>
      <c r="F994">
        <v>23702862.445000008</v>
      </c>
    </row>
    <row r="995" spans="1:6" x14ac:dyDescent="0.3">
      <c r="A995" s="3">
        <v>3285</v>
      </c>
      <c r="B995">
        <v>172843.88</v>
      </c>
      <c r="C995">
        <v>8162857.9400000013</v>
      </c>
      <c r="D995">
        <v>11040023.215000002</v>
      </c>
      <c r="E995">
        <v>4327137.41</v>
      </c>
      <c r="F995">
        <v>23702862.445000008</v>
      </c>
    </row>
    <row r="996" spans="1:6" x14ac:dyDescent="0.3">
      <c r="A996" s="3">
        <v>3286</v>
      </c>
      <c r="B996">
        <v>172843.88</v>
      </c>
      <c r="C996">
        <v>8162857.9400000013</v>
      </c>
      <c r="D996">
        <v>11040023.215000002</v>
      </c>
      <c r="E996">
        <v>4327137.41</v>
      </c>
      <c r="F996">
        <v>23702862.445000008</v>
      </c>
    </row>
    <row r="997" spans="1:6" x14ac:dyDescent="0.3">
      <c r="A997" s="3">
        <v>3287</v>
      </c>
      <c r="B997">
        <v>172843.88</v>
      </c>
      <c r="C997">
        <v>8162857.9400000013</v>
      </c>
      <c r="D997">
        <v>11040023.215000002</v>
      </c>
      <c r="E997">
        <v>4327137.41</v>
      </c>
      <c r="F997">
        <v>23702862.445000008</v>
      </c>
    </row>
    <row r="998" spans="1:6" x14ac:dyDescent="0.3">
      <c r="A998" s="3">
        <v>3288</v>
      </c>
      <c r="B998">
        <v>172843.88</v>
      </c>
      <c r="C998">
        <v>8162857.9400000013</v>
      </c>
      <c r="D998">
        <v>11040023.215000002</v>
      </c>
      <c r="E998">
        <v>4327137.41</v>
      </c>
      <c r="F998">
        <v>23702862.445000008</v>
      </c>
    </row>
    <row r="999" spans="1:6" x14ac:dyDescent="0.3">
      <c r="A999" s="3">
        <v>3289</v>
      </c>
      <c r="B999">
        <v>172843.88</v>
      </c>
      <c r="C999">
        <v>8162857.9400000013</v>
      </c>
      <c r="D999">
        <v>11040023.215000002</v>
      </c>
      <c r="E999">
        <v>4327137.41</v>
      </c>
      <c r="F999">
        <v>23702862.445000008</v>
      </c>
    </row>
    <row r="1000" spans="1:6" x14ac:dyDescent="0.3">
      <c r="A1000" s="3">
        <v>3290</v>
      </c>
      <c r="B1000">
        <v>172843.88</v>
      </c>
      <c r="C1000">
        <v>8162857.9400000013</v>
      </c>
      <c r="D1000">
        <v>11040023.215000002</v>
      </c>
      <c r="E1000">
        <v>4327137.41</v>
      </c>
      <c r="F1000">
        <v>23702862.445000008</v>
      </c>
    </row>
    <row r="1001" spans="1:6" x14ac:dyDescent="0.3">
      <c r="A1001" s="3">
        <v>3291</v>
      </c>
      <c r="B1001">
        <v>172843.88</v>
      </c>
      <c r="C1001">
        <v>8162857.9400000013</v>
      </c>
      <c r="D1001">
        <v>11040023.215000002</v>
      </c>
      <c r="E1001">
        <v>4327137.41</v>
      </c>
      <c r="F1001">
        <v>23702862.445000008</v>
      </c>
    </row>
    <row r="1002" spans="1:6" x14ac:dyDescent="0.3">
      <c r="A1002" s="3">
        <v>3292</v>
      </c>
      <c r="B1002">
        <v>172843.88</v>
      </c>
      <c r="C1002">
        <v>8162857.9400000013</v>
      </c>
      <c r="D1002">
        <v>11040023.215000002</v>
      </c>
      <c r="E1002">
        <v>4327137.41</v>
      </c>
      <c r="F1002">
        <v>23702862.445000008</v>
      </c>
    </row>
    <row r="1003" spans="1:6" x14ac:dyDescent="0.3">
      <c r="A1003" s="3">
        <v>3293</v>
      </c>
      <c r="B1003">
        <v>172843.88</v>
      </c>
      <c r="C1003">
        <v>8162857.9400000013</v>
      </c>
      <c r="D1003">
        <v>11040023.215000002</v>
      </c>
      <c r="E1003">
        <v>4327137.41</v>
      </c>
      <c r="F1003">
        <v>23702862.445000008</v>
      </c>
    </row>
    <row r="1004" spans="1:6" x14ac:dyDescent="0.3">
      <c r="A1004" s="3">
        <v>3294</v>
      </c>
      <c r="B1004">
        <v>172843.88</v>
      </c>
      <c r="C1004">
        <v>8162857.9400000013</v>
      </c>
      <c r="D1004">
        <v>11040023.215000002</v>
      </c>
      <c r="E1004">
        <v>4327137.41</v>
      </c>
      <c r="F1004">
        <v>23702862.445000008</v>
      </c>
    </row>
    <row r="1005" spans="1:6" x14ac:dyDescent="0.3">
      <c r="A1005" s="3">
        <v>3295</v>
      </c>
      <c r="B1005">
        <v>172843.88</v>
      </c>
      <c r="C1005">
        <v>8162857.9400000013</v>
      </c>
      <c r="D1005">
        <v>11040023.215000002</v>
      </c>
      <c r="E1005">
        <v>4327137.41</v>
      </c>
      <c r="F1005">
        <v>23702862.445000008</v>
      </c>
    </row>
    <row r="1006" spans="1:6" x14ac:dyDescent="0.3">
      <c r="A1006" s="3">
        <v>3296</v>
      </c>
      <c r="B1006">
        <v>172843.88</v>
      </c>
      <c r="C1006">
        <v>8162857.9400000013</v>
      </c>
      <c r="D1006">
        <v>11040023.215000002</v>
      </c>
      <c r="E1006">
        <v>4327137.41</v>
      </c>
      <c r="F1006">
        <v>23702862.445000008</v>
      </c>
    </row>
    <row r="1007" spans="1:6" x14ac:dyDescent="0.3">
      <c r="A1007" s="3">
        <v>3297</v>
      </c>
      <c r="B1007">
        <v>172843.88</v>
      </c>
      <c r="C1007">
        <v>8162857.9400000013</v>
      </c>
      <c r="D1007">
        <v>11040023.215000002</v>
      </c>
      <c r="E1007">
        <v>4327137.41</v>
      </c>
      <c r="F1007">
        <v>23702862.445000008</v>
      </c>
    </row>
    <row r="1008" spans="1:6" x14ac:dyDescent="0.3">
      <c r="A1008" s="3">
        <v>3298</v>
      </c>
      <c r="B1008">
        <v>172843.88</v>
      </c>
      <c r="C1008">
        <v>8162857.9400000013</v>
      </c>
      <c r="D1008">
        <v>11040023.215000002</v>
      </c>
      <c r="E1008">
        <v>4327137.41</v>
      </c>
      <c r="F1008">
        <v>23702862.445000008</v>
      </c>
    </row>
    <row r="1009" spans="1:6" x14ac:dyDescent="0.3">
      <c r="A1009" s="3">
        <v>3299</v>
      </c>
      <c r="B1009">
        <v>172843.88</v>
      </c>
      <c r="C1009">
        <v>8162857.9400000013</v>
      </c>
      <c r="D1009">
        <v>11040023.215000002</v>
      </c>
      <c r="E1009">
        <v>4327137.41</v>
      </c>
      <c r="F1009">
        <v>23702862.445000008</v>
      </c>
    </row>
    <row r="1010" spans="1:6" x14ac:dyDescent="0.3">
      <c r="A1010" s="3">
        <v>3300</v>
      </c>
      <c r="B1010">
        <v>172843.88</v>
      </c>
      <c r="C1010">
        <v>8162857.9400000013</v>
      </c>
      <c r="D1010">
        <v>11040023.215000002</v>
      </c>
      <c r="E1010">
        <v>4327137.41</v>
      </c>
      <c r="F1010">
        <v>23702862.445000008</v>
      </c>
    </row>
    <row r="1011" spans="1:6" x14ac:dyDescent="0.3">
      <c r="A1011" s="3">
        <v>3301</v>
      </c>
      <c r="B1011">
        <v>172843.88</v>
      </c>
      <c r="C1011">
        <v>8162857.9400000013</v>
      </c>
      <c r="D1011">
        <v>11040023.215000002</v>
      </c>
      <c r="E1011">
        <v>4327137.41</v>
      </c>
      <c r="F1011">
        <v>23702862.445000008</v>
      </c>
    </row>
    <row r="1012" spans="1:6" x14ac:dyDescent="0.3">
      <c r="A1012" s="3">
        <v>3302</v>
      </c>
      <c r="B1012">
        <v>172843.88</v>
      </c>
      <c r="C1012">
        <v>8162857.9400000013</v>
      </c>
      <c r="D1012">
        <v>11040023.215000002</v>
      </c>
      <c r="E1012">
        <v>4327137.41</v>
      </c>
      <c r="F1012">
        <v>23702862.445000008</v>
      </c>
    </row>
    <row r="1013" spans="1:6" x14ac:dyDescent="0.3">
      <c r="A1013" s="3">
        <v>3303</v>
      </c>
      <c r="B1013">
        <v>172843.88</v>
      </c>
      <c r="C1013">
        <v>8162857.9400000013</v>
      </c>
      <c r="D1013">
        <v>11040023.215000002</v>
      </c>
      <c r="E1013">
        <v>4327137.41</v>
      </c>
      <c r="F1013">
        <v>23702862.445000008</v>
      </c>
    </row>
    <row r="1014" spans="1:6" x14ac:dyDescent="0.3">
      <c r="A1014" s="3">
        <v>3304</v>
      </c>
      <c r="B1014">
        <v>172843.88</v>
      </c>
      <c r="C1014">
        <v>8162857.9400000013</v>
      </c>
      <c r="D1014">
        <v>11040023.215000002</v>
      </c>
      <c r="E1014">
        <v>4327137.41</v>
      </c>
      <c r="F1014">
        <v>23702862.445000008</v>
      </c>
    </row>
    <row r="1015" spans="1:6" x14ac:dyDescent="0.3">
      <c r="A1015" s="3">
        <v>3305</v>
      </c>
      <c r="B1015">
        <v>172843.88</v>
      </c>
      <c r="C1015">
        <v>8162857.9400000013</v>
      </c>
      <c r="D1015">
        <v>11040023.215000002</v>
      </c>
      <c r="E1015">
        <v>4327137.41</v>
      </c>
      <c r="F1015">
        <v>23702862.445000008</v>
      </c>
    </row>
    <row r="1016" spans="1:6" x14ac:dyDescent="0.3">
      <c r="A1016" s="3">
        <v>3306</v>
      </c>
      <c r="B1016">
        <v>172843.88</v>
      </c>
      <c r="C1016">
        <v>8162857.9400000013</v>
      </c>
      <c r="D1016">
        <v>11040023.215000002</v>
      </c>
      <c r="E1016">
        <v>4327137.41</v>
      </c>
      <c r="F1016">
        <v>23702862.445000008</v>
      </c>
    </row>
    <row r="1017" spans="1:6" x14ac:dyDescent="0.3">
      <c r="A1017" s="3">
        <v>3307</v>
      </c>
      <c r="B1017">
        <v>172843.88</v>
      </c>
      <c r="C1017">
        <v>8162857.9400000013</v>
      </c>
      <c r="D1017">
        <v>11040023.215000002</v>
      </c>
      <c r="E1017">
        <v>4327137.41</v>
      </c>
      <c r="F1017">
        <v>23702862.445000008</v>
      </c>
    </row>
    <row r="1018" spans="1:6" x14ac:dyDescent="0.3">
      <c r="A1018" s="3">
        <v>3308</v>
      </c>
      <c r="B1018">
        <v>172843.88</v>
      </c>
      <c r="C1018">
        <v>8162857.9400000013</v>
      </c>
      <c r="D1018">
        <v>11040023.215000002</v>
      </c>
      <c r="E1018">
        <v>4327137.41</v>
      </c>
      <c r="F1018">
        <v>23702862.445000008</v>
      </c>
    </row>
    <row r="1019" spans="1:6" x14ac:dyDescent="0.3">
      <c r="A1019" s="3">
        <v>3310</v>
      </c>
      <c r="B1019">
        <v>172843.88</v>
      </c>
      <c r="C1019">
        <v>8162857.9400000013</v>
      </c>
      <c r="D1019">
        <v>11040023.215000002</v>
      </c>
      <c r="E1019">
        <v>4327137.41</v>
      </c>
      <c r="F1019">
        <v>23702862.445000008</v>
      </c>
    </row>
    <row r="1020" spans="1:6" x14ac:dyDescent="0.3">
      <c r="A1020" s="3">
        <v>3312</v>
      </c>
      <c r="B1020">
        <v>172843.88</v>
      </c>
      <c r="C1020">
        <v>8162857.9400000013</v>
      </c>
      <c r="D1020">
        <v>11040023.215000002</v>
      </c>
      <c r="E1020">
        <v>4327137.41</v>
      </c>
      <c r="F1020">
        <v>23702862.445000008</v>
      </c>
    </row>
    <row r="1021" spans="1:6" x14ac:dyDescent="0.3">
      <c r="A1021" s="3">
        <v>3313</v>
      </c>
      <c r="B1021">
        <v>172843.88</v>
      </c>
      <c r="C1021">
        <v>8162857.9400000013</v>
      </c>
      <c r="D1021">
        <v>11040023.215000002</v>
      </c>
      <c r="E1021">
        <v>4327137.41</v>
      </c>
      <c r="F1021">
        <v>23702862.445000008</v>
      </c>
    </row>
    <row r="1022" spans="1:6" x14ac:dyDescent="0.3">
      <c r="A1022" s="3">
        <v>3315</v>
      </c>
      <c r="B1022">
        <v>172843.88</v>
      </c>
      <c r="C1022">
        <v>8162857.9400000013</v>
      </c>
      <c r="D1022">
        <v>11040023.215000002</v>
      </c>
      <c r="E1022">
        <v>4327137.41</v>
      </c>
      <c r="F1022">
        <v>23702862.445000008</v>
      </c>
    </row>
    <row r="1023" spans="1:6" x14ac:dyDescent="0.3">
      <c r="A1023" s="3">
        <v>3324</v>
      </c>
      <c r="B1023">
        <v>172843.88</v>
      </c>
      <c r="C1023">
        <v>8162857.9400000013</v>
      </c>
      <c r="D1023">
        <v>11040023.215000002</v>
      </c>
      <c r="E1023">
        <v>4327137.41</v>
      </c>
      <c r="F1023">
        <v>23702862.445000008</v>
      </c>
    </row>
    <row r="1024" spans="1:6" x14ac:dyDescent="0.3">
      <c r="A1024" s="3">
        <v>3325</v>
      </c>
      <c r="B1024">
        <v>172843.88</v>
      </c>
      <c r="C1024">
        <v>8162857.9400000013</v>
      </c>
      <c r="D1024">
        <v>11040023.215000002</v>
      </c>
      <c r="E1024">
        <v>4327137.41</v>
      </c>
      <c r="F1024">
        <v>23702862.445000008</v>
      </c>
    </row>
    <row r="1025" spans="1:6" x14ac:dyDescent="0.3">
      <c r="A1025" s="3">
        <v>3330</v>
      </c>
      <c r="B1025">
        <v>172843.88</v>
      </c>
      <c r="C1025">
        <v>8162857.9400000013</v>
      </c>
      <c r="D1025">
        <v>11040023.215000002</v>
      </c>
      <c r="E1025">
        <v>4327137.41</v>
      </c>
      <c r="F1025">
        <v>23702862.445000008</v>
      </c>
    </row>
    <row r="1026" spans="1:6" x14ac:dyDescent="0.3">
      <c r="A1026" s="3">
        <v>3331</v>
      </c>
      <c r="B1026">
        <v>172843.88</v>
      </c>
      <c r="C1026">
        <v>8162857.9400000013</v>
      </c>
      <c r="D1026">
        <v>11040023.215000002</v>
      </c>
      <c r="E1026">
        <v>4327137.41</v>
      </c>
      <c r="F1026">
        <v>23702862.445000008</v>
      </c>
    </row>
    <row r="1027" spans="1:6" x14ac:dyDescent="0.3">
      <c r="A1027" s="3">
        <v>3332</v>
      </c>
      <c r="B1027">
        <v>172843.88</v>
      </c>
      <c r="C1027">
        <v>8162857.9400000013</v>
      </c>
      <c r="D1027">
        <v>11040023.215000002</v>
      </c>
      <c r="E1027">
        <v>4327137.41</v>
      </c>
      <c r="F1027">
        <v>23702862.445000008</v>
      </c>
    </row>
    <row r="1028" spans="1:6" x14ac:dyDescent="0.3">
      <c r="A1028" s="3">
        <v>3341</v>
      </c>
      <c r="B1028">
        <v>172843.88</v>
      </c>
      <c r="C1028">
        <v>8162857.9400000013</v>
      </c>
      <c r="D1028">
        <v>11040023.215000002</v>
      </c>
      <c r="E1028">
        <v>4327137.41</v>
      </c>
      <c r="F1028">
        <v>23702862.445000008</v>
      </c>
    </row>
    <row r="1029" spans="1:6" x14ac:dyDescent="0.3">
      <c r="A1029" s="3">
        <v>3349</v>
      </c>
      <c r="B1029">
        <v>172843.88</v>
      </c>
      <c r="C1029">
        <v>8162857.9400000013</v>
      </c>
      <c r="D1029">
        <v>11040023.215000002</v>
      </c>
      <c r="E1029">
        <v>4327137.41</v>
      </c>
      <c r="F1029">
        <v>23702862.445000008</v>
      </c>
    </row>
    <row r="1030" spans="1:6" x14ac:dyDescent="0.3">
      <c r="A1030" s="3">
        <v>3350</v>
      </c>
      <c r="B1030">
        <v>172843.88</v>
      </c>
      <c r="C1030">
        <v>8162857.9400000013</v>
      </c>
      <c r="D1030">
        <v>11040023.215000002</v>
      </c>
      <c r="E1030">
        <v>4327137.41</v>
      </c>
      <c r="F1030">
        <v>23702862.445000008</v>
      </c>
    </row>
    <row r="1031" spans="1:6" x14ac:dyDescent="0.3">
      <c r="A1031" s="3">
        <v>3353</v>
      </c>
      <c r="B1031">
        <v>172843.88</v>
      </c>
      <c r="C1031">
        <v>8162857.9400000013</v>
      </c>
      <c r="D1031">
        <v>11040023.215000002</v>
      </c>
      <c r="E1031">
        <v>4327137.41</v>
      </c>
      <c r="F1031">
        <v>23702862.445000008</v>
      </c>
    </row>
    <row r="1032" spans="1:6" x14ac:dyDescent="0.3">
      <c r="A1032" s="3">
        <v>3354</v>
      </c>
      <c r="B1032">
        <v>172843.88</v>
      </c>
      <c r="C1032">
        <v>8162857.9400000013</v>
      </c>
      <c r="D1032">
        <v>11040023.215000002</v>
      </c>
      <c r="E1032">
        <v>4327137.41</v>
      </c>
      <c r="F1032">
        <v>23702862.445000008</v>
      </c>
    </row>
    <row r="1033" spans="1:6" x14ac:dyDescent="0.3">
      <c r="A1033" s="3">
        <v>3355</v>
      </c>
      <c r="B1033">
        <v>172843.88</v>
      </c>
      <c r="C1033">
        <v>8162857.9400000013</v>
      </c>
      <c r="D1033">
        <v>11040023.215000002</v>
      </c>
      <c r="E1033">
        <v>4327137.41</v>
      </c>
      <c r="F1033">
        <v>23702862.445000008</v>
      </c>
    </row>
    <row r="1034" spans="1:6" x14ac:dyDescent="0.3">
      <c r="A1034" s="3">
        <v>3359</v>
      </c>
      <c r="B1034">
        <v>172843.88</v>
      </c>
      <c r="C1034">
        <v>8162857.9400000013</v>
      </c>
      <c r="D1034">
        <v>11040023.215000002</v>
      </c>
      <c r="E1034">
        <v>4327137.41</v>
      </c>
      <c r="F1034">
        <v>23702862.445000008</v>
      </c>
    </row>
    <row r="1035" spans="1:6" x14ac:dyDescent="0.3">
      <c r="A1035" s="3">
        <v>3360</v>
      </c>
      <c r="B1035">
        <v>172843.88</v>
      </c>
      <c r="C1035">
        <v>8162857.9400000013</v>
      </c>
      <c r="D1035">
        <v>11040023.215000002</v>
      </c>
      <c r="E1035">
        <v>4327137.41</v>
      </c>
      <c r="F1035">
        <v>23702862.445000008</v>
      </c>
    </row>
    <row r="1036" spans="1:6" x14ac:dyDescent="0.3">
      <c r="A1036" s="3" t="s">
        <v>4</v>
      </c>
      <c r="B1036">
        <v>172843.88</v>
      </c>
      <c r="C1036">
        <v>8162857.9400000013</v>
      </c>
      <c r="D1036">
        <v>11040023.215000002</v>
      </c>
      <c r="E1036">
        <v>4327137.41</v>
      </c>
      <c r="F1036">
        <v>23702862.445000008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BEA6B-1E9E-4006-8C85-429A41A30010}">
  <sheetPr>
    <tabColor rgb="FF002060"/>
  </sheetPr>
  <dimension ref="A1:AT722"/>
  <sheetViews>
    <sheetView tabSelected="1" zoomScale="114" zoomScaleNormal="115" workbookViewId="0">
      <pane xSplit="4" ySplit="1" topLeftCell="E2" activePane="bottomRight" state="frozen"/>
      <selection pane="topRight" activeCell="E1" sqref="E1"/>
      <selection pane="bottomLeft" activeCell="A5" sqref="A5"/>
      <selection pane="bottomRight" activeCell="D2" sqref="D2"/>
    </sheetView>
  </sheetViews>
  <sheetFormatPr defaultColWidth="9.109375" defaultRowHeight="14.4" outlineLevelCol="1" x14ac:dyDescent="0.3"/>
  <cols>
    <col min="1" max="1" width="10.5546875" style="25" customWidth="1"/>
    <col min="2" max="2" width="4.88671875" style="25" customWidth="1"/>
    <col min="3" max="3" width="4.44140625" style="8" customWidth="1"/>
    <col min="4" max="4" width="9" style="10" customWidth="1"/>
    <col min="5" max="5" width="29.33203125" style="8" customWidth="1"/>
    <col min="6" max="6" width="15.88671875" style="8" customWidth="1"/>
    <col min="7" max="7" width="14" style="8" customWidth="1"/>
    <col min="8" max="8" width="14.88671875" style="10" customWidth="1"/>
    <col min="9" max="9" width="14.44140625" style="25" bestFit="1" customWidth="1"/>
    <col min="10" max="10" width="13.44140625" style="25" bestFit="1" customWidth="1"/>
    <col min="11" max="11" width="13.44140625" style="30" customWidth="1"/>
    <col min="12" max="12" width="13.6640625" style="30" bestFit="1" customWidth="1"/>
    <col min="13" max="13" width="16.109375" style="25" customWidth="1"/>
    <col min="14" max="14" width="15.6640625" style="25" customWidth="1"/>
    <col min="15" max="15" width="12.44140625" style="25" customWidth="1"/>
    <col min="16" max="16" width="14" style="42" customWidth="1" outlineLevel="1"/>
    <col min="17" max="17" width="16.44140625" style="32" customWidth="1" outlineLevel="1"/>
    <col min="18" max="18" width="12.88671875" customWidth="1" outlineLevel="1"/>
    <col min="19" max="19" width="17.44140625" style="8" customWidth="1" outlineLevel="1"/>
    <col min="20" max="20" width="17.44140625" style="40" customWidth="1" outlineLevel="1"/>
    <col min="21" max="21" width="16.33203125" style="32" customWidth="1" outlineLevel="1"/>
    <col min="22" max="22" width="13.5546875" style="8" customWidth="1" outlineLevel="1"/>
    <col min="23" max="23" width="11.44140625" style="8" customWidth="1" outlineLevel="1"/>
    <col min="24" max="24" width="15.44140625" style="8" bestFit="1" customWidth="1"/>
    <col min="26" max="26" width="11.44140625" style="8" bestFit="1" customWidth="1"/>
    <col min="27" max="27" width="11.5546875" style="8" customWidth="1"/>
    <col min="28" max="28" width="14" style="8" bestFit="1" customWidth="1" outlineLevel="1"/>
    <col min="29" max="29" width="14.5546875" style="8" customWidth="1" outlineLevel="1"/>
    <col min="30" max="30" width="13" style="8" customWidth="1" outlineLevel="1"/>
    <col min="31" max="31" width="12.88671875" customWidth="1" outlineLevel="1"/>
    <col min="32" max="32" width="11.5546875" style="8" customWidth="1" outlineLevel="1"/>
    <col min="33" max="33" width="15.109375" style="8" bestFit="1" customWidth="1" outlineLevel="1"/>
    <col min="34" max="34" width="12.44140625" style="8" customWidth="1" outlineLevel="1"/>
    <col min="35" max="35" width="11.5546875" style="8" customWidth="1" outlineLevel="1"/>
    <col min="36" max="36" width="12.44140625" style="8" customWidth="1" outlineLevel="1"/>
    <col min="37" max="37" width="13.44140625" style="8" customWidth="1" outlineLevel="1"/>
    <col min="38" max="38" width="10.5546875" bestFit="1" customWidth="1" outlineLevel="1"/>
    <col min="39" max="39" width="11.5546875" style="8" customWidth="1" outlineLevel="1"/>
    <col min="40" max="40" width="16.44140625" style="8" customWidth="1" outlineLevel="1"/>
    <col min="41" max="41" width="11.44140625" style="8" customWidth="1" outlineLevel="1"/>
    <col min="42" max="42" width="19.5546875" style="8" customWidth="1"/>
    <col min="43" max="43" width="15.44140625" style="18" customWidth="1"/>
    <col min="44" max="44" width="14.5546875" style="8" customWidth="1"/>
    <col min="45" max="46" width="8.5546875" style="8"/>
  </cols>
  <sheetData>
    <row r="1" spans="1:43" s="7" customFormat="1" ht="27" customHeight="1" x14ac:dyDescent="0.3">
      <c r="A1" s="11" t="s">
        <v>62</v>
      </c>
      <c r="B1" s="11" t="s">
        <v>63</v>
      </c>
      <c r="C1" s="11" t="s">
        <v>64</v>
      </c>
      <c r="D1" s="9" t="s">
        <v>65</v>
      </c>
      <c r="E1" s="9" t="s">
        <v>22</v>
      </c>
      <c r="F1" s="9" t="s">
        <v>66</v>
      </c>
      <c r="G1" s="9" t="s">
        <v>67</v>
      </c>
      <c r="H1" s="11" t="s">
        <v>68</v>
      </c>
      <c r="I1" s="11" t="s">
        <v>69</v>
      </c>
      <c r="J1" s="11" t="s">
        <v>70</v>
      </c>
      <c r="K1" s="11" t="s">
        <v>71</v>
      </c>
      <c r="L1" s="11" t="s">
        <v>72</v>
      </c>
      <c r="M1" s="11" t="s">
        <v>73</v>
      </c>
      <c r="N1" s="11" t="s">
        <v>74</v>
      </c>
      <c r="O1" s="11" t="s">
        <v>75</v>
      </c>
      <c r="P1" s="43" t="s">
        <v>76</v>
      </c>
      <c r="Q1" s="41" t="s">
        <v>77</v>
      </c>
      <c r="R1" s="11" t="s">
        <v>78</v>
      </c>
      <c r="S1" s="11" t="s">
        <v>79</v>
      </c>
      <c r="T1" s="11" t="s">
        <v>80</v>
      </c>
      <c r="U1" s="41" t="s">
        <v>81</v>
      </c>
      <c r="V1" s="11" t="s">
        <v>82</v>
      </c>
      <c r="W1" s="11" t="s">
        <v>83</v>
      </c>
      <c r="X1" s="11" t="s">
        <v>84</v>
      </c>
      <c r="Y1" s="21" t="s">
        <v>85</v>
      </c>
      <c r="Z1" s="21" t="s">
        <v>86</v>
      </c>
      <c r="AA1" s="21" t="s">
        <v>5</v>
      </c>
      <c r="AB1" s="12" t="s">
        <v>87</v>
      </c>
      <c r="AC1" s="12" t="s">
        <v>88</v>
      </c>
      <c r="AD1" s="12" t="s">
        <v>89</v>
      </c>
      <c r="AE1" s="12" t="s">
        <v>90</v>
      </c>
      <c r="AF1" s="12" t="s">
        <v>91</v>
      </c>
      <c r="AG1" s="12" t="s">
        <v>92</v>
      </c>
      <c r="AH1" s="12" t="s">
        <v>93</v>
      </c>
      <c r="AI1" s="12" t="s">
        <v>94</v>
      </c>
      <c r="AJ1" s="12" t="s">
        <v>95</v>
      </c>
      <c r="AK1" s="12" t="s">
        <v>96</v>
      </c>
      <c r="AL1" s="12" t="s">
        <v>97</v>
      </c>
      <c r="AM1" s="12" t="s">
        <v>58</v>
      </c>
      <c r="AN1" s="12" t="s">
        <v>98</v>
      </c>
      <c r="AO1" s="12" t="s">
        <v>7</v>
      </c>
      <c r="AP1" s="19" t="s">
        <v>61</v>
      </c>
      <c r="AQ1" s="11" t="s">
        <v>99</v>
      </c>
    </row>
    <row r="2" spans="1:43" x14ac:dyDescent="0.3">
      <c r="A2" s="26">
        <v>46054</v>
      </c>
      <c r="B2" s="24" t="s">
        <v>101</v>
      </c>
      <c r="C2" s="14"/>
      <c r="D2" s="22">
        <v>3344</v>
      </c>
      <c r="E2" s="15" t="s">
        <v>10</v>
      </c>
      <c r="F2" s="15" t="s">
        <v>35</v>
      </c>
      <c r="G2" s="15" t="s">
        <v>156</v>
      </c>
      <c r="H2" s="22">
        <v>4711</v>
      </c>
      <c r="I2" s="27">
        <v>45858</v>
      </c>
      <c r="J2" s="27">
        <v>45897</v>
      </c>
      <c r="K2" s="28">
        <v>47.14</v>
      </c>
      <c r="L2" s="29">
        <f>SUM(TabProd[[#This Row],[Personal]:[Engineering]])</f>
        <v>47.14</v>
      </c>
      <c r="M2" s="31" t="str">
        <f>IF(TabProd[[#This Row],[Amount Charged]]&lt;&gt;TabProd[[#This Row],[Value]],TabProd[[#This Row],[Amount Charged]]-TabProd[[#This Row],[Value]],"")</f>
        <v/>
      </c>
      <c r="N2" s="24">
        <v>4914</v>
      </c>
      <c r="O2" s="27">
        <v>46010</v>
      </c>
      <c r="P2" s="37">
        <v>1721</v>
      </c>
      <c r="Q2" s="34">
        <v>47.14</v>
      </c>
      <c r="R2" s="16">
        <v>46066</v>
      </c>
      <c r="S2" s="15">
        <f t="shared" ref="S2:S65" si="0">IF(R2="","",R2-J2)</f>
        <v>169</v>
      </c>
      <c r="T2" s="38"/>
      <c r="U2" s="34"/>
      <c r="V2" s="16"/>
      <c r="W2" s="15" t="str">
        <f t="shared" ref="W2:W65" si="1">IF(V2="","",V2-J2)</f>
        <v/>
      </c>
      <c r="X2" s="23">
        <f>TabProd[[#This Row],[Value]]-TabProd[[#This Row],[InvoiceTotal Value]]-TabProd[[#This Row],[Rental Equipment Invoice Value]]+AR1</f>
        <v>0</v>
      </c>
      <c r="Y2" s="14">
        <v>11</v>
      </c>
      <c r="Z2" s="14"/>
      <c r="AA2" s="15">
        <f t="shared" ref="AA2:AA65" si="2">SUM(Y2:Z2)</f>
        <v>11</v>
      </c>
      <c r="AB2" s="13">
        <v>47.14</v>
      </c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20">
        <f t="shared" ref="AP2:AP65" si="3">SUM(AB2:AO2)</f>
        <v>47.14</v>
      </c>
      <c r="AQ2" s="13">
        <f>IF(TabProd[[#This Row],[Total Daily]]=0,"",TabProd[[#This Row],[Total]]/TabProd[[#This Row],[Total Daily]])</f>
        <v>4.2854545454545452</v>
      </c>
    </row>
    <row r="3" spans="1:43" x14ac:dyDescent="0.3">
      <c r="A3" s="26">
        <v>46023</v>
      </c>
      <c r="B3" s="24" t="s">
        <v>101</v>
      </c>
      <c r="C3" s="14"/>
      <c r="D3" s="22">
        <v>3445</v>
      </c>
      <c r="E3" s="15" t="s">
        <v>7</v>
      </c>
      <c r="F3" s="15" t="s">
        <v>34</v>
      </c>
      <c r="G3" s="15" t="s">
        <v>100</v>
      </c>
      <c r="H3" s="22">
        <v>4912</v>
      </c>
      <c r="I3" s="27">
        <v>45901</v>
      </c>
      <c r="J3" s="27">
        <v>45930</v>
      </c>
      <c r="K3" s="28">
        <v>-22800</v>
      </c>
      <c r="L3" s="29">
        <f>SUM(TabProd[[#This Row],[Personal]:[Engineering]])</f>
        <v>-22800</v>
      </c>
      <c r="M3" s="31" t="str">
        <f>IF(TabProd[[#This Row],[Amount Charged]]&lt;&gt;TabProd[[#This Row],[Value]],TabProd[[#This Row],[Amount Charged]]-TabProd[[#This Row],[Value]],"")</f>
        <v/>
      </c>
      <c r="N3" s="53">
        <v>5089</v>
      </c>
      <c r="O3" s="27">
        <v>45932</v>
      </c>
      <c r="P3" s="37">
        <v>0</v>
      </c>
      <c r="Q3" s="34">
        <v>-22800</v>
      </c>
      <c r="R3" s="16"/>
      <c r="S3" s="15" t="str">
        <f t="shared" si="0"/>
        <v/>
      </c>
      <c r="T3" s="38"/>
      <c r="U3" s="34"/>
      <c r="V3" s="16"/>
      <c r="W3" s="15" t="str">
        <f t="shared" si="1"/>
        <v/>
      </c>
      <c r="X3" s="23">
        <f>TabProd[[#This Row],[Value]]-TabProd[[#This Row],[InvoiceTotal Value]]-TabProd[[#This Row],[Rental Equipment Invoice Value]]+AR3</f>
        <v>0</v>
      </c>
      <c r="Y3" s="14"/>
      <c r="Z3" s="14"/>
      <c r="AA3" s="15">
        <f t="shared" si="2"/>
        <v>0</v>
      </c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>
        <v>-22800</v>
      </c>
      <c r="AP3" s="20">
        <f t="shared" si="3"/>
        <v>-22800</v>
      </c>
      <c r="AQ3" s="13" t="str">
        <f>IF(TabProd[[#This Row],[Total Daily]]=0,"",TabProd[[#This Row],[Total]]/TabProd[[#This Row],[Total Daily]])</f>
        <v/>
      </c>
    </row>
    <row r="4" spans="1:43" x14ac:dyDescent="0.3">
      <c r="A4" s="26">
        <v>46023</v>
      </c>
      <c r="B4" s="24" t="s">
        <v>101</v>
      </c>
      <c r="C4" s="14"/>
      <c r="D4" s="22">
        <v>3573</v>
      </c>
      <c r="E4" s="15" t="s">
        <v>11</v>
      </c>
      <c r="F4" s="15" t="s">
        <v>36</v>
      </c>
      <c r="G4" s="15" t="s">
        <v>102</v>
      </c>
      <c r="H4" s="22">
        <v>5136</v>
      </c>
      <c r="I4" s="27">
        <v>45918</v>
      </c>
      <c r="J4" s="27">
        <v>45921</v>
      </c>
      <c r="K4" s="28">
        <v>-13814.4</v>
      </c>
      <c r="L4" s="29">
        <f>SUM(TabProd[[#This Row],[Personal]:[Engineering]])</f>
        <v>-13814.399999999998</v>
      </c>
      <c r="M4" s="31" t="str">
        <f>IF(TabProd[[#This Row],[Amount Charged]]&lt;&gt;TabProd[[#This Row],[Value]],TabProd[[#This Row],[Amount Charged]]-TabProd[[#This Row],[Value]],"")</f>
        <v/>
      </c>
      <c r="N4" s="24">
        <v>5085</v>
      </c>
      <c r="O4" s="27">
        <v>45930</v>
      </c>
      <c r="P4" s="37">
        <v>3912</v>
      </c>
      <c r="Q4" s="34">
        <v>-13814.4</v>
      </c>
      <c r="R4" s="16">
        <v>45968</v>
      </c>
      <c r="S4" s="15">
        <f t="shared" si="0"/>
        <v>47</v>
      </c>
      <c r="T4" s="38"/>
      <c r="U4" s="34"/>
      <c r="V4" s="16"/>
      <c r="W4" s="15" t="str">
        <f t="shared" si="1"/>
        <v/>
      </c>
      <c r="X4" s="23">
        <f>TabProd[[#This Row],[Value]]-TabProd[[#This Row],[InvoiceTotal Value]]-TabProd[[#This Row],[Rental Equipment Invoice Value]]+AR3</f>
        <v>1.8189894035458565E-12</v>
      </c>
      <c r="Y4" s="14">
        <v>-6</v>
      </c>
      <c r="Z4" s="14"/>
      <c r="AA4" s="15">
        <f t="shared" si="2"/>
        <v>-6</v>
      </c>
      <c r="AB4" s="13">
        <v>-12614.399999999998</v>
      </c>
      <c r="AC4" s="13"/>
      <c r="AD4" s="13"/>
      <c r="AE4" s="13"/>
      <c r="AF4" s="13"/>
      <c r="AG4" s="13">
        <v>-1200</v>
      </c>
      <c r="AH4" s="13"/>
      <c r="AI4" s="13"/>
      <c r="AJ4" s="13"/>
      <c r="AK4" s="13"/>
      <c r="AL4" s="13"/>
      <c r="AM4" s="13"/>
      <c r="AN4" s="13"/>
      <c r="AO4" s="13"/>
      <c r="AP4" s="20">
        <f t="shared" si="3"/>
        <v>-13814.399999999998</v>
      </c>
      <c r="AQ4" s="13">
        <f>IF(TabProd[[#This Row],[Total Daily]]=0,"",TabProd[[#This Row],[Total]]/TabProd[[#This Row],[Total Daily]])</f>
        <v>2302.3999999999996</v>
      </c>
    </row>
    <row r="5" spans="1:43" x14ac:dyDescent="0.3">
      <c r="A5" s="26">
        <v>46023</v>
      </c>
      <c r="B5" s="24" t="s">
        <v>101</v>
      </c>
      <c r="C5" s="14"/>
      <c r="D5" s="22">
        <v>3475</v>
      </c>
      <c r="E5" s="15" t="s">
        <v>10</v>
      </c>
      <c r="F5" s="15" t="s">
        <v>50</v>
      </c>
      <c r="G5" s="15" t="s">
        <v>115</v>
      </c>
      <c r="H5" s="22">
        <v>4881</v>
      </c>
      <c r="I5" s="27">
        <v>45929</v>
      </c>
      <c r="J5" s="27">
        <v>45933</v>
      </c>
      <c r="K5" s="28">
        <v>-148800.79999999999</v>
      </c>
      <c r="L5" s="29">
        <f>SUM(TabProd[[#This Row],[Personal]:[Engineering]])</f>
        <v>-148800.79999999999</v>
      </c>
      <c r="M5" s="31" t="str">
        <f>IF(TabProd[[#This Row],[Amount Charged]]&lt;&gt;TabProd[[#This Row],[Value]],TabProd[[#This Row],[Amount Charged]]-TabProd[[#This Row],[Value]],"")</f>
        <v/>
      </c>
      <c r="N5" s="24">
        <v>5189</v>
      </c>
      <c r="O5" s="27"/>
      <c r="P5" s="37">
        <v>1445</v>
      </c>
      <c r="Q5" s="34">
        <v>506.6</v>
      </c>
      <c r="R5" s="16">
        <v>45974</v>
      </c>
      <c r="S5" s="15">
        <f t="shared" si="0"/>
        <v>41</v>
      </c>
      <c r="T5" s="38">
        <v>903</v>
      </c>
      <c r="U5" s="34">
        <v>-149307.4</v>
      </c>
      <c r="V5" s="16">
        <v>46339</v>
      </c>
      <c r="W5" s="15">
        <f t="shared" si="1"/>
        <v>406</v>
      </c>
      <c r="X5" s="23">
        <f>TabProd[[#This Row],[Value]]-TabProd[[#This Row],[InvoiceTotal Value]]-TabProd[[#This Row],[Rental Equipment Invoice Value]]+AR4</f>
        <v>0</v>
      </c>
      <c r="Y5" s="14"/>
      <c r="Z5" s="14"/>
      <c r="AA5" s="15">
        <f t="shared" si="2"/>
        <v>0</v>
      </c>
      <c r="AB5" s="13"/>
      <c r="AC5" s="13"/>
      <c r="AD5" s="13">
        <v>164.80999999999995</v>
      </c>
      <c r="AE5" s="13">
        <v>341.79</v>
      </c>
      <c r="AF5" s="13"/>
      <c r="AG5" s="13">
        <v>-149307.4</v>
      </c>
      <c r="AH5" s="13"/>
      <c r="AI5" s="13"/>
      <c r="AJ5" s="13"/>
      <c r="AK5" s="13"/>
      <c r="AL5" s="13"/>
      <c r="AM5" s="13"/>
      <c r="AN5" s="13"/>
      <c r="AO5" s="13"/>
      <c r="AP5" s="20">
        <f t="shared" si="3"/>
        <v>-148800.79999999999</v>
      </c>
      <c r="AQ5" s="13" t="str">
        <f>IF(TabProd[[#This Row],[Total Daily]]=0,"",TabProd[[#This Row],[Total]]/TabProd[[#This Row],[Total Daily]])</f>
        <v/>
      </c>
    </row>
    <row r="6" spans="1:43" x14ac:dyDescent="0.3">
      <c r="A6" s="26">
        <v>46023</v>
      </c>
      <c r="B6" s="24" t="s">
        <v>101</v>
      </c>
      <c r="C6" s="14"/>
      <c r="D6" s="22">
        <v>3445</v>
      </c>
      <c r="E6" s="15" t="s">
        <v>7</v>
      </c>
      <c r="F6" s="15" t="s">
        <v>34</v>
      </c>
      <c r="G6" s="15" t="s">
        <v>100</v>
      </c>
      <c r="H6" s="22">
        <v>4912</v>
      </c>
      <c r="I6" s="27">
        <v>45931</v>
      </c>
      <c r="J6" s="27">
        <v>45961</v>
      </c>
      <c r="K6" s="28">
        <v>-22800</v>
      </c>
      <c r="L6" s="29">
        <f>SUM(TabProd[[#This Row],[Personal]:[Engineering]])</f>
        <v>-22800</v>
      </c>
      <c r="M6" s="31" t="str">
        <f>IF(TabProd[[#This Row],[Amount Charged]]&lt;&gt;TabProd[[#This Row],[Value]],TabProd[[#This Row],[Amount Charged]]-TabProd[[#This Row],[Value]],"")</f>
        <v/>
      </c>
      <c r="N6" s="53">
        <v>5154</v>
      </c>
      <c r="O6" s="27"/>
      <c r="P6" s="37">
        <v>0</v>
      </c>
      <c r="Q6" s="34">
        <v>-22800</v>
      </c>
      <c r="R6" s="16"/>
      <c r="S6" s="15" t="str">
        <f t="shared" si="0"/>
        <v/>
      </c>
      <c r="T6" s="38"/>
      <c r="U6" s="34"/>
      <c r="V6" s="16"/>
      <c r="W6" s="15" t="str">
        <f t="shared" si="1"/>
        <v/>
      </c>
      <c r="X6" s="23">
        <f>TabProd[[#This Row],[Value]]-TabProd[[#This Row],[InvoiceTotal Value]]-TabProd[[#This Row],[Rental Equipment Invoice Value]]+AR6</f>
        <v>0</v>
      </c>
      <c r="Y6" s="14"/>
      <c r="Z6" s="14"/>
      <c r="AA6" s="15">
        <f t="shared" si="2"/>
        <v>0</v>
      </c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>
        <v>-22800</v>
      </c>
      <c r="AP6" s="20">
        <f t="shared" si="3"/>
        <v>-22800</v>
      </c>
      <c r="AQ6" s="13" t="str">
        <f>IF(TabProd[[#This Row],[Total Daily]]=0,"",TabProd[[#This Row],[Total]]/TabProd[[#This Row],[Total Daily]])</f>
        <v/>
      </c>
    </row>
    <row r="7" spans="1:43" x14ac:dyDescent="0.3">
      <c r="A7" s="26">
        <v>46023</v>
      </c>
      <c r="B7" s="24" t="s">
        <v>101</v>
      </c>
      <c r="C7" s="14"/>
      <c r="D7" s="22">
        <v>3292</v>
      </c>
      <c r="E7" s="15" t="s">
        <v>9</v>
      </c>
      <c r="F7" s="15" t="s">
        <v>34</v>
      </c>
      <c r="G7" s="15" t="s">
        <v>104</v>
      </c>
      <c r="H7" s="22">
        <v>3970</v>
      </c>
      <c r="I7" s="27">
        <v>45933</v>
      </c>
      <c r="J7" s="27">
        <v>45961</v>
      </c>
      <c r="K7" s="28">
        <v>30438.26</v>
      </c>
      <c r="L7" s="29">
        <f>SUM(TabProd[[#This Row],[Personal]:[Engineering]])</f>
        <v>30438.26</v>
      </c>
      <c r="M7" s="31" t="str">
        <f>IF(TabProd[[#This Row],[Amount Charged]]&lt;&gt;TabProd[[#This Row],[Value]],TabProd[[#This Row],[Amount Charged]]-TabProd[[#This Row],[Value]],"")</f>
        <v/>
      </c>
      <c r="N7" s="24">
        <v>5177</v>
      </c>
      <c r="O7" s="27"/>
      <c r="P7" s="38">
        <v>1448</v>
      </c>
      <c r="Q7" s="34">
        <v>30438.26</v>
      </c>
      <c r="R7" s="16">
        <v>45974</v>
      </c>
      <c r="S7" s="15">
        <f t="shared" si="0"/>
        <v>13</v>
      </c>
      <c r="T7" s="38">
        <v>905</v>
      </c>
      <c r="U7" s="34">
        <v>0</v>
      </c>
      <c r="V7" s="16">
        <v>45974</v>
      </c>
      <c r="W7" s="15">
        <f t="shared" si="1"/>
        <v>13</v>
      </c>
      <c r="X7" s="23">
        <f>TabProd[[#This Row],[Value]]-TabProd[[#This Row],[InvoiceTotal Value]]-TabProd[[#This Row],[Rental Equipment Invoice Value]]+AR7</f>
        <v>0</v>
      </c>
      <c r="Y7" s="14"/>
      <c r="Z7" s="14"/>
      <c r="AA7" s="15">
        <f t="shared" si="2"/>
        <v>0</v>
      </c>
      <c r="AB7" s="13">
        <v>23768.519999999997</v>
      </c>
      <c r="AC7" s="13"/>
      <c r="AD7" s="13"/>
      <c r="AE7" s="13">
        <v>538.20000000000005</v>
      </c>
      <c r="AF7" s="13"/>
      <c r="AG7" s="13"/>
      <c r="AH7" s="13"/>
      <c r="AI7" s="13"/>
      <c r="AJ7" s="13"/>
      <c r="AK7" s="13"/>
      <c r="AL7" s="13">
        <v>6131.54</v>
      </c>
      <c r="AM7" s="13"/>
      <c r="AN7" s="13"/>
      <c r="AO7" s="13"/>
      <c r="AP7" s="20">
        <f t="shared" si="3"/>
        <v>30438.26</v>
      </c>
      <c r="AQ7" s="13" t="str">
        <f>IF(TabProd[[#This Row],[Total Daily]]=0,"",TabProd[[#This Row],[Total]]/TabProd[[#This Row],[Total Daily]])</f>
        <v/>
      </c>
    </row>
    <row r="8" spans="1:43" x14ac:dyDescent="0.3">
      <c r="A8" s="26">
        <v>46023</v>
      </c>
      <c r="B8" s="24" t="s">
        <v>101</v>
      </c>
      <c r="C8" s="14"/>
      <c r="D8" s="35">
        <v>3045</v>
      </c>
      <c r="E8" s="15" t="s">
        <v>12</v>
      </c>
      <c r="F8" s="15" t="s">
        <v>34</v>
      </c>
      <c r="G8" s="15" t="s">
        <v>104</v>
      </c>
      <c r="H8" s="22">
        <v>3983</v>
      </c>
      <c r="I8" s="27">
        <v>45940</v>
      </c>
      <c r="J8" s="27">
        <v>45954</v>
      </c>
      <c r="K8" s="28">
        <v>864</v>
      </c>
      <c r="L8" s="29">
        <f>SUM(TabProd[[#This Row],[Personal]:[Engineering]])</f>
        <v>864</v>
      </c>
      <c r="M8" s="31" t="str">
        <f>IF(TabProd[[#This Row],[Amount Charged]]&lt;&gt;TabProd[[#This Row],[Value]],TabProd[[#This Row],[Amount Charged]]-TabProd[[#This Row],[Value]],"")</f>
        <v/>
      </c>
      <c r="N8" s="24">
        <v>5204</v>
      </c>
      <c r="O8" s="27">
        <v>45965</v>
      </c>
      <c r="P8" s="37">
        <v>1447</v>
      </c>
      <c r="Q8" s="34">
        <v>864</v>
      </c>
      <c r="R8" s="16">
        <v>45974</v>
      </c>
      <c r="S8" s="15">
        <f t="shared" si="0"/>
        <v>20</v>
      </c>
      <c r="T8" s="38">
        <v>904</v>
      </c>
      <c r="U8" s="34">
        <v>0</v>
      </c>
      <c r="V8" s="16">
        <v>45974</v>
      </c>
      <c r="W8" s="15">
        <f t="shared" si="1"/>
        <v>20</v>
      </c>
      <c r="X8" s="23">
        <f>TabProd[[#This Row],[Value]]-TabProd[[#This Row],[InvoiceTotal Value]]-TabProd[[#This Row],[Rental Equipment Invoice Value]]+AR8</f>
        <v>0</v>
      </c>
      <c r="Y8" s="14"/>
      <c r="Z8" s="14"/>
      <c r="AA8" s="15">
        <f t="shared" si="2"/>
        <v>0</v>
      </c>
      <c r="AB8" s="13"/>
      <c r="AC8" s="13"/>
      <c r="AD8" s="13">
        <v>864</v>
      </c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20">
        <f t="shared" si="3"/>
        <v>864</v>
      </c>
      <c r="AQ8" s="13" t="str">
        <f>IF(TabProd[[#This Row],[Total Daily]]=0,"",TabProd[[#This Row],[Total]]/TabProd[[#This Row],[Total Daily]])</f>
        <v/>
      </c>
    </row>
    <row r="9" spans="1:43" x14ac:dyDescent="0.3">
      <c r="A9" s="26">
        <v>46023</v>
      </c>
      <c r="B9" s="24" t="s">
        <v>101</v>
      </c>
      <c r="C9" s="14"/>
      <c r="D9" s="22">
        <v>3380</v>
      </c>
      <c r="E9" s="15" t="s">
        <v>10</v>
      </c>
      <c r="F9" s="15" t="s">
        <v>35</v>
      </c>
      <c r="G9" s="15" t="s">
        <v>105</v>
      </c>
      <c r="H9" s="22">
        <v>4784</v>
      </c>
      <c r="I9" s="27">
        <v>45943</v>
      </c>
      <c r="J9" s="27">
        <v>45953</v>
      </c>
      <c r="K9" s="28">
        <v>-4977.3900000000003</v>
      </c>
      <c r="L9" s="29">
        <f>SUM(TabProd[[#This Row],[Personal]:[Engineering]])</f>
        <v>-4977.3900000000003</v>
      </c>
      <c r="M9" s="31" t="str">
        <f>IF(TabProd[[#This Row],[Amount Charged]]&lt;&gt;TabProd[[#This Row],[Value]],TabProd[[#This Row],[Amount Charged]]-TabProd[[#This Row],[Value]],"")</f>
        <v/>
      </c>
      <c r="N9" s="24">
        <v>5183</v>
      </c>
      <c r="O9" s="27">
        <v>46028</v>
      </c>
      <c r="P9" s="37">
        <v>1620</v>
      </c>
      <c r="Q9" s="34">
        <v>-4977.3900000000003</v>
      </c>
      <c r="R9" s="16">
        <v>46041</v>
      </c>
      <c r="S9" s="15">
        <f t="shared" si="0"/>
        <v>88</v>
      </c>
      <c r="T9" s="38"/>
      <c r="U9" s="34"/>
      <c r="V9" s="16"/>
      <c r="W9" s="15" t="str">
        <f t="shared" si="1"/>
        <v/>
      </c>
      <c r="X9" s="23">
        <f>TabProd[[#This Row],[Value]]-TabProd[[#This Row],[InvoiceTotal Value]]-TabProd[[#This Row],[Rental Equipment Invoice Value]]+AR9</f>
        <v>0</v>
      </c>
      <c r="Y9" s="14">
        <v>-1</v>
      </c>
      <c r="Z9" s="14"/>
      <c r="AA9" s="15">
        <f t="shared" si="2"/>
        <v>-1</v>
      </c>
      <c r="AB9" s="13">
        <v>-4977.3900000000003</v>
      </c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20">
        <f t="shared" si="3"/>
        <v>-4977.3900000000003</v>
      </c>
      <c r="AQ9" s="13">
        <f>IF(TabProd[[#This Row],[Total Daily]]=0,"",TabProd[[#This Row],[Total]]/TabProd[[#This Row],[Total Daily]])</f>
        <v>4977.3900000000003</v>
      </c>
    </row>
    <row r="10" spans="1:43" x14ac:dyDescent="0.3">
      <c r="A10" s="26">
        <v>46023</v>
      </c>
      <c r="B10" s="24" t="s">
        <v>101</v>
      </c>
      <c r="C10" s="14"/>
      <c r="D10" s="22">
        <v>3580</v>
      </c>
      <c r="E10" s="15" t="s">
        <v>10</v>
      </c>
      <c r="F10" s="15" t="s">
        <v>43</v>
      </c>
      <c r="G10" s="15" t="s">
        <v>104</v>
      </c>
      <c r="H10" s="22">
        <v>5158</v>
      </c>
      <c r="I10" s="27">
        <v>45943</v>
      </c>
      <c r="J10" s="27">
        <v>45954</v>
      </c>
      <c r="K10" s="28">
        <v>-78483.600000000006</v>
      </c>
      <c r="L10" s="29">
        <f>SUM(TabProd[[#This Row],[Personal]:[Engineering]])</f>
        <v>-78483.600000000006</v>
      </c>
      <c r="M10" s="31" t="str">
        <f>IF(TabProd[[#This Row],[Amount Charged]]&lt;&gt;TabProd[[#This Row],[Value]],TabProd[[#This Row],[Amount Charged]]-TabProd[[#This Row],[Value]],"")</f>
        <v/>
      </c>
      <c r="N10" s="24">
        <v>5172</v>
      </c>
      <c r="O10" s="27"/>
      <c r="P10" s="37">
        <v>0</v>
      </c>
      <c r="Q10" s="34">
        <v>-78483.600000000006</v>
      </c>
      <c r="R10" s="16"/>
      <c r="S10" s="15" t="str">
        <f t="shared" si="0"/>
        <v/>
      </c>
      <c r="T10" s="38"/>
      <c r="U10" s="34"/>
      <c r="V10" s="16"/>
      <c r="W10" s="15" t="str">
        <f t="shared" si="1"/>
        <v/>
      </c>
      <c r="X10" s="23">
        <f>TabProd[[#This Row],[Value]]-TabProd[[#This Row],[InvoiceTotal Value]]-TabProd[[#This Row],[Rental Equipment Invoice Value]]+AR9</f>
        <v>0</v>
      </c>
      <c r="Y10" s="14">
        <v>-30</v>
      </c>
      <c r="Z10" s="14"/>
      <c r="AA10" s="15">
        <f t="shared" si="2"/>
        <v>-30</v>
      </c>
      <c r="AB10" s="13">
        <v>-62856</v>
      </c>
      <c r="AC10" s="13"/>
      <c r="AD10" s="13">
        <v>-2160</v>
      </c>
      <c r="AE10" s="13"/>
      <c r="AF10" s="13"/>
      <c r="AG10" s="13">
        <v>-10281.6</v>
      </c>
      <c r="AH10" s="13">
        <v>-3186</v>
      </c>
      <c r="AI10" s="13"/>
      <c r="AJ10" s="13"/>
      <c r="AK10" s="13"/>
      <c r="AL10" s="13"/>
      <c r="AM10" s="13"/>
      <c r="AN10" s="13"/>
      <c r="AO10" s="13"/>
      <c r="AP10" s="20">
        <f t="shared" si="3"/>
        <v>-78483.600000000006</v>
      </c>
      <c r="AQ10" s="13">
        <f>IF(TabProd[[#This Row],[Total Daily]]=0,"",TabProd[[#This Row],[Total]]/TabProd[[#This Row],[Total Daily]])</f>
        <v>2616.1200000000003</v>
      </c>
    </row>
    <row r="11" spans="1:43" x14ac:dyDescent="0.3">
      <c r="A11" s="26">
        <v>46023</v>
      </c>
      <c r="B11" s="24" t="s">
        <v>101</v>
      </c>
      <c r="C11" s="14"/>
      <c r="D11" s="22">
        <v>3606</v>
      </c>
      <c r="E11" s="15" t="s">
        <v>8</v>
      </c>
      <c r="F11" s="15" t="s">
        <v>34</v>
      </c>
      <c r="G11" s="15" t="s">
        <v>104</v>
      </c>
      <c r="H11" s="22">
        <v>5228</v>
      </c>
      <c r="I11" s="27">
        <v>45960</v>
      </c>
      <c r="J11" s="27">
        <v>45969</v>
      </c>
      <c r="K11" s="28">
        <v>27319.68</v>
      </c>
      <c r="L11" s="29">
        <f>SUM(TabProd[[#This Row],[Personal]:[Engineering]])</f>
        <v>27319.679999999997</v>
      </c>
      <c r="M11" s="31" t="str">
        <f>IF(TabProd[[#This Row],[Amount Charged]]&lt;&gt;TabProd[[#This Row],[Value]],TabProd[[#This Row],[Amount Charged]]-TabProd[[#This Row],[Value]],"")</f>
        <v/>
      </c>
      <c r="N11" s="24">
        <v>5237</v>
      </c>
      <c r="O11" s="27">
        <v>46079</v>
      </c>
      <c r="P11" s="37"/>
      <c r="Q11" s="34"/>
      <c r="R11" s="16"/>
      <c r="S11" s="15" t="str">
        <f t="shared" si="0"/>
        <v/>
      </c>
      <c r="T11" s="38">
        <v>1109</v>
      </c>
      <c r="U11" s="34">
        <v>27319.68</v>
      </c>
      <c r="V11" s="16">
        <v>46099</v>
      </c>
      <c r="W11" s="15">
        <f t="shared" si="1"/>
        <v>130</v>
      </c>
      <c r="X11" s="23">
        <f>TabProd[[#This Row],[Value]]-TabProd[[#This Row],[InvoiceTotal Value]]-TabProd[[#This Row],[Rental Equipment Invoice Value]]+AR8</f>
        <v>-3.637978807091713E-12</v>
      </c>
      <c r="Y11" s="14"/>
      <c r="Z11" s="14"/>
      <c r="AA11" s="15">
        <f t="shared" si="2"/>
        <v>0</v>
      </c>
      <c r="AB11" s="13"/>
      <c r="AC11" s="13"/>
      <c r="AD11" s="13"/>
      <c r="AE11" s="13"/>
      <c r="AF11" s="13"/>
      <c r="AG11" s="13">
        <v>27319.679999999997</v>
      </c>
      <c r="AH11" s="13"/>
      <c r="AI11" s="13"/>
      <c r="AJ11" s="13"/>
      <c r="AK11" s="13"/>
      <c r="AL11" s="13"/>
      <c r="AM11" s="13"/>
      <c r="AN11" s="13"/>
      <c r="AO11" s="13"/>
      <c r="AP11" s="20">
        <f t="shared" si="3"/>
        <v>27319.679999999997</v>
      </c>
      <c r="AQ11" s="13" t="str">
        <f>IF(TabProd[[#This Row],[Total Daily]]=0,"",TabProd[[#This Row],[Total]]/TabProd[[#This Row],[Total Daily]])</f>
        <v/>
      </c>
    </row>
    <row r="12" spans="1:43" x14ac:dyDescent="0.3">
      <c r="A12" s="26">
        <v>46054</v>
      </c>
      <c r="B12" s="24" t="s">
        <v>101</v>
      </c>
      <c r="C12" s="14"/>
      <c r="D12" s="22">
        <v>3608</v>
      </c>
      <c r="E12" s="15" t="s">
        <v>10</v>
      </c>
      <c r="F12" s="15" t="s">
        <v>34</v>
      </c>
      <c r="G12" s="15" t="s">
        <v>104</v>
      </c>
      <c r="H12" s="22">
        <v>5202</v>
      </c>
      <c r="I12" s="27">
        <v>45960</v>
      </c>
      <c r="J12" s="27">
        <v>46054</v>
      </c>
      <c r="K12" s="28">
        <v>43152</v>
      </c>
      <c r="L12" s="29">
        <f>SUM(TabProd[[#This Row],[Personal]:[Engineering]])</f>
        <v>43152</v>
      </c>
      <c r="M12" s="31" t="str">
        <f>IF(TabProd[[#This Row],[Amount Charged]]&lt;&gt;TabProd[[#This Row],[Value]],TabProd[[#This Row],[Amount Charged]]-TabProd[[#This Row],[Value]],"")</f>
        <v/>
      </c>
      <c r="N12" s="24">
        <v>5299</v>
      </c>
      <c r="O12" s="27">
        <v>46066</v>
      </c>
      <c r="P12" s="37">
        <v>1743</v>
      </c>
      <c r="Q12" s="34">
        <v>43152</v>
      </c>
      <c r="R12" s="16">
        <v>46084</v>
      </c>
      <c r="S12" s="15">
        <f t="shared" si="0"/>
        <v>30</v>
      </c>
      <c r="T12" s="38"/>
      <c r="U12" s="34"/>
      <c r="V12" s="16"/>
      <c r="W12" s="15" t="str">
        <f t="shared" si="1"/>
        <v/>
      </c>
      <c r="X12" s="23">
        <f>TabProd[[#This Row],[Value]]-TabProd[[#This Row],[InvoiceTotal Value]]-TabProd[[#This Row],[Rental Equipment Invoice Value]]+AR11</f>
        <v>0</v>
      </c>
      <c r="Y12" s="14"/>
      <c r="Z12" s="14"/>
      <c r="AA12" s="15">
        <f t="shared" si="2"/>
        <v>0</v>
      </c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>
        <v>405</v>
      </c>
      <c r="AO12" s="13">
        <v>42747</v>
      </c>
      <c r="AP12" s="20">
        <f t="shared" si="3"/>
        <v>43152</v>
      </c>
      <c r="AQ12" s="13" t="str">
        <f>IF(TabProd[[#This Row],[Total Daily]]=0,"",TabProd[[#This Row],[Total]]/TabProd[[#This Row],[Total Daily]])</f>
        <v/>
      </c>
    </row>
    <row r="13" spans="1:43" x14ac:dyDescent="0.3">
      <c r="A13" s="26">
        <v>46082</v>
      </c>
      <c r="B13" s="24" t="s">
        <v>101</v>
      </c>
      <c r="C13" s="14"/>
      <c r="D13" s="22">
        <v>3606</v>
      </c>
      <c r="E13" s="15" t="s">
        <v>8</v>
      </c>
      <c r="F13" s="15" t="s">
        <v>34</v>
      </c>
      <c r="G13" s="15" t="s">
        <v>104</v>
      </c>
      <c r="H13" s="22">
        <v>5228</v>
      </c>
      <c r="I13" s="27">
        <v>45960</v>
      </c>
      <c r="J13" s="27">
        <v>45969</v>
      </c>
      <c r="K13" s="28">
        <v>-33827.760000000002</v>
      </c>
      <c r="L13" s="29">
        <f>SUM(TabProd[[#This Row],[Personal]:[Engineering]])</f>
        <v>-33827.760000000002</v>
      </c>
      <c r="M13" s="31" t="str">
        <f>IF(TabProd[[#This Row],[Amount Charged]]&lt;&gt;TabProd[[#This Row],[Value]],TabProd[[#This Row],[Amount Charged]]-TabProd[[#This Row],[Value]],"")</f>
        <v/>
      </c>
      <c r="N13" s="24">
        <v>5237</v>
      </c>
      <c r="O13" s="27">
        <v>46079</v>
      </c>
      <c r="P13" s="37"/>
      <c r="Q13" s="34"/>
      <c r="R13" s="16"/>
      <c r="S13" s="15" t="str">
        <f t="shared" si="0"/>
        <v/>
      </c>
      <c r="T13" s="38">
        <v>1109</v>
      </c>
      <c r="U13" s="34">
        <v>-33827.760000000002</v>
      </c>
      <c r="V13" s="16">
        <v>46099</v>
      </c>
      <c r="W13" s="15">
        <f t="shared" si="1"/>
        <v>130</v>
      </c>
      <c r="X13" s="23">
        <f>TabProd[[#This Row],[Value]]-TabProd[[#This Row],[InvoiceTotal Value]]-TabProd[[#This Row],[Rental Equipment Invoice Value]]+AR13</f>
        <v>0</v>
      </c>
      <c r="Y13" s="14"/>
      <c r="Z13" s="14"/>
      <c r="AA13" s="15">
        <f t="shared" si="2"/>
        <v>0</v>
      </c>
      <c r="AB13" s="13"/>
      <c r="AC13" s="13"/>
      <c r="AD13" s="13"/>
      <c r="AE13" s="13"/>
      <c r="AF13" s="13"/>
      <c r="AG13" s="13">
        <v>-33827.760000000002</v>
      </c>
      <c r="AH13" s="13"/>
      <c r="AI13" s="13"/>
      <c r="AJ13" s="13"/>
      <c r="AK13" s="13"/>
      <c r="AL13" s="13"/>
      <c r="AM13" s="13"/>
      <c r="AN13" s="13"/>
      <c r="AO13" s="13"/>
      <c r="AP13" s="20">
        <f t="shared" si="3"/>
        <v>-33827.760000000002</v>
      </c>
      <c r="AQ13" s="13" t="str">
        <f>IF(TabProd[[#This Row],[Total Daily]]=0,"",TabProd[[#This Row],[Total]]/TabProd[[#This Row],[Total Daily]])</f>
        <v/>
      </c>
    </row>
    <row r="14" spans="1:43" x14ac:dyDescent="0.3">
      <c r="A14" s="26">
        <v>46054</v>
      </c>
      <c r="B14" s="24" t="s">
        <v>101</v>
      </c>
      <c r="C14" s="14"/>
      <c r="D14" s="22">
        <v>3359</v>
      </c>
      <c r="E14" s="15" t="s">
        <v>11</v>
      </c>
      <c r="F14" s="15" t="s">
        <v>44</v>
      </c>
      <c r="G14" s="15" t="s">
        <v>127</v>
      </c>
      <c r="H14" s="22">
        <v>4730</v>
      </c>
      <c r="I14" s="27">
        <v>45962</v>
      </c>
      <c r="J14" s="27">
        <v>45991</v>
      </c>
      <c r="K14" s="28">
        <v>-83864</v>
      </c>
      <c r="L14" s="29">
        <f>SUM(TabProd[[#This Row],[Personal]:[Engineering]])</f>
        <v>-83864</v>
      </c>
      <c r="M14" s="31" t="str">
        <f>IF(TabProd[[#This Row],[Amount Charged]]&lt;&gt;TabProd[[#This Row],[Value]],TabProd[[#This Row],[Amount Charged]]-TabProd[[#This Row],[Value]],"")</f>
        <v/>
      </c>
      <c r="N14" s="24">
        <v>5244</v>
      </c>
      <c r="O14" s="27">
        <v>45992</v>
      </c>
      <c r="P14" s="37">
        <v>19</v>
      </c>
      <c r="Q14" s="34">
        <v>-83864</v>
      </c>
      <c r="R14" s="16">
        <v>46078</v>
      </c>
      <c r="S14" s="15">
        <f t="shared" si="0"/>
        <v>87</v>
      </c>
      <c r="T14" s="38">
        <v>2556</v>
      </c>
      <c r="U14" s="34"/>
      <c r="V14" s="16">
        <v>46078</v>
      </c>
      <c r="W14" s="15">
        <f t="shared" si="1"/>
        <v>87</v>
      </c>
      <c r="X14" s="23">
        <f>TabProd[[#This Row],[Value]]-TabProd[[#This Row],[InvoiceTotal Value]]-TabProd[[#This Row],[Rental Equipment Invoice Value]]+AR14</f>
        <v>0</v>
      </c>
      <c r="Y14" s="14"/>
      <c r="Z14" s="14"/>
      <c r="AA14" s="15">
        <f t="shared" si="2"/>
        <v>0</v>
      </c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>
        <v>-83864</v>
      </c>
      <c r="AN14" s="13"/>
      <c r="AO14" s="13"/>
      <c r="AP14" s="20">
        <f t="shared" si="3"/>
        <v>-83864</v>
      </c>
      <c r="AQ14" s="13" t="str">
        <f>IF(TabProd[[#This Row],[Total Daily]]=0,"",TabProd[[#This Row],[Total]]/TabProd[[#This Row],[Total Daily]])</f>
        <v/>
      </c>
    </row>
    <row r="15" spans="1:43" x14ac:dyDescent="0.3">
      <c r="A15" s="26">
        <v>46023</v>
      </c>
      <c r="B15" s="24" t="s">
        <v>101</v>
      </c>
      <c r="C15" s="14"/>
      <c r="D15" s="22">
        <v>3292</v>
      </c>
      <c r="E15" s="15" t="s">
        <v>9</v>
      </c>
      <c r="F15" s="15" t="s">
        <v>34</v>
      </c>
      <c r="G15" s="15" t="s">
        <v>104</v>
      </c>
      <c r="H15" s="22">
        <v>3970</v>
      </c>
      <c r="I15" s="27">
        <v>45969</v>
      </c>
      <c r="J15" s="27">
        <v>45975</v>
      </c>
      <c r="K15" s="28">
        <v>-45179.75</v>
      </c>
      <c r="L15" s="29">
        <f>SUM(TabProd[[#This Row],[Personal]:[Engineering]])</f>
        <v>-45179.75</v>
      </c>
      <c r="M15" s="31" t="str">
        <f>IF(TabProd[[#This Row],[Amount Charged]]&lt;&gt;TabProd[[#This Row],[Value]],TabProd[[#This Row],[Amount Charged]]-TabProd[[#This Row],[Value]],"")</f>
        <v/>
      </c>
      <c r="N15" s="24">
        <v>5256</v>
      </c>
      <c r="O15" s="27">
        <v>46001</v>
      </c>
      <c r="P15" s="37">
        <v>1623</v>
      </c>
      <c r="Q15" s="34">
        <v>-27107.85</v>
      </c>
      <c r="R15" s="16">
        <v>46041</v>
      </c>
      <c r="S15" s="15">
        <f t="shared" si="0"/>
        <v>66</v>
      </c>
      <c r="T15" s="38">
        <v>1004</v>
      </c>
      <c r="U15" s="34">
        <v>-18071.900000000001</v>
      </c>
      <c r="V15" s="16">
        <v>46041</v>
      </c>
      <c r="W15" s="15">
        <f t="shared" si="1"/>
        <v>66</v>
      </c>
      <c r="X15" s="23">
        <f>TabProd[[#This Row],[Value]]-TabProd[[#This Row],[InvoiceTotal Value]]-TabProd[[#This Row],[Rental Equipment Invoice Value]]+AR15</f>
        <v>0</v>
      </c>
      <c r="Y15" s="14">
        <v>-6</v>
      </c>
      <c r="Z15" s="14"/>
      <c r="AA15" s="15">
        <f t="shared" si="2"/>
        <v>-6</v>
      </c>
      <c r="AB15" s="13">
        <v>-27107.85</v>
      </c>
      <c r="AC15" s="13"/>
      <c r="AD15" s="13"/>
      <c r="AE15" s="13"/>
      <c r="AF15" s="13"/>
      <c r="AG15" s="13">
        <v>-18071.900000000001</v>
      </c>
      <c r="AH15" s="13"/>
      <c r="AI15" s="13"/>
      <c r="AJ15" s="13"/>
      <c r="AK15" s="13"/>
      <c r="AL15" s="13"/>
      <c r="AM15" s="13"/>
      <c r="AN15" s="13"/>
      <c r="AO15" s="13"/>
      <c r="AP15" s="20">
        <f t="shared" si="3"/>
        <v>-45179.75</v>
      </c>
      <c r="AQ15" s="13">
        <f>IF(TabProd[[#This Row],[Total Daily]]=0,"",TabProd[[#This Row],[Total]]/TabProd[[#This Row],[Total Daily]])</f>
        <v>7529.958333333333</v>
      </c>
    </row>
    <row r="16" spans="1:43" x14ac:dyDescent="0.3">
      <c r="A16" s="26">
        <v>46082</v>
      </c>
      <c r="B16" s="24" t="s">
        <v>101</v>
      </c>
      <c r="C16" s="14"/>
      <c r="D16" s="22">
        <v>3572</v>
      </c>
      <c r="E16" s="15" t="s">
        <v>13</v>
      </c>
      <c r="F16" s="15" t="s">
        <v>25</v>
      </c>
      <c r="G16" s="15" t="s">
        <v>166</v>
      </c>
      <c r="H16" s="22">
        <v>5145</v>
      </c>
      <c r="I16" s="27">
        <v>45973</v>
      </c>
      <c r="J16" s="27">
        <v>45991</v>
      </c>
      <c r="K16" s="28">
        <v>870.16</v>
      </c>
      <c r="L16" s="29">
        <f>SUM(TabProd[[#This Row],[Personal]:[Engineering]])</f>
        <v>870.15999999999985</v>
      </c>
      <c r="M16" s="31" t="str">
        <f>IF(TabProd[[#This Row],[Amount Charged]]&lt;&gt;TabProd[[#This Row],[Value]],TabProd[[#This Row],[Amount Charged]]-TabProd[[#This Row],[Value]],"")</f>
        <v/>
      </c>
      <c r="N16" s="24">
        <v>5249</v>
      </c>
      <c r="O16" s="27">
        <v>46021</v>
      </c>
      <c r="P16" s="37">
        <v>1781</v>
      </c>
      <c r="Q16" s="34">
        <v>870.16</v>
      </c>
      <c r="R16" s="16">
        <v>46091</v>
      </c>
      <c r="S16" s="15">
        <f t="shared" si="0"/>
        <v>100</v>
      </c>
      <c r="T16" s="38"/>
      <c r="U16" s="34"/>
      <c r="V16" s="16"/>
      <c r="W16" s="15" t="str">
        <f t="shared" si="1"/>
        <v/>
      </c>
      <c r="X16" s="23">
        <f>TabProd[[#This Row],[Value]]-TabProd[[#This Row],[InvoiceTotal Value]]-TabProd[[#This Row],[Rental Equipment Invoice Value]]+AR16</f>
        <v>-1.1368683772161603E-13</v>
      </c>
      <c r="Y16" s="14">
        <v>-7</v>
      </c>
      <c r="Z16" s="14"/>
      <c r="AA16" s="15">
        <f t="shared" si="2"/>
        <v>-7</v>
      </c>
      <c r="AB16" s="13">
        <v>-1881.08</v>
      </c>
      <c r="AC16" s="13"/>
      <c r="AD16" s="13">
        <v>2751.24</v>
      </c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20">
        <f t="shared" si="3"/>
        <v>870.15999999999985</v>
      </c>
      <c r="AQ16" s="13">
        <f>IF(TabProd[[#This Row],[Total Daily]]=0,"",TabProd[[#This Row],[Total]]/TabProd[[#This Row],[Total Daily]])</f>
        <v>-124.30857142857141</v>
      </c>
    </row>
    <row r="17" spans="1:43" x14ac:dyDescent="0.3">
      <c r="A17" s="26">
        <v>46054</v>
      </c>
      <c r="B17" s="24" t="s">
        <v>101</v>
      </c>
      <c r="C17" s="14"/>
      <c r="D17" s="22">
        <v>3593</v>
      </c>
      <c r="E17" s="15" t="s">
        <v>11</v>
      </c>
      <c r="F17" s="15" t="s">
        <v>35</v>
      </c>
      <c r="G17" s="15" t="s">
        <v>106</v>
      </c>
      <c r="H17" s="22">
        <v>5154</v>
      </c>
      <c r="I17" s="27">
        <v>45977</v>
      </c>
      <c r="J17" s="27">
        <v>45983</v>
      </c>
      <c r="K17" s="28">
        <v>-4996.3999999999996</v>
      </c>
      <c r="L17" s="29">
        <f>SUM(TabProd[[#This Row],[Personal]:[Engineering]])</f>
        <v>-4996.3999999999996</v>
      </c>
      <c r="M17" s="31" t="str">
        <f>IF(TabProd[[#This Row],[Amount Charged]]&lt;&gt;TabProd[[#This Row],[Value]],TabProd[[#This Row],[Amount Charged]]-TabProd[[#This Row],[Value]],"")</f>
        <v/>
      </c>
      <c r="N17" s="24">
        <v>5270</v>
      </c>
      <c r="O17" s="27">
        <v>46020</v>
      </c>
      <c r="P17" s="37">
        <v>2</v>
      </c>
      <c r="Q17" s="34">
        <v>-4996.3999999999996</v>
      </c>
      <c r="R17" s="16">
        <v>46028</v>
      </c>
      <c r="S17" s="15">
        <f t="shared" si="0"/>
        <v>45</v>
      </c>
      <c r="T17" s="38"/>
      <c r="U17" s="34"/>
      <c r="V17" s="16"/>
      <c r="W17" s="15" t="str">
        <f t="shared" si="1"/>
        <v/>
      </c>
      <c r="X17" s="23">
        <f>TabProd[[#This Row],[Value]]-TabProd[[#This Row],[InvoiceTotal Value]]-TabProd[[#This Row],[Rental Equipment Invoice Value]]+AR16</f>
        <v>0</v>
      </c>
      <c r="Y17" s="14"/>
      <c r="Z17" s="14"/>
      <c r="AA17" s="15">
        <f t="shared" si="2"/>
        <v>0</v>
      </c>
      <c r="AB17" s="13"/>
      <c r="AC17" s="13"/>
      <c r="AD17" s="13"/>
      <c r="AE17" s="13"/>
      <c r="AF17" s="13"/>
      <c r="AG17" s="13">
        <v>-12726</v>
      </c>
      <c r="AH17" s="13">
        <v>7729.6</v>
      </c>
      <c r="AI17" s="13"/>
      <c r="AJ17" s="13"/>
      <c r="AK17" s="13"/>
      <c r="AL17" s="13"/>
      <c r="AM17" s="13"/>
      <c r="AN17" s="13"/>
      <c r="AO17" s="13"/>
      <c r="AP17" s="20">
        <f t="shared" si="3"/>
        <v>-4996.3999999999996</v>
      </c>
      <c r="AQ17" s="13" t="str">
        <f>IF(TabProd[[#This Row],[Total Daily]]=0,"",TabProd[[#This Row],[Total]]/TabProd[[#This Row],[Total Daily]])</f>
        <v/>
      </c>
    </row>
    <row r="18" spans="1:43" x14ac:dyDescent="0.3">
      <c r="A18" s="26">
        <v>46023</v>
      </c>
      <c r="B18" s="24" t="s">
        <v>101</v>
      </c>
      <c r="C18" s="14"/>
      <c r="D18" s="22">
        <v>3616</v>
      </c>
      <c r="E18" s="15" t="s">
        <v>11</v>
      </c>
      <c r="F18" s="15" t="s">
        <v>35</v>
      </c>
      <c r="G18" s="15" t="s">
        <v>106</v>
      </c>
      <c r="H18" s="22">
        <v>5233</v>
      </c>
      <c r="I18" s="27">
        <v>45980</v>
      </c>
      <c r="J18" s="27">
        <v>46355</v>
      </c>
      <c r="K18" s="28">
        <v>-11538.3</v>
      </c>
      <c r="L18" s="29">
        <f>SUM(TabProd[[#This Row],[Personal]:[Engineering]])</f>
        <v>-11538.300000000001</v>
      </c>
      <c r="M18" s="31" t="str">
        <f>IF(TabProd[[#This Row],[Amount Charged]]&lt;&gt;TabProd[[#This Row],[Value]],TabProd[[#This Row],[Amount Charged]]-TabProd[[#This Row],[Value]],"")</f>
        <v/>
      </c>
      <c r="N18" s="24">
        <v>5268</v>
      </c>
      <c r="O18" s="27">
        <v>46020</v>
      </c>
      <c r="P18" s="37">
        <v>1579</v>
      </c>
      <c r="Q18" s="34">
        <v>-10581.5</v>
      </c>
      <c r="R18" s="16">
        <v>46034</v>
      </c>
      <c r="S18" s="15">
        <f t="shared" si="0"/>
        <v>-321</v>
      </c>
      <c r="T18" s="38">
        <v>988</v>
      </c>
      <c r="U18" s="34">
        <v>-956.79999999999927</v>
      </c>
      <c r="V18" s="16">
        <v>46034</v>
      </c>
      <c r="W18" s="15">
        <f t="shared" si="1"/>
        <v>-321</v>
      </c>
      <c r="X18" s="23">
        <f>TabProd[[#This Row],[Value]]-TabProd[[#This Row],[InvoiceTotal Value]]-TabProd[[#This Row],[Rental Equipment Invoice Value]]+AR17</f>
        <v>-1.8189894035458565E-12</v>
      </c>
      <c r="Y18" s="14">
        <v>-4</v>
      </c>
      <c r="Z18" s="14">
        <v>-2</v>
      </c>
      <c r="AA18" s="15">
        <f t="shared" si="2"/>
        <v>-6</v>
      </c>
      <c r="AB18" s="13">
        <v>-8574.4000000000015</v>
      </c>
      <c r="AC18" s="13">
        <v>-2005.6</v>
      </c>
      <c r="AD18" s="13"/>
      <c r="AE18" s="13">
        <v>-1.5</v>
      </c>
      <c r="AF18" s="13"/>
      <c r="AG18" s="13">
        <v>-956.79999999999927</v>
      </c>
      <c r="AH18" s="13"/>
      <c r="AI18" s="13"/>
      <c r="AJ18" s="13"/>
      <c r="AK18" s="13"/>
      <c r="AL18" s="13"/>
      <c r="AM18" s="13"/>
      <c r="AN18" s="13"/>
      <c r="AO18" s="13"/>
      <c r="AP18" s="20">
        <f t="shared" si="3"/>
        <v>-11538.300000000001</v>
      </c>
      <c r="AQ18" s="13">
        <f>IF(TabProd[[#This Row],[Total Daily]]=0,"",TabProd[[#This Row],[Total]]/TabProd[[#This Row],[Total Daily]])</f>
        <v>1923.0500000000002</v>
      </c>
    </row>
    <row r="19" spans="1:43" x14ac:dyDescent="0.3">
      <c r="A19" s="26">
        <v>46023</v>
      </c>
      <c r="B19" s="24" t="s">
        <v>101</v>
      </c>
      <c r="C19" s="14"/>
      <c r="D19" s="22">
        <v>3427</v>
      </c>
      <c r="E19" s="15" t="s">
        <v>12</v>
      </c>
      <c r="F19" s="15" t="s">
        <v>29</v>
      </c>
      <c r="G19" s="15" t="s">
        <v>107</v>
      </c>
      <c r="H19" s="22">
        <v>4892</v>
      </c>
      <c r="I19" s="27">
        <v>45984</v>
      </c>
      <c r="J19" s="27">
        <v>46005</v>
      </c>
      <c r="K19" s="28">
        <v>-3775.38</v>
      </c>
      <c r="L19" s="29">
        <f>SUM(TabProd[[#This Row],[Personal]:[Engineering]])</f>
        <v>-3775.3799999999965</v>
      </c>
      <c r="M19" s="31" t="str">
        <f>IF(TabProd[[#This Row],[Amount Charged]]&lt;&gt;TabProd[[#This Row],[Value]],TabProd[[#This Row],[Amount Charged]]-TabProd[[#This Row],[Value]],"")</f>
        <v/>
      </c>
      <c r="N19" s="24" t="s">
        <v>108</v>
      </c>
      <c r="O19" s="27">
        <v>46028</v>
      </c>
      <c r="P19" s="37">
        <v>1574</v>
      </c>
      <c r="Q19" s="34">
        <v>0</v>
      </c>
      <c r="R19" s="16">
        <v>46031</v>
      </c>
      <c r="S19" s="15">
        <f t="shared" si="0"/>
        <v>26</v>
      </c>
      <c r="T19" s="38" t="s">
        <v>109</v>
      </c>
      <c r="U19" s="34">
        <v>-3775.3799999999965</v>
      </c>
      <c r="V19" s="16">
        <v>46031</v>
      </c>
      <c r="W19" s="15">
        <f t="shared" si="1"/>
        <v>26</v>
      </c>
      <c r="X19" s="23">
        <f>TabProd[[#This Row],[Value]]-TabProd[[#This Row],[InvoiceTotal Value]]-TabProd[[#This Row],[Rental Equipment Invoice Value]]+AR19</f>
        <v>0</v>
      </c>
      <c r="Y19" s="14"/>
      <c r="Z19" s="14"/>
      <c r="AA19" s="15">
        <f t="shared" si="2"/>
        <v>0</v>
      </c>
      <c r="AB19" s="13"/>
      <c r="AC19" s="13"/>
      <c r="AD19" s="13"/>
      <c r="AE19" s="13"/>
      <c r="AF19" s="13"/>
      <c r="AG19" s="13">
        <v>-3775.3799999999965</v>
      </c>
      <c r="AH19" s="13"/>
      <c r="AI19" s="13"/>
      <c r="AJ19" s="13"/>
      <c r="AK19" s="13"/>
      <c r="AL19" s="13"/>
      <c r="AM19" s="13"/>
      <c r="AN19" s="13"/>
      <c r="AO19" s="13"/>
      <c r="AP19" s="20">
        <f t="shared" si="3"/>
        <v>-3775.3799999999965</v>
      </c>
      <c r="AQ19" s="13" t="str">
        <f>IF(TabProd[[#This Row],[Total Daily]]=0,"",TabProd[[#This Row],[Total]]/TabProd[[#This Row],[Total Daily]])</f>
        <v/>
      </c>
    </row>
    <row r="20" spans="1:43" x14ac:dyDescent="0.3">
      <c r="A20" s="26">
        <v>46023</v>
      </c>
      <c r="B20" s="24" t="s">
        <v>101</v>
      </c>
      <c r="C20" s="14"/>
      <c r="D20" s="22">
        <v>3545</v>
      </c>
      <c r="E20" s="15" t="s">
        <v>10</v>
      </c>
      <c r="F20" s="15" t="s">
        <v>26</v>
      </c>
      <c r="G20" s="15" t="s">
        <v>110</v>
      </c>
      <c r="H20" s="22">
        <v>5088</v>
      </c>
      <c r="I20" s="27">
        <v>45985</v>
      </c>
      <c r="J20" s="27">
        <v>46034</v>
      </c>
      <c r="K20" s="28">
        <v>50168</v>
      </c>
      <c r="L20" s="29">
        <f>SUM(TabProd[[#This Row],[Personal]:[Engineering]])</f>
        <v>50168</v>
      </c>
      <c r="M20" s="31" t="str">
        <f>IF(TabProd[[#This Row],[Amount Charged]]&lt;&gt;TabProd[[#This Row],[Value]],TabProd[[#This Row],[Amount Charged]]-TabProd[[#This Row],[Value]],"")</f>
        <v/>
      </c>
      <c r="N20" s="24" t="s">
        <v>111</v>
      </c>
      <c r="O20" s="27">
        <v>46035</v>
      </c>
      <c r="P20" s="37"/>
      <c r="Q20" s="34"/>
      <c r="R20" s="16"/>
      <c r="S20" s="15" t="str">
        <f t="shared" si="0"/>
        <v/>
      </c>
      <c r="T20" s="38" t="s">
        <v>112</v>
      </c>
      <c r="U20" s="34">
        <v>50168</v>
      </c>
      <c r="V20" s="16">
        <v>46072</v>
      </c>
      <c r="W20" s="15">
        <f t="shared" si="1"/>
        <v>38</v>
      </c>
      <c r="X20" s="23">
        <f>TabProd[[#This Row],[Value]]-TabProd[[#This Row],[InvoiceTotal Value]]-TabProd[[#This Row],[Rental Equipment Invoice Value]]+AR19</f>
        <v>0</v>
      </c>
      <c r="Y20" s="14"/>
      <c r="Z20" s="14"/>
      <c r="AA20" s="15">
        <f t="shared" si="2"/>
        <v>0</v>
      </c>
      <c r="AB20" s="13"/>
      <c r="AC20" s="13"/>
      <c r="AD20" s="13"/>
      <c r="AE20" s="13"/>
      <c r="AF20" s="13"/>
      <c r="AG20" s="13">
        <v>49000</v>
      </c>
      <c r="AH20" s="13">
        <v>1168</v>
      </c>
      <c r="AI20" s="13"/>
      <c r="AJ20" s="13"/>
      <c r="AK20" s="13"/>
      <c r="AL20" s="13"/>
      <c r="AM20" s="13"/>
      <c r="AN20" s="13"/>
      <c r="AO20" s="13"/>
      <c r="AP20" s="20">
        <f t="shared" si="3"/>
        <v>50168</v>
      </c>
      <c r="AQ20" s="13" t="str">
        <f>IF(TabProd[[#This Row],[Total Daily]]=0,"",TabProd[[#This Row],[Total]]/TabProd[[#This Row],[Total Daily]])</f>
        <v/>
      </c>
    </row>
    <row r="21" spans="1:43" x14ac:dyDescent="0.3">
      <c r="A21" s="26">
        <v>46023</v>
      </c>
      <c r="B21" s="24" t="s">
        <v>101</v>
      </c>
      <c r="C21" s="14"/>
      <c r="D21" s="22">
        <v>3563</v>
      </c>
      <c r="E21" s="15" t="s">
        <v>11</v>
      </c>
      <c r="F21" s="15" t="s">
        <v>49</v>
      </c>
      <c r="G21" s="15" t="s">
        <v>113</v>
      </c>
      <c r="H21" s="22">
        <v>5031</v>
      </c>
      <c r="I21" s="27">
        <v>45986</v>
      </c>
      <c r="J21" s="27">
        <v>46031</v>
      </c>
      <c r="K21" s="28">
        <v>25322.080000000002</v>
      </c>
      <c r="L21" s="29">
        <f>SUM(TabProd[[#This Row],[Personal]:[Engineering]])</f>
        <v>25322.080000000002</v>
      </c>
      <c r="M21" s="31" t="str">
        <f>IF(TabProd[[#This Row],[Amount Charged]]&lt;&gt;TabProd[[#This Row],[Value]],TabProd[[#This Row],[Amount Charged]]-TabProd[[#This Row],[Value]],"")</f>
        <v/>
      </c>
      <c r="N21" s="24">
        <v>5434</v>
      </c>
      <c r="O21" s="27">
        <v>46043</v>
      </c>
      <c r="P21" s="37"/>
      <c r="Q21" s="34"/>
      <c r="R21" s="16"/>
      <c r="S21" s="15" t="str">
        <f t="shared" si="0"/>
        <v/>
      </c>
      <c r="T21" s="38">
        <v>2555</v>
      </c>
      <c r="U21" s="34">
        <v>25322.080000000002</v>
      </c>
      <c r="V21" s="16">
        <v>46076</v>
      </c>
      <c r="W21" s="15">
        <f t="shared" si="1"/>
        <v>45</v>
      </c>
      <c r="X21" s="23">
        <f>TabProd[[#This Row],[Value]]-TabProd[[#This Row],[InvoiceTotal Value]]-TabProd[[#This Row],[Rental Equipment Invoice Value]]+AR20</f>
        <v>0</v>
      </c>
      <c r="Y21" s="14"/>
      <c r="Z21" s="14"/>
      <c r="AA21" s="15">
        <f t="shared" si="2"/>
        <v>0</v>
      </c>
      <c r="AB21" s="13"/>
      <c r="AC21" s="13"/>
      <c r="AD21" s="13"/>
      <c r="AE21" s="13"/>
      <c r="AF21" s="13"/>
      <c r="AG21" s="13">
        <v>25322.080000000002</v>
      </c>
      <c r="AH21" s="13"/>
      <c r="AI21" s="13"/>
      <c r="AJ21" s="13"/>
      <c r="AK21" s="13"/>
      <c r="AL21" s="13"/>
      <c r="AM21" s="13"/>
      <c r="AN21" s="13"/>
      <c r="AO21" s="13"/>
      <c r="AP21" s="20">
        <f t="shared" si="3"/>
        <v>25322.080000000002</v>
      </c>
      <c r="AQ21" s="13" t="str">
        <f>IF(TabProd[[#This Row],[Total Daily]]=0,"",TabProd[[#This Row],[Total]]/TabProd[[#This Row],[Total Daily]])</f>
        <v/>
      </c>
    </row>
    <row r="22" spans="1:43" x14ac:dyDescent="0.3">
      <c r="A22" s="26">
        <v>46082</v>
      </c>
      <c r="B22" s="24" t="s">
        <v>101</v>
      </c>
      <c r="C22" s="14"/>
      <c r="D22" s="22">
        <v>3535</v>
      </c>
      <c r="E22" s="15" t="s">
        <v>11</v>
      </c>
      <c r="F22" s="15" t="s">
        <v>51</v>
      </c>
      <c r="G22" s="15" t="s">
        <v>167</v>
      </c>
      <c r="H22" s="22">
        <v>5008</v>
      </c>
      <c r="I22" s="27">
        <v>45988</v>
      </c>
      <c r="J22" s="27">
        <v>46001</v>
      </c>
      <c r="K22" s="28">
        <v>1094.8</v>
      </c>
      <c r="L22" s="29">
        <f>SUM(TabProd[[#This Row],[Personal]:[Engineering]])</f>
        <v>1094.8</v>
      </c>
      <c r="M22" s="31" t="str">
        <f>IF(TabProd[[#This Row],[Amount Charged]]&lt;&gt;TabProd[[#This Row],[Value]],TabProd[[#This Row],[Amount Charged]]-TabProd[[#This Row],[Value]],"")</f>
        <v/>
      </c>
      <c r="N22" s="24" t="s">
        <v>168</v>
      </c>
      <c r="O22" s="27">
        <v>46385</v>
      </c>
      <c r="P22" s="37" t="s">
        <v>169</v>
      </c>
      <c r="Q22" s="34">
        <v>1094.8</v>
      </c>
      <c r="R22" s="16">
        <v>46104</v>
      </c>
      <c r="S22" s="15">
        <f t="shared" si="0"/>
        <v>103</v>
      </c>
      <c r="T22" s="38"/>
      <c r="U22" s="34"/>
      <c r="V22" s="16"/>
      <c r="W22" s="15" t="str">
        <f t="shared" si="1"/>
        <v/>
      </c>
      <c r="X22" s="23">
        <f>TabProd[[#This Row],[Value]]-TabProd[[#This Row],[InvoiceTotal Value]]-TabProd[[#This Row],[Rental Equipment Invoice Value]]+AR22</f>
        <v>0</v>
      </c>
      <c r="Y22" s="14"/>
      <c r="Z22" s="14"/>
      <c r="AA22" s="15">
        <f t="shared" si="2"/>
        <v>0</v>
      </c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>
        <v>1094.8</v>
      </c>
      <c r="AN22" s="13"/>
      <c r="AO22" s="13"/>
      <c r="AP22" s="20">
        <f t="shared" si="3"/>
        <v>1094.8</v>
      </c>
      <c r="AQ22" s="13" t="str">
        <f>IF(TabProd[[#This Row],[Total Daily]]=0,"",TabProd[[#This Row],[Total]]/TabProd[[#This Row],[Total Daily]])</f>
        <v/>
      </c>
    </row>
    <row r="23" spans="1:43" x14ac:dyDescent="0.3">
      <c r="A23" s="26">
        <v>46054</v>
      </c>
      <c r="B23" s="24" t="s">
        <v>101</v>
      </c>
      <c r="C23" s="14"/>
      <c r="D23" s="22">
        <v>3563</v>
      </c>
      <c r="E23" s="15" t="s">
        <v>11</v>
      </c>
      <c r="F23" s="15" t="s">
        <v>49</v>
      </c>
      <c r="G23" s="15" t="s">
        <v>113</v>
      </c>
      <c r="H23" s="22">
        <v>5031</v>
      </c>
      <c r="I23" s="27">
        <v>45990</v>
      </c>
      <c r="J23" s="27">
        <v>46004</v>
      </c>
      <c r="K23" s="28">
        <v>-25697.08</v>
      </c>
      <c r="L23" s="29">
        <f>SUM(TabProd[[#This Row],[Personal]:[Engineering]])</f>
        <v>-25697.08</v>
      </c>
      <c r="M23" s="31" t="str">
        <f>IF(TabProd[[#This Row],[Amount Charged]]&lt;&gt;TabProd[[#This Row],[Value]],TabProd[[#This Row],[Amount Charged]]-TabProd[[#This Row],[Value]],"")</f>
        <v/>
      </c>
      <c r="N23" s="24" t="s">
        <v>150</v>
      </c>
      <c r="O23" s="27">
        <v>46034</v>
      </c>
      <c r="P23" s="37" t="s">
        <v>151</v>
      </c>
      <c r="Q23" s="34">
        <v>-2092.5</v>
      </c>
      <c r="R23" s="16">
        <v>46104</v>
      </c>
      <c r="S23" s="15">
        <f t="shared" si="0"/>
        <v>100</v>
      </c>
      <c r="T23" s="38">
        <v>2559</v>
      </c>
      <c r="U23" s="34">
        <v>-23604.58</v>
      </c>
      <c r="V23" s="16">
        <v>46179</v>
      </c>
      <c r="W23" s="15">
        <f t="shared" si="1"/>
        <v>175</v>
      </c>
      <c r="X23" s="23">
        <f>TabProd[[#This Row],[Value]]-TabProd[[#This Row],[InvoiceTotal Value]]-TabProd[[#This Row],[Rental Equipment Invoice Value]]+AR23</f>
        <v>0</v>
      </c>
      <c r="Y23" s="14"/>
      <c r="Z23" s="14"/>
      <c r="AA23" s="15">
        <f t="shared" si="2"/>
        <v>0</v>
      </c>
      <c r="AB23" s="13"/>
      <c r="AC23" s="13"/>
      <c r="AD23" s="13"/>
      <c r="AE23" s="13"/>
      <c r="AF23" s="13"/>
      <c r="AG23" s="13">
        <v>-25322.080000000002</v>
      </c>
      <c r="AH23" s="13"/>
      <c r="AI23" s="13"/>
      <c r="AJ23" s="13"/>
      <c r="AK23" s="13"/>
      <c r="AL23" s="13"/>
      <c r="AM23" s="13"/>
      <c r="AN23" s="13">
        <v>-375</v>
      </c>
      <c r="AO23" s="13"/>
      <c r="AP23" s="20">
        <f t="shared" si="3"/>
        <v>-25697.08</v>
      </c>
      <c r="AQ23" s="13" t="str">
        <f>IF(TabProd[[#This Row],[Total Daily]]=0,"",TabProd[[#This Row],[Total]]/TabProd[[#This Row],[Total Daily]])</f>
        <v/>
      </c>
    </row>
    <row r="24" spans="1:43" x14ac:dyDescent="0.3">
      <c r="A24" s="26">
        <v>46023</v>
      </c>
      <c r="B24" s="24" t="s">
        <v>101</v>
      </c>
      <c r="C24" s="14"/>
      <c r="D24" s="22">
        <v>3341</v>
      </c>
      <c r="E24" s="15" t="s">
        <v>11</v>
      </c>
      <c r="F24" s="15" t="s">
        <v>44</v>
      </c>
      <c r="G24" s="15" t="s">
        <v>114</v>
      </c>
      <c r="H24" s="22">
        <v>4693</v>
      </c>
      <c r="I24" s="27">
        <v>45992</v>
      </c>
      <c r="J24" s="27">
        <v>46022</v>
      </c>
      <c r="K24" s="28">
        <v>-9000</v>
      </c>
      <c r="L24" s="29">
        <f>SUM(TabProd[[#This Row],[Personal]:[Engineering]])</f>
        <v>-9000</v>
      </c>
      <c r="M24" s="31" t="str">
        <f>IF(TabProd[[#This Row],[Amount Charged]]&lt;&gt;TabProd[[#This Row],[Value]],TabProd[[#This Row],[Amount Charged]]-TabProd[[#This Row],[Value]],"")</f>
        <v/>
      </c>
      <c r="N24" s="24">
        <v>5312</v>
      </c>
      <c r="O24" s="27">
        <v>46024</v>
      </c>
      <c r="P24" s="37">
        <v>1655</v>
      </c>
      <c r="Q24" s="34">
        <v>-9000</v>
      </c>
      <c r="R24" s="16">
        <v>46048</v>
      </c>
      <c r="S24" s="15">
        <f t="shared" si="0"/>
        <v>26</v>
      </c>
      <c r="T24" s="38">
        <v>1017</v>
      </c>
      <c r="U24" s="34">
        <v>0</v>
      </c>
      <c r="V24" s="16">
        <v>46048</v>
      </c>
      <c r="W24" s="15">
        <f t="shared" si="1"/>
        <v>26</v>
      </c>
      <c r="X24" s="23">
        <f>TabProd[[#This Row],[Value]]-TabProd[[#This Row],[InvoiceTotal Value]]-TabProd[[#This Row],[Rental Equipment Invoice Value]]+AR24</f>
        <v>0</v>
      </c>
      <c r="Y24" s="14"/>
      <c r="Z24" s="14"/>
      <c r="AA24" s="15">
        <f t="shared" si="2"/>
        <v>0</v>
      </c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>
        <v>-9000</v>
      </c>
      <c r="AN24" s="13"/>
      <c r="AO24" s="13"/>
      <c r="AP24" s="20">
        <f t="shared" si="3"/>
        <v>-9000</v>
      </c>
      <c r="AQ24" s="13" t="str">
        <f>IF(TabProd[[#This Row],[Total Daily]]=0,"",TabProd[[#This Row],[Total]]/TabProd[[#This Row],[Total Daily]])</f>
        <v/>
      </c>
    </row>
    <row r="25" spans="1:43" x14ac:dyDescent="0.3">
      <c r="A25" s="26">
        <v>46023</v>
      </c>
      <c r="B25" s="24" t="s">
        <v>101</v>
      </c>
      <c r="C25" s="14"/>
      <c r="D25" s="22">
        <v>3300</v>
      </c>
      <c r="E25" s="15" t="s">
        <v>9</v>
      </c>
      <c r="F25" s="15" t="s">
        <v>50</v>
      </c>
      <c r="G25" s="15" t="s">
        <v>115</v>
      </c>
      <c r="H25" s="22">
        <v>1877</v>
      </c>
      <c r="I25" s="27">
        <v>45992</v>
      </c>
      <c r="J25" s="27">
        <v>46022</v>
      </c>
      <c r="K25" s="28">
        <v>525.5</v>
      </c>
      <c r="L25" s="29">
        <f>SUM(TabProd[[#This Row],[Personal]:[Engineering]])</f>
        <v>525.5</v>
      </c>
      <c r="M25" s="31" t="str">
        <f>IF(TabProd[[#This Row],[Amount Charged]]&lt;&gt;TabProd[[#This Row],[Value]],TabProd[[#This Row],[Amount Charged]]-TabProd[[#This Row],[Value]],"")</f>
        <v/>
      </c>
      <c r="N25" s="24">
        <v>5403</v>
      </c>
      <c r="O25" s="27">
        <v>46036</v>
      </c>
      <c r="P25" s="37">
        <v>1614</v>
      </c>
      <c r="Q25" s="34">
        <v>525.5</v>
      </c>
      <c r="R25" s="16">
        <v>46038</v>
      </c>
      <c r="S25" s="15">
        <f t="shared" si="0"/>
        <v>16</v>
      </c>
      <c r="T25" s="38"/>
      <c r="U25" s="34"/>
      <c r="V25" s="16"/>
      <c r="W25" s="15" t="str">
        <f t="shared" si="1"/>
        <v/>
      </c>
      <c r="X25" s="23">
        <f>TabProd[[#This Row],[Value]]-TabProd[[#This Row],[InvoiceTotal Value]]-TabProd[[#This Row],[Rental Equipment Invoice Value]]+AR25</f>
        <v>0</v>
      </c>
      <c r="Y25" s="14"/>
      <c r="Z25" s="14"/>
      <c r="AA25" s="15">
        <f t="shared" si="2"/>
        <v>0</v>
      </c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>
        <v>525.5</v>
      </c>
      <c r="AM25" s="13"/>
      <c r="AN25" s="13"/>
      <c r="AO25" s="13"/>
      <c r="AP25" s="20">
        <f t="shared" si="3"/>
        <v>525.5</v>
      </c>
      <c r="AQ25" s="13" t="str">
        <f>IF(TabProd[[#This Row],[Total Daily]]=0,"",TabProd[[#This Row],[Total]]/TabProd[[#This Row],[Total Daily]])</f>
        <v/>
      </c>
    </row>
    <row r="26" spans="1:43" x14ac:dyDescent="0.3">
      <c r="A26" s="26">
        <v>46023</v>
      </c>
      <c r="B26" s="24" t="s">
        <v>101</v>
      </c>
      <c r="C26" s="14"/>
      <c r="D26" s="22">
        <v>3627</v>
      </c>
      <c r="E26" s="15" t="s">
        <v>10</v>
      </c>
      <c r="F26" s="15" t="s">
        <v>50</v>
      </c>
      <c r="G26" s="15" t="s">
        <v>143</v>
      </c>
      <c r="H26" s="22">
        <v>5249</v>
      </c>
      <c r="I26" s="27">
        <v>45996</v>
      </c>
      <c r="J26" s="27">
        <v>46011</v>
      </c>
      <c r="K26" s="28">
        <v>3079.23</v>
      </c>
      <c r="L26" s="29">
        <f>SUM(TabProd[[#This Row],[Personal]:[Engineering]])</f>
        <v>3079.2300000000005</v>
      </c>
      <c r="M26" s="31" t="str">
        <f>IF(TabProd[[#This Row],[Amount Charged]]&lt;&gt;TabProd[[#This Row],[Value]],TabProd[[#This Row],[Amount Charged]]-TabProd[[#This Row],[Value]],"")</f>
        <v/>
      </c>
      <c r="N26" s="24">
        <v>5320</v>
      </c>
      <c r="O26" s="27">
        <v>46036</v>
      </c>
      <c r="P26" s="37">
        <v>1628</v>
      </c>
      <c r="Q26" s="34">
        <v>967.7</v>
      </c>
      <c r="R26" s="16">
        <v>46041</v>
      </c>
      <c r="S26" s="15">
        <f t="shared" si="0"/>
        <v>30</v>
      </c>
      <c r="T26" s="38">
        <v>1006</v>
      </c>
      <c r="U26" s="34">
        <v>2111.5300000000002</v>
      </c>
      <c r="V26" s="16">
        <v>46041</v>
      </c>
      <c r="W26" s="15">
        <f t="shared" si="1"/>
        <v>30</v>
      </c>
      <c r="X26" s="23">
        <f>TabProd[[#This Row],[Value]]-TabProd[[#This Row],[InvoiceTotal Value]]-TabProd[[#This Row],[Rental Equipment Invoice Value]]+AR25</f>
        <v>4.5474735088646412E-13</v>
      </c>
      <c r="Y26" s="14"/>
      <c r="Z26" s="14"/>
      <c r="AA26" s="15">
        <f t="shared" si="2"/>
        <v>0</v>
      </c>
      <c r="AB26" s="13">
        <v>967.7</v>
      </c>
      <c r="AC26" s="13"/>
      <c r="AD26" s="13"/>
      <c r="AE26" s="13"/>
      <c r="AF26" s="13"/>
      <c r="AG26" s="13">
        <v>682.08</v>
      </c>
      <c r="AH26" s="13">
        <v>1429.45</v>
      </c>
      <c r="AI26" s="13"/>
      <c r="AJ26" s="13"/>
      <c r="AK26" s="13"/>
      <c r="AL26" s="13"/>
      <c r="AM26" s="13"/>
      <c r="AN26" s="13"/>
      <c r="AO26" s="13"/>
      <c r="AP26" s="20">
        <f t="shared" si="3"/>
        <v>3079.2300000000005</v>
      </c>
      <c r="AQ26" s="13" t="str">
        <f>IF(TabProd[[#This Row],[Total Daily]]=0,"",TabProd[[#This Row],[Total]]/TabProd[[#This Row],[Total Daily]])</f>
        <v/>
      </c>
    </row>
    <row r="27" spans="1:43" x14ac:dyDescent="0.3">
      <c r="A27" s="26">
        <v>46023</v>
      </c>
      <c r="B27" s="24" t="s">
        <v>101</v>
      </c>
      <c r="C27" s="14"/>
      <c r="D27" s="22">
        <v>3583</v>
      </c>
      <c r="E27" s="15" t="s">
        <v>10</v>
      </c>
      <c r="F27" s="15" t="s">
        <v>53</v>
      </c>
      <c r="G27" s="15" t="s">
        <v>116</v>
      </c>
      <c r="H27" s="22">
        <v>5137</v>
      </c>
      <c r="I27" s="27">
        <v>45999</v>
      </c>
      <c r="J27" s="27">
        <v>46013</v>
      </c>
      <c r="K27" s="28">
        <v>12008</v>
      </c>
      <c r="L27" s="29">
        <f>SUM(TabProd[[#This Row],[Personal]:[Engineering]])</f>
        <v>12008</v>
      </c>
      <c r="M27" s="31" t="str">
        <f>IF(TabProd[[#This Row],[Amount Charged]]&lt;&gt;TabProd[[#This Row],[Value]],TabProd[[#This Row],[Amount Charged]]-TabProd[[#This Row],[Value]],"")</f>
        <v/>
      </c>
      <c r="N27" s="24" t="s">
        <v>117</v>
      </c>
      <c r="O27" s="27">
        <v>46030</v>
      </c>
      <c r="P27" s="37" t="s">
        <v>118</v>
      </c>
      <c r="Q27" s="34">
        <v>12608</v>
      </c>
      <c r="R27" s="16">
        <v>46037</v>
      </c>
      <c r="S27" s="15">
        <f t="shared" si="0"/>
        <v>24</v>
      </c>
      <c r="T27" s="38">
        <v>991</v>
      </c>
      <c r="U27" s="34">
        <v>-600</v>
      </c>
      <c r="V27" s="16">
        <v>46034</v>
      </c>
      <c r="W27" s="15">
        <f t="shared" si="1"/>
        <v>21</v>
      </c>
      <c r="X27" s="23">
        <f>TabProd[[#This Row],[Value]]-TabProd[[#This Row],[InvoiceTotal Value]]-TabProd[[#This Row],[Rental Equipment Invoice Value]]+AR26</f>
        <v>0</v>
      </c>
      <c r="Y27" s="14">
        <v>6</v>
      </c>
      <c r="Z27" s="14"/>
      <c r="AA27" s="15">
        <f t="shared" si="2"/>
        <v>6</v>
      </c>
      <c r="AB27" s="13">
        <v>19820</v>
      </c>
      <c r="AC27" s="13"/>
      <c r="AD27" s="13">
        <v>1160</v>
      </c>
      <c r="AE27" s="13"/>
      <c r="AF27" s="13"/>
      <c r="AG27" s="13">
        <v>-600</v>
      </c>
      <c r="AH27" s="13"/>
      <c r="AI27" s="13"/>
      <c r="AJ27" s="13"/>
      <c r="AK27" s="13"/>
      <c r="AL27" s="13"/>
      <c r="AM27" s="13">
        <v>-8372</v>
      </c>
      <c r="AN27" s="13"/>
      <c r="AO27" s="13"/>
      <c r="AP27" s="20">
        <f t="shared" si="3"/>
        <v>12008</v>
      </c>
      <c r="AQ27" s="13">
        <f>IF(TabProd[[#This Row],[Total Daily]]=0,"",TabProd[[#This Row],[Total]]/TabProd[[#This Row],[Total Daily]])</f>
        <v>2001.3333333333333</v>
      </c>
    </row>
    <row r="28" spans="1:43" x14ac:dyDescent="0.3">
      <c r="A28" s="26">
        <v>46054</v>
      </c>
      <c r="B28" s="24" t="s">
        <v>101</v>
      </c>
      <c r="C28" s="14"/>
      <c r="D28" s="22">
        <v>3607</v>
      </c>
      <c r="E28" s="15" t="s">
        <v>11</v>
      </c>
      <c r="F28" s="15" t="s">
        <v>49</v>
      </c>
      <c r="G28" s="15" t="s">
        <v>157</v>
      </c>
      <c r="H28" s="22">
        <v>5031</v>
      </c>
      <c r="I28" s="27">
        <v>45999</v>
      </c>
      <c r="J28" s="27">
        <v>46010</v>
      </c>
      <c r="K28" s="28">
        <v>-9439.83</v>
      </c>
      <c r="L28" s="29">
        <f>SUM(TabProd[[#This Row],[Personal]:[Engineering]])</f>
        <v>-9439.83</v>
      </c>
      <c r="M28" s="31" t="str">
        <f>IF(TabProd[[#This Row],[Amount Charged]]&lt;&gt;TabProd[[#This Row],[Value]],TabProd[[#This Row],[Amount Charged]]-TabProd[[#This Row],[Value]],"")</f>
        <v/>
      </c>
      <c r="N28" s="24">
        <v>5282</v>
      </c>
      <c r="O28" s="27">
        <v>46021</v>
      </c>
      <c r="P28" s="37">
        <v>1732</v>
      </c>
      <c r="Q28" s="34">
        <v>-9439.83</v>
      </c>
      <c r="R28" s="16">
        <v>46073</v>
      </c>
      <c r="S28" s="15">
        <f t="shared" si="0"/>
        <v>63</v>
      </c>
      <c r="T28" s="38">
        <v>1068</v>
      </c>
      <c r="U28" s="34">
        <v>0</v>
      </c>
      <c r="V28" s="16">
        <v>46073</v>
      </c>
      <c r="W28" s="15">
        <f t="shared" si="1"/>
        <v>63</v>
      </c>
      <c r="X28" s="23">
        <f>TabProd[[#This Row],[Value]]-TabProd[[#This Row],[InvoiceTotal Value]]-TabProd[[#This Row],[Rental Equipment Invoice Value]]+AR27</f>
        <v>0</v>
      </c>
      <c r="Y28" s="14"/>
      <c r="Z28" s="14"/>
      <c r="AA28" s="15">
        <f t="shared" si="2"/>
        <v>0</v>
      </c>
      <c r="AB28" s="13">
        <v>-4087.27</v>
      </c>
      <c r="AC28" s="13"/>
      <c r="AD28" s="13">
        <v>400</v>
      </c>
      <c r="AE28" s="13">
        <v>-5752.56</v>
      </c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20">
        <f t="shared" si="3"/>
        <v>-9439.83</v>
      </c>
      <c r="AQ28" s="13" t="str">
        <f>IF(TabProd[[#This Row],[Total Daily]]=0,"",TabProd[[#This Row],[Total]]/TabProd[[#This Row],[Total Daily]])</f>
        <v/>
      </c>
    </row>
    <row r="29" spans="1:43" x14ac:dyDescent="0.3">
      <c r="A29" s="26">
        <v>46023</v>
      </c>
      <c r="B29" s="24" t="s">
        <v>101</v>
      </c>
      <c r="C29" s="14"/>
      <c r="D29" s="22">
        <v>3611</v>
      </c>
      <c r="E29" s="15" t="s">
        <v>10</v>
      </c>
      <c r="F29" s="15" t="s">
        <v>53</v>
      </c>
      <c r="G29" s="15" t="s">
        <v>116</v>
      </c>
      <c r="H29" s="22"/>
      <c r="I29" s="27">
        <v>46002</v>
      </c>
      <c r="J29" s="27">
        <v>46005</v>
      </c>
      <c r="K29" s="28">
        <v>10320</v>
      </c>
      <c r="L29" s="29">
        <f>SUM(TabProd[[#This Row],[Personal]:[Engineering]])</f>
        <v>10320</v>
      </c>
      <c r="M29" s="31" t="str">
        <f>IF(TabProd[[#This Row],[Amount Charged]]&lt;&gt;TabProd[[#This Row],[Value]],TabProd[[#This Row],[Amount Charged]]-TabProd[[#This Row],[Value]],"")</f>
        <v/>
      </c>
      <c r="N29" s="24">
        <v>5383</v>
      </c>
      <c r="O29" s="27">
        <v>46038</v>
      </c>
      <c r="P29" s="37">
        <v>1645</v>
      </c>
      <c r="Q29" s="34">
        <v>8720</v>
      </c>
      <c r="R29" s="16">
        <v>46044</v>
      </c>
      <c r="S29" s="15">
        <f t="shared" si="0"/>
        <v>39</v>
      </c>
      <c r="T29" s="38">
        <v>1015</v>
      </c>
      <c r="U29" s="34">
        <v>1600</v>
      </c>
      <c r="V29" s="16">
        <v>46044</v>
      </c>
      <c r="W29" s="15">
        <f t="shared" si="1"/>
        <v>39</v>
      </c>
      <c r="X29" s="23">
        <f>TabProd[[#This Row],[Value]]-TabProd[[#This Row],[InvoiceTotal Value]]-TabProd[[#This Row],[Rental Equipment Invoice Value]]+AR28</f>
        <v>0</v>
      </c>
      <c r="Y29" s="14">
        <v>4</v>
      </c>
      <c r="Z29" s="14"/>
      <c r="AA29" s="15">
        <f t="shared" si="2"/>
        <v>4</v>
      </c>
      <c r="AB29" s="13">
        <v>8720</v>
      </c>
      <c r="AC29" s="13"/>
      <c r="AD29" s="13"/>
      <c r="AE29" s="13"/>
      <c r="AF29" s="13"/>
      <c r="AG29" s="13">
        <v>1600</v>
      </c>
      <c r="AH29" s="13"/>
      <c r="AI29" s="13"/>
      <c r="AJ29" s="13"/>
      <c r="AK29" s="13"/>
      <c r="AL29" s="13"/>
      <c r="AM29" s="13"/>
      <c r="AN29" s="13"/>
      <c r="AO29" s="13"/>
      <c r="AP29" s="20">
        <f t="shared" si="3"/>
        <v>10320</v>
      </c>
      <c r="AQ29" s="13">
        <f>IF(TabProd[[#This Row],[Total Daily]]=0,"",TabProd[[#This Row],[Total]]/TabProd[[#This Row],[Total Daily]])</f>
        <v>2580</v>
      </c>
    </row>
    <row r="30" spans="1:43" x14ac:dyDescent="0.3">
      <c r="A30" s="26">
        <v>46113</v>
      </c>
      <c r="B30" s="24"/>
      <c r="C30" s="14"/>
      <c r="D30" s="35">
        <v>3478</v>
      </c>
      <c r="E30" s="15" t="s">
        <v>12</v>
      </c>
      <c r="F30" s="15" t="s">
        <v>29</v>
      </c>
      <c r="G30" s="15" t="s">
        <v>126</v>
      </c>
      <c r="H30" s="22">
        <v>4984</v>
      </c>
      <c r="I30" s="27">
        <v>46002</v>
      </c>
      <c r="J30" s="27">
        <v>46031</v>
      </c>
      <c r="K30" s="28">
        <v>282203.40999999997</v>
      </c>
      <c r="L30" s="29">
        <f>SUM(TabProd[[#This Row],[Personal]:[Engineering]])</f>
        <v>282203.41000000003</v>
      </c>
      <c r="M30" s="31" t="str">
        <f>IF(TabProd[[#This Row],[Amount Charged]]&lt;&gt;TabProd[[#This Row],[Value]],TabProd[[#This Row],[Amount Charged]]-TabProd[[#This Row],[Value]],"")</f>
        <v/>
      </c>
      <c r="N30" s="24">
        <v>5300</v>
      </c>
      <c r="O30" s="27">
        <v>46183</v>
      </c>
      <c r="P30" s="37">
        <v>2045</v>
      </c>
      <c r="Q30" s="34">
        <v>102100.81</v>
      </c>
      <c r="R30" s="16">
        <v>46192</v>
      </c>
      <c r="S30" s="15">
        <f t="shared" si="0"/>
        <v>161</v>
      </c>
      <c r="T30" s="38">
        <v>1261</v>
      </c>
      <c r="U30" s="34">
        <v>180102.6</v>
      </c>
      <c r="V30" s="16">
        <v>46192</v>
      </c>
      <c r="W30" s="15">
        <f t="shared" si="1"/>
        <v>161</v>
      </c>
      <c r="X30" s="23">
        <f>TabProd[[#This Row],[Value]]-TabProd[[#This Row],[InvoiceTotal Value]]-TabProd[[#This Row],[Rental Equipment Invoice Value]]+AR29</f>
        <v>2.9103830456733704E-11</v>
      </c>
      <c r="Y30" s="14">
        <v>1</v>
      </c>
      <c r="Z30" s="14"/>
      <c r="AA30" s="15">
        <f t="shared" si="2"/>
        <v>1</v>
      </c>
      <c r="AB30" s="13">
        <v>79712.78</v>
      </c>
      <c r="AC30" s="13">
        <v>22388.03</v>
      </c>
      <c r="AD30" s="13"/>
      <c r="AE30" s="13"/>
      <c r="AF30" s="13"/>
      <c r="AG30" s="13">
        <v>180102.6</v>
      </c>
      <c r="AH30" s="13"/>
      <c r="AI30" s="13"/>
      <c r="AJ30" s="13"/>
      <c r="AK30" s="13"/>
      <c r="AL30" s="13"/>
      <c r="AM30" s="13"/>
      <c r="AN30" s="13"/>
      <c r="AO30" s="13"/>
      <c r="AP30" s="20">
        <f t="shared" si="3"/>
        <v>282203.41000000003</v>
      </c>
      <c r="AQ30" s="13">
        <f>IF(TabProd[[#This Row],[Total Daily]]=0,"",TabProd[[#This Row],[Total]]/TabProd[[#This Row],[Total Daily]])</f>
        <v>282203.41000000003</v>
      </c>
    </row>
    <row r="31" spans="1:43" x14ac:dyDescent="0.3">
      <c r="A31" s="26">
        <v>46174</v>
      </c>
      <c r="B31" s="24"/>
      <c r="C31" s="14"/>
      <c r="D31" s="35">
        <v>3478</v>
      </c>
      <c r="E31" s="15" t="s">
        <v>12</v>
      </c>
      <c r="F31" s="15" t="s">
        <v>29</v>
      </c>
      <c r="G31" s="15" t="s">
        <v>126</v>
      </c>
      <c r="H31" s="22">
        <v>4984</v>
      </c>
      <c r="I31" s="27">
        <v>46002</v>
      </c>
      <c r="J31" s="27">
        <v>46031</v>
      </c>
      <c r="K31" s="28">
        <v>14274.08</v>
      </c>
      <c r="L31" s="29">
        <f>SUM(TabProd[[#This Row],[Personal]:[Engineering]])</f>
        <v>14274.080000000013</v>
      </c>
      <c r="M31" s="31" t="str">
        <f>IF(TabProd[[#This Row],[Amount Charged]]&lt;&gt;TabProd[[#This Row],[Value]],TabProd[[#This Row],[Amount Charged]]-TabProd[[#This Row],[Value]],"")</f>
        <v/>
      </c>
      <c r="N31" s="24">
        <v>5300</v>
      </c>
      <c r="O31" s="27">
        <v>46183</v>
      </c>
      <c r="P31" s="37">
        <v>2045</v>
      </c>
      <c r="Q31" s="34">
        <v>5163.9799999999996</v>
      </c>
      <c r="R31" s="16">
        <v>46192</v>
      </c>
      <c r="S31" s="15">
        <f t="shared" si="0"/>
        <v>161</v>
      </c>
      <c r="T31" s="38">
        <v>1261</v>
      </c>
      <c r="U31" s="34">
        <v>9110.1000000000058</v>
      </c>
      <c r="V31" s="16">
        <v>46192</v>
      </c>
      <c r="W31" s="15">
        <f t="shared" si="1"/>
        <v>161</v>
      </c>
      <c r="X31" s="23">
        <f>TabProd[[#This Row],[Value]]-TabProd[[#This Row],[InvoiceTotal Value]]-TabProd[[#This Row],[Rental Equipment Invoice Value]]+AR31</f>
        <v>7.2759576141834259E-12</v>
      </c>
      <c r="Y31" s="14">
        <v>30</v>
      </c>
      <c r="Z31" s="14">
        <v>17</v>
      </c>
      <c r="AA31" s="15">
        <f t="shared" si="2"/>
        <v>47</v>
      </c>
      <c r="AB31" s="13">
        <v>4031.6300000000047</v>
      </c>
      <c r="AC31" s="13">
        <v>1132.3500000000022</v>
      </c>
      <c r="AD31" s="13"/>
      <c r="AE31" s="13"/>
      <c r="AF31" s="13"/>
      <c r="AG31" s="13">
        <v>9110.1000000000058</v>
      </c>
      <c r="AH31" s="13"/>
      <c r="AI31" s="13"/>
      <c r="AJ31" s="13"/>
      <c r="AK31" s="13"/>
      <c r="AL31" s="13"/>
      <c r="AM31" s="13"/>
      <c r="AN31" s="13"/>
      <c r="AO31" s="13"/>
      <c r="AP31" s="20">
        <f t="shared" si="3"/>
        <v>14274.080000000013</v>
      </c>
      <c r="AQ31" s="13">
        <f>IF(TabProd[[#This Row],[Total Daily]]=0,"",TabProd[[#This Row],[Total]]/TabProd[[#This Row],[Total Daily]])</f>
        <v>303.70382978723433</v>
      </c>
    </row>
    <row r="32" spans="1:43" x14ac:dyDescent="0.3">
      <c r="A32" s="26">
        <v>46023</v>
      </c>
      <c r="B32" s="24" t="s">
        <v>101</v>
      </c>
      <c r="C32" s="14"/>
      <c r="D32" s="22">
        <v>3619</v>
      </c>
      <c r="E32" s="15" t="s">
        <v>10</v>
      </c>
      <c r="F32" s="15" t="s">
        <v>50</v>
      </c>
      <c r="G32" s="15" t="s">
        <v>144</v>
      </c>
      <c r="H32" s="22">
        <v>5243</v>
      </c>
      <c r="I32" s="27">
        <v>46002</v>
      </c>
      <c r="J32" s="27">
        <v>46011</v>
      </c>
      <c r="K32" s="28">
        <v>1068.1400000000001</v>
      </c>
      <c r="L32" s="29">
        <f>SUM(TabProd[[#This Row],[Personal]:[Engineering]])</f>
        <v>1068.1399999999956</v>
      </c>
      <c r="M32" s="31" t="str">
        <f>IF(TabProd[[#This Row],[Amount Charged]]&lt;&gt;TabProd[[#This Row],[Value]],TabProd[[#This Row],[Amount Charged]]-TabProd[[#This Row],[Value]],"")</f>
        <v/>
      </c>
      <c r="N32" s="24">
        <v>5347</v>
      </c>
      <c r="O32" s="27">
        <v>46035</v>
      </c>
      <c r="P32" s="37">
        <v>1611</v>
      </c>
      <c r="Q32" s="34">
        <v>1068.1400000000001</v>
      </c>
      <c r="R32" s="16">
        <v>46037</v>
      </c>
      <c r="S32" s="15">
        <f t="shared" si="0"/>
        <v>26</v>
      </c>
      <c r="T32" s="38">
        <v>1001</v>
      </c>
      <c r="U32" s="34">
        <v>0</v>
      </c>
      <c r="V32" s="16">
        <v>46037</v>
      </c>
      <c r="W32" s="15">
        <f t="shared" si="1"/>
        <v>26</v>
      </c>
      <c r="X32" s="23">
        <f>TabProd[[#This Row],[Value]]-TabProd[[#This Row],[InvoiceTotal Value]]-TabProd[[#This Row],[Rental Equipment Invoice Value]]+AR31</f>
        <v>-4.5474735088646412E-12</v>
      </c>
      <c r="Y32" s="14"/>
      <c r="Z32" s="14"/>
      <c r="AA32" s="15">
        <f t="shared" si="2"/>
        <v>0</v>
      </c>
      <c r="AB32" s="13">
        <v>1068.1299999999956</v>
      </c>
      <c r="AC32" s="13"/>
      <c r="AD32" s="13"/>
      <c r="AE32" s="13">
        <v>0.01</v>
      </c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20">
        <f t="shared" si="3"/>
        <v>1068.1399999999956</v>
      </c>
      <c r="AQ32" s="13" t="str">
        <f>IF(TabProd[[#This Row],[Total Daily]]=0,"",TabProd[[#This Row],[Total]]/TabProd[[#This Row],[Total Daily]])</f>
        <v/>
      </c>
    </row>
    <row r="33" spans="1:43" x14ac:dyDescent="0.3">
      <c r="A33" s="26">
        <v>46023</v>
      </c>
      <c r="B33" s="24" t="s">
        <v>101</v>
      </c>
      <c r="C33" s="14"/>
      <c r="D33" s="22">
        <v>3541</v>
      </c>
      <c r="E33" s="15" t="s">
        <v>10</v>
      </c>
      <c r="F33" s="15" t="s">
        <v>50</v>
      </c>
      <c r="G33" s="15" t="s">
        <v>115</v>
      </c>
      <c r="H33" s="22">
        <v>4931</v>
      </c>
      <c r="I33" s="27">
        <v>46008</v>
      </c>
      <c r="J33" s="27">
        <v>46021</v>
      </c>
      <c r="K33" s="28">
        <v>-12789</v>
      </c>
      <c r="L33" s="29">
        <f>SUM(TabProd[[#This Row],[Personal]:[Engineering]])</f>
        <v>-12789</v>
      </c>
      <c r="M33" s="31" t="str">
        <f>IF(TabProd[[#This Row],[Amount Charged]]&lt;&gt;TabProd[[#This Row],[Value]],TabProd[[#This Row],[Amount Charged]]-TabProd[[#This Row],[Value]],"")</f>
        <v/>
      </c>
      <c r="N33" s="24">
        <v>5377</v>
      </c>
      <c r="O33" s="27">
        <v>46030</v>
      </c>
      <c r="P33" s="37"/>
      <c r="Q33" s="34"/>
      <c r="R33" s="16"/>
      <c r="S33" s="15" t="str">
        <f t="shared" si="0"/>
        <v/>
      </c>
      <c r="T33" s="38">
        <v>1007</v>
      </c>
      <c r="U33" s="34">
        <v>-12789</v>
      </c>
      <c r="V33" s="16">
        <v>46041</v>
      </c>
      <c r="W33" s="15">
        <f t="shared" si="1"/>
        <v>20</v>
      </c>
      <c r="X33" s="23">
        <f>TabProd[[#This Row],[Value]]-TabProd[[#This Row],[InvoiceTotal Value]]-TabProd[[#This Row],[Rental Equipment Invoice Value]]+AR32</f>
        <v>0</v>
      </c>
      <c r="Y33" s="14"/>
      <c r="Z33" s="14"/>
      <c r="AA33" s="15">
        <f t="shared" si="2"/>
        <v>0</v>
      </c>
      <c r="AB33" s="13"/>
      <c r="AC33" s="13"/>
      <c r="AD33" s="13"/>
      <c r="AE33" s="13"/>
      <c r="AF33" s="13"/>
      <c r="AG33" s="13">
        <v>-12789</v>
      </c>
      <c r="AH33" s="13"/>
      <c r="AI33" s="13"/>
      <c r="AJ33" s="13"/>
      <c r="AK33" s="13"/>
      <c r="AL33" s="13"/>
      <c r="AM33" s="13"/>
      <c r="AN33" s="13"/>
      <c r="AO33" s="13"/>
      <c r="AP33" s="20">
        <f t="shared" si="3"/>
        <v>-12789</v>
      </c>
      <c r="AQ33" s="13" t="str">
        <f>IF(TabProd[[#This Row],[Total Daily]]=0,"",TabProd[[#This Row],[Total]]/TabProd[[#This Row],[Total Daily]])</f>
        <v/>
      </c>
    </row>
    <row r="34" spans="1:43" x14ac:dyDescent="0.3">
      <c r="A34" s="26">
        <v>46082</v>
      </c>
      <c r="B34" s="24" t="s">
        <v>101</v>
      </c>
      <c r="C34" s="14"/>
      <c r="D34" s="22">
        <v>3599</v>
      </c>
      <c r="E34" s="15" t="s">
        <v>10</v>
      </c>
      <c r="F34" s="15" t="s">
        <v>26</v>
      </c>
      <c r="G34" s="15" t="s">
        <v>147</v>
      </c>
      <c r="H34" s="22">
        <v>4854</v>
      </c>
      <c r="I34" s="27">
        <v>46010</v>
      </c>
      <c r="J34" s="27">
        <v>46074</v>
      </c>
      <c r="K34" s="28">
        <v>173163.8</v>
      </c>
      <c r="L34" s="29">
        <f>SUM(TabProd[[#This Row],[Personal]:[Engineering]])</f>
        <v>173163.8</v>
      </c>
      <c r="M34" s="31" t="str">
        <f>IF(TabProd[[#This Row],[Amount Charged]]&lt;&gt;TabProd[[#This Row],[Value]],TabProd[[#This Row],[Amount Charged]]-TabProd[[#This Row],[Value]],"")</f>
        <v/>
      </c>
      <c r="N34" s="24">
        <v>5572</v>
      </c>
      <c r="O34" s="27"/>
      <c r="P34" s="37"/>
      <c r="Q34" s="34"/>
      <c r="R34" s="16"/>
      <c r="S34" s="15" t="str">
        <f t="shared" si="0"/>
        <v/>
      </c>
      <c r="T34" s="38">
        <v>1115</v>
      </c>
      <c r="U34" s="34">
        <v>173163.8</v>
      </c>
      <c r="V34" s="16">
        <v>46101</v>
      </c>
      <c r="W34" s="15">
        <f t="shared" si="1"/>
        <v>27</v>
      </c>
      <c r="X34" s="23">
        <f>TabProd[[#This Row],[Value]]-TabProd[[#This Row],[InvoiceTotal Value]]-TabProd[[#This Row],[Rental Equipment Invoice Value]]+AR34</f>
        <v>0</v>
      </c>
      <c r="Y34" s="14"/>
      <c r="Z34" s="14"/>
      <c r="AA34" s="15">
        <f t="shared" si="2"/>
        <v>0</v>
      </c>
      <c r="AB34" s="13"/>
      <c r="AC34" s="13"/>
      <c r="AD34" s="13"/>
      <c r="AE34" s="13"/>
      <c r="AF34" s="13"/>
      <c r="AG34" s="13">
        <v>169943.8</v>
      </c>
      <c r="AH34" s="13">
        <v>3220</v>
      </c>
      <c r="AI34" s="13"/>
      <c r="AJ34" s="13"/>
      <c r="AK34" s="13"/>
      <c r="AL34" s="13"/>
      <c r="AM34" s="13"/>
      <c r="AN34" s="13"/>
      <c r="AO34" s="13"/>
      <c r="AP34" s="20">
        <f t="shared" si="3"/>
        <v>173163.8</v>
      </c>
      <c r="AQ34" s="13" t="str">
        <f>IF(TabProd[[#This Row],[Total Daily]]=0,"",TabProd[[#This Row],[Total]]/TabProd[[#This Row],[Total Daily]])</f>
        <v/>
      </c>
    </row>
    <row r="35" spans="1:43" x14ac:dyDescent="0.3">
      <c r="A35" s="26">
        <v>46023</v>
      </c>
      <c r="B35" s="24" t="s">
        <v>101</v>
      </c>
      <c r="C35" s="14"/>
      <c r="D35" s="22">
        <v>3415</v>
      </c>
      <c r="E35" s="15" t="s">
        <v>10</v>
      </c>
      <c r="F35" s="15" t="s">
        <v>35</v>
      </c>
      <c r="G35" s="15" t="s">
        <v>120</v>
      </c>
      <c r="H35" s="22">
        <v>4874</v>
      </c>
      <c r="I35" s="27">
        <v>46011</v>
      </c>
      <c r="J35" s="27">
        <v>46024</v>
      </c>
      <c r="K35" s="28">
        <v>7822.04</v>
      </c>
      <c r="L35" s="29">
        <f>SUM(TabProd[[#This Row],[Personal]:[Engineering]])</f>
        <v>7822.0400000000009</v>
      </c>
      <c r="M35" s="31" t="str">
        <f>IF(TabProd[[#This Row],[Amount Charged]]&lt;&gt;TabProd[[#This Row],[Value]],TabProd[[#This Row],[Amount Charged]]-TabProd[[#This Row],[Value]],"")</f>
        <v/>
      </c>
      <c r="N35" s="24">
        <v>5364</v>
      </c>
      <c r="O35" s="27">
        <v>46029</v>
      </c>
      <c r="P35" s="37">
        <v>1653</v>
      </c>
      <c r="Q35" s="34">
        <v>7822.04</v>
      </c>
      <c r="R35" s="16">
        <v>46045</v>
      </c>
      <c r="S35" s="15">
        <f t="shared" si="0"/>
        <v>21</v>
      </c>
      <c r="T35" s="38"/>
      <c r="U35" s="34"/>
      <c r="V35" s="16"/>
      <c r="W35" s="15" t="str">
        <f t="shared" si="1"/>
        <v/>
      </c>
      <c r="X35" s="23">
        <f>TabProd[[#This Row],[Value]]-TabProd[[#This Row],[InvoiceTotal Value]]-TabProd[[#This Row],[Rental Equipment Invoice Value]]+AR35</f>
        <v>9.0949470177292824E-13</v>
      </c>
      <c r="Y35" s="14">
        <v>6</v>
      </c>
      <c r="Z35" s="14"/>
      <c r="AA35" s="15">
        <f t="shared" si="2"/>
        <v>6</v>
      </c>
      <c r="AB35" s="13">
        <v>7822.0400000000009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20">
        <f t="shared" si="3"/>
        <v>7822.0400000000009</v>
      </c>
      <c r="AQ35" s="13">
        <f>IF(TabProd[[#This Row],[Total Daily]]=0,"",TabProd[[#This Row],[Total]]/TabProd[[#This Row],[Total Daily]])</f>
        <v>1303.6733333333334</v>
      </c>
    </row>
    <row r="36" spans="1:43" x14ac:dyDescent="0.3">
      <c r="A36" s="26">
        <v>46082</v>
      </c>
      <c r="B36" s="24" t="s">
        <v>101</v>
      </c>
      <c r="C36" s="14"/>
      <c r="D36" s="22">
        <v>3572</v>
      </c>
      <c r="E36" s="15" t="s">
        <v>13</v>
      </c>
      <c r="F36" s="15" t="s">
        <v>25</v>
      </c>
      <c r="G36" s="15" t="s">
        <v>166</v>
      </c>
      <c r="H36" s="22">
        <v>5145</v>
      </c>
      <c r="I36" s="27">
        <v>46011</v>
      </c>
      <c r="J36" s="27">
        <v>46022</v>
      </c>
      <c r="K36" s="28">
        <v>219668.66</v>
      </c>
      <c r="L36" s="29">
        <f>SUM(TabProd[[#This Row],[Personal]:[Engineering]])</f>
        <v>219668.65999999997</v>
      </c>
      <c r="M36" s="31" t="str">
        <f>IF(TabProd[[#This Row],[Amount Charged]]&lt;&gt;TabProd[[#This Row],[Value]],TabProd[[#This Row],[Amount Charged]]-TabProd[[#This Row],[Value]],"")</f>
        <v/>
      </c>
      <c r="N36" s="24">
        <v>5351</v>
      </c>
      <c r="O36" s="27">
        <v>46021</v>
      </c>
      <c r="P36" s="37">
        <v>1782</v>
      </c>
      <c r="Q36" s="34">
        <v>219668.66</v>
      </c>
      <c r="R36" s="16">
        <v>46091</v>
      </c>
      <c r="S36" s="15">
        <f t="shared" si="0"/>
        <v>69</v>
      </c>
      <c r="T36" s="38"/>
      <c r="U36" s="34"/>
      <c r="V36" s="16"/>
      <c r="W36" s="15" t="str">
        <f t="shared" si="1"/>
        <v/>
      </c>
      <c r="X36" s="23">
        <f>TabProd[[#This Row],[Value]]-TabProd[[#This Row],[InvoiceTotal Value]]-TabProd[[#This Row],[Rental Equipment Invoice Value]]+AR36</f>
        <v>-2.9103830456733704E-11</v>
      </c>
      <c r="Y36" s="14"/>
      <c r="Z36" s="14"/>
      <c r="AA36" s="15">
        <f t="shared" si="2"/>
        <v>0</v>
      </c>
      <c r="AB36" s="13">
        <v>72340</v>
      </c>
      <c r="AC36" s="13"/>
      <c r="AD36" s="13">
        <v>1834.16</v>
      </c>
      <c r="AE36" s="13"/>
      <c r="AF36" s="13"/>
      <c r="AG36" s="13">
        <v>119525.7</v>
      </c>
      <c r="AH36" s="13">
        <v>3864.8</v>
      </c>
      <c r="AI36" s="13"/>
      <c r="AJ36" s="13">
        <v>22104</v>
      </c>
      <c r="AK36" s="13"/>
      <c r="AL36" s="13"/>
      <c r="AM36" s="13"/>
      <c r="AN36" s="13"/>
      <c r="AO36" s="13"/>
      <c r="AP36" s="20">
        <f t="shared" si="3"/>
        <v>219668.65999999997</v>
      </c>
      <c r="AQ36" s="13" t="str">
        <f>IF(TabProd[[#This Row],[Total Daily]]=0,"",TabProd[[#This Row],[Total]]/TabProd[[#This Row],[Total Daily]])</f>
        <v/>
      </c>
    </row>
    <row r="37" spans="1:43" x14ac:dyDescent="0.3">
      <c r="A37" s="26">
        <v>46082</v>
      </c>
      <c r="B37" s="24" t="s">
        <v>101</v>
      </c>
      <c r="C37" s="14"/>
      <c r="D37" s="22">
        <v>3636</v>
      </c>
      <c r="E37" s="15" t="s">
        <v>13</v>
      </c>
      <c r="F37" s="15" t="s">
        <v>25</v>
      </c>
      <c r="G37" s="15" t="s">
        <v>166</v>
      </c>
      <c r="H37" s="22">
        <v>5278</v>
      </c>
      <c r="I37" s="27">
        <v>46011</v>
      </c>
      <c r="J37" s="27">
        <v>46022</v>
      </c>
      <c r="K37" s="28">
        <v>-219668.66</v>
      </c>
      <c r="L37" s="29">
        <f>SUM(TabProd[[#This Row],[Personal]:[Engineering]])</f>
        <v>-219668.65999999997</v>
      </c>
      <c r="M37" s="31" t="str">
        <f>IF(TabProd[[#This Row],[Amount Charged]]&lt;&gt;TabProd[[#This Row],[Value]],TabProd[[#This Row],[Amount Charged]]-TabProd[[#This Row],[Value]],"")</f>
        <v/>
      </c>
      <c r="N37" s="24">
        <v>5350</v>
      </c>
      <c r="O37" s="27">
        <v>46021</v>
      </c>
      <c r="P37" s="37">
        <v>1782</v>
      </c>
      <c r="Q37" s="34">
        <v>-219668.66</v>
      </c>
      <c r="R37" s="16">
        <v>46091</v>
      </c>
      <c r="S37" s="15">
        <f t="shared" si="0"/>
        <v>69</v>
      </c>
      <c r="T37" s="38"/>
      <c r="U37" s="34"/>
      <c r="V37" s="16"/>
      <c r="W37" s="15" t="str">
        <f t="shared" si="1"/>
        <v/>
      </c>
      <c r="X37" s="23">
        <f>TabProd[[#This Row],[Value]]-TabProd[[#This Row],[InvoiceTotal Value]]-TabProd[[#This Row],[Rental Equipment Invoice Value]]+AR37</f>
        <v>2.9103830456733704E-11</v>
      </c>
      <c r="Y37" s="14"/>
      <c r="Z37" s="14"/>
      <c r="AA37" s="15">
        <f t="shared" si="2"/>
        <v>0</v>
      </c>
      <c r="AB37" s="13">
        <v>-72340</v>
      </c>
      <c r="AC37" s="13"/>
      <c r="AD37" s="13">
        <v>-1834.16</v>
      </c>
      <c r="AE37" s="13"/>
      <c r="AF37" s="13"/>
      <c r="AG37" s="13">
        <v>-119525.7</v>
      </c>
      <c r="AH37" s="13">
        <v>-3864.8</v>
      </c>
      <c r="AI37" s="13"/>
      <c r="AJ37" s="13">
        <v>-22104</v>
      </c>
      <c r="AK37" s="13"/>
      <c r="AL37" s="13"/>
      <c r="AM37" s="13"/>
      <c r="AN37" s="13"/>
      <c r="AO37" s="13"/>
      <c r="AP37" s="20">
        <f t="shared" si="3"/>
        <v>-219668.65999999997</v>
      </c>
      <c r="AQ37" s="13" t="str">
        <f>IF(TabProd[[#This Row],[Total Daily]]=0,"",TabProd[[#This Row],[Total]]/TabProd[[#This Row],[Total Daily]])</f>
        <v/>
      </c>
    </row>
    <row r="38" spans="1:43" x14ac:dyDescent="0.3">
      <c r="A38" s="26">
        <v>46023</v>
      </c>
      <c r="B38" s="24" t="s">
        <v>101</v>
      </c>
      <c r="C38" s="14"/>
      <c r="D38" s="22">
        <v>3809</v>
      </c>
      <c r="E38" s="15" t="s">
        <v>9</v>
      </c>
      <c r="F38" s="15" t="s">
        <v>26</v>
      </c>
      <c r="G38" s="15" t="s">
        <v>121</v>
      </c>
      <c r="H38" s="22">
        <v>5115</v>
      </c>
      <c r="I38" s="27">
        <v>46012</v>
      </c>
      <c r="J38" s="27">
        <v>46022</v>
      </c>
      <c r="K38" s="28">
        <v>-0.16</v>
      </c>
      <c r="L38" s="29">
        <f>SUM(TabProd[[#This Row],[Personal]:[Engineering]])</f>
        <v>-0.16</v>
      </c>
      <c r="M38" s="31" t="str">
        <f>IF(TabProd[[#This Row],[Amount Charged]]&lt;&gt;TabProd[[#This Row],[Value]],TabProd[[#This Row],[Amount Charged]]-TabProd[[#This Row],[Value]],"")</f>
        <v/>
      </c>
      <c r="N38" s="24">
        <v>5376</v>
      </c>
      <c r="O38" s="27">
        <v>46029</v>
      </c>
      <c r="P38" s="37">
        <v>1616</v>
      </c>
      <c r="Q38" s="34">
        <v>-0.16</v>
      </c>
      <c r="R38" s="16">
        <v>46038</v>
      </c>
      <c r="S38" s="15">
        <f t="shared" si="0"/>
        <v>16</v>
      </c>
      <c r="T38" s="38"/>
      <c r="U38" s="34"/>
      <c r="V38" s="16"/>
      <c r="W38" s="15" t="str">
        <f t="shared" si="1"/>
        <v/>
      </c>
      <c r="X38" s="23">
        <f>TabProd[[#This Row],[Value]]-TabProd[[#This Row],[InvoiceTotal Value]]-TabProd[[#This Row],[Rental Equipment Invoice Value]]+AR35</f>
        <v>0</v>
      </c>
      <c r="Y38" s="14"/>
      <c r="Z38" s="14"/>
      <c r="AA38" s="15">
        <f t="shared" si="2"/>
        <v>0</v>
      </c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>
        <v>-0.16</v>
      </c>
      <c r="AN38" s="13"/>
      <c r="AO38" s="13"/>
      <c r="AP38" s="20">
        <f t="shared" si="3"/>
        <v>-0.16</v>
      </c>
      <c r="AQ38" s="13" t="str">
        <f>IF(TabProd[[#This Row],[Total Daily]]=0,"",TabProd[[#This Row],[Total]]/TabProd[[#This Row],[Total Daily]])</f>
        <v/>
      </c>
    </row>
    <row r="39" spans="1:43" x14ac:dyDescent="0.3">
      <c r="A39" s="26">
        <v>46023</v>
      </c>
      <c r="B39" s="24" t="s">
        <v>101</v>
      </c>
      <c r="C39" s="14"/>
      <c r="D39" s="22">
        <v>3500</v>
      </c>
      <c r="E39" s="15" t="s">
        <v>10</v>
      </c>
      <c r="F39" s="15" t="s">
        <v>35</v>
      </c>
      <c r="G39" s="15" t="s">
        <v>122</v>
      </c>
      <c r="H39" s="22">
        <v>5016</v>
      </c>
      <c r="I39" s="27">
        <v>46012</v>
      </c>
      <c r="J39" s="27">
        <v>46026</v>
      </c>
      <c r="K39" s="28">
        <v>14957.54</v>
      </c>
      <c r="L39" s="29">
        <f>SUM(TabProd[[#This Row],[Personal]:[Engineering]])</f>
        <v>14957.539999999995</v>
      </c>
      <c r="M39" s="31" t="str">
        <f>IF(TabProd[[#This Row],[Amount Charged]]&lt;&gt;TabProd[[#This Row],[Value]],TabProd[[#This Row],[Amount Charged]]-TabProd[[#This Row],[Value]],"")</f>
        <v/>
      </c>
      <c r="N39" s="24">
        <v>5367</v>
      </c>
      <c r="O39" s="27">
        <v>46029</v>
      </c>
      <c r="P39" s="37">
        <v>1590</v>
      </c>
      <c r="Q39" s="34">
        <v>14957.54</v>
      </c>
      <c r="R39" s="16">
        <v>46034</v>
      </c>
      <c r="S39" s="15">
        <f t="shared" si="0"/>
        <v>8</v>
      </c>
      <c r="T39" s="38"/>
      <c r="U39" s="34"/>
      <c r="V39" s="16"/>
      <c r="W39" s="15" t="str">
        <f t="shared" si="1"/>
        <v/>
      </c>
      <c r="X39" s="23">
        <f>TabProd[[#This Row],[Value]]-TabProd[[#This Row],[InvoiceTotal Value]]-TabProd[[#This Row],[Rental Equipment Invoice Value]]+AR38</f>
        <v>-5.4569682106375694E-12</v>
      </c>
      <c r="Y39" s="14">
        <v>9</v>
      </c>
      <c r="Z39" s="14"/>
      <c r="AA39" s="15">
        <f t="shared" si="2"/>
        <v>9</v>
      </c>
      <c r="AB39" s="13">
        <v>15055.299999999996</v>
      </c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>
        <v>-97.76</v>
      </c>
      <c r="AN39" s="13"/>
      <c r="AO39" s="13"/>
      <c r="AP39" s="20">
        <f t="shared" si="3"/>
        <v>14957.539999999995</v>
      </c>
      <c r="AQ39" s="13">
        <f>IF(TabProd[[#This Row],[Total Daily]]=0,"",TabProd[[#This Row],[Total]]/TabProd[[#This Row],[Total Daily]])</f>
        <v>1661.9488888888884</v>
      </c>
    </row>
    <row r="40" spans="1:43" x14ac:dyDescent="0.3">
      <c r="A40" s="26">
        <v>46023</v>
      </c>
      <c r="B40" s="24" t="s">
        <v>101</v>
      </c>
      <c r="C40" s="14"/>
      <c r="D40" s="22">
        <v>3619</v>
      </c>
      <c r="E40" s="15" t="s">
        <v>10</v>
      </c>
      <c r="F40" s="15" t="s">
        <v>50</v>
      </c>
      <c r="G40" s="15" t="s">
        <v>144</v>
      </c>
      <c r="H40" s="22">
        <v>5243</v>
      </c>
      <c r="I40" s="27">
        <v>46012</v>
      </c>
      <c r="J40" s="27">
        <v>46038</v>
      </c>
      <c r="K40" s="28">
        <v>41135.339999999997</v>
      </c>
      <c r="L40" s="29">
        <f>SUM(TabProd[[#This Row],[Personal]:[Engineering]])</f>
        <v>41135.339999999997</v>
      </c>
      <c r="M40" s="31" t="str">
        <f>IF(TabProd[[#This Row],[Amount Charged]]&lt;&gt;TabProd[[#This Row],[Value]],TabProd[[#This Row],[Amount Charged]]-TabProd[[#This Row],[Value]],"")</f>
        <v/>
      </c>
      <c r="N40" s="24">
        <v>5416</v>
      </c>
      <c r="O40" s="27">
        <v>46049</v>
      </c>
      <c r="P40" s="37"/>
      <c r="Q40" s="34"/>
      <c r="R40" s="16"/>
      <c r="S40" s="15" t="str">
        <f t="shared" si="0"/>
        <v/>
      </c>
      <c r="T40" s="38">
        <v>1023</v>
      </c>
      <c r="U40" s="34">
        <v>41135.339999999997</v>
      </c>
      <c r="V40" s="16">
        <v>46056</v>
      </c>
      <c r="W40" s="15">
        <f t="shared" si="1"/>
        <v>18</v>
      </c>
      <c r="X40" s="23">
        <f>TabProd[[#This Row],[Value]]-TabProd[[#This Row],[InvoiceTotal Value]]-TabProd[[#This Row],[Rental Equipment Invoice Value]]+AR39</f>
        <v>0</v>
      </c>
      <c r="Y40" s="14"/>
      <c r="Z40" s="14"/>
      <c r="AA40" s="15">
        <f t="shared" si="2"/>
        <v>0</v>
      </c>
      <c r="AB40" s="13"/>
      <c r="AC40" s="13"/>
      <c r="AD40" s="13"/>
      <c r="AE40" s="13"/>
      <c r="AF40" s="13"/>
      <c r="AG40" s="13">
        <v>39134.339999999997</v>
      </c>
      <c r="AH40" s="13">
        <v>2001</v>
      </c>
      <c r="AI40" s="13"/>
      <c r="AJ40" s="13"/>
      <c r="AK40" s="13"/>
      <c r="AL40" s="13"/>
      <c r="AM40" s="13"/>
      <c r="AN40" s="13"/>
      <c r="AO40" s="13"/>
      <c r="AP40" s="20">
        <f t="shared" si="3"/>
        <v>41135.339999999997</v>
      </c>
      <c r="AQ40" s="13" t="str">
        <f>IF(TabProd[[#This Row],[Total Daily]]=0,"",TabProd[[#This Row],[Total]]/TabProd[[#This Row],[Total Daily]])</f>
        <v/>
      </c>
    </row>
    <row r="41" spans="1:43" x14ac:dyDescent="0.3">
      <c r="A41" s="26">
        <v>46023</v>
      </c>
      <c r="B41" s="24" t="s">
        <v>101</v>
      </c>
      <c r="C41" s="14"/>
      <c r="D41" s="22">
        <v>3031</v>
      </c>
      <c r="E41" s="15" t="s">
        <v>12</v>
      </c>
      <c r="F41" s="15" t="s">
        <v>29</v>
      </c>
      <c r="G41" s="15" t="s">
        <v>107</v>
      </c>
      <c r="H41" s="22">
        <v>4120</v>
      </c>
      <c r="I41" s="27">
        <v>46013</v>
      </c>
      <c r="J41" s="27">
        <v>46026</v>
      </c>
      <c r="K41" s="28">
        <v>7011.15</v>
      </c>
      <c r="L41" s="29">
        <f>SUM(TabProd[[#This Row],[Personal]:[Engineering]])</f>
        <v>7011.15</v>
      </c>
      <c r="M41" s="31" t="str">
        <f>IF(TabProd[[#This Row],[Amount Charged]]&lt;&gt;TabProd[[#This Row],[Value]],TabProd[[#This Row],[Amount Charged]]-TabProd[[#This Row],[Value]],"")</f>
        <v/>
      </c>
      <c r="N41" s="24">
        <v>5341</v>
      </c>
      <c r="O41" s="27">
        <v>46030</v>
      </c>
      <c r="P41" s="37">
        <v>1577</v>
      </c>
      <c r="Q41" s="34">
        <v>6741.48</v>
      </c>
      <c r="R41" s="16">
        <v>46031</v>
      </c>
      <c r="S41" s="15">
        <f t="shared" si="0"/>
        <v>5</v>
      </c>
      <c r="T41" s="38">
        <v>987</v>
      </c>
      <c r="U41" s="34">
        <v>269.66999999999996</v>
      </c>
      <c r="V41" s="16">
        <v>46031</v>
      </c>
      <c r="W41" s="15">
        <f t="shared" si="1"/>
        <v>5</v>
      </c>
      <c r="X41" s="23">
        <f>TabProd[[#This Row],[Value]]-TabProd[[#This Row],[InvoiceTotal Value]]-TabProd[[#This Row],[Rental Equipment Invoice Value]]+AR41</f>
        <v>1.1368683772161603E-13</v>
      </c>
      <c r="Y41" s="14">
        <v>3</v>
      </c>
      <c r="Z41" s="14"/>
      <c r="AA41" s="15">
        <f t="shared" si="2"/>
        <v>3</v>
      </c>
      <c r="AB41" s="13">
        <v>6741.48</v>
      </c>
      <c r="AC41" s="13"/>
      <c r="AD41" s="13"/>
      <c r="AE41" s="13"/>
      <c r="AF41" s="13"/>
      <c r="AG41" s="13">
        <v>269.66999999999996</v>
      </c>
      <c r="AH41" s="13"/>
      <c r="AI41" s="13"/>
      <c r="AJ41" s="13"/>
      <c r="AK41" s="13"/>
      <c r="AL41" s="13"/>
      <c r="AM41" s="13"/>
      <c r="AN41" s="13"/>
      <c r="AO41" s="13"/>
      <c r="AP41" s="20">
        <f t="shared" si="3"/>
        <v>7011.15</v>
      </c>
      <c r="AQ41" s="13">
        <f>IF(TabProd[[#This Row],[Total Daily]]=0,"",TabProd[[#This Row],[Total]]/TabProd[[#This Row],[Total Daily]])</f>
        <v>2337.0499999999997</v>
      </c>
    </row>
    <row r="42" spans="1:43" x14ac:dyDescent="0.3">
      <c r="A42" s="26">
        <v>46023</v>
      </c>
      <c r="B42" s="24" t="s">
        <v>101</v>
      </c>
      <c r="C42" s="14"/>
      <c r="D42" s="22">
        <v>3427</v>
      </c>
      <c r="E42" s="15" t="s">
        <v>12</v>
      </c>
      <c r="F42" s="15" t="s">
        <v>29</v>
      </c>
      <c r="G42" s="15" t="s">
        <v>107</v>
      </c>
      <c r="H42" s="22">
        <v>4892</v>
      </c>
      <c r="I42" s="27">
        <v>46014</v>
      </c>
      <c r="J42" s="27">
        <v>46026</v>
      </c>
      <c r="K42" s="28">
        <v>25048.47</v>
      </c>
      <c r="L42" s="29">
        <f>SUM(TabProd[[#This Row],[Personal]:[Engineering]])</f>
        <v>25048.469999999998</v>
      </c>
      <c r="M42" s="31" t="str">
        <f>IF(TabProd[[#This Row],[Amount Charged]]&lt;&gt;TabProd[[#This Row],[Value]],TabProd[[#This Row],[Amount Charged]]-TabProd[[#This Row],[Value]],"")</f>
        <v/>
      </c>
      <c r="N42" s="24">
        <v>5362</v>
      </c>
      <c r="O42" s="27">
        <v>46028</v>
      </c>
      <c r="P42" s="37">
        <v>1586</v>
      </c>
      <c r="Q42" s="34">
        <v>20374.259999999998</v>
      </c>
      <c r="R42" s="16">
        <v>46034</v>
      </c>
      <c r="S42" s="15">
        <f t="shared" si="0"/>
        <v>8</v>
      </c>
      <c r="T42" s="38">
        <v>985</v>
      </c>
      <c r="U42" s="34">
        <v>4674.21</v>
      </c>
      <c r="V42" s="16">
        <v>46031</v>
      </c>
      <c r="W42" s="15">
        <f t="shared" si="1"/>
        <v>5</v>
      </c>
      <c r="X42" s="23">
        <f>TabProd[[#This Row],[Value]]-TabProd[[#This Row],[InvoiceTotal Value]]-TabProd[[#This Row],[Rental Equipment Invoice Value]]+AR42</f>
        <v>-9.0949470177292824E-13</v>
      </c>
      <c r="Y42" s="14">
        <v>10</v>
      </c>
      <c r="Z42" s="14"/>
      <c r="AA42" s="15">
        <f t="shared" si="2"/>
        <v>10</v>
      </c>
      <c r="AB42" s="13">
        <v>20374.259999999998</v>
      </c>
      <c r="AC42" s="13"/>
      <c r="AD42" s="13"/>
      <c r="AE42" s="13"/>
      <c r="AF42" s="13"/>
      <c r="AG42" s="13">
        <v>4674.21</v>
      </c>
      <c r="AH42" s="13"/>
      <c r="AI42" s="13"/>
      <c r="AJ42" s="13"/>
      <c r="AK42" s="13"/>
      <c r="AL42" s="13"/>
      <c r="AM42" s="13"/>
      <c r="AN42" s="13"/>
      <c r="AO42" s="13"/>
      <c r="AP42" s="20">
        <f t="shared" si="3"/>
        <v>25048.469999999998</v>
      </c>
      <c r="AQ42" s="13">
        <f>IF(TabProd[[#This Row],[Total Daily]]=0,"",TabProd[[#This Row],[Total]]/TabProd[[#This Row],[Total Daily]])</f>
        <v>2504.8469999999998</v>
      </c>
    </row>
    <row r="43" spans="1:43" x14ac:dyDescent="0.3">
      <c r="A43" s="26"/>
      <c r="B43" s="24"/>
      <c r="C43" s="14"/>
      <c r="D43" s="56">
        <v>3597</v>
      </c>
      <c r="E43" s="15" t="s">
        <v>10</v>
      </c>
      <c r="F43" s="15" t="s">
        <v>26</v>
      </c>
      <c r="G43" s="15" t="s">
        <v>147</v>
      </c>
      <c r="H43" s="22"/>
      <c r="I43" s="27">
        <v>46015</v>
      </c>
      <c r="J43" s="27">
        <v>46029</v>
      </c>
      <c r="K43" s="28"/>
      <c r="L43" s="29">
        <f>SUM(TabProd[[#This Row],[Personal]:[Engineering]])</f>
        <v>359604.9</v>
      </c>
      <c r="M43" s="31">
        <f>IF(TabProd[[#This Row],[Amount Charged]]&lt;&gt;TabProd[[#This Row],[Value]],TabProd[[#This Row],[Amount Charged]]-TabProd[[#This Row],[Value]],"")</f>
        <v>-359604.9</v>
      </c>
      <c r="N43" s="24">
        <v>5429</v>
      </c>
      <c r="O43" s="27"/>
      <c r="P43" s="37"/>
      <c r="Q43" s="34"/>
      <c r="R43" s="16"/>
      <c r="S43" s="15" t="str">
        <f t="shared" si="0"/>
        <v/>
      </c>
      <c r="T43" s="38"/>
      <c r="U43" s="34"/>
      <c r="V43" s="16"/>
      <c r="W43" s="15" t="str">
        <f t="shared" si="1"/>
        <v/>
      </c>
      <c r="X43" s="23">
        <f>TabProd[[#This Row],[Value]]-TabProd[[#This Row],[InvoiceTotal Value]]-TabProd[[#This Row],[Rental Equipment Invoice Value]]+AR41</f>
        <v>359604.9</v>
      </c>
      <c r="Y43" s="14"/>
      <c r="Z43" s="14">
        <v>375</v>
      </c>
      <c r="AA43" s="15">
        <f t="shared" si="2"/>
        <v>375</v>
      </c>
      <c r="AB43" s="13"/>
      <c r="AC43" s="13">
        <v>359604.9</v>
      </c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20">
        <f t="shared" si="3"/>
        <v>359604.9</v>
      </c>
      <c r="AQ43" s="13">
        <f>IF(TabProd[[#This Row],[Total Daily]]=0,"",TabProd[[#This Row],[Total]]/TabProd[[#This Row],[Total Daily]])</f>
        <v>958.94640000000004</v>
      </c>
    </row>
    <row r="44" spans="1:43" x14ac:dyDescent="0.3">
      <c r="A44" s="26">
        <v>46023</v>
      </c>
      <c r="B44" s="24" t="s">
        <v>101</v>
      </c>
      <c r="C44" s="14"/>
      <c r="D44" s="22">
        <v>3617</v>
      </c>
      <c r="E44" s="15" t="s">
        <v>12</v>
      </c>
      <c r="F44" s="15" t="s">
        <v>50</v>
      </c>
      <c r="G44" s="15" t="s">
        <v>115</v>
      </c>
      <c r="H44" s="22">
        <v>5165</v>
      </c>
      <c r="I44" s="27">
        <v>46016</v>
      </c>
      <c r="J44" s="27">
        <v>46038</v>
      </c>
      <c r="K44" s="28">
        <v>59523.54</v>
      </c>
      <c r="L44" s="29">
        <f>SUM(TabProd[[#This Row],[Personal]:[Engineering]])</f>
        <v>59523.54</v>
      </c>
      <c r="M44" s="31" t="str">
        <f>IF(TabProd[[#This Row],[Amount Charged]]&lt;&gt;TabProd[[#This Row],[Value]],TabProd[[#This Row],[Amount Charged]]-TabProd[[#This Row],[Value]],"")</f>
        <v/>
      </c>
      <c r="N44" s="24">
        <v>5415</v>
      </c>
      <c r="O44" s="27">
        <v>46049</v>
      </c>
      <c r="P44" s="37"/>
      <c r="Q44" s="34"/>
      <c r="R44" s="16"/>
      <c r="S44" s="15" t="str">
        <f t="shared" si="0"/>
        <v/>
      </c>
      <c r="T44" s="38">
        <v>1056</v>
      </c>
      <c r="U44" s="34">
        <v>59523.54</v>
      </c>
      <c r="V44" s="16">
        <v>46066</v>
      </c>
      <c r="W44" s="15">
        <f t="shared" si="1"/>
        <v>28</v>
      </c>
      <c r="X44" s="23">
        <f>TabProd[[#This Row],[Value]]-TabProd[[#This Row],[InvoiceTotal Value]]-TabProd[[#This Row],[Rental Equipment Invoice Value]]+AR42</f>
        <v>0</v>
      </c>
      <c r="Y44" s="14"/>
      <c r="Z44" s="14"/>
      <c r="AA44" s="15">
        <f t="shared" si="2"/>
        <v>0</v>
      </c>
      <c r="AB44" s="13"/>
      <c r="AC44" s="13"/>
      <c r="AD44" s="13"/>
      <c r="AE44" s="13"/>
      <c r="AF44" s="13"/>
      <c r="AG44" s="13">
        <v>55682.54</v>
      </c>
      <c r="AH44" s="13">
        <v>3841</v>
      </c>
      <c r="AI44" s="13"/>
      <c r="AJ44" s="13"/>
      <c r="AK44" s="13"/>
      <c r="AL44" s="13"/>
      <c r="AM44" s="13"/>
      <c r="AN44" s="13"/>
      <c r="AO44" s="13"/>
      <c r="AP44" s="20">
        <f t="shared" si="3"/>
        <v>59523.54</v>
      </c>
      <c r="AQ44" s="13" t="str">
        <f>IF(TabProd[[#This Row],[Total Daily]]=0,"",TabProd[[#This Row],[Total]]/TabProd[[#This Row],[Total Daily]])</f>
        <v/>
      </c>
    </row>
    <row r="45" spans="1:43" x14ac:dyDescent="0.3">
      <c r="A45" s="26">
        <v>46023</v>
      </c>
      <c r="B45" s="24"/>
      <c r="C45" s="14"/>
      <c r="D45" s="22">
        <v>3380</v>
      </c>
      <c r="E45" s="15" t="s">
        <v>10</v>
      </c>
      <c r="F45" s="15" t="s">
        <v>35</v>
      </c>
      <c r="G45" s="15" t="s">
        <v>105</v>
      </c>
      <c r="H45" s="22">
        <v>4784</v>
      </c>
      <c r="I45" s="27">
        <v>46017</v>
      </c>
      <c r="J45" s="27">
        <v>46024</v>
      </c>
      <c r="K45" s="28">
        <v>5360</v>
      </c>
      <c r="L45" s="29">
        <f>SUM(TabProd[[#This Row],[Personal]:[Engineering]])</f>
        <v>5360</v>
      </c>
      <c r="M45" s="31" t="str">
        <f>IF(TabProd[[#This Row],[Amount Charged]]&lt;&gt;TabProd[[#This Row],[Value]],TabProd[[#This Row],[Amount Charged]]-TabProd[[#This Row],[Value]],"")</f>
        <v/>
      </c>
      <c r="N45" s="24">
        <v>5288</v>
      </c>
      <c r="O45" s="27"/>
      <c r="P45" s="37"/>
      <c r="Q45" s="34"/>
      <c r="R45" s="16"/>
      <c r="S45" s="15" t="str">
        <f t="shared" si="0"/>
        <v/>
      </c>
      <c r="T45" s="38"/>
      <c r="U45" s="34"/>
      <c r="V45" s="16"/>
      <c r="W45" s="15" t="str">
        <f t="shared" si="1"/>
        <v/>
      </c>
      <c r="X45" s="23">
        <f>TabProd[[#This Row],[Value]]-TabProd[[#This Row],[InvoiceTotal Value]]-TabProd[[#This Row],[Rental Equipment Invoice Value]]+AR45</f>
        <v>5360</v>
      </c>
      <c r="Y45" s="14">
        <v>3</v>
      </c>
      <c r="Z45" s="14"/>
      <c r="AA45" s="15">
        <f t="shared" si="2"/>
        <v>3</v>
      </c>
      <c r="AB45" s="13">
        <v>5360</v>
      </c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20">
        <f t="shared" si="3"/>
        <v>5360</v>
      </c>
      <c r="AQ45" s="13">
        <f>IF(TabProd[[#This Row],[Total Daily]]=0,"",TabProd[[#This Row],[Total]]/TabProd[[#This Row],[Total Daily]])</f>
        <v>1786.6666666666667</v>
      </c>
    </row>
    <row r="46" spans="1:43" x14ac:dyDescent="0.3">
      <c r="A46" s="26">
        <v>46023</v>
      </c>
      <c r="B46" s="24" t="s">
        <v>101</v>
      </c>
      <c r="C46" s="14"/>
      <c r="D46" s="22">
        <v>3415</v>
      </c>
      <c r="E46" s="15" t="s">
        <v>10</v>
      </c>
      <c r="F46" s="15" t="s">
        <v>35</v>
      </c>
      <c r="G46" s="15" t="s">
        <v>120</v>
      </c>
      <c r="H46" s="22">
        <v>4874</v>
      </c>
      <c r="I46" s="27">
        <v>46017</v>
      </c>
      <c r="J46" s="27">
        <v>46032</v>
      </c>
      <c r="K46" s="28">
        <v>36361.68</v>
      </c>
      <c r="L46" s="29">
        <f>SUM(TabProd[[#This Row],[Personal]:[Engineering]])</f>
        <v>36361.68</v>
      </c>
      <c r="M46" s="31" t="str">
        <f>IF(TabProd[[#This Row],[Amount Charged]]&lt;&gt;TabProd[[#This Row],[Value]],TabProd[[#This Row],[Amount Charged]]-TabProd[[#This Row],[Value]],"")</f>
        <v/>
      </c>
      <c r="N46" s="24">
        <v>5365</v>
      </c>
      <c r="O46" s="27">
        <v>46035</v>
      </c>
      <c r="P46" s="37">
        <v>1654</v>
      </c>
      <c r="Q46" s="34">
        <v>36361.68</v>
      </c>
      <c r="R46" s="16">
        <v>46045</v>
      </c>
      <c r="S46" s="15">
        <f t="shared" si="0"/>
        <v>13</v>
      </c>
      <c r="T46" s="38"/>
      <c r="U46" s="34"/>
      <c r="V46" s="16"/>
      <c r="W46" s="15" t="str">
        <f t="shared" si="1"/>
        <v/>
      </c>
      <c r="X46" s="23">
        <f>TabProd[[#This Row],[Value]]-TabProd[[#This Row],[InvoiceTotal Value]]-TabProd[[#This Row],[Rental Equipment Invoice Value]]+AR46</f>
        <v>0</v>
      </c>
      <c r="Y46" s="14">
        <v>26</v>
      </c>
      <c r="Z46" s="14"/>
      <c r="AA46" s="15">
        <f t="shared" si="2"/>
        <v>26</v>
      </c>
      <c r="AB46" s="13">
        <v>36361.68</v>
      </c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20">
        <f t="shared" si="3"/>
        <v>36361.68</v>
      </c>
      <c r="AQ46" s="13">
        <f>IF(TabProd[[#This Row],[Total Daily]]=0,"",TabProd[[#This Row],[Total]]/TabProd[[#This Row],[Total Daily]])</f>
        <v>1398.5261538461539</v>
      </c>
    </row>
    <row r="47" spans="1:43" x14ac:dyDescent="0.3">
      <c r="A47" s="54">
        <v>46023</v>
      </c>
      <c r="B47" s="24" t="s">
        <v>101</v>
      </c>
      <c r="C47" s="14"/>
      <c r="D47" s="22">
        <v>3289</v>
      </c>
      <c r="E47" s="15" t="s">
        <v>9</v>
      </c>
      <c r="F47" s="15" t="s">
        <v>26</v>
      </c>
      <c r="G47" s="15" t="s">
        <v>123</v>
      </c>
      <c r="H47" s="22">
        <v>3380</v>
      </c>
      <c r="I47" s="27">
        <v>46018</v>
      </c>
      <c r="J47" s="27">
        <v>46032</v>
      </c>
      <c r="K47" s="28">
        <v>56012.41</v>
      </c>
      <c r="L47" s="29">
        <f>SUM(TabProd[[#This Row],[Personal]:[Engineering]])</f>
        <v>56012.41</v>
      </c>
      <c r="M47" s="31" t="str">
        <f>IF(TabProd[[#This Row],[Amount Charged]]&lt;&gt;TabProd[[#This Row],[Value]],TabProd[[#This Row],[Amount Charged]]-TabProd[[#This Row],[Value]],"")</f>
        <v/>
      </c>
      <c r="N47" s="24">
        <v>5373</v>
      </c>
      <c r="O47" s="27">
        <v>46035</v>
      </c>
      <c r="P47" s="37">
        <v>1617</v>
      </c>
      <c r="Q47" s="34">
        <v>56012.41</v>
      </c>
      <c r="R47" s="16">
        <v>46041</v>
      </c>
      <c r="S47" s="15">
        <f t="shared" si="0"/>
        <v>9</v>
      </c>
      <c r="T47" s="38"/>
      <c r="U47" s="34"/>
      <c r="V47" s="16"/>
      <c r="W47" s="15" t="str">
        <f t="shared" si="1"/>
        <v/>
      </c>
      <c r="X47" s="23">
        <f>TabProd[[#This Row],[Value]]-TabProd[[#This Row],[InvoiceTotal Value]]-TabProd[[#This Row],[Rental Equipment Invoice Value]]+AR47</f>
        <v>0</v>
      </c>
      <c r="Y47" s="14">
        <v>27</v>
      </c>
      <c r="Z47" s="14"/>
      <c r="AA47" s="15">
        <f t="shared" si="2"/>
        <v>27</v>
      </c>
      <c r="AB47" s="13">
        <v>54179.47</v>
      </c>
      <c r="AC47" s="13"/>
      <c r="AD47" s="13">
        <v>1832.94</v>
      </c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20">
        <f t="shared" si="3"/>
        <v>56012.41</v>
      </c>
      <c r="AQ47" s="13">
        <f>IF(TabProd[[#This Row],[Total Daily]]=0,"",TabProd[[#This Row],[Total]]/TabProd[[#This Row],[Total Daily]])</f>
        <v>2074.5337037037038</v>
      </c>
    </row>
    <row r="48" spans="1:43" x14ac:dyDescent="0.3">
      <c r="A48" s="26">
        <v>46023</v>
      </c>
      <c r="B48" s="24" t="s">
        <v>101</v>
      </c>
      <c r="C48" s="14"/>
      <c r="D48" s="22">
        <v>3292</v>
      </c>
      <c r="E48" s="15" t="s">
        <v>9</v>
      </c>
      <c r="F48" s="15" t="s">
        <v>34</v>
      </c>
      <c r="G48" s="15" t="s">
        <v>104</v>
      </c>
      <c r="H48" s="22">
        <v>3970</v>
      </c>
      <c r="I48" s="27">
        <v>46018</v>
      </c>
      <c r="J48" s="27">
        <v>46032</v>
      </c>
      <c r="K48" s="28">
        <v>58088.25</v>
      </c>
      <c r="L48" s="29">
        <f>SUM(TabProd[[#This Row],[Personal]:[Engineering]])</f>
        <v>58088.25</v>
      </c>
      <c r="M48" s="31" t="str">
        <f>IF(TabProd[[#This Row],[Amount Charged]]&lt;&gt;TabProd[[#This Row],[Value]],TabProd[[#This Row],[Amount Charged]]-TabProd[[#This Row],[Value]],"")</f>
        <v/>
      </c>
      <c r="N48" s="24">
        <v>5374</v>
      </c>
      <c r="O48" s="27">
        <v>46035</v>
      </c>
      <c r="P48" s="37">
        <v>1597</v>
      </c>
      <c r="Q48" s="34">
        <v>34852.949999999997</v>
      </c>
      <c r="R48" s="16">
        <v>46037</v>
      </c>
      <c r="S48" s="15">
        <f t="shared" si="0"/>
        <v>5</v>
      </c>
      <c r="T48" s="38">
        <v>997</v>
      </c>
      <c r="U48" s="34">
        <v>23235.300000000003</v>
      </c>
      <c r="V48" s="16">
        <v>46037</v>
      </c>
      <c r="W48" s="15">
        <f t="shared" si="1"/>
        <v>5</v>
      </c>
      <c r="X48" s="23">
        <f>TabProd[[#This Row],[Value]]-TabProd[[#This Row],[InvoiceTotal Value]]-TabProd[[#This Row],[Rental Equipment Invoice Value]]+AR48</f>
        <v>0</v>
      </c>
      <c r="Y48" s="14">
        <v>27</v>
      </c>
      <c r="Z48" s="14"/>
      <c r="AA48" s="15">
        <f t="shared" si="2"/>
        <v>27</v>
      </c>
      <c r="AB48" s="13">
        <v>34852.949999999997</v>
      </c>
      <c r="AC48" s="13"/>
      <c r="AD48" s="13"/>
      <c r="AE48" s="13"/>
      <c r="AF48" s="13"/>
      <c r="AG48" s="13">
        <v>23235.300000000003</v>
      </c>
      <c r="AH48" s="13"/>
      <c r="AI48" s="13"/>
      <c r="AJ48" s="13"/>
      <c r="AK48" s="13"/>
      <c r="AL48" s="13"/>
      <c r="AM48" s="13"/>
      <c r="AN48" s="13"/>
      <c r="AO48" s="13"/>
      <c r="AP48" s="20">
        <f t="shared" si="3"/>
        <v>58088.25</v>
      </c>
      <c r="AQ48" s="13">
        <f>IF(TabProd[[#This Row],[Total Daily]]=0,"",TabProd[[#This Row],[Total]]/TabProd[[#This Row],[Total Daily]])</f>
        <v>2151.4166666666665</v>
      </c>
    </row>
    <row r="49" spans="1:43" x14ac:dyDescent="0.3">
      <c r="A49" s="26">
        <v>46023</v>
      </c>
      <c r="B49" s="24" t="s">
        <v>101</v>
      </c>
      <c r="C49" s="14"/>
      <c r="D49" s="35">
        <v>3810</v>
      </c>
      <c r="E49" s="15" t="s">
        <v>9</v>
      </c>
      <c r="F49" s="15" t="s">
        <v>28</v>
      </c>
      <c r="G49" s="15" t="s">
        <v>124</v>
      </c>
      <c r="H49" s="22">
        <v>3701</v>
      </c>
      <c r="I49" s="27">
        <v>46019</v>
      </c>
      <c r="J49" s="27">
        <v>46033</v>
      </c>
      <c r="K49" s="28">
        <v>68915.44</v>
      </c>
      <c r="L49" s="29">
        <f>SUM(TabProd[[#This Row],[Personal]:[Engineering]])</f>
        <v>68915.44</v>
      </c>
      <c r="M49" s="31" t="str">
        <f>IF(TabProd[[#This Row],[Amount Charged]]&lt;&gt;TabProd[[#This Row],[Value]],TabProd[[#This Row],[Amount Charged]]-TabProd[[#This Row],[Value]],"")</f>
        <v/>
      </c>
      <c r="N49" s="24">
        <v>5358</v>
      </c>
      <c r="O49" s="27">
        <v>46035</v>
      </c>
      <c r="P49" s="37">
        <v>1598</v>
      </c>
      <c r="Q49" s="34">
        <v>41349.26</v>
      </c>
      <c r="R49" s="16">
        <v>46037</v>
      </c>
      <c r="S49" s="15">
        <f t="shared" si="0"/>
        <v>4</v>
      </c>
      <c r="T49" s="38">
        <v>998</v>
      </c>
      <c r="U49" s="34">
        <v>27566.18</v>
      </c>
      <c r="V49" s="16">
        <v>46037</v>
      </c>
      <c r="W49" s="15">
        <f t="shared" si="1"/>
        <v>4</v>
      </c>
      <c r="X49" s="23">
        <f>TabProd[[#This Row],[Value]]-TabProd[[#This Row],[InvoiceTotal Value]]-TabProd[[#This Row],[Rental Equipment Invoice Value]]+AR48</f>
        <v>0</v>
      </c>
      <c r="Y49" s="14">
        <v>33</v>
      </c>
      <c r="Z49" s="14"/>
      <c r="AA49" s="15">
        <f t="shared" si="2"/>
        <v>33</v>
      </c>
      <c r="AB49" s="13">
        <v>41349.26</v>
      </c>
      <c r="AC49" s="13"/>
      <c r="AD49" s="13"/>
      <c r="AE49" s="13"/>
      <c r="AF49" s="13"/>
      <c r="AG49" s="13">
        <v>27566.18</v>
      </c>
      <c r="AH49" s="13"/>
      <c r="AI49" s="13"/>
      <c r="AJ49" s="13"/>
      <c r="AK49" s="13"/>
      <c r="AL49" s="13"/>
      <c r="AM49" s="13"/>
      <c r="AN49" s="13"/>
      <c r="AO49" s="13"/>
      <c r="AP49" s="20">
        <f t="shared" si="3"/>
        <v>68915.44</v>
      </c>
      <c r="AQ49" s="13">
        <f>IF(TabProd[[#This Row],[Total Daily]]=0,"",TabProd[[#This Row],[Total]]/TabProd[[#This Row],[Total Daily]])</f>
        <v>2088.3466666666668</v>
      </c>
    </row>
    <row r="50" spans="1:43" x14ac:dyDescent="0.3">
      <c r="A50" s="26">
        <v>46023</v>
      </c>
      <c r="B50" s="24" t="s">
        <v>101</v>
      </c>
      <c r="C50" s="14"/>
      <c r="D50" s="22">
        <v>3293</v>
      </c>
      <c r="E50" s="15" t="s">
        <v>9</v>
      </c>
      <c r="F50" s="15" t="s">
        <v>34</v>
      </c>
      <c r="G50" s="15" t="s">
        <v>100</v>
      </c>
      <c r="H50" s="22">
        <v>3970</v>
      </c>
      <c r="I50" s="27">
        <v>46019</v>
      </c>
      <c r="J50" s="27">
        <v>46033</v>
      </c>
      <c r="K50" s="28">
        <v>64542.5</v>
      </c>
      <c r="L50" s="29">
        <f>SUM(TabProd[[#This Row],[Personal]:[Engineering]])</f>
        <v>64542.5</v>
      </c>
      <c r="M50" s="31" t="str">
        <f>IF(TabProd[[#This Row],[Amount Charged]]&lt;&gt;TabProd[[#This Row],[Value]],TabProd[[#This Row],[Amount Charged]]-TabProd[[#This Row],[Value]],"")</f>
        <v/>
      </c>
      <c r="N50" s="24">
        <v>5375</v>
      </c>
      <c r="O50" s="27">
        <v>46035</v>
      </c>
      <c r="P50" s="37">
        <v>1640</v>
      </c>
      <c r="Q50" s="34">
        <v>38725.5</v>
      </c>
      <c r="R50" s="16">
        <v>46043</v>
      </c>
      <c r="S50" s="15">
        <f t="shared" si="0"/>
        <v>10</v>
      </c>
      <c r="T50" s="38">
        <v>1014</v>
      </c>
      <c r="U50" s="34">
        <v>25817.000000000004</v>
      </c>
      <c r="V50" s="16">
        <v>46043</v>
      </c>
      <c r="W50" s="15">
        <f t="shared" si="1"/>
        <v>10</v>
      </c>
      <c r="X50" s="23">
        <f>TabProd[[#This Row],[Value]]-TabProd[[#This Row],[InvoiceTotal Value]]-TabProd[[#This Row],[Rental Equipment Invoice Value]]+AR50</f>
        <v>-3.637978807091713E-12</v>
      </c>
      <c r="Y50" s="14">
        <v>30</v>
      </c>
      <c r="Z50" s="14"/>
      <c r="AA50" s="15">
        <f t="shared" si="2"/>
        <v>30</v>
      </c>
      <c r="AB50" s="13">
        <v>38725.5</v>
      </c>
      <c r="AC50" s="13"/>
      <c r="AD50" s="13"/>
      <c r="AE50" s="13"/>
      <c r="AF50" s="13"/>
      <c r="AG50" s="13">
        <v>25817.000000000004</v>
      </c>
      <c r="AH50" s="13"/>
      <c r="AI50" s="13"/>
      <c r="AJ50" s="13"/>
      <c r="AK50" s="13"/>
      <c r="AL50" s="13"/>
      <c r="AM50" s="13"/>
      <c r="AN50" s="13"/>
      <c r="AO50" s="13"/>
      <c r="AP50" s="20">
        <f t="shared" si="3"/>
        <v>64542.5</v>
      </c>
      <c r="AQ50" s="13">
        <f>IF(TabProd[[#This Row],[Total Daily]]=0,"",TabProd[[#This Row],[Total]]/TabProd[[#This Row],[Total Daily]])</f>
        <v>2151.4166666666665</v>
      </c>
    </row>
    <row r="51" spans="1:43" x14ac:dyDescent="0.3">
      <c r="A51" s="26">
        <v>46023</v>
      </c>
      <c r="B51" s="24" t="s">
        <v>101</v>
      </c>
      <c r="C51" s="14"/>
      <c r="D51" s="22">
        <v>3561</v>
      </c>
      <c r="E51" s="15" t="s">
        <v>11</v>
      </c>
      <c r="F51" s="15" t="s">
        <v>35</v>
      </c>
      <c r="G51" s="15" t="s">
        <v>125</v>
      </c>
      <c r="H51" s="22">
        <v>5121</v>
      </c>
      <c r="I51" s="27">
        <v>46020</v>
      </c>
      <c r="J51" s="27">
        <v>46034</v>
      </c>
      <c r="K51" s="28">
        <v>44118.96</v>
      </c>
      <c r="L51" s="29">
        <f>SUM(TabProd[[#This Row],[Personal]:[Engineering]])</f>
        <v>44118.96</v>
      </c>
      <c r="M51" s="31" t="str">
        <f>IF(TabProd[[#This Row],[Amount Charged]]&lt;&gt;TabProd[[#This Row],[Value]],TabProd[[#This Row],[Amount Charged]]-TabProd[[#This Row],[Value]],"")</f>
        <v/>
      </c>
      <c r="N51" s="24">
        <v>5368</v>
      </c>
      <c r="O51" s="27">
        <v>46035</v>
      </c>
      <c r="P51" s="37">
        <v>1625</v>
      </c>
      <c r="Q51" s="34">
        <v>44118.96</v>
      </c>
      <c r="R51" s="16">
        <v>46041</v>
      </c>
      <c r="S51" s="15">
        <f t="shared" si="0"/>
        <v>7</v>
      </c>
      <c r="T51" s="38"/>
      <c r="U51" s="34"/>
      <c r="V51" s="16"/>
      <c r="W51" s="15" t="str">
        <f t="shared" si="1"/>
        <v/>
      </c>
      <c r="X51" s="23">
        <f>TabProd[[#This Row],[Value]]-TabProd[[#This Row],[InvoiceTotal Value]]-TabProd[[#This Row],[Rental Equipment Invoice Value]]+AR50</f>
        <v>0</v>
      </c>
      <c r="Y51" s="14">
        <v>39</v>
      </c>
      <c r="Z51" s="14"/>
      <c r="AA51" s="15">
        <f t="shared" si="2"/>
        <v>39</v>
      </c>
      <c r="AB51" s="13">
        <v>44305.760000000002</v>
      </c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>
        <v>-186.8</v>
      </c>
      <c r="AN51" s="13"/>
      <c r="AO51" s="13"/>
      <c r="AP51" s="20">
        <f t="shared" si="3"/>
        <v>44118.96</v>
      </c>
      <c r="AQ51" s="13">
        <f>IF(TabProd[[#This Row],[Total Daily]]=0,"",TabProd[[#This Row],[Total]]/TabProd[[#This Row],[Total Daily]])</f>
        <v>1131.2553846153846</v>
      </c>
    </row>
    <row r="52" spans="1:43" x14ac:dyDescent="0.3">
      <c r="A52" s="26">
        <v>46023</v>
      </c>
      <c r="B52" s="24" t="s">
        <v>101</v>
      </c>
      <c r="C52" s="14"/>
      <c r="D52" s="22">
        <v>3487</v>
      </c>
      <c r="E52" s="15" t="s">
        <v>10</v>
      </c>
      <c r="F52" s="15" t="s">
        <v>50</v>
      </c>
      <c r="G52" s="15" t="s">
        <v>103</v>
      </c>
      <c r="H52" s="22">
        <v>4964</v>
      </c>
      <c r="I52" s="27">
        <v>46023</v>
      </c>
      <c r="J52" s="27">
        <v>46053</v>
      </c>
      <c r="K52" s="28">
        <v>182282.23999999999</v>
      </c>
      <c r="L52" s="29">
        <f>SUM(TabProd[[#This Row],[Personal]:[Engineering]])</f>
        <v>182282.24000000002</v>
      </c>
      <c r="M52" s="31" t="str">
        <f>IF(TabProd[[#This Row],[Amount Charged]]&lt;&gt;TabProd[[#This Row],[Value]],TabProd[[#This Row],[Amount Charged]]-TabProd[[#This Row],[Value]],"")</f>
        <v/>
      </c>
      <c r="N52" s="24">
        <v>5405</v>
      </c>
      <c r="O52" s="27">
        <v>46056</v>
      </c>
      <c r="P52" s="37">
        <v>1713</v>
      </c>
      <c r="Q52" s="34">
        <v>160022.43</v>
      </c>
      <c r="R52" s="16">
        <v>46066</v>
      </c>
      <c r="S52" s="15">
        <f t="shared" si="0"/>
        <v>13</v>
      </c>
      <c r="T52" s="38">
        <v>1052</v>
      </c>
      <c r="U52" s="34">
        <v>22259.81</v>
      </c>
      <c r="V52" s="16">
        <v>46066</v>
      </c>
      <c r="W52" s="15">
        <f t="shared" si="1"/>
        <v>13</v>
      </c>
      <c r="X52" s="23">
        <f>TabProd[[#This Row],[Value]]-TabProd[[#This Row],[InvoiceTotal Value]]-TabProd[[#This Row],[Rental Equipment Invoice Value]]+AR51</f>
        <v>2.5465851649641991E-11</v>
      </c>
      <c r="Y52" s="14">
        <v>51</v>
      </c>
      <c r="Z52" s="14"/>
      <c r="AA52" s="15">
        <f t="shared" si="2"/>
        <v>51</v>
      </c>
      <c r="AB52" s="13">
        <v>115834.44</v>
      </c>
      <c r="AC52" s="13"/>
      <c r="AD52" s="13">
        <v>11187.99</v>
      </c>
      <c r="AE52" s="13"/>
      <c r="AF52" s="13"/>
      <c r="AG52" s="13">
        <v>22259.81</v>
      </c>
      <c r="AH52" s="13"/>
      <c r="AI52" s="13"/>
      <c r="AJ52" s="13"/>
      <c r="AK52" s="13"/>
      <c r="AL52" s="13"/>
      <c r="AM52" s="13"/>
      <c r="AN52" s="13"/>
      <c r="AO52" s="13">
        <v>33000</v>
      </c>
      <c r="AP52" s="20">
        <f t="shared" si="3"/>
        <v>182282.24000000002</v>
      </c>
      <c r="AQ52" s="13">
        <f>IF(TabProd[[#This Row],[Total Daily]]=0,"",TabProd[[#This Row],[Total]]/TabProd[[#This Row],[Total Daily]])</f>
        <v>3574.1615686274513</v>
      </c>
    </row>
    <row r="53" spans="1:43" x14ac:dyDescent="0.3">
      <c r="A53" s="26">
        <v>46023</v>
      </c>
      <c r="B53" s="24" t="s">
        <v>101</v>
      </c>
      <c r="C53" s="14"/>
      <c r="D53" s="22">
        <v>3359</v>
      </c>
      <c r="E53" s="15" t="s">
        <v>11</v>
      </c>
      <c r="F53" s="15" t="s">
        <v>44</v>
      </c>
      <c r="G53" s="15" t="s">
        <v>127</v>
      </c>
      <c r="H53" s="22">
        <v>4730</v>
      </c>
      <c r="I53" s="27">
        <v>46023</v>
      </c>
      <c r="J53" s="27">
        <v>46053</v>
      </c>
      <c r="K53" s="28">
        <v>203709.75</v>
      </c>
      <c r="L53" s="29">
        <f>SUM(TabProd[[#This Row],[Personal]:[Engineering]])</f>
        <v>203709.75</v>
      </c>
      <c r="M53" s="31" t="str">
        <f>IF(TabProd[[#This Row],[Amount Charged]]&lt;&gt;TabProd[[#This Row],[Value]],TabProd[[#This Row],[Amount Charged]]-TabProd[[#This Row],[Value]],"")</f>
        <v/>
      </c>
      <c r="N53" s="24">
        <v>5378</v>
      </c>
      <c r="O53" s="27">
        <v>46055</v>
      </c>
      <c r="P53" s="37">
        <v>25</v>
      </c>
      <c r="Q53" s="34">
        <v>153496</v>
      </c>
      <c r="R53" s="16">
        <v>46099</v>
      </c>
      <c r="S53" s="15">
        <f t="shared" si="0"/>
        <v>46</v>
      </c>
      <c r="T53" s="38">
        <v>2561</v>
      </c>
      <c r="U53" s="34">
        <v>50213.75</v>
      </c>
      <c r="V53" s="16">
        <v>46104</v>
      </c>
      <c r="W53" s="15">
        <f t="shared" si="1"/>
        <v>51</v>
      </c>
      <c r="X53" s="23">
        <f>TabProd[[#This Row],[Value]]-TabProd[[#This Row],[InvoiceTotal Value]]-TabProd[[#This Row],[Rental Equipment Invoice Value]]+AR53</f>
        <v>0</v>
      </c>
      <c r="Y53" s="14">
        <v>63</v>
      </c>
      <c r="Z53" s="14"/>
      <c r="AA53" s="15">
        <f t="shared" si="2"/>
        <v>63</v>
      </c>
      <c r="AB53" s="13">
        <v>144856</v>
      </c>
      <c r="AC53" s="13"/>
      <c r="AD53" s="13">
        <v>8640</v>
      </c>
      <c r="AE53" s="13"/>
      <c r="AF53" s="13"/>
      <c r="AG53" s="13">
        <v>46920</v>
      </c>
      <c r="AH53" s="13">
        <v>3293.75</v>
      </c>
      <c r="AI53" s="13"/>
      <c r="AJ53" s="13"/>
      <c r="AK53" s="13"/>
      <c r="AL53" s="13"/>
      <c r="AM53" s="13"/>
      <c r="AN53" s="13"/>
      <c r="AO53" s="13"/>
      <c r="AP53" s="20">
        <f t="shared" si="3"/>
        <v>203709.75</v>
      </c>
      <c r="AQ53" s="13">
        <f>IF(TabProd[[#This Row],[Total Daily]]=0,"",TabProd[[#This Row],[Total]]/TabProd[[#This Row],[Total Daily]])</f>
        <v>3233.4880952380954</v>
      </c>
    </row>
    <row r="54" spans="1:43" x14ac:dyDescent="0.3">
      <c r="A54" s="26">
        <v>46023</v>
      </c>
      <c r="B54" s="24" t="s">
        <v>101</v>
      </c>
      <c r="C54" s="14"/>
      <c r="D54" s="22">
        <v>3324</v>
      </c>
      <c r="E54" s="15" t="s">
        <v>11</v>
      </c>
      <c r="F54" s="15" t="s">
        <v>44</v>
      </c>
      <c r="G54" s="15" t="s">
        <v>128</v>
      </c>
      <c r="H54" s="22">
        <v>4662</v>
      </c>
      <c r="I54" s="27">
        <v>46023</v>
      </c>
      <c r="J54" s="27">
        <v>46053</v>
      </c>
      <c r="K54" s="28">
        <v>547877</v>
      </c>
      <c r="L54" s="29">
        <f>SUM(TabProd[[#This Row],[Personal]:[Engineering]])</f>
        <v>547877</v>
      </c>
      <c r="M54" s="31" t="str">
        <f>IF(TabProd[[#This Row],[Amount Charged]]&lt;&gt;TabProd[[#This Row],[Value]],TabProd[[#This Row],[Amount Charged]]-TabProd[[#This Row],[Value]],"")</f>
        <v/>
      </c>
      <c r="N54" s="24">
        <v>5379</v>
      </c>
      <c r="O54" s="27">
        <v>46055</v>
      </c>
      <c r="P54" s="37">
        <v>15</v>
      </c>
      <c r="Q54" s="34">
        <v>496309.62</v>
      </c>
      <c r="R54" s="16">
        <v>46066</v>
      </c>
      <c r="S54" s="15">
        <f t="shared" si="0"/>
        <v>13</v>
      </c>
      <c r="T54" s="38">
        <v>2554</v>
      </c>
      <c r="U54" s="34">
        <v>51567.38</v>
      </c>
      <c r="V54" s="16">
        <v>46072</v>
      </c>
      <c r="W54" s="15">
        <f t="shared" si="1"/>
        <v>19</v>
      </c>
      <c r="X54" s="23">
        <f>TabProd[[#This Row],[Value]]-TabProd[[#This Row],[InvoiceTotal Value]]-TabProd[[#This Row],[Rental Equipment Invoice Value]]+AR54</f>
        <v>7.2759576141834259E-12</v>
      </c>
      <c r="Y54" s="14">
        <v>186</v>
      </c>
      <c r="Z54" s="14">
        <v>3</v>
      </c>
      <c r="AA54" s="15">
        <f t="shared" si="2"/>
        <v>189</v>
      </c>
      <c r="AB54" s="13">
        <v>476500</v>
      </c>
      <c r="AC54" s="13">
        <v>3812</v>
      </c>
      <c r="AD54" s="13">
        <v>14400</v>
      </c>
      <c r="AE54" s="13">
        <v>1597.62</v>
      </c>
      <c r="AF54" s="13"/>
      <c r="AG54" s="13">
        <v>50840</v>
      </c>
      <c r="AH54" s="13">
        <v>727.38</v>
      </c>
      <c r="AI54" s="13"/>
      <c r="AJ54" s="13"/>
      <c r="AK54" s="13"/>
      <c r="AL54" s="13"/>
      <c r="AM54" s="13"/>
      <c r="AN54" s="13"/>
      <c r="AO54" s="13"/>
      <c r="AP54" s="20">
        <f t="shared" si="3"/>
        <v>547877</v>
      </c>
      <c r="AQ54" s="13">
        <f>IF(TabProd[[#This Row],[Total Daily]]=0,"",TabProd[[#This Row],[Total]]/TabProd[[#This Row],[Total Daily]])</f>
        <v>2898.8201058201057</v>
      </c>
    </row>
    <row r="55" spans="1:43" x14ac:dyDescent="0.3">
      <c r="A55" s="26">
        <v>46023</v>
      </c>
      <c r="B55" s="24" t="s">
        <v>101</v>
      </c>
      <c r="C55" s="14"/>
      <c r="D55" s="22">
        <v>3341</v>
      </c>
      <c r="E55" s="15" t="s">
        <v>11</v>
      </c>
      <c r="F55" s="15" t="s">
        <v>44</v>
      </c>
      <c r="G55" s="15" t="s">
        <v>114</v>
      </c>
      <c r="H55" s="22">
        <v>4693</v>
      </c>
      <c r="I55" s="27">
        <v>46023</v>
      </c>
      <c r="J55" s="27">
        <v>46053</v>
      </c>
      <c r="K55" s="28">
        <v>274828</v>
      </c>
      <c r="L55" s="29">
        <f>SUM(TabProd[[#This Row],[Personal]:[Engineering]])</f>
        <v>274828</v>
      </c>
      <c r="M55" s="31" t="str">
        <f>IF(TabProd[[#This Row],[Amount Charged]]&lt;&gt;TabProd[[#This Row],[Value]],TabProd[[#This Row],[Amount Charged]]-TabProd[[#This Row],[Value]],"")</f>
        <v/>
      </c>
      <c r="N55" s="24">
        <v>5380</v>
      </c>
      <c r="O55" s="27">
        <v>46055</v>
      </c>
      <c r="P55" s="37">
        <v>1885</v>
      </c>
      <c r="Q55" s="98">
        <v>211588</v>
      </c>
      <c r="R55" s="16">
        <v>46129</v>
      </c>
      <c r="S55" s="15">
        <f t="shared" si="0"/>
        <v>76</v>
      </c>
      <c r="T55" s="38">
        <v>1163</v>
      </c>
      <c r="U55" s="98">
        <v>63240</v>
      </c>
      <c r="V55" s="16">
        <v>46129</v>
      </c>
      <c r="W55" s="15">
        <f t="shared" si="1"/>
        <v>76</v>
      </c>
      <c r="X55" s="23">
        <f>TabProd[[#This Row],[Value]]-TabProd[[#This Row],[InvoiceTotal Value]]-TabProd[[#This Row],[Rental Equipment Invoice Value]]+AR55</f>
        <v>0</v>
      </c>
      <c r="Y55" s="14">
        <v>81</v>
      </c>
      <c r="Z55" s="14"/>
      <c r="AA55" s="15">
        <f t="shared" si="2"/>
        <v>81</v>
      </c>
      <c r="AB55" s="13">
        <v>205828</v>
      </c>
      <c r="AC55" s="13"/>
      <c r="AD55" s="13">
        <v>5760</v>
      </c>
      <c r="AE55" s="13"/>
      <c r="AF55" s="13"/>
      <c r="AG55" s="13">
        <v>63240</v>
      </c>
      <c r="AH55" s="13"/>
      <c r="AI55" s="13"/>
      <c r="AJ55" s="13"/>
      <c r="AK55" s="13"/>
      <c r="AL55" s="13"/>
      <c r="AM55" s="13"/>
      <c r="AN55" s="13"/>
      <c r="AO55" s="13"/>
      <c r="AP55" s="20">
        <f t="shared" si="3"/>
        <v>274828</v>
      </c>
      <c r="AQ55" s="13">
        <f>IF(TabProd[[#This Row],[Total Daily]]=0,"",TabProd[[#This Row],[Total]]/TabProd[[#This Row],[Total Daily]])</f>
        <v>3392.9382716049381</v>
      </c>
    </row>
    <row r="56" spans="1:43" x14ac:dyDescent="0.3">
      <c r="A56" s="26">
        <v>46023</v>
      </c>
      <c r="B56" s="24" t="s">
        <v>101</v>
      </c>
      <c r="C56" s="14"/>
      <c r="D56" s="22">
        <v>3572</v>
      </c>
      <c r="E56" s="15" t="s">
        <v>13</v>
      </c>
      <c r="F56" s="15" t="s">
        <v>38</v>
      </c>
      <c r="G56" s="15" t="s">
        <v>131</v>
      </c>
      <c r="H56" s="22">
        <v>5145</v>
      </c>
      <c r="I56" s="27">
        <v>46023</v>
      </c>
      <c r="J56" s="27">
        <v>46053</v>
      </c>
      <c r="K56" s="28">
        <v>909860.49</v>
      </c>
      <c r="L56" s="29">
        <f>SUM(TabProd[[#This Row],[Personal]:[Engineering]])</f>
        <v>909860.49</v>
      </c>
      <c r="M56" s="31" t="str">
        <f>IF(TabProd[[#This Row],[Amount Charged]]&lt;&gt;TabProd[[#This Row],[Value]],TabProd[[#This Row],[Amount Charged]]-TabProd[[#This Row],[Value]],"")</f>
        <v/>
      </c>
      <c r="N56" s="24">
        <v>5393</v>
      </c>
      <c r="O56" s="27">
        <v>46077</v>
      </c>
      <c r="P56" s="37">
        <v>1820</v>
      </c>
      <c r="Q56" s="34">
        <v>909860.49</v>
      </c>
      <c r="R56" s="16">
        <v>46101</v>
      </c>
      <c r="S56" s="15">
        <f t="shared" si="0"/>
        <v>48</v>
      </c>
      <c r="T56" s="38"/>
      <c r="U56" s="34"/>
      <c r="V56" s="16"/>
      <c r="W56" s="15" t="str">
        <f t="shared" si="1"/>
        <v/>
      </c>
      <c r="X56" s="23">
        <f>TabProd[[#This Row],[Value]]-TabProd[[#This Row],[InvoiceTotal Value]]-TabProd[[#This Row],[Rental Equipment Invoice Value]]+AR55</f>
        <v>0</v>
      </c>
      <c r="Y56" s="14">
        <v>202</v>
      </c>
      <c r="Z56" s="14"/>
      <c r="AA56" s="15">
        <f t="shared" si="2"/>
        <v>202</v>
      </c>
      <c r="AB56" s="13">
        <v>500736.8</v>
      </c>
      <c r="AC56" s="13"/>
      <c r="AD56" s="13">
        <v>15590.36</v>
      </c>
      <c r="AE56" s="13"/>
      <c r="AF56" s="13"/>
      <c r="AG56" s="13">
        <v>377944.87</v>
      </c>
      <c r="AH56" s="13">
        <v>15588.46</v>
      </c>
      <c r="AI56" s="13"/>
      <c r="AJ56" s="13"/>
      <c r="AK56" s="13"/>
      <c r="AL56" s="13"/>
      <c r="AM56" s="13"/>
      <c r="AN56" s="13"/>
      <c r="AO56" s="13"/>
      <c r="AP56" s="20">
        <f t="shared" si="3"/>
        <v>909860.49</v>
      </c>
      <c r="AQ56" s="13">
        <f>IF(TabProd[[#This Row],[Total Daily]]=0,"",TabProd[[#This Row],[Total]]/TabProd[[#This Row],[Total Daily]])</f>
        <v>4504.2598514851488</v>
      </c>
    </row>
    <row r="57" spans="1:43" x14ac:dyDescent="0.3">
      <c r="A57" s="26">
        <v>46082</v>
      </c>
      <c r="B57" s="24" t="s">
        <v>101</v>
      </c>
      <c r="C57" s="14"/>
      <c r="D57" s="22">
        <v>3572</v>
      </c>
      <c r="E57" s="15" t="s">
        <v>13</v>
      </c>
      <c r="F57" s="15" t="s">
        <v>38</v>
      </c>
      <c r="G57" s="15" t="s">
        <v>131</v>
      </c>
      <c r="H57" s="22">
        <v>5145</v>
      </c>
      <c r="I57" s="27">
        <v>46023</v>
      </c>
      <c r="J57" s="27">
        <v>46053</v>
      </c>
      <c r="K57" s="28">
        <v>236027.95</v>
      </c>
      <c r="L57" s="29">
        <f>SUM(TabProd[[#This Row],[Personal]:[Engineering]])</f>
        <v>236027.95</v>
      </c>
      <c r="M57" s="31" t="str">
        <f>IF(TabProd[[#This Row],[Amount Charged]]&lt;&gt;TabProd[[#This Row],[Value]],TabProd[[#This Row],[Amount Charged]]-TabProd[[#This Row],[Value]],"")</f>
        <v/>
      </c>
      <c r="N57" s="24">
        <v>5393</v>
      </c>
      <c r="O57" s="27">
        <v>46077</v>
      </c>
      <c r="P57" s="37">
        <v>1820</v>
      </c>
      <c r="Q57" s="34">
        <v>236027.95</v>
      </c>
      <c r="R57" s="16">
        <v>46101</v>
      </c>
      <c r="S57" s="15">
        <f t="shared" si="0"/>
        <v>48</v>
      </c>
      <c r="T57" s="38"/>
      <c r="U57" s="34"/>
      <c r="V57" s="16"/>
      <c r="W57" s="15" t="str">
        <f t="shared" si="1"/>
        <v/>
      </c>
      <c r="X57" s="23">
        <f>TabProd[[#This Row],[Value]]-TabProd[[#This Row],[InvoiceTotal Value]]-TabProd[[#This Row],[Rental Equipment Invoice Value]]+AR57</f>
        <v>0</v>
      </c>
      <c r="Y57" s="14">
        <v>-5</v>
      </c>
      <c r="Z57" s="14"/>
      <c r="AA57" s="15">
        <f t="shared" si="2"/>
        <v>-5</v>
      </c>
      <c r="AB57" s="13">
        <v>186513.89</v>
      </c>
      <c r="AC57" s="13"/>
      <c r="AD57" s="13">
        <v>4126.8600000000006</v>
      </c>
      <c r="AE57" s="13"/>
      <c r="AF57" s="13"/>
      <c r="AG57" s="13"/>
      <c r="AH57" s="13"/>
      <c r="AI57" s="13"/>
      <c r="AJ57" s="13">
        <v>44208</v>
      </c>
      <c r="AK57" s="13"/>
      <c r="AL57" s="13">
        <v>1179.2</v>
      </c>
      <c r="AM57" s="13"/>
      <c r="AN57" s="13"/>
      <c r="AO57" s="13"/>
      <c r="AP57" s="20">
        <f t="shared" si="3"/>
        <v>236027.95</v>
      </c>
      <c r="AQ57" s="13">
        <f>IF(TabProd[[#This Row],[Total Daily]]=0,"",TabProd[[#This Row],[Total]]/TabProd[[#This Row],[Total Daily]])</f>
        <v>-47205.590000000004</v>
      </c>
    </row>
    <row r="58" spans="1:43" x14ac:dyDescent="0.3">
      <c r="A58" s="26">
        <v>46023</v>
      </c>
      <c r="B58" s="24" t="s">
        <v>101</v>
      </c>
      <c r="C58" s="14"/>
      <c r="D58" s="22">
        <v>3437</v>
      </c>
      <c r="E58" s="15" t="s">
        <v>7</v>
      </c>
      <c r="F58" s="15" t="s">
        <v>53</v>
      </c>
      <c r="G58" s="15" t="s">
        <v>135</v>
      </c>
      <c r="H58" s="22">
        <v>4751</v>
      </c>
      <c r="I58" s="27">
        <v>46023</v>
      </c>
      <c r="J58" s="27">
        <v>46053</v>
      </c>
      <c r="K58" s="28">
        <v>39520</v>
      </c>
      <c r="L58" s="29">
        <f>SUM(TabProd[[#This Row],[Personal]:[Engineering]])</f>
        <v>39520</v>
      </c>
      <c r="M58" s="31" t="str">
        <f>IF(TabProd[[#This Row],[Amount Charged]]&lt;&gt;TabProd[[#This Row],[Value]],TabProd[[#This Row],[Amount Charged]]-TabProd[[#This Row],[Value]],"")</f>
        <v/>
      </c>
      <c r="N58" s="24">
        <v>5398</v>
      </c>
      <c r="O58" s="27">
        <v>46056</v>
      </c>
      <c r="P58" s="37">
        <v>1679</v>
      </c>
      <c r="Q58" s="34">
        <v>39520</v>
      </c>
      <c r="R58" s="16">
        <v>46058</v>
      </c>
      <c r="S58" s="15">
        <f t="shared" si="0"/>
        <v>5</v>
      </c>
      <c r="T58" s="38"/>
      <c r="U58" s="34"/>
      <c r="V58" s="16"/>
      <c r="W58" s="15" t="str">
        <f t="shared" si="1"/>
        <v/>
      </c>
      <c r="X58" s="23">
        <f>TabProd[[#This Row],[Value]]-TabProd[[#This Row],[InvoiceTotal Value]]-TabProd[[#This Row],[Rental Equipment Invoice Value]]+AR58</f>
        <v>0</v>
      </c>
      <c r="Y58" s="14"/>
      <c r="Z58" s="14"/>
      <c r="AA58" s="15">
        <f t="shared" si="2"/>
        <v>0</v>
      </c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>
        <v>39520</v>
      </c>
      <c r="AP58" s="20">
        <f t="shared" si="3"/>
        <v>39520</v>
      </c>
      <c r="AQ58" s="13" t="str">
        <f>IF(TabProd[[#This Row],[Total Daily]]=0,"",TabProd[[#This Row],[Total]]/TabProd[[#This Row],[Total Daily]])</f>
        <v/>
      </c>
    </row>
    <row r="59" spans="1:43" x14ac:dyDescent="0.3">
      <c r="A59" s="26">
        <v>46023</v>
      </c>
      <c r="B59" s="24" t="s">
        <v>101</v>
      </c>
      <c r="C59" s="14"/>
      <c r="D59" s="22">
        <v>3436</v>
      </c>
      <c r="E59" s="15" t="s">
        <v>7</v>
      </c>
      <c r="F59" s="15" t="s">
        <v>53</v>
      </c>
      <c r="G59" s="15" t="s">
        <v>116</v>
      </c>
      <c r="H59" s="22">
        <v>4750</v>
      </c>
      <c r="I59" s="27">
        <v>46023</v>
      </c>
      <c r="J59" s="27">
        <v>46053</v>
      </c>
      <c r="K59" s="28">
        <v>39520</v>
      </c>
      <c r="L59" s="29">
        <f>SUM(TabProd[[#This Row],[Personal]:[Engineering]])</f>
        <v>39520</v>
      </c>
      <c r="M59" s="31" t="str">
        <f>IF(TabProd[[#This Row],[Amount Charged]]&lt;&gt;TabProd[[#This Row],[Value]],TabProd[[#This Row],[Amount Charged]]-TabProd[[#This Row],[Value]],"")</f>
        <v/>
      </c>
      <c r="N59" s="24">
        <v>5399</v>
      </c>
      <c r="O59" s="27">
        <v>46056</v>
      </c>
      <c r="P59" s="37">
        <v>1687</v>
      </c>
      <c r="Q59" s="34">
        <v>39520</v>
      </c>
      <c r="R59" s="16">
        <v>46059</v>
      </c>
      <c r="S59" s="15">
        <f t="shared" si="0"/>
        <v>6</v>
      </c>
      <c r="T59" s="38"/>
      <c r="U59" s="34"/>
      <c r="V59" s="16"/>
      <c r="W59" s="15" t="str">
        <f t="shared" si="1"/>
        <v/>
      </c>
      <c r="X59" s="23">
        <f>TabProd[[#This Row],[Value]]-TabProd[[#This Row],[InvoiceTotal Value]]-TabProd[[#This Row],[Rental Equipment Invoice Value]]+AR59</f>
        <v>0</v>
      </c>
      <c r="Y59" s="14"/>
      <c r="Z59" s="14"/>
      <c r="AA59" s="15">
        <f t="shared" si="2"/>
        <v>0</v>
      </c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>
        <v>39520</v>
      </c>
      <c r="AP59" s="20">
        <f t="shared" si="3"/>
        <v>39520</v>
      </c>
      <c r="AQ59" s="13" t="str">
        <f>IF(TabProd[[#This Row],[Total Daily]]=0,"",TabProd[[#This Row],[Total]]/TabProd[[#This Row],[Total Daily]])</f>
        <v/>
      </c>
    </row>
    <row r="60" spans="1:43" x14ac:dyDescent="0.3">
      <c r="A60" s="26">
        <v>46023</v>
      </c>
      <c r="B60" s="24" t="s">
        <v>101</v>
      </c>
      <c r="C60" s="14"/>
      <c r="D60" s="22">
        <v>3543</v>
      </c>
      <c r="E60" s="15" t="s">
        <v>7</v>
      </c>
      <c r="F60" s="15" t="s">
        <v>34</v>
      </c>
      <c r="G60" s="15" t="s">
        <v>104</v>
      </c>
      <c r="H60" s="22">
        <v>5109</v>
      </c>
      <c r="I60" s="27">
        <v>46023</v>
      </c>
      <c r="J60" s="27">
        <v>46053</v>
      </c>
      <c r="K60" s="28">
        <v>22800</v>
      </c>
      <c r="L60" s="29">
        <f>SUM(TabProd[[#This Row],[Personal]:[Engineering]])</f>
        <v>22800</v>
      </c>
      <c r="M60" s="31" t="str">
        <f>IF(TabProd[[#This Row],[Amount Charged]]&lt;&gt;TabProd[[#This Row],[Value]],TabProd[[#This Row],[Amount Charged]]-TabProd[[#This Row],[Value]],"")</f>
        <v/>
      </c>
      <c r="N60" s="24">
        <v>5400</v>
      </c>
      <c r="O60" s="27">
        <v>46064</v>
      </c>
      <c r="P60" s="37">
        <v>1731</v>
      </c>
      <c r="Q60" s="34">
        <v>22800</v>
      </c>
      <c r="R60" s="16">
        <v>46073</v>
      </c>
      <c r="S60" s="15">
        <f t="shared" si="0"/>
        <v>20</v>
      </c>
      <c r="T60" s="38"/>
      <c r="U60" s="34"/>
      <c r="V60" s="16"/>
      <c r="W60" s="15" t="str">
        <f t="shared" si="1"/>
        <v/>
      </c>
      <c r="X60" s="23">
        <f>TabProd[[#This Row],[Value]]-TabProd[[#This Row],[InvoiceTotal Value]]-TabProd[[#This Row],[Rental Equipment Invoice Value]]+AR58</f>
        <v>0</v>
      </c>
      <c r="Y60" s="14"/>
      <c r="Z60" s="14"/>
      <c r="AA60" s="15">
        <f t="shared" si="2"/>
        <v>0</v>
      </c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>
        <v>22800</v>
      </c>
      <c r="AP60" s="20">
        <f t="shared" si="3"/>
        <v>22800</v>
      </c>
      <c r="AQ60" s="13" t="str">
        <f>IF(TabProd[[#This Row],[Total Daily]]=0,"",TabProd[[#This Row],[Total]]/TabProd[[#This Row],[Total Daily]])</f>
        <v/>
      </c>
    </row>
    <row r="61" spans="1:43" x14ac:dyDescent="0.3">
      <c r="A61" s="26">
        <v>46023</v>
      </c>
      <c r="B61" s="24" t="s">
        <v>101</v>
      </c>
      <c r="C61" s="14"/>
      <c r="D61" s="22">
        <v>3445</v>
      </c>
      <c r="E61" s="15" t="s">
        <v>7</v>
      </c>
      <c r="F61" s="15" t="s">
        <v>34</v>
      </c>
      <c r="G61" s="15" t="s">
        <v>100</v>
      </c>
      <c r="H61" s="22">
        <v>4912</v>
      </c>
      <c r="I61" s="27">
        <v>46023</v>
      </c>
      <c r="J61" s="27">
        <v>46052</v>
      </c>
      <c r="K61" s="28">
        <v>22800</v>
      </c>
      <c r="L61" s="29">
        <f>SUM(TabProd[[#This Row],[Personal]:[Engineering]])</f>
        <v>22800</v>
      </c>
      <c r="M61" s="31" t="str">
        <f>IF(TabProd[[#This Row],[Amount Charged]]&lt;&gt;TabProd[[#This Row],[Value]],TabProd[[#This Row],[Amount Charged]]-TabProd[[#This Row],[Value]],"")</f>
        <v/>
      </c>
      <c r="N61" s="24">
        <v>5401</v>
      </c>
      <c r="O61" s="27">
        <v>46057</v>
      </c>
      <c r="P61" s="37">
        <v>1726</v>
      </c>
      <c r="Q61" s="34">
        <v>22800</v>
      </c>
      <c r="R61" s="16">
        <v>46072</v>
      </c>
      <c r="S61" s="15">
        <f t="shared" si="0"/>
        <v>20</v>
      </c>
      <c r="T61" s="38"/>
      <c r="U61" s="34"/>
      <c r="V61" s="16"/>
      <c r="W61" s="15" t="str">
        <f t="shared" si="1"/>
        <v/>
      </c>
      <c r="X61" s="23">
        <f>TabProd[[#This Row],[Value]]-TabProd[[#This Row],[InvoiceTotal Value]]-TabProd[[#This Row],[Rental Equipment Invoice Value]]+AR61</f>
        <v>0</v>
      </c>
      <c r="Y61" s="14"/>
      <c r="Z61" s="14"/>
      <c r="AA61" s="15">
        <f t="shared" si="2"/>
        <v>0</v>
      </c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>
        <v>22800</v>
      </c>
      <c r="AP61" s="20">
        <f t="shared" si="3"/>
        <v>22800</v>
      </c>
      <c r="AQ61" s="13" t="str">
        <f>IF(TabProd[[#This Row],[Total Daily]]=0,"",TabProd[[#This Row],[Total]]/TabProd[[#This Row],[Total Daily]])</f>
        <v/>
      </c>
    </row>
    <row r="62" spans="1:43" x14ac:dyDescent="0.3">
      <c r="A62" s="26">
        <v>46023</v>
      </c>
      <c r="B62" s="24" t="s">
        <v>101</v>
      </c>
      <c r="C62" s="14"/>
      <c r="D62" s="22">
        <v>3577</v>
      </c>
      <c r="E62" s="15" t="s">
        <v>7</v>
      </c>
      <c r="F62" s="15" t="s">
        <v>26</v>
      </c>
      <c r="G62" s="15" t="s">
        <v>136</v>
      </c>
      <c r="H62" s="22">
        <v>5080</v>
      </c>
      <c r="I62" s="27">
        <v>46023</v>
      </c>
      <c r="J62" s="27">
        <v>46053</v>
      </c>
      <c r="K62" s="28">
        <v>38220</v>
      </c>
      <c r="L62" s="29">
        <f>SUM(TabProd[[#This Row],[Personal]:[Engineering]])</f>
        <v>38220</v>
      </c>
      <c r="M62" s="31" t="str">
        <f>IF(TabProd[[#This Row],[Amount Charged]]&lt;&gt;TabProd[[#This Row],[Value]],TabProd[[#This Row],[Amount Charged]]-TabProd[[#This Row],[Value]],"")</f>
        <v/>
      </c>
      <c r="N62" s="24">
        <v>5402</v>
      </c>
      <c r="O62" s="27">
        <v>46055</v>
      </c>
      <c r="P62" s="37">
        <v>1722</v>
      </c>
      <c r="Q62" s="34">
        <v>38220</v>
      </c>
      <c r="R62" s="16">
        <v>46066</v>
      </c>
      <c r="S62" s="15">
        <f t="shared" si="0"/>
        <v>13</v>
      </c>
      <c r="T62" s="38"/>
      <c r="U62" s="34"/>
      <c r="V62" s="16"/>
      <c r="W62" s="15" t="str">
        <f t="shared" si="1"/>
        <v/>
      </c>
      <c r="X62" s="23">
        <f>TabProd[[#This Row],[Value]]-TabProd[[#This Row],[InvoiceTotal Value]]-TabProd[[#This Row],[Rental Equipment Invoice Value]]+AR60</f>
        <v>0</v>
      </c>
      <c r="Y62" s="14"/>
      <c r="Z62" s="14"/>
      <c r="AA62" s="15">
        <f t="shared" si="2"/>
        <v>0</v>
      </c>
      <c r="AB62" s="13">
        <v>38220</v>
      </c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20">
        <f t="shared" si="3"/>
        <v>38220</v>
      </c>
      <c r="AQ62" s="13" t="str">
        <f>IF(TabProd[[#This Row],[Total Daily]]=0,"",TabProd[[#This Row],[Total]]/TabProd[[#This Row],[Total Daily]])</f>
        <v/>
      </c>
    </row>
    <row r="63" spans="1:43" x14ac:dyDescent="0.3">
      <c r="A63" s="26">
        <v>46023</v>
      </c>
      <c r="B63" s="24" t="s">
        <v>101</v>
      </c>
      <c r="C63" s="14"/>
      <c r="D63" s="22">
        <v>3800</v>
      </c>
      <c r="E63" s="15" t="s">
        <v>9</v>
      </c>
      <c r="F63" s="15" t="s">
        <v>50</v>
      </c>
      <c r="G63" s="15" t="s">
        <v>115</v>
      </c>
      <c r="H63" s="22">
        <v>1877</v>
      </c>
      <c r="I63" s="27">
        <v>46023</v>
      </c>
      <c r="J63" s="27">
        <v>46053</v>
      </c>
      <c r="K63" s="28">
        <v>196340.46</v>
      </c>
      <c r="L63" s="29">
        <f>SUM(TabProd[[#This Row],[Personal]:[Engineering]])</f>
        <v>196340.46000000002</v>
      </c>
      <c r="M63" s="31" t="str">
        <f>IF(TabProd[[#This Row],[Amount Charged]]&lt;&gt;TabProd[[#This Row],[Value]],TabProd[[#This Row],[Amount Charged]]-TabProd[[#This Row],[Value]],"")</f>
        <v/>
      </c>
      <c r="N63" s="24">
        <v>5409</v>
      </c>
      <c r="O63" s="27">
        <v>46056</v>
      </c>
      <c r="P63" s="37">
        <v>1675</v>
      </c>
      <c r="Q63" s="34">
        <v>172448.95</v>
      </c>
      <c r="R63" s="16">
        <v>46057</v>
      </c>
      <c r="S63" s="15">
        <f t="shared" si="0"/>
        <v>4</v>
      </c>
      <c r="T63" s="38">
        <v>1029</v>
      </c>
      <c r="U63" s="34">
        <v>23891.51</v>
      </c>
      <c r="V63" s="16">
        <v>46057</v>
      </c>
      <c r="W63" s="15">
        <f t="shared" si="1"/>
        <v>4</v>
      </c>
      <c r="X63" s="23">
        <f>TabProd[[#This Row],[Value]]-TabProd[[#This Row],[InvoiceTotal Value]]-TabProd[[#This Row],[Rental Equipment Invoice Value]]+AR62</f>
        <v>1.0913936421275139E-11</v>
      </c>
      <c r="Y63" s="14">
        <v>90</v>
      </c>
      <c r="Z63" s="14"/>
      <c r="AA63" s="15">
        <f t="shared" si="2"/>
        <v>90</v>
      </c>
      <c r="AB63" s="13">
        <v>172448.95</v>
      </c>
      <c r="AC63" s="13"/>
      <c r="AD63" s="13"/>
      <c r="AE63" s="13"/>
      <c r="AF63" s="13"/>
      <c r="AG63" s="13">
        <v>23891.51</v>
      </c>
      <c r="AH63" s="13"/>
      <c r="AI63" s="13"/>
      <c r="AJ63" s="13"/>
      <c r="AK63" s="13"/>
      <c r="AL63" s="13"/>
      <c r="AM63" s="13"/>
      <c r="AN63" s="13"/>
      <c r="AO63" s="13"/>
      <c r="AP63" s="20">
        <f t="shared" si="3"/>
        <v>196340.46000000002</v>
      </c>
      <c r="AQ63" s="13">
        <f>IF(TabProd[[#This Row],[Total Daily]]=0,"",TabProd[[#This Row],[Total]]/TabProd[[#This Row],[Total Daily]])</f>
        <v>2181.5606666666667</v>
      </c>
    </row>
    <row r="64" spans="1:43" x14ac:dyDescent="0.3">
      <c r="A64" s="26">
        <v>46023</v>
      </c>
      <c r="B64" s="24" t="s">
        <v>101</v>
      </c>
      <c r="C64" s="14"/>
      <c r="D64" s="22">
        <v>3801</v>
      </c>
      <c r="E64" s="15" t="s">
        <v>9</v>
      </c>
      <c r="F64" s="15" t="s">
        <v>50</v>
      </c>
      <c r="G64" s="15" t="s">
        <v>142</v>
      </c>
      <c r="H64" s="22">
        <v>1877</v>
      </c>
      <c r="I64" s="27">
        <v>46023</v>
      </c>
      <c r="J64" s="27">
        <v>46053</v>
      </c>
      <c r="K64" s="28">
        <v>196340.46</v>
      </c>
      <c r="L64" s="29">
        <f>SUM(TabProd[[#This Row],[Personal]:[Engineering]])</f>
        <v>196340.46000000002</v>
      </c>
      <c r="M64" s="31" t="str">
        <f>IF(TabProd[[#This Row],[Amount Charged]]&lt;&gt;TabProd[[#This Row],[Value]],TabProd[[#This Row],[Amount Charged]]-TabProd[[#This Row],[Value]],"")</f>
        <v/>
      </c>
      <c r="N64" s="24">
        <v>5410</v>
      </c>
      <c r="O64" s="27">
        <v>46055</v>
      </c>
      <c r="P64" s="37">
        <v>1696</v>
      </c>
      <c r="Q64" s="34">
        <v>172448.95</v>
      </c>
      <c r="R64" s="16">
        <v>46065</v>
      </c>
      <c r="S64" s="15">
        <f t="shared" si="0"/>
        <v>12</v>
      </c>
      <c r="T64" s="38">
        <v>1042</v>
      </c>
      <c r="U64" s="34">
        <v>23891.51</v>
      </c>
      <c r="V64" s="16">
        <v>46065</v>
      </c>
      <c r="W64" s="15">
        <f t="shared" si="1"/>
        <v>12</v>
      </c>
      <c r="X64" s="23">
        <f>TabProd[[#This Row],[Value]]-TabProd[[#This Row],[InvoiceTotal Value]]-TabProd[[#This Row],[Rental Equipment Invoice Value]]+AR63</f>
        <v>1.0913936421275139E-11</v>
      </c>
      <c r="Y64" s="14">
        <v>91</v>
      </c>
      <c r="Z64" s="14"/>
      <c r="AA64" s="15">
        <f t="shared" si="2"/>
        <v>91</v>
      </c>
      <c r="AB64" s="13">
        <v>172448.95</v>
      </c>
      <c r="AC64" s="13"/>
      <c r="AD64" s="13"/>
      <c r="AE64" s="13"/>
      <c r="AF64" s="13"/>
      <c r="AG64" s="13">
        <v>23891.51</v>
      </c>
      <c r="AH64" s="13"/>
      <c r="AI64" s="13"/>
      <c r="AJ64" s="13"/>
      <c r="AK64" s="13"/>
      <c r="AL64" s="13"/>
      <c r="AM64" s="13"/>
      <c r="AN64" s="13"/>
      <c r="AO64" s="13"/>
      <c r="AP64" s="20">
        <f t="shared" si="3"/>
        <v>196340.46000000002</v>
      </c>
      <c r="AQ64" s="13">
        <f>IF(TabProd[[#This Row],[Total Daily]]=0,"",TabProd[[#This Row],[Total]]/TabProd[[#This Row],[Total Daily]])</f>
        <v>2157.587472527473</v>
      </c>
    </row>
    <row r="65" spans="1:43" x14ac:dyDescent="0.3">
      <c r="A65" s="26">
        <v>46023</v>
      </c>
      <c r="B65" s="24" t="s">
        <v>101</v>
      </c>
      <c r="C65" s="14"/>
      <c r="D65" s="22">
        <v>3802</v>
      </c>
      <c r="E65" s="15" t="s">
        <v>9</v>
      </c>
      <c r="F65" s="15" t="s">
        <v>50</v>
      </c>
      <c r="G65" s="15" t="s">
        <v>102</v>
      </c>
      <c r="H65" s="22">
        <v>1877</v>
      </c>
      <c r="I65" s="27">
        <v>46023</v>
      </c>
      <c r="J65" s="27">
        <v>46053</v>
      </c>
      <c r="K65" s="28">
        <v>200590.87</v>
      </c>
      <c r="L65" s="29">
        <f>SUM(TabProd[[#This Row],[Personal]:[Engineering]])</f>
        <v>200590.87000000002</v>
      </c>
      <c r="M65" s="31" t="str">
        <f>IF(TabProd[[#This Row],[Amount Charged]]&lt;&gt;TabProd[[#This Row],[Value]],TabProd[[#This Row],[Amount Charged]]-TabProd[[#This Row],[Value]],"")</f>
        <v/>
      </c>
      <c r="N65" s="24">
        <v>5411</v>
      </c>
      <c r="O65" s="27">
        <v>46056</v>
      </c>
      <c r="P65" s="37">
        <v>1676</v>
      </c>
      <c r="Q65" s="34">
        <v>176699.36</v>
      </c>
      <c r="R65" s="16">
        <v>46057</v>
      </c>
      <c r="S65" s="15">
        <f t="shared" si="0"/>
        <v>4</v>
      </c>
      <c r="T65" s="38">
        <v>1031</v>
      </c>
      <c r="U65" s="34">
        <v>23891.51</v>
      </c>
      <c r="V65" s="16">
        <v>46057</v>
      </c>
      <c r="W65" s="15">
        <f t="shared" si="1"/>
        <v>4</v>
      </c>
      <c r="X65" s="23">
        <f>TabProd[[#This Row],[Value]]-TabProd[[#This Row],[InvoiceTotal Value]]-TabProd[[#This Row],[Rental Equipment Invoice Value]]+AR64</f>
        <v>4.0017766878008842E-11</v>
      </c>
      <c r="Y65" s="14">
        <v>87</v>
      </c>
      <c r="Z65" s="14"/>
      <c r="AA65" s="15">
        <f t="shared" si="2"/>
        <v>87</v>
      </c>
      <c r="AB65" s="13">
        <v>172448.95</v>
      </c>
      <c r="AC65" s="13"/>
      <c r="AD65" s="13"/>
      <c r="AE65" s="13"/>
      <c r="AF65" s="13"/>
      <c r="AG65" s="13">
        <v>23891.51</v>
      </c>
      <c r="AH65" s="13"/>
      <c r="AI65" s="13"/>
      <c r="AJ65" s="13"/>
      <c r="AK65" s="13"/>
      <c r="AL65" s="13">
        <v>4250.41</v>
      </c>
      <c r="AM65" s="13"/>
      <c r="AN65" s="13"/>
      <c r="AO65" s="13"/>
      <c r="AP65" s="20">
        <f t="shared" si="3"/>
        <v>200590.87000000002</v>
      </c>
      <c r="AQ65" s="13">
        <f>IF(TabProd[[#This Row],[Total Daily]]=0,"",TabProd[[#This Row],[Total]]/TabProd[[#This Row],[Total Daily]])</f>
        <v>2305.6421839080463</v>
      </c>
    </row>
    <row r="66" spans="1:43" x14ac:dyDescent="0.3">
      <c r="A66" s="26">
        <v>46023</v>
      </c>
      <c r="B66" s="24" t="s">
        <v>101</v>
      </c>
      <c r="C66" s="14"/>
      <c r="D66" s="22">
        <v>3803</v>
      </c>
      <c r="E66" s="15" t="s">
        <v>9</v>
      </c>
      <c r="F66" s="15" t="s">
        <v>50</v>
      </c>
      <c r="G66" s="15" t="s">
        <v>143</v>
      </c>
      <c r="H66" s="22">
        <v>1877</v>
      </c>
      <c r="I66" s="27">
        <v>46023</v>
      </c>
      <c r="J66" s="27">
        <v>46053</v>
      </c>
      <c r="K66" s="28">
        <v>196340.46</v>
      </c>
      <c r="L66" s="29">
        <f>SUM(TabProd[[#This Row],[Personal]:[Engineering]])</f>
        <v>196340.46000000002</v>
      </c>
      <c r="M66" s="31" t="str">
        <f>IF(TabProd[[#This Row],[Amount Charged]]&lt;&gt;TabProd[[#This Row],[Value]],TabProd[[#This Row],[Amount Charged]]-TabProd[[#This Row],[Value]],"")</f>
        <v/>
      </c>
      <c r="N66" s="24">
        <v>5412</v>
      </c>
      <c r="O66" s="27">
        <v>46056</v>
      </c>
      <c r="P66" s="37">
        <v>1664</v>
      </c>
      <c r="Q66" s="34">
        <v>172448.95</v>
      </c>
      <c r="R66" s="16">
        <v>46056</v>
      </c>
      <c r="S66" s="15">
        <f t="shared" ref="S66:S129" si="4">IF(R66="","",R66-J66)</f>
        <v>3</v>
      </c>
      <c r="T66" s="38">
        <v>1025</v>
      </c>
      <c r="U66" s="34">
        <v>23891.51</v>
      </c>
      <c r="V66" s="16">
        <v>46056</v>
      </c>
      <c r="W66" s="15">
        <f t="shared" ref="W66:W129" si="5">IF(V66="","",V66-J66)</f>
        <v>3</v>
      </c>
      <c r="X66" s="23">
        <f>TabProd[[#This Row],[Value]]-TabProd[[#This Row],[InvoiceTotal Value]]-TabProd[[#This Row],[Rental Equipment Invoice Value]]+AR65</f>
        <v>1.0913936421275139E-11</v>
      </c>
      <c r="Y66" s="14">
        <v>78</v>
      </c>
      <c r="Z66" s="14"/>
      <c r="AA66" s="15">
        <f t="shared" ref="AA66:AA129" si="6">SUM(Y66:Z66)</f>
        <v>78</v>
      </c>
      <c r="AB66" s="13">
        <v>172448.95</v>
      </c>
      <c r="AC66" s="13"/>
      <c r="AD66" s="13"/>
      <c r="AE66" s="13"/>
      <c r="AF66" s="13"/>
      <c r="AG66" s="13">
        <v>23891.51</v>
      </c>
      <c r="AH66" s="13"/>
      <c r="AI66" s="13"/>
      <c r="AJ66" s="13"/>
      <c r="AK66" s="13"/>
      <c r="AL66" s="13"/>
      <c r="AM66" s="13"/>
      <c r="AN66" s="13"/>
      <c r="AO66" s="13"/>
      <c r="AP66" s="20">
        <f t="shared" ref="AP66:AP129" si="7">SUM(AB66:AO66)</f>
        <v>196340.46000000002</v>
      </c>
      <c r="AQ66" s="13">
        <f>IF(TabProd[[#This Row],[Total Daily]]=0,"",TabProd[[#This Row],[Total]]/TabProd[[#This Row],[Total Daily]])</f>
        <v>2517.1853846153849</v>
      </c>
    </row>
    <row r="67" spans="1:43" x14ac:dyDescent="0.3">
      <c r="A67" s="26">
        <v>46023</v>
      </c>
      <c r="B67" s="24" t="s">
        <v>101</v>
      </c>
      <c r="C67" s="14"/>
      <c r="D67" s="22">
        <v>3804</v>
      </c>
      <c r="E67" s="15" t="s">
        <v>9</v>
      </c>
      <c r="F67" s="15" t="s">
        <v>50</v>
      </c>
      <c r="G67" s="15" t="s">
        <v>144</v>
      </c>
      <c r="H67" s="22">
        <v>1877</v>
      </c>
      <c r="I67" s="27">
        <v>46023</v>
      </c>
      <c r="J67" s="27">
        <v>46053</v>
      </c>
      <c r="K67" s="28">
        <v>196340.46</v>
      </c>
      <c r="L67" s="29">
        <f>SUM(TabProd[[#This Row],[Personal]:[Engineering]])</f>
        <v>196340.46000000002</v>
      </c>
      <c r="M67" s="31" t="str">
        <f>IF(TabProd[[#This Row],[Amount Charged]]&lt;&gt;TabProd[[#This Row],[Value]],TabProd[[#This Row],[Amount Charged]]-TabProd[[#This Row],[Value]],"")</f>
        <v/>
      </c>
      <c r="N67" s="24">
        <v>5413</v>
      </c>
      <c r="O67" s="27">
        <v>46055</v>
      </c>
      <c r="P67" s="37">
        <v>1663</v>
      </c>
      <c r="Q67" s="34">
        <v>172448.95</v>
      </c>
      <c r="R67" s="16">
        <v>46056</v>
      </c>
      <c r="S67" s="15">
        <f t="shared" si="4"/>
        <v>3</v>
      </c>
      <c r="T67" s="38">
        <v>1023</v>
      </c>
      <c r="U67" s="34">
        <v>23891.51</v>
      </c>
      <c r="V67" s="16">
        <v>46056</v>
      </c>
      <c r="W67" s="15">
        <f t="shared" si="5"/>
        <v>3</v>
      </c>
      <c r="X67" s="23">
        <f>TabProd[[#This Row],[Value]]-TabProd[[#This Row],[InvoiceTotal Value]]-TabProd[[#This Row],[Rental Equipment Invoice Value]]+AR66</f>
        <v>1.0913936421275139E-11</v>
      </c>
      <c r="Y67" s="14">
        <v>93</v>
      </c>
      <c r="Z67" s="14"/>
      <c r="AA67" s="15">
        <f t="shared" si="6"/>
        <v>93</v>
      </c>
      <c r="AB67" s="13">
        <v>172448.95</v>
      </c>
      <c r="AC67" s="13"/>
      <c r="AD67" s="13"/>
      <c r="AE67" s="13"/>
      <c r="AF67" s="13"/>
      <c r="AG67" s="13">
        <v>23891.51</v>
      </c>
      <c r="AH67" s="13"/>
      <c r="AI67" s="13"/>
      <c r="AJ67" s="13"/>
      <c r="AK67" s="13"/>
      <c r="AL67" s="13"/>
      <c r="AM67" s="13"/>
      <c r="AN67" s="13"/>
      <c r="AO67" s="13"/>
      <c r="AP67" s="20">
        <f t="shared" si="7"/>
        <v>196340.46000000002</v>
      </c>
      <c r="AQ67" s="13">
        <f>IF(TabProd[[#This Row],[Total Daily]]=0,"",TabProd[[#This Row],[Total]]/TabProd[[#This Row],[Total Daily]])</f>
        <v>2111.1877419354842</v>
      </c>
    </row>
    <row r="68" spans="1:43" x14ac:dyDescent="0.3">
      <c r="A68" s="26">
        <v>46023</v>
      </c>
      <c r="B68" s="24" t="s">
        <v>101</v>
      </c>
      <c r="C68" s="14"/>
      <c r="D68" s="22">
        <v>3805</v>
      </c>
      <c r="E68" s="15" t="s">
        <v>9</v>
      </c>
      <c r="F68" s="15" t="s">
        <v>50</v>
      </c>
      <c r="G68" s="15" t="s">
        <v>103</v>
      </c>
      <c r="H68" s="22">
        <v>4191</v>
      </c>
      <c r="I68" s="27">
        <v>46023</v>
      </c>
      <c r="J68" s="27">
        <v>46053</v>
      </c>
      <c r="K68" s="28">
        <v>196340.46</v>
      </c>
      <c r="L68" s="29">
        <f>SUM(TabProd[[#This Row],[Personal]:[Engineering]])</f>
        <v>196340.46000000002</v>
      </c>
      <c r="M68" s="31" t="str">
        <f>IF(TabProd[[#This Row],[Amount Charged]]&lt;&gt;TabProd[[#This Row],[Value]],TabProd[[#This Row],[Amount Charged]]-TabProd[[#This Row],[Value]],"")</f>
        <v/>
      </c>
      <c r="N68" s="24">
        <v>5414</v>
      </c>
      <c r="O68" s="27">
        <v>46056</v>
      </c>
      <c r="P68" s="37">
        <v>1677</v>
      </c>
      <c r="Q68" s="34">
        <v>172448.95</v>
      </c>
      <c r="R68" s="16">
        <v>46058</v>
      </c>
      <c r="S68" s="15">
        <f t="shared" si="4"/>
        <v>5</v>
      </c>
      <c r="T68" s="38">
        <v>1032</v>
      </c>
      <c r="U68" s="34">
        <v>23891.51</v>
      </c>
      <c r="V68" s="16">
        <v>46058</v>
      </c>
      <c r="W68" s="15">
        <f t="shared" si="5"/>
        <v>5</v>
      </c>
      <c r="X68" s="23">
        <f>TabProd[[#This Row],[Value]]-TabProd[[#This Row],[InvoiceTotal Value]]-TabProd[[#This Row],[Rental Equipment Invoice Value]]+AR67</f>
        <v>1.0913936421275139E-11</v>
      </c>
      <c r="Y68" s="14">
        <v>93</v>
      </c>
      <c r="Z68" s="14"/>
      <c r="AA68" s="15">
        <f t="shared" si="6"/>
        <v>93</v>
      </c>
      <c r="AB68" s="13">
        <v>172448.95</v>
      </c>
      <c r="AC68" s="13"/>
      <c r="AD68" s="13"/>
      <c r="AE68" s="13"/>
      <c r="AF68" s="13"/>
      <c r="AG68" s="13">
        <v>23891.51</v>
      </c>
      <c r="AH68" s="13"/>
      <c r="AI68" s="13"/>
      <c r="AJ68" s="13"/>
      <c r="AK68" s="13"/>
      <c r="AL68" s="13"/>
      <c r="AM68" s="13"/>
      <c r="AN68" s="13"/>
      <c r="AO68" s="13"/>
      <c r="AP68" s="20">
        <f t="shared" si="7"/>
        <v>196340.46000000002</v>
      </c>
      <c r="AQ68" s="13">
        <f>IF(TabProd[[#This Row],[Total Daily]]=0,"",TabProd[[#This Row],[Total]]/TabProd[[#This Row],[Total Daily]])</f>
        <v>2111.1877419354842</v>
      </c>
    </row>
    <row r="69" spans="1:43" x14ac:dyDescent="0.3">
      <c r="A69" s="26">
        <v>46023</v>
      </c>
      <c r="B69" s="24" t="s">
        <v>101</v>
      </c>
      <c r="C69" s="14"/>
      <c r="D69" s="22">
        <v>3807</v>
      </c>
      <c r="E69" s="15" t="s">
        <v>9</v>
      </c>
      <c r="F69" s="15" t="s">
        <v>26</v>
      </c>
      <c r="G69" s="15" t="s">
        <v>147</v>
      </c>
      <c r="H69" s="22">
        <v>3380</v>
      </c>
      <c r="I69" s="27">
        <v>46023</v>
      </c>
      <c r="J69" s="27">
        <v>46053</v>
      </c>
      <c r="K69" s="28">
        <v>160184.99</v>
      </c>
      <c r="L69" s="29">
        <f>SUM(TabProd[[#This Row],[Personal]:[Engineering]])</f>
        <v>160184.99</v>
      </c>
      <c r="M69" s="31" t="str">
        <f>IF(TabProd[[#This Row],[Amount Charged]]&lt;&gt;TabProd[[#This Row],[Value]],TabProd[[#This Row],[Amount Charged]]-TabProd[[#This Row],[Value]],"")</f>
        <v/>
      </c>
      <c r="N69" s="24">
        <v>5439</v>
      </c>
      <c r="O69" s="27">
        <v>46055</v>
      </c>
      <c r="P69" s="37">
        <v>1666</v>
      </c>
      <c r="Q69" s="34">
        <v>160184.99</v>
      </c>
      <c r="R69" s="16">
        <v>46056</v>
      </c>
      <c r="S69" s="15">
        <f t="shared" si="4"/>
        <v>3</v>
      </c>
      <c r="T69" s="38"/>
      <c r="U69" s="34"/>
      <c r="V69" s="16"/>
      <c r="W69" s="15" t="str">
        <f t="shared" si="5"/>
        <v/>
      </c>
      <c r="X69" s="23">
        <f>TabProd[[#This Row],[Value]]-TabProd[[#This Row],[InvoiceTotal Value]]-TabProd[[#This Row],[Rental Equipment Invoice Value]]+AR67</f>
        <v>0</v>
      </c>
      <c r="Y69" s="14">
        <v>85</v>
      </c>
      <c r="Z69" s="14"/>
      <c r="AA69" s="15">
        <f t="shared" si="6"/>
        <v>85</v>
      </c>
      <c r="AB69" s="13">
        <v>156439.19</v>
      </c>
      <c r="AC69" s="13"/>
      <c r="AD69" s="13">
        <v>2485.8000000000002</v>
      </c>
      <c r="AE69" s="13"/>
      <c r="AF69" s="13"/>
      <c r="AG69" s="13"/>
      <c r="AH69" s="13">
        <v>1260</v>
      </c>
      <c r="AI69" s="13"/>
      <c r="AJ69" s="13"/>
      <c r="AK69" s="13"/>
      <c r="AL69" s="13"/>
      <c r="AM69" s="13"/>
      <c r="AN69" s="13"/>
      <c r="AO69" s="13"/>
      <c r="AP69" s="20">
        <f t="shared" si="7"/>
        <v>160184.99</v>
      </c>
      <c r="AQ69" s="13">
        <f>IF(TabProd[[#This Row],[Total Daily]]=0,"",TabProd[[#This Row],[Total]]/TabProd[[#This Row],[Total Daily]])</f>
        <v>1884.5292941176469</v>
      </c>
    </row>
    <row r="70" spans="1:43" x14ac:dyDescent="0.3">
      <c r="A70" s="26">
        <v>46023</v>
      </c>
      <c r="B70" s="24" t="s">
        <v>101</v>
      </c>
      <c r="C70" s="14"/>
      <c r="D70" s="22">
        <v>3809</v>
      </c>
      <c r="E70" s="15" t="s">
        <v>9</v>
      </c>
      <c r="F70" s="15" t="s">
        <v>26</v>
      </c>
      <c r="G70" s="15" t="s">
        <v>121</v>
      </c>
      <c r="H70" s="22">
        <v>5115</v>
      </c>
      <c r="I70" s="27">
        <v>46023</v>
      </c>
      <c r="J70" s="27">
        <v>46053</v>
      </c>
      <c r="K70" s="28">
        <v>187766.25</v>
      </c>
      <c r="L70" s="29">
        <f>SUM(TabProd[[#This Row],[Personal]:[Engineering]])</f>
        <v>187766.25</v>
      </c>
      <c r="M70" s="31" t="str">
        <f>IF(TabProd[[#This Row],[Amount Charged]]&lt;&gt;TabProd[[#This Row],[Value]],TabProd[[#This Row],[Amount Charged]]-TabProd[[#This Row],[Value]],"")</f>
        <v/>
      </c>
      <c r="N70" s="24">
        <v>5442</v>
      </c>
      <c r="O70" s="27">
        <v>46055</v>
      </c>
      <c r="P70" s="37">
        <v>1697</v>
      </c>
      <c r="Q70" s="34">
        <v>187766.25</v>
      </c>
      <c r="R70" s="16">
        <v>46065</v>
      </c>
      <c r="S70" s="15">
        <f t="shared" si="4"/>
        <v>12</v>
      </c>
      <c r="T70" s="38"/>
      <c r="U70" s="34"/>
      <c r="V70" s="16"/>
      <c r="W70" s="15" t="str">
        <f t="shared" si="5"/>
        <v/>
      </c>
      <c r="X70" s="23">
        <f>TabProd[[#This Row],[Value]]-TabProd[[#This Row],[InvoiceTotal Value]]-TabProd[[#This Row],[Rental Equipment Invoice Value]]+AR69</f>
        <v>0</v>
      </c>
      <c r="Y70" s="14">
        <v>93</v>
      </c>
      <c r="Z70" s="14"/>
      <c r="AA70" s="15">
        <f t="shared" si="6"/>
        <v>93</v>
      </c>
      <c r="AB70" s="13">
        <v>156394.35</v>
      </c>
      <c r="AC70" s="13"/>
      <c r="AD70" s="13">
        <v>31371.9</v>
      </c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20">
        <f t="shared" si="7"/>
        <v>187766.25</v>
      </c>
      <c r="AQ70" s="13">
        <f>IF(TabProd[[#This Row],[Total Daily]]=0,"",TabProd[[#This Row],[Total]]/TabProd[[#This Row],[Total Daily]])</f>
        <v>2018.991935483871</v>
      </c>
    </row>
    <row r="71" spans="1:43" x14ac:dyDescent="0.3">
      <c r="A71" s="26">
        <v>46023</v>
      </c>
      <c r="B71" s="24" t="s">
        <v>101</v>
      </c>
      <c r="C71" s="14"/>
      <c r="D71" s="22">
        <v>3813</v>
      </c>
      <c r="E71" s="15" t="s">
        <v>9</v>
      </c>
      <c r="F71" s="15" t="s">
        <v>29</v>
      </c>
      <c r="G71" s="15" t="s">
        <v>107</v>
      </c>
      <c r="H71" s="22">
        <v>2016</v>
      </c>
      <c r="I71" s="27">
        <v>46023</v>
      </c>
      <c r="J71" s="27">
        <v>46053</v>
      </c>
      <c r="K71" s="28">
        <v>173780.72</v>
      </c>
      <c r="L71" s="29">
        <f>SUM(TabProd[[#This Row],[Personal]:[Engineering]])</f>
        <v>173780.72</v>
      </c>
      <c r="M71" s="31" t="str">
        <f>IF(TabProd[[#This Row],[Amount Charged]]&lt;&gt;TabProd[[#This Row],[Value]],TabProd[[#This Row],[Amount Charged]]-TabProd[[#This Row],[Value]],"")</f>
        <v/>
      </c>
      <c r="N71" s="24">
        <v>5446</v>
      </c>
      <c r="O71" s="27">
        <v>46055</v>
      </c>
      <c r="P71" s="37">
        <v>1674</v>
      </c>
      <c r="Q71" s="34">
        <v>173780.72</v>
      </c>
      <c r="R71" s="16">
        <v>46057</v>
      </c>
      <c r="S71" s="15">
        <f t="shared" si="4"/>
        <v>4</v>
      </c>
      <c r="T71" s="38"/>
      <c r="U71" s="34"/>
      <c r="V71" s="16"/>
      <c r="W71" s="15" t="str">
        <f t="shared" si="5"/>
        <v/>
      </c>
      <c r="X71" s="23">
        <f>TabProd[[#This Row],[Value]]-TabProd[[#This Row],[InvoiceTotal Value]]-TabProd[[#This Row],[Rental Equipment Invoice Value]]+AR70</f>
        <v>0</v>
      </c>
      <c r="Y71" s="14">
        <v>92</v>
      </c>
      <c r="Z71" s="14"/>
      <c r="AA71" s="15">
        <f t="shared" si="6"/>
        <v>92</v>
      </c>
      <c r="AB71" s="13">
        <v>173780.72</v>
      </c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20">
        <f t="shared" si="7"/>
        <v>173780.72</v>
      </c>
      <c r="AQ71" s="13">
        <f>IF(TabProd[[#This Row],[Total Daily]]=0,"",TabProd[[#This Row],[Total]]/TabProd[[#This Row],[Total Daily]])</f>
        <v>1888.9208695652173</v>
      </c>
    </row>
    <row r="72" spans="1:43" x14ac:dyDescent="0.3">
      <c r="A72" s="26">
        <v>46023</v>
      </c>
      <c r="B72" s="24" t="s">
        <v>101</v>
      </c>
      <c r="C72" s="14"/>
      <c r="D72" s="22">
        <v>3814</v>
      </c>
      <c r="E72" s="15" t="s">
        <v>9</v>
      </c>
      <c r="F72" s="15" t="s">
        <v>53</v>
      </c>
      <c r="G72" s="15" t="s">
        <v>135</v>
      </c>
      <c r="H72" s="22">
        <v>3610</v>
      </c>
      <c r="I72" s="27">
        <v>46023</v>
      </c>
      <c r="J72" s="27">
        <v>46053</v>
      </c>
      <c r="K72" s="28">
        <v>162420</v>
      </c>
      <c r="L72" s="29">
        <f>SUM(TabProd[[#This Row],[Personal]:[Engineering]])</f>
        <v>162420</v>
      </c>
      <c r="M72" s="31" t="str">
        <f>IF(TabProd[[#This Row],[Amount Charged]]&lt;&gt;TabProd[[#This Row],[Value]],TabProd[[#This Row],[Amount Charged]]-TabProd[[#This Row],[Value]],"")</f>
        <v/>
      </c>
      <c r="N72" s="24">
        <v>5451</v>
      </c>
      <c r="O72" s="27">
        <v>46057</v>
      </c>
      <c r="P72" s="37">
        <v>1680</v>
      </c>
      <c r="Q72" s="34">
        <v>162420</v>
      </c>
      <c r="R72" s="16">
        <v>46058</v>
      </c>
      <c r="S72" s="15">
        <f t="shared" si="4"/>
        <v>5</v>
      </c>
      <c r="T72" s="38"/>
      <c r="U72" s="34"/>
      <c r="V72" s="16"/>
      <c r="W72" s="15" t="str">
        <f t="shared" si="5"/>
        <v/>
      </c>
      <c r="X72" s="23">
        <f>TabProd[[#This Row],[Value]]-TabProd[[#This Row],[InvoiceTotal Value]]-TabProd[[#This Row],[Rental Equipment Invoice Value]]+AR71</f>
        <v>0</v>
      </c>
      <c r="Y72" s="14">
        <v>93</v>
      </c>
      <c r="Z72" s="14"/>
      <c r="AA72" s="15">
        <f t="shared" si="6"/>
        <v>93</v>
      </c>
      <c r="AB72" s="13">
        <v>162420</v>
      </c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20">
        <f t="shared" si="7"/>
        <v>162420</v>
      </c>
      <c r="AQ72" s="13">
        <f>IF(TabProd[[#This Row],[Total Daily]]=0,"",TabProd[[#This Row],[Total]]/TabProd[[#This Row],[Total Daily]])</f>
        <v>1746.4516129032259</v>
      </c>
    </row>
    <row r="73" spans="1:43" x14ac:dyDescent="0.3">
      <c r="A73" s="26">
        <v>46023</v>
      </c>
      <c r="B73" s="24" t="s">
        <v>101</v>
      </c>
      <c r="C73" s="14"/>
      <c r="D73" s="22">
        <v>3815</v>
      </c>
      <c r="E73" s="15" t="s">
        <v>9</v>
      </c>
      <c r="F73" s="15" t="s">
        <v>53</v>
      </c>
      <c r="G73" s="15" t="s">
        <v>116</v>
      </c>
      <c r="H73" s="22">
        <v>3610</v>
      </c>
      <c r="I73" s="27">
        <v>46023</v>
      </c>
      <c r="J73" s="27">
        <v>46053</v>
      </c>
      <c r="K73" s="28">
        <v>162420</v>
      </c>
      <c r="L73" s="29">
        <f>SUM(TabProd[[#This Row],[Personal]:[Engineering]])</f>
        <v>162420</v>
      </c>
      <c r="M73" s="31" t="str">
        <f>IF(TabProd[[#This Row],[Amount Charged]]&lt;&gt;TabProd[[#This Row],[Value]],TabProd[[#This Row],[Amount Charged]]-TabProd[[#This Row],[Value]],"")</f>
        <v/>
      </c>
      <c r="N73" s="24">
        <v>5452</v>
      </c>
      <c r="O73" s="27">
        <v>46055</v>
      </c>
      <c r="P73" s="37">
        <v>1690</v>
      </c>
      <c r="Q73" s="34">
        <v>162420</v>
      </c>
      <c r="R73" s="16">
        <v>46062</v>
      </c>
      <c r="S73" s="15">
        <f t="shared" si="4"/>
        <v>9</v>
      </c>
      <c r="T73" s="38"/>
      <c r="U73" s="34"/>
      <c r="V73" s="16"/>
      <c r="W73" s="15" t="str">
        <f t="shared" si="5"/>
        <v/>
      </c>
      <c r="X73" s="23">
        <f>TabProd[[#This Row],[Value]]-TabProd[[#This Row],[InvoiceTotal Value]]-TabProd[[#This Row],[Rental Equipment Invoice Value]]+AR72</f>
        <v>0</v>
      </c>
      <c r="Y73" s="14">
        <v>93</v>
      </c>
      <c r="Z73" s="14"/>
      <c r="AA73" s="15">
        <f t="shared" si="6"/>
        <v>93</v>
      </c>
      <c r="AB73" s="13">
        <v>162420</v>
      </c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20">
        <f t="shared" si="7"/>
        <v>162420</v>
      </c>
      <c r="AQ73" s="13">
        <f>IF(TabProd[[#This Row],[Total Daily]]=0,"",TabProd[[#This Row],[Total]]/TabProd[[#This Row],[Total Daily]])</f>
        <v>1746.4516129032259</v>
      </c>
    </row>
    <row r="74" spans="1:43" x14ac:dyDescent="0.3">
      <c r="A74" s="26">
        <v>46023</v>
      </c>
      <c r="B74" s="24" t="s">
        <v>101</v>
      </c>
      <c r="C74" s="14"/>
      <c r="D74" s="22">
        <v>3436</v>
      </c>
      <c r="E74" s="15" t="s">
        <v>10</v>
      </c>
      <c r="F74" s="15" t="s">
        <v>53</v>
      </c>
      <c r="G74" s="15" t="s">
        <v>116</v>
      </c>
      <c r="H74" s="22">
        <v>4750</v>
      </c>
      <c r="I74" s="27">
        <v>46023</v>
      </c>
      <c r="J74" s="27">
        <v>46053</v>
      </c>
      <c r="K74" s="28">
        <v>208724.85</v>
      </c>
      <c r="L74" s="29">
        <f>SUM(TabProd[[#This Row],[Personal]:[Engineering]])</f>
        <v>208724.85</v>
      </c>
      <c r="M74" s="31" t="str">
        <f>IF(TabProd[[#This Row],[Amount Charged]]&lt;&gt;TabProd[[#This Row],[Value]],TabProd[[#This Row],[Amount Charged]]-TabProd[[#This Row],[Value]],"")</f>
        <v/>
      </c>
      <c r="N74" s="24">
        <v>5453</v>
      </c>
      <c r="O74" s="27">
        <v>46056</v>
      </c>
      <c r="P74" s="37">
        <v>1686</v>
      </c>
      <c r="Q74" s="34">
        <v>190347.6</v>
      </c>
      <c r="R74" s="16">
        <v>46059</v>
      </c>
      <c r="S74" s="15">
        <f t="shared" si="4"/>
        <v>6</v>
      </c>
      <c r="T74" s="38">
        <v>1039</v>
      </c>
      <c r="U74" s="34">
        <v>18377.25</v>
      </c>
      <c r="V74" s="16">
        <v>46062</v>
      </c>
      <c r="W74" s="15">
        <f t="shared" si="5"/>
        <v>9</v>
      </c>
      <c r="X74" s="23">
        <f>TabProd[[#This Row],[Value]]-TabProd[[#This Row],[InvoiceTotal Value]]-TabProd[[#This Row],[Rental Equipment Invoice Value]]+AR74</f>
        <v>0</v>
      </c>
      <c r="Y74" s="14">
        <v>93</v>
      </c>
      <c r="Z74" s="14"/>
      <c r="AA74" s="15">
        <f t="shared" si="6"/>
        <v>93</v>
      </c>
      <c r="AB74" s="13">
        <v>181647.6</v>
      </c>
      <c r="AC74" s="13"/>
      <c r="AD74" s="13">
        <v>8700</v>
      </c>
      <c r="AE74" s="13"/>
      <c r="AF74" s="13"/>
      <c r="AG74" s="13">
        <v>17670</v>
      </c>
      <c r="AH74" s="13">
        <v>707.25</v>
      </c>
      <c r="AI74" s="13"/>
      <c r="AJ74" s="13"/>
      <c r="AK74" s="13"/>
      <c r="AL74" s="13"/>
      <c r="AM74" s="13"/>
      <c r="AN74" s="13"/>
      <c r="AO74" s="13"/>
      <c r="AP74" s="20">
        <f t="shared" si="7"/>
        <v>208724.85</v>
      </c>
      <c r="AQ74" s="13">
        <f>IF(TabProd[[#This Row],[Total Daily]]=0,"",TabProd[[#This Row],[Total]]/TabProd[[#This Row],[Total Daily]])</f>
        <v>2244.3532258064515</v>
      </c>
    </row>
    <row r="75" spans="1:43" x14ac:dyDescent="0.3">
      <c r="A75" s="26">
        <v>46023</v>
      </c>
      <c r="B75" s="24" t="s">
        <v>101</v>
      </c>
      <c r="C75" s="14"/>
      <c r="D75" s="22">
        <v>3437</v>
      </c>
      <c r="E75" s="15" t="s">
        <v>10</v>
      </c>
      <c r="F75" s="15" t="s">
        <v>53</v>
      </c>
      <c r="G75" s="15" t="s">
        <v>135</v>
      </c>
      <c r="H75" s="22">
        <v>4751</v>
      </c>
      <c r="I75" s="27">
        <v>46023</v>
      </c>
      <c r="J75" s="27">
        <v>46053</v>
      </c>
      <c r="K75" s="28">
        <v>197142</v>
      </c>
      <c r="L75" s="29">
        <f>SUM(TabProd[[#This Row],[Personal]:[Engineering]])</f>
        <v>197142</v>
      </c>
      <c r="M75" s="31" t="str">
        <f>IF(TabProd[[#This Row],[Amount Charged]]&lt;&gt;TabProd[[#This Row],[Value]],TabProd[[#This Row],[Amount Charged]]-TabProd[[#This Row],[Value]],"")</f>
        <v/>
      </c>
      <c r="N75" s="24">
        <v>5454</v>
      </c>
      <c r="O75" s="27">
        <v>46055</v>
      </c>
      <c r="P75" s="37">
        <v>1681</v>
      </c>
      <c r="Q75" s="34">
        <v>179472</v>
      </c>
      <c r="R75" s="16">
        <v>46058</v>
      </c>
      <c r="S75" s="15">
        <f t="shared" si="4"/>
        <v>5</v>
      </c>
      <c r="T75" s="38">
        <v>1033</v>
      </c>
      <c r="U75" s="34">
        <v>17670</v>
      </c>
      <c r="V75" s="16">
        <v>46058</v>
      </c>
      <c r="W75" s="15">
        <f t="shared" si="5"/>
        <v>5</v>
      </c>
      <c r="X75" s="23">
        <f>TabProd[[#This Row],[Value]]-TabProd[[#This Row],[InvoiceTotal Value]]-TabProd[[#This Row],[Rental Equipment Invoice Value]]+AR75</f>
        <v>0</v>
      </c>
      <c r="Y75" s="14">
        <v>87</v>
      </c>
      <c r="Z75" s="14"/>
      <c r="AA75" s="15">
        <f t="shared" si="6"/>
        <v>87</v>
      </c>
      <c r="AB75" s="13">
        <v>170772</v>
      </c>
      <c r="AC75" s="13"/>
      <c r="AD75" s="13">
        <v>8700</v>
      </c>
      <c r="AE75" s="13"/>
      <c r="AF75" s="13"/>
      <c r="AG75" s="13">
        <v>17670</v>
      </c>
      <c r="AH75" s="13"/>
      <c r="AI75" s="13"/>
      <c r="AJ75" s="13"/>
      <c r="AK75" s="13"/>
      <c r="AL75" s="13"/>
      <c r="AM75" s="13"/>
      <c r="AN75" s="13"/>
      <c r="AO75" s="13"/>
      <c r="AP75" s="20">
        <f t="shared" si="7"/>
        <v>197142</v>
      </c>
      <c r="AQ75" s="13">
        <f>IF(TabProd[[#This Row],[Total Daily]]=0,"",TabProd[[#This Row],[Total]]/TabProd[[#This Row],[Total Daily]])</f>
        <v>2266</v>
      </c>
    </row>
    <row r="76" spans="1:43" x14ac:dyDescent="0.3">
      <c r="A76" s="26">
        <v>46023</v>
      </c>
      <c r="B76" s="24" t="s">
        <v>101</v>
      </c>
      <c r="C76" s="14"/>
      <c r="D76" s="35">
        <v>3406</v>
      </c>
      <c r="E76" s="15" t="s">
        <v>7</v>
      </c>
      <c r="F76" s="15" t="s">
        <v>44</v>
      </c>
      <c r="G76" s="15" t="s">
        <v>128</v>
      </c>
      <c r="H76" s="22">
        <v>4779</v>
      </c>
      <c r="I76" s="27">
        <v>46023</v>
      </c>
      <c r="J76" s="27">
        <v>46053</v>
      </c>
      <c r="K76" s="28">
        <v>16250</v>
      </c>
      <c r="L76" s="29">
        <f>SUM(TabProd[[#This Row],[Personal]:[Engineering]])</f>
        <v>16250</v>
      </c>
      <c r="M76" s="31" t="str">
        <f>IF(TabProd[[#This Row],[Amount Charged]]&lt;&gt;TabProd[[#This Row],[Value]],TabProd[[#This Row],[Amount Charged]]-TabProd[[#This Row],[Value]],"")</f>
        <v/>
      </c>
      <c r="N76" s="24">
        <v>5456</v>
      </c>
      <c r="O76" s="27">
        <v>46147</v>
      </c>
      <c r="P76" s="37">
        <v>1927</v>
      </c>
      <c r="Q76" s="34">
        <v>16250</v>
      </c>
      <c r="R76" s="16">
        <v>46148</v>
      </c>
      <c r="S76" s="15">
        <f t="shared" si="4"/>
        <v>95</v>
      </c>
      <c r="T76" s="38"/>
      <c r="U76" s="34"/>
      <c r="V76" s="16"/>
      <c r="W76" s="15" t="str">
        <f t="shared" si="5"/>
        <v/>
      </c>
      <c r="X76" s="23">
        <f>TabProd[[#This Row],[Value]]-TabProd[[#This Row],[InvoiceTotal Value]]-TabProd[[#This Row],[Rental Equipment Invoice Value]]+AR76</f>
        <v>0</v>
      </c>
      <c r="Y76" s="14"/>
      <c r="Z76" s="14"/>
      <c r="AA76" s="15">
        <f t="shared" si="6"/>
        <v>0</v>
      </c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>
        <v>16250</v>
      </c>
      <c r="AP76" s="20">
        <f t="shared" si="7"/>
        <v>16250</v>
      </c>
      <c r="AQ76" s="13" t="str">
        <f>IF(TabProd[[#This Row],[Total Daily]]=0,"",TabProd[[#This Row],[Total]]/TabProd[[#This Row],[Total Daily]])</f>
        <v/>
      </c>
    </row>
    <row r="77" spans="1:43" x14ac:dyDescent="0.3">
      <c r="A77" s="26">
        <v>46023</v>
      </c>
      <c r="B77" s="24" t="s">
        <v>101</v>
      </c>
      <c r="C77" s="14"/>
      <c r="D77" s="35">
        <v>3480</v>
      </c>
      <c r="E77" s="15" t="s">
        <v>7</v>
      </c>
      <c r="F77" s="15" t="s">
        <v>44</v>
      </c>
      <c r="G77" s="15" t="s">
        <v>127</v>
      </c>
      <c r="H77" s="22">
        <v>4857</v>
      </c>
      <c r="I77" s="27">
        <v>46023</v>
      </c>
      <c r="J77" s="27">
        <v>46053</v>
      </c>
      <c r="K77" s="28">
        <v>16250</v>
      </c>
      <c r="L77" s="29">
        <f>SUM(TabProd[[#This Row],[Personal]:[Engineering]])</f>
        <v>16250</v>
      </c>
      <c r="M77" s="31" t="str">
        <f>IF(TabProd[[#This Row],[Amount Charged]]&lt;&gt;TabProd[[#This Row],[Value]],TabProd[[#This Row],[Amount Charged]]-TabProd[[#This Row],[Value]],"")</f>
        <v/>
      </c>
      <c r="N77" s="24">
        <v>5457</v>
      </c>
      <c r="O77" s="27">
        <v>46064</v>
      </c>
      <c r="P77" s="37">
        <v>18</v>
      </c>
      <c r="Q77" s="34">
        <v>16250</v>
      </c>
      <c r="R77" s="16">
        <v>46072</v>
      </c>
      <c r="S77" s="15">
        <f t="shared" si="4"/>
        <v>19</v>
      </c>
      <c r="T77" s="38"/>
      <c r="U77" s="34"/>
      <c r="V77" s="16"/>
      <c r="W77" s="15" t="str">
        <f t="shared" si="5"/>
        <v/>
      </c>
      <c r="X77" s="23">
        <f>TabProd[[#This Row],[Value]]-TabProd[[#This Row],[InvoiceTotal Value]]-TabProd[[#This Row],[Rental Equipment Invoice Value]]+AR74</f>
        <v>0</v>
      </c>
      <c r="Y77" s="14"/>
      <c r="Z77" s="14"/>
      <c r="AA77" s="15">
        <f t="shared" si="6"/>
        <v>0</v>
      </c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>
        <v>16250</v>
      </c>
      <c r="AP77" s="20">
        <f t="shared" si="7"/>
        <v>16250</v>
      </c>
      <c r="AQ77" s="13" t="str">
        <f>IF(TabProd[[#This Row],[Total Daily]]=0,"",TabProd[[#This Row],[Total]]/TabProd[[#This Row],[Total Daily]])</f>
        <v/>
      </c>
    </row>
    <row r="78" spans="1:43" x14ac:dyDescent="0.3">
      <c r="A78" s="26">
        <v>46023</v>
      </c>
      <c r="B78" s="24" t="s">
        <v>101</v>
      </c>
      <c r="C78" s="14"/>
      <c r="D78" s="35">
        <v>3481</v>
      </c>
      <c r="E78" s="15" t="s">
        <v>7</v>
      </c>
      <c r="F78" s="15" t="s">
        <v>44</v>
      </c>
      <c r="G78" s="15" t="s">
        <v>114</v>
      </c>
      <c r="H78" s="22">
        <v>4858</v>
      </c>
      <c r="I78" s="27">
        <v>46023</v>
      </c>
      <c r="J78" s="27">
        <v>46053</v>
      </c>
      <c r="K78" s="28">
        <v>16250</v>
      </c>
      <c r="L78" s="29">
        <f>SUM(TabProd[[#This Row],[Personal]:[Engineering]])</f>
        <v>16250</v>
      </c>
      <c r="M78" s="31" t="str">
        <f>IF(TabProd[[#This Row],[Amount Charged]]&lt;&gt;TabProd[[#This Row],[Value]],TabProd[[#This Row],[Amount Charged]]-TabProd[[#This Row],[Value]],"")</f>
        <v/>
      </c>
      <c r="N78" s="24">
        <v>5458</v>
      </c>
      <c r="O78" s="27">
        <v>46064</v>
      </c>
      <c r="P78" s="37">
        <v>1720</v>
      </c>
      <c r="Q78" s="34">
        <v>16250</v>
      </c>
      <c r="R78" s="16">
        <v>46066</v>
      </c>
      <c r="S78" s="15">
        <f t="shared" si="4"/>
        <v>13</v>
      </c>
      <c r="T78" s="38"/>
      <c r="U78" s="34"/>
      <c r="V78" s="16"/>
      <c r="W78" s="15" t="str">
        <f t="shared" si="5"/>
        <v/>
      </c>
      <c r="X78" s="23">
        <f>TabProd[[#This Row],[Value]]-TabProd[[#This Row],[InvoiceTotal Value]]-TabProd[[#This Row],[Rental Equipment Invoice Value]]+AR77</f>
        <v>0</v>
      </c>
      <c r="Y78" s="14"/>
      <c r="Z78" s="14"/>
      <c r="AA78" s="15">
        <f t="shared" si="6"/>
        <v>0</v>
      </c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>
        <v>16250</v>
      </c>
      <c r="AP78" s="20">
        <f t="shared" si="7"/>
        <v>16250</v>
      </c>
      <c r="AQ78" s="13" t="str">
        <f>IF(TabProd[[#This Row],[Total Daily]]=0,"",TabProd[[#This Row],[Total]]/TabProd[[#This Row],[Total Daily]])</f>
        <v/>
      </c>
    </row>
    <row r="79" spans="1:43" x14ac:dyDescent="0.3">
      <c r="A79" s="26">
        <v>46023</v>
      </c>
      <c r="B79" s="24" t="s">
        <v>101</v>
      </c>
      <c r="C79" s="14"/>
      <c r="D79" s="35">
        <v>3528</v>
      </c>
      <c r="E79" s="15" t="s">
        <v>7</v>
      </c>
      <c r="F79" s="15" t="s">
        <v>50</v>
      </c>
      <c r="G79" s="15" t="s">
        <v>142</v>
      </c>
      <c r="H79" s="22">
        <v>4669</v>
      </c>
      <c r="I79" s="27">
        <v>46023</v>
      </c>
      <c r="J79" s="27">
        <v>46053</v>
      </c>
      <c r="K79" s="28">
        <v>33000</v>
      </c>
      <c r="L79" s="29">
        <f>SUM(TabProd[[#This Row],[Personal]:[Engineering]])</f>
        <v>33000</v>
      </c>
      <c r="M79" s="31" t="str">
        <f>IF(TabProd[[#This Row],[Amount Charged]]&lt;&gt;TabProd[[#This Row],[Value]],TabProd[[#This Row],[Amount Charged]]-TabProd[[#This Row],[Value]],"")</f>
        <v/>
      </c>
      <c r="N79" s="24">
        <v>5459</v>
      </c>
      <c r="O79" s="27">
        <v>46063</v>
      </c>
      <c r="P79" s="37">
        <v>1698</v>
      </c>
      <c r="Q79" s="34">
        <v>33000</v>
      </c>
      <c r="R79" s="16">
        <v>46065</v>
      </c>
      <c r="S79" s="15">
        <f t="shared" si="4"/>
        <v>12</v>
      </c>
      <c r="T79" s="38"/>
      <c r="U79" s="34"/>
      <c r="V79" s="16"/>
      <c r="W79" s="15" t="str">
        <f t="shared" si="5"/>
        <v/>
      </c>
      <c r="X79" s="23">
        <f>TabProd[[#This Row],[Value]]-TabProd[[#This Row],[InvoiceTotal Value]]-TabProd[[#This Row],[Rental Equipment Invoice Value]]+AR77</f>
        <v>0</v>
      </c>
      <c r="Y79" s="14"/>
      <c r="Z79" s="14"/>
      <c r="AA79" s="15">
        <f t="shared" si="6"/>
        <v>0</v>
      </c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>
        <v>33000</v>
      </c>
      <c r="AP79" s="20">
        <f t="shared" si="7"/>
        <v>33000</v>
      </c>
      <c r="AQ79" s="13" t="str">
        <f>IF(TabProd[[#This Row],[Total Daily]]=0,"",TabProd[[#This Row],[Total]]/TabProd[[#This Row],[Total Daily]])</f>
        <v/>
      </c>
    </row>
    <row r="80" spans="1:43" x14ac:dyDescent="0.3">
      <c r="A80" s="26">
        <v>46023</v>
      </c>
      <c r="B80" s="24" t="s">
        <v>101</v>
      </c>
      <c r="C80" s="14"/>
      <c r="D80" s="35">
        <v>3530</v>
      </c>
      <c r="E80" s="15" t="s">
        <v>7</v>
      </c>
      <c r="F80" s="15" t="s">
        <v>50</v>
      </c>
      <c r="G80" s="15" t="s">
        <v>143</v>
      </c>
      <c r="H80" s="22">
        <v>4669</v>
      </c>
      <c r="I80" s="27">
        <v>46023</v>
      </c>
      <c r="J80" s="27">
        <v>46053</v>
      </c>
      <c r="K80" s="28">
        <v>33000</v>
      </c>
      <c r="L80" s="29">
        <f>SUM(TabProd[[#This Row],[Personal]:[Engineering]])</f>
        <v>33000</v>
      </c>
      <c r="M80" s="31" t="str">
        <f>IF(TabProd[[#This Row],[Amount Charged]]&lt;&gt;TabProd[[#This Row],[Value]],TabProd[[#This Row],[Amount Charged]]-TabProd[[#This Row],[Value]],"")</f>
        <v/>
      </c>
      <c r="N80" s="24">
        <v>5460</v>
      </c>
      <c r="O80" s="27"/>
      <c r="P80" s="37">
        <v>1706</v>
      </c>
      <c r="Q80" s="34">
        <v>33000</v>
      </c>
      <c r="R80" s="16">
        <v>46066</v>
      </c>
      <c r="S80" s="15">
        <f t="shared" si="4"/>
        <v>13</v>
      </c>
      <c r="T80" s="38"/>
      <c r="U80" s="34"/>
      <c r="V80" s="16"/>
      <c r="W80" s="15" t="str">
        <f t="shared" si="5"/>
        <v/>
      </c>
      <c r="X80" s="23">
        <f>TabProd[[#This Row],[Value]]-TabProd[[#This Row],[InvoiceTotal Value]]-TabProd[[#This Row],[Rental Equipment Invoice Value]]+AR79</f>
        <v>0</v>
      </c>
      <c r="Y80" s="14"/>
      <c r="Z80" s="14"/>
      <c r="AA80" s="15">
        <f t="shared" si="6"/>
        <v>0</v>
      </c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>
        <v>33000</v>
      </c>
      <c r="AP80" s="20">
        <f t="shared" si="7"/>
        <v>33000</v>
      </c>
      <c r="AQ80" s="13" t="str">
        <f>IF(TabProd[[#This Row],[Total Daily]]=0,"",TabProd[[#This Row],[Total]]/TabProd[[#This Row],[Total Daily]])</f>
        <v/>
      </c>
    </row>
    <row r="81" spans="1:43" x14ac:dyDescent="0.3">
      <c r="A81" s="26">
        <v>46023</v>
      </c>
      <c r="B81" s="24" t="s">
        <v>101</v>
      </c>
      <c r="C81" s="14"/>
      <c r="D81" s="22">
        <v>3801</v>
      </c>
      <c r="E81" s="15" t="s">
        <v>9</v>
      </c>
      <c r="F81" s="15" t="s">
        <v>50</v>
      </c>
      <c r="G81" s="15" t="s">
        <v>142</v>
      </c>
      <c r="H81" s="22">
        <v>1877</v>
      </c>
      <c r="I81" s="27">
        <v>46023</v>
      </c>
      <c r="J81" s="27">
        <v>46053</v>
      </c>
      <c r="K81" s="28">
        <v>1636.17</v>
      </c>
      <c r="L81" s="29">
        <f>SUM(TabProd[[#This Row],[Personal]:[Engineering]])</f>
        <v>1636.17</v>
      </c>
      <c r="M81" s="31" t="str">
        <f>IF(TabProd[[#This Row],[Amount Charged]]&lt;&gt;TabProd[[#This Row],[Value]],TabProd[[#This Row],[Amount Charged]]-TabProd[[#This Row],[Value]],"")</f>
        <v/>
      </c>
      <c r="N81" s="24">
        <v>5468</v>
      </c>
      <c r="O81" s="27">
        <v>46055</v>
      </c>
      <c r="P81" s="37">
        <v>1718</v>
      </c>
      <c r="Q81" s="34">
        <v>1636.17</v>
      </c>
      <c r="R81" s="16">
        <v>46066</v>
      </c>
      <c r="S81" s="15">
        <f t="shared" si="4"/>
        <v>13</v>
      </c>
      <c r="T81" s="38"/>
      <c r="U81" s="34"/>
      <c r="V81" s="16"/>
      <c r="W81" s="15" t="str">
        <f t="shared" si="5"/>
        <v/>
      </c>
      <c r="X81" s="23">
        <f>TabProd[[#This Row],[Value]]-TabProd[[#This Row],[InvoiceTotal Value]]-TabProd[[#This Row],[Rental Equipment Invoice Value]]+AR80</f>
        <v>0</v>
      </c>
      <c r="Y81" s="14"/>
      <c r="Z81" s="14"/>
      <c r="AA81" s="15">
        <f t="shared" si="6"/>
        <v>0</v>
      </c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>
        <v>1636.17</v>
      </c>
      <c r="AM81" s="13"/>
      <c r="AN81" s="13"/>
      <c r="AO81" s="13"/>
      <c r="AP81" s="20">
        <f t="shared" si="7"/>
        <v>1636.17</v>
      </c>
      <c r="AQ81" s="13" t="str">
        <f>IF(TabProd[[#This Row],[Total Daily]]=0,"",TabProd[[#This Row],[Total]]/TabProd[[#This Row],[Total Daily]])</f>
        <v/>
      </c>
    </row>
    <row r="82" spans="1:43" x14ac:dyDescent="0.3">
      <c r="A82" s="26">
        <v>46023</v>
      </c>
      <c r="B82" s="24" t="s">
        <v>101</v>
      </c>
      <c r="C82" s="14"/>
      <c r="D82" s="22">
        <v>3801</v>
      </c>
      <c r="E82" s="15" t="s">
        <v>9</v>
      </c>
      <c r="F82" s="15" t="s">
        <v>50</v>
      </c>
      <c r="G82" s="15" t="s">
        <v>142</v>
      </c>
      <c r="H82" s="22">
        <v>1877</v>
      </c>
      <c r="I82" s="27">
        <v>46023</v>
      </c>
      <c r="J82" s="27">
        <v>46053</v>
      </c>
      <c r="K82" s="28">
        <v>1505.65</v>
      </c>
      <c r="L82" s="29">
        <f>SUM(TabProd[[#This Row],[Personal]:[Engineering]])</f>
        <v>1505.6499999999999</v>
      </c>
      <c r="M82" s="31" t="str">
        <f>IF(TabProd[[#This Row],[Amount Charged]]&lt;&gt;TabProd[[#This Row],[Value]],TabProd[[#This Row],[Amount Charged]]-TabProd[[#This Row],[Value]],"")</f>
        <v/>
      </c>
      <c r="N82" s="24">
        <v>5476</v>
      </c>
      <c r="O82" s="27">
        <v>46055</v>
      </c>
      <c r="P82" s="37">
        <v>1719</v>
      </c>
      <c r="Q82" s="34">
        <v>1505.65</v>
      </c>
      <c r="R82" s="16">
        <v>46066</v>
      </c>
      <c r="S82" s="15">
        <f t="shared" si="4"/>
        <v>13</v>
      </c>
      <c r="T82" s="38"/>
      <c r="U82" s="34"/>
      <c r="V82" s="16"/>
      <c r="W82" s="15" t="str">
        <f t="shared" si="5"/>
        <v/>
      </c>
      <c r="X82" s="23">
        <f>TabProd[[#This Row],[Value]]-TabProd[[#This Row],[InvoiceTotal Value]]-TabProd[[#This Row],[Rental Equipment Invoice Value]]+AR81</f>
        <v>-2.2737367544323206E-13</v>
      </c>
      <c r="Y82" s="14"/>
      <c r="Z82" s="14">
        <v>1</v>
      </c>
      <c r="AA82" s="15">
        <f t="shared" si="6"/>
        <v>1</v>
      </c>
      <c r="AB82" s="13"/>
      <c r="AC82" s="13">
        <v>1004.31</v>
      </c>
      <c r="AD82" s="13">
        <v>92</v>
      </c>
      <c r="AE82" s="13">
        <v>409.34</v>
      </c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20">
        <f t="shared" si="7"/>
        <v>1505.6499999999999</v>
      </c>
      <c r="AQ82" s="13">
        <f>IF(TabProd[[#This Row],[Total Daily]]=0,"",TabProd[[#This Row],[Total]]/TabProd[[#This Row],[Total Daily]])</f>
        <v>1505.6499999999999</v>
      </c>
    </row>
    <row r="83" spans="1:43" x14ac:dyDescent="0.3">
      <c r="A83" s="26">
        <v>46023</v>
      </c>
      <c r="B83" s="24" t="s">
        <v>101</v>
      </c>
      <c r="C83" s="14"/>
      <c r="D83" s="22">
        <v>3807</v>
      </c>
      <c r="E83" s="15" t="s">
        <v>9</v>
      </c>
      <c r="F83" s="15" t="s">
        <v>26</v>
      </c>
      <c r="G83" s="15" t="s">
        <v>147</v>
      </c>
      <c r="H83" s="22">
        <v>3380</v>
      </c>
      <c r="I83" s="27">
        <v>46023</v>
      </c>
      <c r="J83" s="27">
        <v>46053</v>
      </c>
      <c r="K83" s="28">
        <v>37084</v>
      </c>
      <c r="L83" s="29">
        <f>SUM(TabProd[[#This Row],[Personal]:[Engineering]])</f>
        <v>37084</v>
      </c>
      <c r="M83" s="31" t="str">
        <f>IF(TabProd[[#This Row],[Amount Charged]]&lt;&gt;TabProd[[#This Row],[Value]],TabProd[[#This Row],[Amount Charged]]-TabProd[[#This Row],[Value]],"")</f>
        <v/>
      </c>
      <c r="N83" s="24">
        <v>5477</v>
      </c>
      <c r="O83" s="27"/>
      <c r="P83" s="37">
        <v>1700</v>
      </c>
      <c r="Q83" s="34">
        <v>37084</v>
      </c>
      <c r="R83" s="16">
        <v>46065</v>
      </c>
      <c r="S83" s="15">
        <f t="shared" si="4"/>
        <v>12</v>
      </c>
      <c r="T83" s="38"/>
      <c r="U83" s="34"/>
      <c r="V83" s="16"/>
      <c r="W83" s="15" t="str">
        <f t="shared" si="5"/>
        <v/>
      </c>
      <c r="X83" s="23">
        <f>TabProd[[#This Row],[Value]]-TabProd[[#This Row],[InvoiceTotal Value]]-TabProd[[#This Row],[Rental Equipment Invoice Value]]+AR82</f>
        <v>0</v>
      </c>
      <c r="Y83" s="14"/>
      <c r="Z83" s="14"/>
      <c r="AA83" s="15">
        <f t="shared" si="6"/>
        <v>0</v>
      </c>
      <c r="AB83" s="13"/>
      <c r="AC83" s="13"/>
      <c r="AD83" s="13"/>
      <c r="AE83" s="13">
        <v>37084</v>
      </c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20">
        <f t="shared" si="7"/>
        <v>37084</v>
      </c>
      <c r="AQ83" s="13" t="str">
        <f>IF(TabProd[[#This Row],[Total Daily]]=0,"",TabProd[[#This Row],[Total]]/TabProd[[#This Row],[Total Daily]])</f>
        <v/>
      </c>
    </row>
    <row r="84" spans="1:43" x14ac:dyDescent="0.3">
      <c r="A84" s="26">
        <v>46023</v>
      </c>
      <c r="B84" s="24" t="s">
        <v>101</v>
      </c>
      <c r="C84" s="14"/>
      <c r="D84" s="22">
        <v>3800</v>
      </c>
      <c r="E84" s="15" t="s">
        <v>9</v>
      </c>
      <c r="F84" s="15" t="s">
        <v>50</v>
      </c>
      <c r="G84" s="15" t="s">
        <v>115</v>
      </c>
      <c r="H84" s="22">
        <v>1877</v>
      </c>
      <c r="I84" s="27">
        <v>46023</v>
      </c>
      <c r="J84" s="27">
        <v>46053</v>
      </c>
      <c r="K84" s="28">
        <v>1636.17</v>
      </c>
      <c r="L84" s="29">
        <f>SUM(TabProd[[#This Row],[Personal]:[Engineering]])</f>
        <v>1636.17</v>
      </c>
      <c r="M84" s="31" t="str">
        <f>IF(TabProd[[#This Row],[Amount Charged]]&lt;&gt;TabProd[[#This Row],[Value]],TabProd[[#This Row],[Amount Charged]]-TabProd[[#This Row],[Value]],"")</f>
        <v/>
      </c>
      <c r="N84" s="24">
        <v>5479</v>
      </c>
      <c r="O84" s="27">
        <v>46056</v>
      </c>
      <c r="P84" s="57">
        <v>1678</v>
      </c>
      <c r="Q84" s="34">
        <v>1636.17</v>
      </c>
      <c r="R84" s="16">
        <v>46058</v>
      </c>
      <c r="S84" s="15">
        <f t="shared" si="4"/>
        <v>5</v>
      </c>
      <c r="T84" s="38"/>
      <c r="U84" s="34"/>
      <c r="V84" s="16"/>
      <c r="W84" s="15" t="str">
        <f t="shared" si="5"/>
        <v/>
      </c>
      <c r="X84" s="23">
        <f>TabProd[[#This Row],[Value]]-TabProd[[#This Row],[InvoiceTotal Value]]-TabProd[[#This Row],[Rental Equipment Invoice Value]]+AR83</f>
        <v>0</v>
      </c>
      <c r="Y84" s="14"/>
      <c r="Z84" s="14"/>
      <c r="AA84" s="15">
        <f t="shared" si="6"/>
        <v>0</v>
      </c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>
        <v>1636.17</v>
      </c>
      <c r="AM84" s="13"/>
      <c r="AN84" s="13"/>
      <c r="AO84" s="13"/>
      <c r="AP84" s="20">
        <f t="shared" si="7"/>
        <v>1636.17</v>
      </c>
      <c r="AQ84" s="13" t="str">
        <f>IF(TabProd[[#This Row],[Total Daily]]=0,"",TabProd[[#This Row],[Total]]/TabProd[[#This Row],[Total Daily]])</f>
        <v/>
      </c>
    </row>
    <row r="85" spans="1:43" x14ac:dyDescent="0.3">
      <c r="A85" s="26">
        <v>46023</v>
      </c>
      <c r="B85" s="24" t="s">
        <v>101</v>
      </c>
      <c r="C85" s="14"/>
      <c r="D85" s="22">
        <v>3491</v>
      </c>
      <c r="E85" s="15" t="s">
        <v>10</v>
      </c>
      <c r="F85" s="15" t="s">
        <v>50</v>
      </c>
      <c r="G85" s="15" t="s">
        <v>115</v>
      </c>
      <c r="H85" s="22">
        <v>4964</v>
      </c>
      <c r="I85" s="27">
        <v>46023</v>
      </c>
      <c r="J85" s="27">
        <v>46053</v>
      </c>
      <c r="K85" s="28">
        <v>262427.09000000003</v>
      </c>
      <c r="L85" s="29">
        <f>SUM(TabProd[[#This Row],[Personal]:[Engineering]])</f>
        <v>262427.08999999997</v>
      </c>
      <c r="M85" s="31" t="str">
        <f>IF(TabProd[[#This Row],[Amount Charged]]&lt;&gt;TabProd[[#This Row],[Value]],TabProd[[#This Row],[Amount Charged]]-TabProd[[#This Row],[Value]],"")</f>
        <v/>
      </c>
      <c r="N85" s="24">
        <v>5408</v>
      </c>
      <c r="O85" s="27">
        <v>46056</v>
      </c>
      <c r="P85" s="37">
        <v>1715</v>
      </c>
      <c r="Q85" s="34">
        <v>240167.28</v>
      </c>
      <c r="R85" s="16">
        <v>46066</v>
      </c>
      <c r="S85" s="15">
        <f t="shared" si="4"/>
        <v>13</v>
      </c>
      <c r="T85" s="38">
        <v>1055</v>
      </c>
      <c r="U85" s="34">
        <v>22259.81</v>
      </c>
      <c r="V85" s="16">
        <v>46066</v>
      </c>
      <c r="W85" s="15">
        <f t="shared" si="5"/>
        <v>13</v>
      </c>
      <c r="X85" s="23">
        <f>TabProd[[#This Row],[Value]]-TabProd[[#This Row],[InvoiceTotal Value]]-TabProd[[#This Row],[Rental Equipment Invoice Value]]+AR84</f>
        <v>-3.2741809263825417E-11</v>
      </c>
      <c r="Y85" s="14">
        <v>93</v>
      </c>
      <c r="Z85" s="14"/>
      <c r="AA85" s="15">
        <f t="shared" si="6"/>
        <v>93</v>
      </c>
      <c r="AB85" s="13">
        <v>193945.11</v>
      </c>
      <c r="AC85" s="13"/>
      <c r="AD85" s="13">
        <v>13222.17</v>
      </c>
      <c r="AE85" s="13"/>
      <c r="AF85" s="13"/>
      <c r="AG85" s="13">
        <v>22259.81</v>
      </c>
      <c r="AH85" s="13"/>
      <c r="AI85" s="13"/>
      <c r="AJ85" s="13"/>
      <c r="AK85" s="13"/>
      <c r="AL85" s="13"/>
      <c r="AM85" s="13"/>
      <c r="AN85" s="13"/>
      <c r="AO85" s="13">
        <v>33000</v>
      </c>
      <c r="AP85" s="20">
        <f t="shared" si="7"/>
        <v>262427.08999999997</v>
      </c>
      <c r="AQ85" s="13">
        <f>IF(TabProd[[#This Row],[Total Daily]]=0,"",TabProd[[#This Row],[Total]]/TabProd[[#This Row],[Total Daily]])</f>
        <v>2821.7966666666662</v>
      </c>
    </row>
    <row r="86" spans="1:43" x14ac:dyDescent="0.3">
      <c r="A86" s="26">
        <v>46023</v>
      </c>
      <c r="B86" s="24" t="s">
        <v>101</v>
      </c>
      <c r="C86" s="14"/>
      <c r="D86" s="22">
        <v>3812</v>
      </c>
      <c r="E86" s="15" t="s">
        <v>9</v>
      </c>
      <c r="F86" s="15" t="s">
        <v>29</v>
      </c>
      <c r="G86" s="15" t="s">
        <v>126</v>
      </c>
      <c r="H86" s="22">
        <v>2016</v>
      </c>
      <c r="I86" s="27">
        <v>46023</v>
      </c>
      <c r="J86" s="27">
        <v>46053</v>
      </c>
      <c r="K86" s="28">
        <v>173780.72</v>
      </c>
      <c r="L86" s="29">
        <f>SUM(TabProd[[#This Row],[Personal]:[Engineering]])</f>
        <v>173780.72</v>
      </c>
      <c r="M86" s="31" t="str">
        <f>IF(TabProd[[#This Row],[Amount Charged]]&lt;&gt;TabProd[[#This Row],[Value]],TabProd[[#This Row],[Amount Charged]]-TabProd[[#This Row],[Value]],"")</f>
        <v/>
      </c>
      <c r="N86" s="24">
        <v>5445</v>
      </c>
      <c r="O86" s="27">
        <v>46055</v>
      </c>
      <c r="P86" s="37">
        <v>1673</v>
      </c>
      <c r="Q86" s="34">
        <v>173780.72</v>
      </c>
      <c r="R86" s="16">
        <v>46057</v>
      </c>
      <c r="S86" s="15">
        <f t="shared" si="4"/>
        <v>4</v>
      </c>
      <c r="T86" s="38"/>
      <c r="U86" s="34"/>
      <c r="V86" s="16"/>
      <c r="W86" s="15" t="str">
        <f t="shared" si="5"/>
        <v/>
      </c>
      <c r="X86" s="23">
        <f>TabProd[[#This Row],[Value]]-TabProd[[#This Row],[InvoiceTotal Value]]-TabProd[[#This Row],[Rental Equipment Invoice Value]]+AR84</f>
        <v>0</v>
      </c>
      <c r="Y86" s="14">
        <v>93</v>
      </c>
      <c r="Z86" s="14"/>
      <c r="AA86" s="15">
        <f t="shared" si="6"/>
        <v>93</v>
      </c>
      <c r="AB86" s="13">
        <v>173780.72</v>
      </c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20">
        <f t="shared" si="7"/>
        <v>173780.72</v>
      </c>
      <c r="AQ86" s="13">
        <f>IF(TabProd[[#This Row],[Total Daily]]=0,"",TabProd[[#This Row],[Total]]/TabProd[[#This Row],[Total Daily]])</f>
        <v>1868.6098924731182</v>
      </c>
    </row>
    <row r="87" spans="1:43" x14ac:dyDescent="0.3">
      <c r="A87" s="26">
        <v>46023</v>
      </c>
      <c r="B87" s="24" t="s">
        <v>101</v>
      </c>
      <c r="C87" s="14"/>
      <c r="D87" s="22">
        <v>3486</v>
      </c>
      <c r="E87" s="15" t="s">
        <v>10</v>
      </c>
      <c r="F87" s="15" t="s">
        <v>50</v>
      </c>
      <c r="G87" s="15" t="s">
        <v>144</v>
      </c>
      <c r="H87" s="22">
        <v>4964</v>
      </c>
      <c r="I87" s="27">
        <v>46023</v>
      </c>
      <c r="J87" s="27">
        <v>46053</v>
      </c>
      <c r="K87" s="28">
        <v>259499.9</v>
      </c>
      <c r="L87" s="29">
        <f>SUM(TabProd[[#This Row],[Personal]:[Engineering]])</f>
        <v>259499.9</v>
      </c>
      <c r="M87" s="31" t="str">
        <f>IF(TabProd[[#This Row],[Amount Charged]]&lt;&gt;TabProd[[#This Row],[Value]],TabProd[[#This Row],[Amount Charged]]-TabProd[[#This Row],[Value]],"")</f>
        <v/>
      </c>
      <c r="N87" s="24">
        <v>5404</v>
      </c>
      <c r="O87" s="27">
        <v>46055</v>
      </c>
      <c r="P87" s="37">
        <v>1701</v>
      </c>
      <c r="Q87" s="34">
        <v>237240.09</v>
      </c>
      <c r="R87" s="16">
        <v>46065</v>
      </c>
      <c r="S87" s="15">
        <f t="shared" si="4"/>
        <v>12</v>
      </c>
      <c r="T87" s="38">
        <v>1043</v>
      </c>
      <c r="U87" s="34">
        <v>22259.81</v>
      </c>
      <c r="V87" s="16">
        <v>46065</v>
      </c>
      <c r="W87" s="15">
        <f t="shared" si="5"/>
        <v>12</v>
      </c>
      <c r="X87" s="23">
        <f>TabProd[[#This Row],[Value]]-TabProd[[#This Row],[InvoiceTotal Value]]-TabProd[[#This Row],[Rental Equipment Invoice Value]]+AR86</f>
        <v>-3.637978807091713E-12</v>
      </c>
      <c r="Y87" s="14">
        <v>93</v>
      </c>
      <c r="Z87" s="14">
        <v>1</v>
      </c>
      <c r="AA87" s="15">
        <f t="shared" si="6"/>
        <v>94</v>
      </c>
      <c r="AB87" s="13">
        <v>193945.11</v>
      </c>
      <c r="AC87" s="13">
        <v>1141.17</v>
      </c>
      <c r="AD87" s="13">
        <v>9153.81</v>
      </c>
      <c r="AE87" s="13"/>
      <c r="AF87" s="13"/>
      <c r="AG87" s="13">
        <v>22259.81</v>
      </c>
      <c r="AH87" s="13"/>
      <c r="AI87" s="13"/>
      <c r="AJ87" s="13"/>
      <c r="AK87" s="13"/>
      <c r="AL87" s="13"/>
      <c r="AM87" s="13"/>
      <c r="AN87" s="13"/>
      <c r="AO87" s="13">
        <v>33000</v>
      </c>
      <c r="AP87" s="20">
        <f t="shared" si="7"/>
        <v>259499.9</v>
      </c>
      <c r="AQ87" s="13">
        <f>IF(TabProd[[#This Row],[Total Daily]]=0,"",TabProd[[#This Row],[Total]]/TabProd[[#This Row],[Total Daily]])</f>
        <v>2760.6372340425532</v>
      </c>
    </row>
    <row r="88" spans="1:43" x14ac:dyDescent="0.3">
      <c r="A88" s="26">
        <v>46023</v>
      </c>
      <c r="B88" s="24" t="s">
        <v>101</v>
      </c>
      <c r="C88" s="14"/>
      <c r="D88" s="22">
        <v>3564</v>
      </c>
      <c r="E88" s="15" t="s">
        <v>10</v>
      </c>
      <c r="F88" s="15" t="s">
        <v>26</v>
      </c>
      <c r="G88" s="15" t="s">
        <v>147</v>
      </c>
      <c r="H88" s="22">
        <v>5126</v>
      </c>
      <c r="I88" s="27">
        <v>46023</v>
      </c>
      <c r="J88" s="27">
        <v>46074</v>
      </c>
      <c r="K88" s="28">
        <v>215577.9</v>
      </c>
      <c r="L88" s="29">
        <f>SUM(TabProd[[#This Row],[Personal]:[Engineering]])</f>
        <v>215577.9</v>
      </c>
      <c r="M88" s="31" t="str">
        <f>IF(TabProd[[#This Row],[Amount Charged]]&lt;&gt;TabProd[[#This Row],[Value]],TabProd[[#This Row],[Amount Charged]]-TabProd[[#This Row],[Value]],"")</f>
        <v/>
      </c>
      <c r="N88" s="53" t="s">
        <v>201</v>
      </c>
      <c r="O88" s="27">
        <v>46097</v>
      </c>
      <c r="P88" s="37" t="s">
        <v>202</v>
      </c>
      <c r="Q88" s="34">
        <v>215577.9</v>
      </c>
      <c r="R88" s="16">
        <v>46098</v>
      </c>
      <c r="S88" s="15">
        <f t="shared" si="4"/>
        <v>24</v>
      </c>
      <c r="T88" s="38"/>
      <c r="U88" s="34"/>
      <c r="V88" s="16"/>
      <c r="W88" s="15" t="str">
        <f t="shared" si="5"/>
        <v/>
      </c>
      <c r="X88" s="23">
        <f>TabProd[[#This Row],[Value]]-TabProd[[#This Row],[InvoiceTotal Value]]-TabProd[[#This Row],[Rental Equipment Invoice Value]]+AR86</f>
        <v>0</v>
      </c>
      <c r="Y88" s="14">
        <v>92</v>
      </c>
      <c r="Z88" s="14"/>
      <c r="AA88" s="15">
        <f t="shared" si="6"/>
        <v>92</v>
      </c>
      <c r="AB88" s="13">
        <v>164098.42000000001</v>
      </c>
      <c r="AC88" s="13"/>
      <c r="AD88" s="13">
        <v>2485.8000000000002</v>
      </c>
      <c r="AE88" s="13">
        <v>48993.68</v>
      </c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20">
        <f t="shared" si="7"/>
        <v>215577.9</v>
      </c>
      <c r="AQ88" s="13">
        <f>IF(TabProd[[#This Row],[Total Daily]]=0,"",TabProd[[#This Row],[Total]]/TabProd[[#This Row],[Total Daily]])</f>
        <v>2343.2380434782608</v>
      </c>
    </row>
    <row r="89" spans="1:43" x14ac:dyDescent="0.3">
      <c r="A89" s="26">
        <v>46054</v>
      </c>
      <c r="B89" s="24" t="s">
        <v>101</v>
      </c>
      <c r="C89" s="14"/>
      <c r="D89" s="22">
        <v>3564</v>
      </c>
      <c r="E89" s="15" t="s">
        <v>10</v>
      </c>
      <c r="F89" s="15" t="s">
        <v>26</v>
      </c>
      <c r="G89" s="15" t="s">
        <v>147</v>
      </c>
      <c r="H89" s="22">
        <v>5126</v>
      </c>
      <c r="I89" s="27">
        <v>46023</v>
      </c>
      <c r="J89" s="27">
        <v>46074</v>
      </c>
      <c r="K89" s="28">
        <v>143390.35999999999</v>
      </c>
      <c r="L89" s="29">
        <f>SUM(TabProd[[#This Row],[Personal]:[Engineering]])</f>
        <v>143390.35999999999</v>
      </c>
      <c r="M89" s="31" t="str">
        <f>IF(TabProd[[#This Row],[Amount Charged]]&lt;&gt;TabProd[[#This Row],[Value]],TabProd[[#This Row],[Amount Charged]]-TabProd[[#This Row],[Value]],"")</f>
        <v/>
      </c>
      <c r="N89" s="53" t="s">
        <v>201</v>
      </c>
      <c r="O89" s="27">
        <v>46097</v>
      </c>
      <c r="P89" s="37" t="s">
        <v>202</v>
      </c>
      <c r="Q89" s="34">
        <v>143390.35999999999</v>
      </c>
      <c r="R89" s="16">
        <v>46098</v>
      </c>
      <c r="S89" s="15">
        <f t="shared" si="4"/>
        <v>24</v>
      </c>
      <c r="T89" s="38"/>
      <c r="U89" s="34"/>
      <c r="V89" s="16"/>
      <c r="W89" s="15" t="str">
        <f t="shared" si="5"/>
        <v/>
      </c>
      <c r="X89" s="23">
        <f>TabProd[[#This Row],[Value]]-TabProd[[#This Row],[InvoiceTotal Value]]-TabProd[[#This Row],[Rental Equipment Invoice Value]]+AR88</f>
        <v>0</v>
      </c>
      <c r="Y89" s="14">
        <v>57</v>
      </c>
      <c r="Z89" s="14"/>
      <c r="AA89" s="15">
        <f t="shared" si="6"/>
        <v>57</v>
      </c>
      <c r="AB89" s="13">
        <v>109306.87999999998</v>
      </c>
      <c r="AC89" s="13"/>
      <c r="AD89" s="13">
        <v>3728.7</v>
      </c>
      <c r="AE89" s="13">
        <v>30354.780000000006</v>
      </c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20">
        <f t="shared" si="7"/>
        <v>143390.35999999999</v>
      </c>
      <c r="AQ89" s="13">
        <f>IF(TabProd[[#This Row],[Total Daily]]=0,"",TabProd[[#This Row],[Total]]/TabProd[[#This Row],[Total Daily]])</f>
        <v>2515.6203508771928</v>
      </c>
    </row>
    <row r="90" spans="1:43" x14ac:dyDescent="0.3">
      <c r="A90" s="26">
        <v>46082</v>
      </c>
      <c r="B90" s="24" t="s">
        <v>101</v>
      </c>
      <c r="C90" s="14"/>
      <c r="D90" s="22">
        <v>3564</v>
      </c>
      <c r="E90" s="15" t="s">
        <v>10</v>
      </c>
      <c r="F90" s="15" t="s">
        <v>26</v>
      </c>
      <c r="G90" s="15" t="s">
        <v>147</v>
      </c>
      <c r="H90" s="22">
        <v>5126</v>
      </c>
      <c r="I90" s="27">
        <v>46023</v>
      </c>
      <c r="J90" s="27">
        <v>46074</v>
      </c>
      <c r="K90" s="28">
        <v>-13680.1</v>
      </c>
      <c r="L90" s="29">
        <f>SUM(TabProd[[#This Row],[Personal]:[Engineering]])</f>
        <v>-13680.1</v>
      </c>
      <c r="M90" s="31" t="str">
        <f>IF(TabProd[[#This Row],[Amount Charged]]&lt;&gt;TabProd[[#This Row],[Value]],TabProd[[#This Row],[Amount Charged]]-TabProd[[#This Row],[Value]],"")</f>
        <v/>
      </c>
      <c r="N90" s="53" t="s">
        <v>201</v>
      </c>
      <c r="O90" s="27">
        <v>46097</v>
      </c>
      <c r="P90" s="37" t="s">
        <v>202</v>
      </c>
      <c r="Q90" s="34">
        <v>-13680.1</v>
      </c>
      <c r="R90" s="16">
        <v>46098</v>
      </c>
      <c r="S90" s="15">
        <f t="shared" si="4"/>
        <v>24</v>
      </c>
      <c r="T90" s="38"/>
      <c r="U90" s="34"/>
      <c r="V90" s="16"/>
      <c r="W90" s="15" t="str">
        <f t="shared" si="5"/>
        <v/>
      </c>
      <c r="X90" s="23">
        <f>TabProd[[#This Row],[Value]]-TabProd[[#This Row],[InvoiceTotal Value]]-TabProd[[#This Row],[Rental Equipment Invoice Value]]+AR90</f>
        <v>0</v>
      </c>
      <c r="Y90" s="14"/>
      <c r="Z90" s="14"/>
      <c r="AA90" s="15">
        <f t="shared" si="6"/>
        <v>0</v>
      </c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>
        <v>-13680.1</v>
      </c>
      <c r="AN90" s="13"/>
      <c r="AO90" s="13"/>
      <c r="AP90" s="20">
        <f t="shared" si="7"/>
        <v>-13680.1</v>
      </c>
      <c r="AQ90" s="13" t="str">
        <f>IF(TabProd[[#This Row],[Total Daily]]=0,"",TabProd[[#This Row],[Total]]/TabProd[[#This Row],[Total Daily]])</f>
        <v/>
      </c>
    </row>
    <row r="91" spans="1:43" x14ac:dyDescent="0.3">
      <c r="A91" s="26">
        <v>46023</v>
      </c>
      <c r="B91" s="24" t="s">
        <v>101</v>
      </c>
      <c r="C91" s="14"/>
      <c r="D91" s="22">
        <v>3811</v>
      </c>
      <c r="E91" s="15" t="s">
        <v>9</v>
      </c>
      <c r="F91" s="15" t="s">
        <v>29</v>
      </c>
      <c r="G91" s="15" t="s">
        <v>132</v>
      </c>
      <c r="H91" s="22">
        <v>2016</v>
      </c>
      <c r="I91" s="27">
        <v>46023</v>
      </c>
      <c r="J91" s="27">
        <v>46053</v>
      </c>
      <c r="K91" s="28">
        <v>175228.89</v>
      </c>
      <c r="L91" s="29">
        <f>SUM(TabProd[[#This Row],[Personal]:[Engineering]])</f>
        <v>175228.89</v>
      </c>
      <c r="M91" s="31" t="str">
        <f>IF(TabProd[[#This Row],[Amount Charged]]&lt;&gt;TabProd[[#This Row],[Value]],TabProd[[#This Row],[Amount Charged]]-TabProd[[#This Row],[Value]],"")</f>
        <v/>
      </c>
      <c r="N91" s="24" t="s">
        <v>205</v>
      </c>
      <c r="O91" s="27">
        <v>46055</v>
      </c>
      <c r="P91" s="37" t="s">
        <v>206</v>
      </c>
      <c r="Q91" s="34">
        <v>175228.89</v>
      </c>
      <c r="R91" s="16">
        <v>46056</v>
      </c>
      <c r="S91" s="15">
        <f t="shared" si="4"/>
        <v>3</v>
      </c>
      <c r="T91" s="38"/>
      <c r="U91" s="34"/>
      <c r="V91" s="16"/>
      <c r="W91" s="15" t="str">
        <f t="shared" si="5"/>
        <v/>
      </c>
      <c r="X91" s="23">
        <f>TabProd[[#This Row],[Value]]-TabProd[[#This Row],[InvoiceTotal Value]]-TabProd[[#This Row],[Rental Equipment Invoice Value]]+AR90</f>
        <v>0</v>
      </c>
      <c r="Y91" s="14">
        <v>94</v>
      </c>
      <c r="Z91" s="14"/>
      <c r="AA91" s="15">
        <f t="shared" si="6"/>
        <v>94</v>
      </c>
      <c r="AB91" s="13">
        <v>173780.72</v>
      </c>
      <c r="AC91" s="13"/>
      <c r="AD91" s="13"/>
      <c r="AE91" s="13"/>
      <c r="AF91" s="13"/>
      <c r="AG91" s="13"/>
      <c r="AH91" s="13"/>
      <c r="AI91" s="13"/>
      <c r="AJ91" s="13"/>
      <c r="AK91" s="13"/>
      <c r="AL91" s="13">
        <v>1448.17</v>
      </c>
      <c r="AM91" s="13"/>
      <c r="AN91" s="13"/>
      <c r="AO91" s="13"/>
      <c r="AP91" s="20">
        <f t="shared" si="7"/>
        <v>175228.89</v>
      </c>
      <c r="AQ91" s="13">
        <f>IF(TabProd[[#This Row],[Total Daily]]=0,"",TabProd[[#This Row],[Total]]/TabProd[[#This Row],[Total Daily]])</f>
        <v>1864.1371276595746</v>
      </c>
    </row>
    <row r="92" spans="1:43" x14ac:dyDescent="0.3">
      <c r="A92" s="26">
        <v>46023</v>
      </c>
      <c r="B92" s="24" t="s">
        <v>101</v>
      </c>
      <c r="C92" s="14"/>
      <c r="D92" s="22">
        <v>3490</v>
      </c>
      <c r="E92" s="15" t="s">
        <v>10</v>
      </c>
      <c r="F92" s="15" t="s">
        <v>50</v>
      </c>
      <c r="G92" s="15" t="s">
        <v>102</v>
      </c>
      <c r="H92" s="22">
        <v>4964</v>
      </c>
      <c r="I92" s="27">
        <v>46023</v>
      </c>
      <c r="J92" s="27">
        <v>46053</v>
      </c>
      <c r="K92" s="28">
        <v>255182.96</v>
      </c>
      <c r="L92" s="29">
        <f>SUM(TabProd[[#This Row],[Personal]:[Engineering]])</f>
        <v>255182.96</v>
      </c>
      <c r="M92" s="31" t="str">
        <f>IF(TabProd[[#This Row],[Amount Charged]]&lt;&gt;TabProd[[#This Row],[Value]],TabProd[[#This Row],[Amount Charged]]-TabProd[[#This Row],[Value]],"")</f>
        <v/>
      </c>
      <c r="N92" s="24">
        <v>5407</v>
      </c>
      <c r="O92" s="27">
        <v>46055</v>
      </c>
      <c r="P92" s="37">
        <v>1714</v>
      </c>
      <c r="Q92" s="34">
        <v>232923.15</v>
      </c>
      <c r="R92" s="16">
        <v>46066</v>
      </c>
      <c r="S92" s="15">
        <f t="shared" si="4"/>
        <v>13</v>
      </c>
      <c r="T92" s="38">
        <v>1053</v>
      </c>
      <c r="U92" s="34">
        <v>22259.81</v>
      </c>
      <c r="V92" s="16">
        <v>46066</v>
      </c>
      <c r="W92" s="15">
        <f t="shared" si="5"/>
        <v>13</v>
      </c>
      <c r="X92" s="23">
        <f>TabProd[[#This Row],[Value]]-TabProd[[#This Row],[InvoiceTotal Value]]-TabProd[[#This Row],[Rental Equipment Invoice Value]]+AR91</f>
        <v>-3.637978807091713E-12</v>
      </c>
      <c r="Y92" s="14">
        <v>93</v>
      </c>
      <c r="Z92" s="14"/>
      <c r="AA92" s="15">
        <f t="shared" si="6"/>
        <v>93</v>
      </c>
      <c r="AB92" s="13">
        <v>193945.11</v>
      </c>
      <c r="AC92" s="13"/>
      <c r="AD92" s="13">
        <v>5978.04</v>
      </c>
      <c r="AE92" s="13"/>
      <c r="AF92" s="13"/>
      <c r="AG92" s="13">
        <v>22259.81</v>
      </c>
      <c r="AH92" s="13"/>
      <c r="AI92" s="13"/>
      <c r="AJ92" s="13"/>
      <c r="AK92" s="13"/>
      <c r="AL92" s="13"/>
      <c r="AM92" s="13"/>
      <c r="AN92" s="13"/>
      <c r="AO92" s="13">
        <v>33000</v>
      </c>
      <c r="AP92" s="20">
        <f t="shared" si="7"/>
        <v>255182.96</v>
      </c>
      <c r="AQ92" s="13">
        <f>IF(TabProd[[#This Row],[Total Daily]]=0,"",TabProd[[#This Row],[Total]]/TabProd[[#This Row],[Total Daily]])</f>
        <v>2743.9027956989248</v>
      </c>
    </row>
    <row r="93" spans="1:43" x14ac:dyDescent="0.3">
      <c r="A93" s="26">
        <v>46023</v>
      </c>
      <c r="B93" s="24" t="s">
        <v>101</v>
      </c>
      <c r="C93" s="14"/>
      <c r="D93" s="22">
        <v>3415</v>
      </c>
      <c r="E93" s="15" t="s">
        <v>10</v>
      </c>
      <c r="F93" s="15" t="s">
        <v>35</v>
      </c>
      <c r="G93" s="15" t="s">
        <v>120</v>
      </c>
      <c r="H93" s="22">
        <v>4874</v>
      </c>
      <c r="I93" s="27">
        <v>46024</v>
      </c>
      <c r="J93" s="27">
        <v>46037</v>
      </c>
      <c r="K93" s="28">
        <v>59281.48</v>
      </c>
      <c r="L93" s="29">
        <f>SUM(TabProd[[#This Row],[Personal]:[Engineering]])</f>
        <v>59281.48</v>
      </c>
      <c r="M93" s="31" t="str">
        <f>IF(TabProd[[#This Row],[Amount Charged]]&lt;&gt;TabProd[[#This Row],[Value]],TabProd[[#This Row],[Amount Charged]]-TabProd[[#This Row],[Value]],"")</f>
        <v/>
      </c>
      <c r="N93" s="24">
        <v>5366</v>
      </c>
      <c r="O93" s="27">
        <v>46049</v>
      </c>
      <c r="P93" s="37">
        <v>1729</v>
      </c>
      <c r="Q93" s="34">
        <v>59281.48</v>
      </c>
      <c r="R93" s="16">
        <v>46072</v>
      </c>
      <c r="S93" s="15">
        <f t="shared" si="4"/>
        <v>35</v>
      </c>
      <c r="T93" s="38"/>
      <c r="U93" s="34"/>
      <c r="V93" s="16"/>
      <c r="W93" s="15" t="str">
        <f t="shared" si="5"/>
        <v/>
      </c>
      <c r="X93" s="23">
        <f>TabProd[[#This Row],[Value]]-TabProd[[#This Row],[InvoiceTotal Value]]-TabProd[[#This Row],[Rental Equipment Invoice Value]]+AR93</f>
        <v>0</v>
      </c>
      <c r="Y93" s="14">
        <v>41</v>
      </c>
      <c r="Z93" s="14"/>
      <c r="AA93" s="15">
        <f t="shared" si="6"/>
        <v>41</v>
      </c>
      <c r="AB93" s="13">
        <v>59281.48</v>
      </c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20">
        <f t="shared" si="7"/>
        <v>59281.48</v>
      </c>
      <c r="AQ93" s="13">
        <f>IF(TabProd[[#This Row],[Total Daily]]=0,"",TabProd[[#This Row],[Total]]/TabProd[[#This Row],[Total Daily]])</f>
        <v>1445.8897560975611</v>
      </c>
    </row>
    <row r="94" spans="1:43" x14ac:dyDescent="0.3">
      <c r="A94" s="26">
        <v>46023</v>
      </c>
      <c r="B94" s="24" t="s">
        <v>101</v>
      </c>
      <c r="C94" s="14"/>
      <c r="D94" s="35">
        <v>3457</v>
      </c>
      <c r="E94" s="15" t="s">
        <v>10</v>
      </c>
      <c r="F94" s="15" t="s">
        <v>29</v>
      </c>
      <c r="G94" s="15" t="s">
        <v>132</v>
      </c>
      <c r="H94" s="22">
        <v>4940</v>
      </c>
      <c r="I94" s="27">
        <v>46025</v>
      </c>
      <c r="J94" s="27">
        <v>46067</v>
      </c>
      <c r="K94" s="28">
        <v>71143.039999999994</v>
      </c>
      <c r="L94" s="29">
        <f>SUM(TabProd[[#This Row],[Personal]:[Engineering]])</f>
        <v>71143.039999999994</v>
      </c>
      <c r="M94" s="31" t="str">
        <f>IF(TabProd[[#This Row],[Amount Charged]]&lt;&gt;TabProd[[#This Row],[Value]],TabProd[[#This Row],[Amount Charged]]-TabProd[[#This Row],[Value]],"")</f>
        <v/>
      </c>
      <c r="N94" s="24">
        <v>5396</v>
      </c>
      <c r="O94" s="27">
        <v>46072</v>
      </c>
      <c r="P94" s="37">
        <v>1762</v>
      </c>
      <c r="Q94" s="34">
        <v>71143.039999999994</v>
      </c>
      <c r="R94" s="16">
        <v>46087</v>
      </c>
      <c r="S94" s="15">
        <f t="shared" si="4"/>
        <v>20</v>
      </c>
      <c r="T94" s="38"/>
      <c r="U94" s="34"/>
      <c r="V94" s="16"/>
      <c r="W94" s="15" t="str">
        <f t="shared" si="5"/>
        <v/>
      </c>
      <c r="X94" s="23">
        <f>TabProd[[#This Row],[Value]]-TabProd[[#This Row],[InvoiceTotal Value]]-TabProd[[#This Row],[Rental Equipment Invoice Value]]+AR94</f>
        <v>0</v>
      </c>
      <c r="Y94" s="14">
        <v>40</v>
      </c>
      <c r="Z94" s="14"/>
      <c r="AA94" s="15">
        <f t="shared" si="6"/>
        <v>40</v>
      </c>
      <c r="AB94" s="13">
        <v>71143.039999999994</v>
      </c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20">
        <f t="shared" si="7"/>
        <v>71143.039999999994</v>
      </c>
      <c r="AQ94" s="13">
        <f>IF(TabProd[[#This Row],[Total Daily]]=0,"",TabProd[[#This Row],[Total]]/TabProd[[#This Row],[Total Daily]])</f>
        <v>1778.5759999999998</v>
      </c>
    </row>
    <row r="95" spans="1:43" x14ac:dyDescent="0.3">
      <c r="A95" s="26">
        <v>46143</v>
      </c>
      <c r="B95" s="24" t="s">
        <v>101</v>
      </c>
      <c r="C95" s="14"/>
      <c r="D95" s="35">
        <v>3457</v>
      </c>
      <c r="E95" s="15" t="s">
        <v>10</v>
      </c>
      <c r="F95" s="15" t="s">
        <v>29</v>
      </c>
      <c r="G95" s="15" t="s">
        <v>132</v>
      </c>
      <c r="H95" s="22">
        <v>4940</v>
      </c>
      <c r="I95" s="27">
        <v>46025</v>
      </c>
      <c r="J95" s="27">
        <v>46067</v>
      </c>
      <c r="K95" s="28">
        <v>153080.54</v>
      </c>
      <c r="L95" s="29">
        <f>SUM(TabProd[[#This Row],[Personal]:[Engineering]])</f>
        <v>153080.53999999998</v>
      </c>
      <c r="M95" s="31" t="str">
        <f>IF(TabProd[[#This Row],[Amount Charged]]&lt;&gt;TabProd[[#This Row],[Value]],TabProd[[#This Row],[Amount Charged]]-TabProd[[#This Row],[Value]],"")</f>
        <v/>
      </c>
      <c r="N95" s="24">
        <v>5396</v>
      </c>
      <c r="O95" s="27">
        <v>46072</v>
      </c>
      <c r="P95" s="37">
        <v>1762</v>
      </c>
      <c r="Q95" s="34">
        <v>153080.54</v>
      </c>
      <c r="R95" s="16">
        <v>46087</v>
      </c>
      <c r="S95" s="15">
        <f t="shared" si="4"/>
        <v>20</v>
      </c>
      <c r="T95" s="38"/>
      <c r="U95" s="34"/>
      <c r="V95" s="16"/>
      <c r="W95" s="15" t="str">
        <f t="shared" si="5"/>
        <v/>
      </c>
      <c r="X95" s="23">
        <f>TabProd[[#This Row],[Value]]-TabProd[[#This Row],[InvoiceTotal Value]]-TabProd[[#This Row],[Rental Equipment Invoice Value]]+AR95</f>
        <v>-2.9103830456733704E-11</v>
      </c>
      <c r="Y95" s="14">
        <v>45</v>
      </c>
      <c r="Z95" s="14"/>
      <c r="AA95" s="15">
        <f t="shared" si="6"/>
        <v>45</v>
      </c>
      <c r="AB95" s="13">
        <v>153080.53999999998</v>
      </c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20">
        <f t="shared" si="7"/>
        <v>153080.53999999998</v>
      </c>
      <c r="AQ95" s="13">
        <f>IF(TabProd[[#This Row],[Total Daily]]=0,"",TabProd[[#This Row],[Total]]/TabProd[[#This Row],[Total Daily]])</f>
        <v>3401.7897777777771</v>
      </c>
    </row>
    <row r="96" spans="1:43" x14ac:dyDescent="0.3">
      <c r="A96" s="26">
        <v>46023</v>
      </c>
      <c r="B96" s="24" t="s">
        <v>101</v>
      </c>
      <c r="C96" s="14"/>
      <c r="D96" s="22">
        <v>3566</v>
      </c>
      <c r="E96" s="15" t="s">
        <v>10</v>
      </c>
      <c r="F96" s="15" t="s">
        <v>26</v>
      </c>
      <c r="G96" s="15" t="s">
        <v>121</v>
      </c>
      <c r="H96" s="22">
        <v>5116</v>
      </c>
      <c r="I96" s="27">
        <v>46025</v>
      </c>
      <c r="J96" s="27">
        <v>46039</v>
      </c>
      <c r="K96" s="28">
        <v>161719.87</v>
      </c>
      <c r="L96" s="29">
        <f>SUM(TabProd[[#This Row],[Personal]:[Engineering]])</f>
        <v>161719.87000000002</v>
      </c>
      <c r="M96" s="31" t="str">
        <f>IF(TabProd[[#This Row],[Amount Charged]]&lt;&gt;TabProd[[#This Row],[Value]],TabProd[[#This Row],[Amount Charged]]-TabProd[[#This Row],[Value]],"")</f>
        <v/>
      </c>
      <c r="N96" s="24">
        <v>5435</v>
      </c>
      <c r="O96" s="27">
        <v>46049</v>
      </c>
      <c r="P96" s="37">
        <v>1684</v>
      </c>
      <c r="Q96" s="34">
        <v>108369.26</v>
      </c>
      <c r="R96" s="16">
        <v>46059</v>
      </c>
      <c r="S96" s="15">
        <f t="shared" si="4"/>
        <v>20</v>
      </c>
      <c r="T96" s="38">
        <v>1036</v>
      </c>
      <c r="U96" s="34">
        <v>53350.61</v>
      </c>
      <c r="V96" s="16">
        <v>46059</v>
      </c>
      <c r="W96" s="15">
        <f t="shared" si="5"/>
        <v>20</v>
      </c>
      <c r="X96" s="23">
        <f>TabProd[[#This Row],[Value]]-TabProd[[#This Row],[InvoiceTotal Value]]-TabProd[[#This Row],[Rental Equipment Invoice Value]]+AR93</f>
        <v>2.9103830456733704E-11</v>
      </c>
      <c r="Y96" s="14">
        <v>42</v>
      </c>
      <c r="Z96" s="14"/>
      <c r="AA96" s="15">
        <f t="shared" si="6"/>
        <v>42</v>
      </c>
      <c r="AB96" s="13">
        <v>81934.16</v>
      </c>
      <c r="AC96" s="13"/>
      <c r="AD96" s="13">
        <v>25641.599999999999</v>
      </c>
      <c r="AE96" s="13">
        <v>793.5</v>
      </c>
      <c r="AF96" s="13"/>
      <c r="AG96" s="13">
        <v>74503.199999999997</v>
      </c>
      <c r="AH96" s="13"/>
      <c r="AI96" s="13"/>
      <c r="AJ96" s="13"/>
      <c r="AK96" s="13"/>
      <c r="AL96" s="13"/>
      <c r="AM96" s="13">
        <v>-21152.59</v>
      </c>
      <c r="AN96" s="13"/>
      <c r="AO96" s="13"/>
      <c r="AP96" s="20">
        <f t="shared" si="7"/>
        <v>161719.87000000002</v>
      </c>
      <c r="AQ96" s="13">
        <f>IF(TabProd[[#This Row],[Total Daily]]=0,"",TabProd[[#This Row],[Total]]/TabProd[[#This Row],[Total Daily]])</f>
        <v>3850.473095238096</v>
      </c>
    </row>
    <row r="97" spans="1:43" x14ac:dyDescent="0.3">
      <c r="A97" s="26">
        <v>46023</v>
      </c>
      <c r="B97" s="24" t="s">
        <v>101</v>
      </c>
      <c r="C97" s="14"/>
      <c r="D97" s="22">
        <v>3642</v>
      </c>
      <c r="E97" s="15" t="s">
        <v>11</v>
      </c>
      <c r="F97" s="15" t="s">
        <v>129</v>
      </c>
      <c r="G97" s="15" t="s">
        <v>106</v>
      </c>
      <c r="H97" s="22">
        <v>5283</v>
      </c>
      <c r="I97" s="27">
        <v>46027</v>
      </c>
      <c r="J97" s="27">
        <v>46031</v>
      </c>
      <c r="K97" s="28">
        <v>468261.24</v>
      </c>
      <c r="L97" s="29">
        <f>SUM(TabProd[[#This Row],[Personal]:[Engineering]])</f>
        <v>468261.24</v>
      </c>
      <c r="M97" s="31" t="str">
        <f>IF(TabProd[[#This Row],[Amount Charged]]&lt;&gt;TabProd[[#This Row],[Value]],TabProd[[#This Row],[Amount Charged]]-TabProd[[#This Row],[Value]],"")</f>
        <v/>
      </c>
      <c r="N97" s="24">
        <v>5385</v>
      </c>
      <c r="O97" s="27">
        <v>46035</v>
      </c>
      <c r="P97" s="37" t="s">
        <v>130</v>
      </c>
      <c r="Q97" s="34">
        <v>468261.24</v>
      </c>
      <c r="R97" s="16">
        <v>46043</v>
      </c>
      <c r="S97" s="15">
        <f t="shared" si="4"/>
        <v>12</v>
      </c>
      <c r="T97" s="38"/>
      <c r="U97" s="34"/>
      <c r="V97" s="16"/>
      <c r="W97" s="15" t="str">
        <f t="shared" si="5"/>
        <v/>
      </c>
      <c r="X97" s="23">
        <f>TabProd[[#This Row],[Value]]-TabProd[[#This Row],[InvoiceTotal Value]]-TabProd[[#This Row],[Rental Equipment Invoice Value]]+AR92</f>
        <v>0</v>
      </c>
      <c r="Y97" s="14">
        <v>60</v>
      </c>
      <c r="Z97" s="14"/>
      <c r="AA97" s="15">
        <f t="shared" si="6"/>
        <v>60</v>
      </c>
      <c r="AB97" s="13">
        <v>468261.24</v>
      </c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20">
        <f t="shared" si="7"/>
        <v>468261.24</v>
      </c>
      <c r="AQ97" s="13">
        <f>IF(TabProd[[#This Row],[Total Daily]]=0,"",TabProd[[#This Row],[Total]]/TabProd[[#This Row],[Total Daily]])</f>
        <v>7804.3540000000003</v>
      </c>
    </row>
    <row r="98" spans="1:43" x14ac:dyDescent="0.3">
      <c r="A98" s="26">
        <v>46023</v>
      </c>
      <c r="B98" s="24" t="s">
        <v>101</v>
      </c>
      <c r="C98" s="14"/>
      <c r="D98" s="22">
        <v>3488</v>
      </c>
      <c r="E98" s="15" t="s">
        <v>10</v>
      </c>
      <c r="F98" s="15" t="s">
        <v>50</v>
      </c>
      <c r="G98" s="15" t="s">
        <v>142</v>
      </c>
      <c r="H98" s="22">
        <v>4964</v>
      </c>
      <c r="I98" s="27">
        <v>46027</v>
      </c>
      <c r="J98" s="27">
        <v>46048</v>
      </c>
      <c r="K98" s="28">
        <v>188085.16</v>
      </c>
      <c r="L98" s="29">
        <f>SUM(TabProd[[#This Row],[Personal]:[Engineering]])</f>
        <v>188085.16</v>
      </c>
      <c r="M98" s="31" t="str">
        <f>IF(TabProd[[#This Row],[Amount Charged]]&lt;&gt;TabProd[[#This Row],[Value]],TabProd[[#This Row],[Amount Charged]]-TabProd[[#This Row],[Value]],"")</f>
        <v/>
      </c>
      <c r="N98" s="24">
        <v>5406</v>
      </c>
      <c r="O98" s="27">
        <v>46049</v>
      </c>
      <c r="P98" s="37">
        <v>1703</v>
      </c>
      <c r="Q98" s="34">
        <v>171999.16</v>
      </c>
      <c r="R98" s="16">
        <v>46065</v>
      </c>
      <c r="S98" s="15">
        <f t="shared" si="4"/>
        <v>17</v>
      </c>
      <c r="T98" s="38">
        <v>1045</v>
      </c>
      <c r="U98" s="34">
        <v>16086</v>
      </c>
      <c r="V98" s="16">
        <v>46065</v>
      </c>
      <c r="W98" s="15">
        <f t="shared" si="5"/>
        <v>17</v>
      </c>
      <c r="X98" s="23">
        <f>TabProd[[#This Row],[Value]]-TabProd[[#This Row],[InvoiceTotal Value]]-TabProd[[#This Row],[Rental Equipment Invoice Value]]+AR97</f>
        <v>0</v>
      </c>
      <c r="Y98" s="14">
        <v>63</v>
      </c>
      <c r="Z98" s="14"/>
      <c r="AA98" s="15">
        <f t="shared" si="6"/>
        <v>63</v>
      </c>
      <c r="AB98" s="13">
        <v>169119.16</v>
      </c>
      <c r="AC98" s="13"/>
      <c r="AD98" s="13">
        <v>2880</v>
      </c>
      <c r="AE98" s="13"/>
      <c r="AF98" s="13"/>
      <c r="AG98" s="13">
        <v>16086</v>
      </c>
      <c r="AH98" s="13"/>
      <c r="AI98" s="13"/>
      <c r="AJ98" s="13"/>
      <c r="AK98" s="13"/>
      <c r="AL98" s="13"/>
      <c r="AM98" s="13"/>
      <c r="AN98" s="13"/>
      <c r="AO98" s="13"/>
      <c r="AP98" s="20">
        <f t="shared" si="7"/>
        <v>188085.16</v>
      </c>
      <c r="AQ98" s="13">
        <f>IF(TabProd[[#This Row],[Total Daily]]=0,"",TabProd[[#This Row],[Total]]/TabProd[[#This Row],[Total Daily]])</f>
        <v>2985.4787301587303</v>
      </c>
    </row>
    <row r="99" spans="1:43" x14ac:dyDescent="0.3">
      <c r="A99" s="26">
        <v>46023</v>
      </c>
      <c r="B99" s="24" t="s">
        <v>101</v>
      </c>
      <c r="C99" s="14"/>
      <c r="D99" s="22">
        <v>3637</v>
      </c>
      <c r="E99" s="15" t="s">
        <v>11</v>
      </c>
      <c r="F99" s="15" t="s">
        <v>28</v>
      </c>
      <c r="G99" s="15" t="s">
        <v>145</v>
      </c>
      <c r="H99" s="22" t="s">
        <v>146</v>
      </c>
      <c r="I99" s="27">
        <v>46028</v>
      </c>
      <c r="J99" s="27">
        <v>46044</v>
      </c>
      <c r="K99" s="28">
        <v>175982.12</v>
      </c>
      <c r="L99" s="29">
        <f>SUM(TabProd[[#This Row],[Personal]:[Engineering]])</f>
        <v>175982.12</v>
      </c>
      <c r="M99" s="31" t="str">
        <f>IF(TabProd[[#This Row],[Amount Charged]]&lt;&gt;TabProd[[#This Row],[Value]],TabProd[[#This Row],[Amount Charged]]-TabProd[[#This Row],[Value]],"")</f>
        <v/>
      </c>
      <c r="N99" s="24">
        <v>5418</v>
      </c>
      <c r="O99" s="27">
        <v>46050</v>
      </c>
      <c r="P99" s="37">
        <v>1682</v>
      </c>
      <c r="Q99" s="34">
        <v>136422.12</v>
      </c>
      <c r="R99" s="16">
        <v>46059</v>
      </c>
      <c r="S99" s="15">
        <f t="shared" si="4"/>
        <v>15</v>
      </c>
      <c r="T99" s="38">
        <v>1034</v>
      </c>
      <c r="U99" s="34">
        <v>39560</v>
      </c>
      <c r="V99" s="16">
        <v>46059</v>
      </c>
      <c r="W99" s="15">
        <f t="shared" si="5"/>
        <v>15</v>
      </c>
      <c r="X99" s="23">
        <f>TabProd[[#This Row],[Value]]-TabProd[[#This Row],[InvoiceTotal Value]]-TabProd[[#This Row],[Rental Equipment Invoice Value]]+AR98</f>
        <v>0</v>
      </c>
      <c r="Y99" s="14">
        <v>43</v>
      </c>
      <c r="Z99" s="14">
        <v>1</v>
      </c>
      <c r="AA99" s="15">
        <f t="shared" si="6"/>
        <v>44</v>
      </c>
      <c r="AB99" s="13">
        <v>104932</v>
      </c>
      <c r="AC99" s="13">
        <v>1174</v>
      </c>
      <c r="AD99" s="13">
        <v>24433.08</v>
      </c>
      <c r="AE99" s="13">
        <v>532.54</v>
      </c>
      <c r="AF99" s="13"/>
      <c r="AG99" s="13">
        <v>39560</v>
      </c>
      <c r="AH99" s="13"/>
      <c r="AI99" s="13"/>
      <c r="AJ99" s="13"/>
      <c r="AK99" s="13"/>
      <c r="AL99" s="13">
        <v>5350.5</v>
      </c>
      <c r="AM99" s="13"/>
      <c r="AN99" s="13"/>
      <c r="AO99" s="13"/>
      <c r="AP99" s="20">
        <f t="shared" si="7"/>
        <v>175982.12</v>
      </c>
      <c r="AQ99" s="13">
        <f>IF(TabProd[[#This Row],[Total Daily]]=0,"",TabProd[[#This Row],[Total]]/TabProd[[#This Row],[Total Daily]])</f>
        <v>3999.5936363636361</v>
      </c>
    </row>
    <row r="100" spans="1:43" x14ac:dyDescent="0.3">
      <c r="A100" s="26">
        <v>46023</v>
      </c>
      <c r="B100" s="24" t="s">
        <v>101</v>
      </c>
      <c r="C100" s="14"/>
      <c r="D100" s="22">
        <v>3648</v>
      </c>
      <c r="E100" s="15" t="s">
        <v>11</v>
      </c>
      <c r="F100" s="15" t="s">
        <v>51</v>
      </c>
      <c r="G100" s="15" t="s">
        <v>152</v>
      </c>
      <c r="H100" s="22">
        <v>5317</v>
      </c>
      <c r="I100" s="27">
        <v>46029</v>
      </c>
      <c r="J100" s="27">
        <v>46029</v>
      </c>
      <c r="K100" s="28">
        <v>5768.31</v>
      </c>
      <c r="L100" s="29">
        <f>SUM(TabProd[[#This Row],[Personal]:[Engineering]])</f>
        <v>5768.31</v>
      </c>
      <c r="M100" s="31" t="str">
        <f>IF(TabProd[[#This Row],[Amount Charged]]&lt;&gt;TabProd[[#This Row],[Value]],TabProd[[#This Row],[Amount Charged]]-TabProd[[#This Row],[Value]],"")</f>
        <v/>
      </c>
      <c r="N100" s="24">
        <v>5440</v>
      </c>
      <c r="O100" s="27">
        <v>46048</v>
      </c>
      <c r="P100" s="37">
        <v>1661</v>
      </c>
      <c r="Q100" s="34">
        <v>5051.29</v>
      </c>
      <c r="R100" s="16">
        <v>46055</v>
      </c>
      <c r="S100" s="15">
        <f t="shared" si="4"/>
        <v>26</v>
      </c>
      <c r="T100" s="38">
        <v>1021</v>
      </c>
      <c r="U100" s="34">
        <v>717.02</v>
      </c>
      <c r="V100" s="16">
        <v>46055</v>
      </c>
      <c r="W100" s="15">
        <f t="shared" si="5"/>
        <v>26</v>
      </c>
      <c r="X100" s="23">
        <f>TabProd[[#This Row],[Value]]-TabProd[[#This Row],[InvoiceTotal Value]]-TabProd[[#This Row],[Rental Equipment Invoice Value]]+AR99</f>
        <v>4.5474735088646412E-13</v>
      </c>
      <c r="Y100" s="14">
        <v>2</v>
      </c>
      <c r="Z100" s="14"/>
      <c r="AA100" s="15">
        <f t="shared" si="6"/>
        <v>2</v>
      </c>
      <c r="AB100" s="13">
        <v>4560</v>
      </c>
      <c r="AC100" s="13"/>
      <c r="AD100" s="13"/>
      <c r="AE100" s="13"/>
      <c r="AF100" s="13"/>
      <c r="AG100" s="13">
        <v>717.02</v>
      </c>
      <c r="AH100" s="13"/>
      <c r="AI100" s="13"/>
      <c r="AJ100" s="13"/>
      <c r="AK100" s="13"/>
      <c r="AL100" s="13"/>
      <c r="AM100" s="13"/>
      <c r="AN100" s="13">
        <v>491.29</v>
      </c>
      <c r="AO100" s="13"/>
      <c r="AP100" s="20">
        <f t="shared" si="7"/>
        <v>5768.31</v>
      </c>
      <c r="AQ100" s="13">
        <f>IF(TabProd[[#This Row],[Total Daily]]=0,"",TabProd[[#This Row],[Total]]/TabProd[[#This Row],[Total Daily]])</f>
        <v>2884.1550000000002</v>
      </c>
    </row>
    <row r="101" spans="1:43" x14ac:dyDescent="0.3">
      <c r="A101" s="26">
        <v>46023</v>
      </c>
      <c r="B101" s="24" t="s">
        <v>101</v>
      </c>
      <c r="C101" s="14"/>
      <c r="D101" s="22">
        <v>3597</v>
      </c>
      <c r="E101" s="15" t="s">
        <v>10</v>
      </c>
      <c r="F101" s="15" t="s">
        <v>26</v>
      </c>
      <c r="G101" s="15" t="s">
        <v>147</v>
      </c>
      <c r="H101" s="22">
        <v>4852</v>
      </c>
      <c r="I101" s="27">
        <v>46030</v>
      </c>
      <c r="J101" s="27">
        <v>46036</v>
      </c>
      <c r="K101" s="28">
        <v>239561.96</v>
      </c>
      <c r="L101" s="29">
        <f>SUM(TabProd[[#This Row],[Personal]:[Engineering]])</f>
        <v>239561.96000000002</v>
      </c>
      <c r="M101" s="31" t="str">
        <f>IF(TabProd[[#This Row],[Amount Charged]]&lt;&gt;TabProd[[#This Row],[Value]],TabProd[[#This Row],[Amount Charged]]-TabProd[[#This Row],[Value]],"")</f>
        <v/>
      </c>
      <c r="N101" s="24">
        <v>5420</v>
      </c>
      <c r="O101" s="27">
        <v>46030</v>
      </c>
      <c r="P101" s="37">
        <v>1633</v>
      </c>
      <c r="Q101" s="34">
        <v>190475.24</v>
      </c>
      <c r="R101" s="16">
        <v>46042</v>
      </c>
      <c r="S101" s="15">
        <f t="shared" si="4"/>
        <v>6</v>
      </c>
      <c r="T101" s="38">
        <v>1011</v>
      </c>
      <c r="U101" s="34">
        <v>49086.720000000001</v>
      </c>
      <c r="V101" s="16">
        <v>46042</v>
      </c>
      <c r="W101" s="15">
        <f t="shared" si="5"/>
        <v>6</v>
      </c>
      <c r="X101" s="23">
        <f>TabProd[[#This Row],[Value]]-TabProd[[#This Row],[InvoiceTotal Value]]-TabProd[[#This Row],[Rental Equipment Invoice Value]]+AR100</f>
        <v>2.9103830456733704E-11</v>
      </c>
      <c r="Y101" s="14">
        <v>84</v>
      </c>
      <c r="Z101" s="14"/>
      <c r="AA101" s="15">
        <f t="shared" si="6"/>
        <v>84</v>
      </c>
      <c r="AB101" s="13">
        <v>162403.64000000001</v>
      </c>
      <c r="AC101" s="13"/>
      <c r="AD101" s="13">
        <v>4971.6000000000004</v>
      </c>
      <c r="AE101" s="13">
        <v>23100</v>
      </c>
      <c r="AF101" s="13"/>
      <c r="AG101" s="13">
        <v>49086.720000000001</v>
      </c>
      <c r="AH101" s="13"/>
      <c r="AI101" s="13"/>
      <c r="AJ101" s="13"/>
      <c r="AK101" s="13"/>
      <c r="AL101" s="13"/>
      <c r="AM101" s="13"/>
      <c r="AN101" s="13"/>
      <c r="AO101" s="13"/>
      <c r="AP101" s="20">
        <f t="shared" si="7"/>
        <v>239561.96000000002</v>
      </c>
      <c r="AQ101" s="13">
        <f>IF(TabProd[[#This Row],[Total Daily]]=0,"",TabProd[[#This Row],[Total]]/TabProd[[#This Row],[Total Daily]])</f>
        <v>2851.9280952380955</v>
      </c>
    </row>
    <row r="102" spans="1:43" x14ac:dyDescent="0.3">
      <c r="A102" s="26">
        <v>46023</v>
      </c>
      <c r="B102" s="24" t="s">
        <v>101</v>
      </c>
      <c r="C102" s="14"/>
      <c r="D102" s="22">
        <v>3598</v>
      </c>
      <c r="E102" s="15" t="s">
        <v>10</v>
      </c>
      <c r="F102" s="15" t="s">
        <v>26</v>
      </c>
      <c r="G102" s="15" t="s">
        <v>147</v>
      </c>
      <c r="H102" s="22">
        <v>5176</v>
      </c>
      <c r="I102" s="27">
        <v>46030</v>
      </c>
      <c r="J102" s="27">
        <v>46036</v>
      </c>
      <c r="K102" s="28">
        <v>57368.94</v>
      </c>
      <c r="L102" s="29">
        <f>SUM(TabProd[[#This Row],[Personal]:[Engineering]])</f>
        <v>57368.94</v>
      </c>
      <c r="M102" s="31" t="str">
        <f>IF(TabProd[[#This Row],[Amount Charged]]&lt;&gt;TabProd[[#This Row],[Value]],TabProd[[#This Row],[Amount Charged]]-TabProd[[#This Row],[Value]],"")</f>
        <v/>
      </c>
      <c r="N102" s="24">
        <v>5421</v>
      </c>
      <c r="O102" s="27">
        <v>46037</v>
      </c>
      <c r="P102" s="37">
        <v>1634</v>
      </c>
      <c r="Q102" s="34">
        <v>48419.58</v>
      </c>
      <c r="R102" s="16">
        <v>46042</v>
      </c>
      <c r="S102" s="15">
        <f t="shared" si="4"/>
        <v>6</v>
      </c>
      <c r="T102" s="38">
        <v>1012</v>
      </c>
      <c r="U102" s="34">
        <v>8949.36</v>
      </c>
      <c r="V102" s="16">
        <v>46042</v>
      </c>
      <c r="W102" s="15">
        <f t="shared" si="5"/>
        <v>6</v>
      </c>
      <c r="X102" s="23">
        <f>TabProd[[#This Row],[Value]]-TabProd[[#This Row],[InvoiceTotal Value]]-TabProd[[#This Row],[Rental Equipment Invoice Value]]+AR100</f>
        <v>0</v>
      </c>
      <c r="Y102" s="14">
        <v>19</v>
      </c>
      <c r="Z102" s="14"/>
      <c r="AA102" s="15">
        <f t="shared" si="6"/>
        <v>19</v>
      </c>
      <c r="AB102" s="13">
        <v>37058.480000000003</v>
      </c>
      <c r="AC102" s="13"/>
      <c r="AD102" s="13">
        <v>1242.9000000000001</v>
      </c>
      <c r="AE102" s="13">
        <v>10118.200000000001</v>
      </c>
      <c r="AF102" s="13"/>
      <c r="AG102" s="13">
        <v>5729.36</v>
      </c>
      <c r="AH102" s="13">
        <v>3220</v>
      </c>
      <c r="AI102" s="13"/>
      <c r="AJ102" s="13"/>
      <c r="AK102" s="13"/>
      <c r="AL102" s="13"/>
      <c r="AM102" s="13"/>
      <c r="AN102" s="13"/>
      <c r="AO102" s="13"/>
      <c r="AP102" s="20">
        <f t="shared" si="7"/>
        <v>57368.94</v>
      </c>
      <c r="AQ102" s="13">
        <f>IF(TabProd[[#This Row],[Total Daily]]=0,"",TabProd[[#This Row],[Total]]/TabProd[[#This Row],[Total Daily]])</f>
        <v>3019.4178947368423</v>
      </c>
    </row>
    <row r="103" spans="1:43" x14ac:dyDescent="0.3">
      <c r="A103" s="26">
        <v>46023</v>
      </c>
      <c r="B103" s="24" t="s">
        <v>101</v>
      </c>
      <c r="C103" s="14"/>
      <c r="D103" s="22">
        <v>3602</v>
      </c>
      <c r="E103" s="15" t="s">
        <v>10</v>
      </c>
      <c r="F103" s="15" t="s">
        <v>26</v>
      </c>
      <c r="G103" s="15" t="s">
        <v>147</v>
      </c>
      <c r="H103" s="22">
        <v>5192</v>
      </c>
      <c r="I103" s="27">
        <v>46030</v>
      </c>
      <c r="J103" s="27">
        <v>46036</v>
      </c>
      <c r="K103" s="28">
        <v>42078.66</v>
      </c>
      <c r="L103" s="29">
        <f>SUM(TabProd[[#This Row],[Personal]:[Engineering]])</f>
        <v>42078.66</v>
      </c>
      <c r="M103" s="31" t="str">
        <f>IF(TabProd[[#This Row],[Amount Charged]]&lt;&gt;TabProd[[#This Row],[Value]],TabProd[[#This Row],[Amount Charged]]-TabProd[[#This Row],[Value]],"")</f>
        <v/>
      </c>
      <c r="N103" s="24">
        <v>5422</v>
      </c>
      <c r="O103" s="27">
        <v>46041</v>
      </c>
      <c r="P103" s="37">
        <v>1635</v>
      </c>
      <c r="Q103" s="34">
        <v>36058.660000000003</v>
      </c>
      <c r="R103" s="16">
        <v>46042</v>
      </c>
      <c r="S103" s="15">
        <f t="shared" si="4"/>
        <v>6</v>
      </c>
      <c r="T103" s="38">
        <v>1013</v>
      </c>
      <c r="U103" s="34">
        <v>6020</v>
      </c>
      <c r="V103" s="16">
        <v>46042</v>
      </c>
      <c r="W103" s="15">
        <f t="shared" si="5"/>
        <v>6</v>
      </c>
      <c r="X103" s="23">
        <f>TabProd[[#This Row],[Value]]-TabProd[[#This Row],[InvoiceTotal Value]]-TabProd[[#This Row],[Rental Equipment Invoice Value]]+AR101</f>
        <v>0</v>
      </c>
      <c r="Y103" s="14">
        <v>14</v>
      </c>
      <c r="Z103" s="14"/>
      <c r="AA103" s="15">
        <f t="shared" si="6"/>
        <v>14</v>
      </c>
      <c r="AB103" s="13">
        <v>27360.2</v>
      </c>
      <c r="AC103" s="13"/>
      <c r="AD103" s="13">
        <v>1242.9000000000001</v>
      </c>
      <c r="AE103" s="13">
        <v>7455.56</v>
      </c>
      <c r="AF103" s="13"/>
      <c r="AG103" s="13">
        <v>2800</v>
      </c>
      <c r="AH103" s="13">
        <v>3220</v>
      </c>
      <c r="AI103" s="13"/>
      <c r="AJ103" s="13"/>
      <c r="AK103" s="13"/>
      <c r="AL103" s="13"/>
      <c r="AM103" s="13"/>
      <c r="AN103" s="13"/>
      <c r="AO103" s="13"/>
      <c r="AP103" s="20">
        <f t="shared" si="7"/>
        <v>42078.66</v>
      </c>
      <c r="AQ103" s="13">
        <f>IF(TabProd[[#This Row],[Total Daily]]=0,"",TabProd[[#This Row],[Total]]/TabProd[[#This Row],[Total Daily]])</f>
        <v>3005.6185714285716</v>
      </c>
    </row>
    <row r="104" spans="1:43" x14ac:dyDescent="0.3">
      <c r="A104" s="26">
        <v>46023</v>
      </c>
      <c r="B104" s="24" t="s">
        <v>101</v>
      </c>
      <c r="C104" s="14"/>
      <c r="D104" s="22">
        <v>3612</v>
      </c>
      <c r="E104" s="15" t="s">
        <v>11</v>
      </c>
      <c r="F104" s="15" t="s">
        <v>49</v>
      </c>
      <c r="G104" s="15" t="s">
        <v>181</v>
      </c>
      <c r="H104" s="22">
        <v>5194</v>
      </c>
      <c r="I104" s="27">
        <v>46031</v>
      </c>
      <c r="J104" s="27">
        <v>46041</v>
      </c>
      <c r="K104" s="28">
        <v>52999.47</v>
      </c>
      <c r="L104" s="29">
        <f>SUM(TabProd[[#This Row],[Personal]:[Engineering]])</f>
        <v>52999.47</v>
      </c>
      <c r="M104" s="31" t="str">
        <f>IF(TabProd[[#This Row],[Amount Charged]]&lt;&gt;TabProd[[#This Row],[Value]],TabProd[[#This Row],[Amount Charged]]-TabProd[[#This Row],[Value]],"")</f>
        <v/>
      </c>
      <c r="N104" s="24">
        <v>5430</v>
      </c>
      <c r="O104" s="27">
        <v>46042</v>
      </c>
      <c r="P104" s="37">
        <v>1738</v>
      </c>
      <c r="Q104" s="34">
        <v>44355.55</v>
      </c>
      <c r="R104" s="16">
        <v>46078</v>
      </c>
      <c r="S104" s="15">
        <f t="shared" si="4"/>
        <v>37</v>
      </c>
      <c r="T104" s="38">
        <v>1071</v>
      </c>
      <c r="U104" s="34">
        <v>8643.92</v>
      </c>
      <c r="V104" s="16">
        <v>46078</v>
      </c>
      <c r="W104" s="15">
        <f t="shared" si="5"/>
        <v>37</v>
      </c>
      <c r="X104" s="23">
        <f>TabProd[[#This Row],[Value]]-TabProd[[#This Row],[InvoiceTotal Value]]-TabProd[[#This Row],[Rental Equipment Invoice Value]]+AR103</f>
        <v>-1.8189894035458565E-12</v>
      </c>
      <c r="Y104" s="14">
        <v>22</v>
      </c>
      <c r="Z104" s="14"/>
      <c r="AA104" s="15">
        <f t="shared" si="6"/>
        <v>22</v>
      </c>
      <c r="AB104" s="13">
        <v>41690.550000000003</v>
      </c>
      <c r="AC104" s="13"/>
      <c r="AD104" s="13">
        <v>2290</v>
      </c>
      <c r="AE104" s="13"/>
      <c r="AF104" s="13"/>
      <c r="AG104" s="13">
        <v>6055.28</v>
      </c>
      <c r="AH104" s="13">
        <v>2588.64</v>
      </c>
      <c r="AI104" s="13"/>
      <c r="AJ104" s="13"/>
      <c r="AK104" s="13"/>
      <c r="AL104" s="13"/>
      <c r="AM104" s="13"/>
      <c r="AN104" s="13">
        <v>375</v>
      </c>
      <c r="AO104" s="13"/>
      <c r="AP104" s="20">
        <f t="shared" si="7"/>
        <v>52999.47</v>
      </c>
      <c r="AQ104" s="13">
        <f>IF(TabProd[[#This Row],[Total Daily]]=0,"",TabProd[[#This Row],[Total]]/TabProd[[#This Row],[Total Daily]])</f>
        <v>2409.0668181818182</v>
      </c>
    </row>
    <row r="105" spans="1:43" x14ac:dyDescent="0.3">
      <c r="A105" s="26">
        <v>46023</v>
      </c>
      <c r="B105" s="24" t="s">
        <v>101</v>
      </c>
      <c r="C105" s="14"/>
      <c r="D105" s="22">
        <v>3610</v>
      </c>
      <c r="E105" s="15" t="s">
        <v>10</v>
      </c>
      <c r="F105" s="15" t="s">
        <v>50</v>
      </c>
      <c r="G105" s="15" t="s">
        <v>103</v>
      </c>
      <c r="H105" s="22">
        <v>5220</v>
      </c>
      <c r="I105" s="27">
        <v>46032</v>
      </c>
      <c r="J105" s="27">
        <v>46053</v>
      </c>
      <c r="K105" s="28">
        <v>170082.59</v>
      </c>
      <c r="L105" s="29">
        <f>SUM(TabProd[[#This Row],[Personal]:[Engineering]])</f>
        <v>170082.59</v>
      </c>
      <c r="M105" s="31" t="str">
        <f>IF(TabProd[[#This Row],[Amount Charged]]&lt;&gt;TabProd[[#This Row],[Value]],TabProd[[#This Row],[Amount Charged]]-TabProd[[#This Row],[Value]],"")</f>
        <v/>
      </c>
      <c r="N105" s="24">
        <v>5424</v>
      </c>
      <c r="O105" s="27">
        <v>46056</v>
      </c>
      <c r="P105" s="37">
        <v>1889</v>
      </c>
      <c r="Q105" s="34">
        <v>153201.10999999999</v>
      </c>
      <c r="R105" s="16">
        <v>46129</v>
      </c>
      <c r="S105" s="15">
        <f t="shared" si="4"/>
        <v>76</v>
      </c>
      <c r="T105" s="38">
        <v>1057</v>
      </c>
      <c r="U105" s="34">
        <v>16881.48</v>
      </c>
      <c r="V105" s="16">
        <v>46066</v>
      </c>
      <c r="W105" s="15">
        <f t="shared" si="5"/>
        <v>13</v>
      </c>
      <c r="X105" s="23">
        <f>TabProd[[#This Row],[Value]]-TabProd[[#This Row],[InvoiceTotal Value]]-TabProd[[#This Row],[Rental Equipment Invoice Value]]+AR104</f>
        <v>1.0913936421275139E-11</v>
      </c>
      <c r="Y105" s="14">
        <v>63</v>
      </c>
      <c r="Z105" s="14">
        <v>3</v>
      </c>
      <c r="AA105" s="15">
        <f t="shared" si="6"/>
        <v>66</v>
      </c>
      <c r="AB105" s="13">
        <v>148727.49</v>
      </c>
      <c r="AC105" s="13">
        <v>3035.26</v>
      </c>
      <c r="AD105" s="13">
        <v>1438.36</v>
      </c>
      <c r="AE105" s="13"/>
      <c r="AF105" s="13"/>
      <c r="AG105" s="13">
        <v>16881.48</v>
      </c>
      <c r="AH105" s="13"/>
      <c r="AI105" s="13"/>
      <c r="AJ105" s="13"/>
      <c r="AK105" s="13"/>
      <c r="AL105" s="13"/>
      <c r="AM105" s="13"/>
      <c r="AN105" s="13"/>
      <c r="AO105" s="13"/>
      <c r="AP105" s="20">
        <f t="shared" si="7"/>
        <v>170082.59</v>
      </c>
      <c r="AQ105" s="13">
        <f>IF(TabProd[[#This Row],[Total Daily]]=0,"",TabProd[[#This Row],[Total]]/TabProd[[#This Row],[Total Daily]])</f>
        <v>2577.0089393939393</v>
      </c>
    </row>
    <row r="106" spans="1:43" x14ac:dyDescent="0.3">
      <c r="A106" s="26">
        <v>46113</v>
      </c>
      <c r="B106" s="24" t="s">
        <v>101</v>
      </c>
      <c r="C106" s="14"/>
      <c r="D106" s="22">
        <v>3610</v>
      </c>
      <c r="E106" s="15" t="s">
        <v>10</v>
      </c>
      <c r="F106" s="15" t="s">
        <v>50</v>
      </c>
      <c r="G106" s="15" t="s">
        <v>103</v>
      </c>
      <c r="H106" s="22">
        <v>5220</v>
      </c>
      <c r="I106" s="27">
        <v>46032</v>
      </c>
      <c r="J106" s="27">
        <v>46053</v>
      </c>
      <c r="K106" s="28">
        <v>0.01</v>
      </c>
      <c r="L106" s="29">
        <f>SUM(TabProd[[#This Row],[Personal]:[Engineering]])</f>
        <v>0.01</v>
      </c>
      <c r="M106" s="31" t="str">
        <f>IF(TabProd[[#This Row],[Amount Charged]]&lt;&gt;TabProd[[#This Row],[Value]],TabProd[[#This Row],[Amount Charged]]-TabProd[[#This Row],[Value]],"")</f>
        <v/>
      </c>
      <c r="N106" s="24">
        <v>5424</v>
      </c>
      <c r="O106" s="27">
        <v>46056</v>
      </c>
      <c r="P106" s="37">
        <v>1889</v>
      </c>
      <c r="Q106" s="34">
        <v>0.01</v>
      </c>
      <c r="R106" s="16">
        <v>46129</v>
      </c>
      <c r="S106" s="15">
        <f t="shared" si="4"/>
        <v>76</v>
      </c>
      <c r="T106" s="38">
        <v>1057</v>
      </c>
      <c r="U106" s="34">
        <v>0</v>
      </c>
      <c r="V106" s="16">
        <v>46066</v>
      </c>
      <c r="W106" s="15">
        <f t="shared" si="5"/>
        <v>13</v>
      </c>
      <c r="X106" s="23">
        <f>TabProd[[#This Row],[Value]]-TabProd[[#This Row],[InvoiceTotal Value]]-TabProd[[#This Row],[Rental Equipment Invoice Value]]+AR106</f>
        <v>0</v>
      </c>
      <c r="Y106" s="14"/>
      <c r="Z106" s="14"/>
      <c r="AA106" s="15">
        <f t="shared" si="6"/>
        <v>0</v>
      </c>
      <c r="AB106" s="13">
        <v>0.01</v>
      </c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20">
        <f t="shared" si="7"/>
        <v>0.01</v>
      </c>
      <c r="AQ106" s="13" t="str">
        <f>IF(TabProd[[#This Row],[Total Daily]]=0,"",TabProd[[#This Row],[Total]]/TabProd[[#This Row],[Total Daily]])</f>
        <v/>
      </c>
    </row>
    <row r="107" spans="1:43" x14ac:dyDescent="0.3">
      <c r="A107" s="26">
        <v>46023</v>
      </c>
      <c r="B107" s="24" t="s">
        <v>101</v>
      </c>
      <c r="C107" s="14"/>
      <c r="D107" s="22">
        <v>3478</v>
      </c>
      <c r="E107" s="15" t="s">
        <v>12</v>
      </c>
      <c r="F107" s="15" t="s">
        <v>29</v>
      </c>
      <c r="G107" s="15" t="s">
        <v>126</v>
      </c>
      <c r="H107" s="22">
        <v>4984</v>
      </c>
      <c r="I107" s="27">
        <v>46032</v>
      </c>
      <c r="J107" s="27">
        <v>46046</v>
      </c>
      <c r="K107" s="28">
        <v>479631.56</v>
      </c>
      <c r="L107" s="29">
        <f>SUM(TabProd[[#This Row],[Personal]:[Engineering]])</f>
        <v>479631.56</v>
      </c>
      <c r="M107" s="31" t="str">
        <f>IF(TabProd[[#This Row],[Amount Charged]]&lt;&gt;TabProd[[#This Row],[Value]],TabProd[[#This Row],[Amount Charged]]-TabProd[[#This Row],[Value]],"")</f>
        <v/>
      </c>
      <c r="N107" s="53">
        <v>5372</v>
      </c>
      <c r="O107" s="27">
        <v>46051</v>
      </c>
      <c r="P107" s="37">
        <v>1685</v>
      </c>
      <c r="Q107" s="34">
        <v>389580.26</v>
      </c>
      <c r="R107" s="16">
        <v>46059</v>
      </c>
      <c r="S107" s="15">
        <f t="shared" si="4"/>
        <v>13</v>
      </c>
      <c r="T107" s="38">
        <v>1030</v>
      </c>
      <c r="U107" s="34">
        <v>90051.3</v>
      </c>
      <c r="V107" s="16">
        <v>46057</v>
      </c>
      <c r="W107" s="15">
        <f t="shared" si="5"/>
        <v>11</v>
      </c>
      <c r="X107" s="23">
        <f>TabProd[[#This Row],[Value]]-TabProd[[#This Row],[InvoiceTotal Value]]-TabProd[[#This Row],[Rental Equipment Invoice Value]]+AR106</f>
        <v>-1.4551915228366852E-11</v>
      </c>
      <c r="Y107" s="14">
        <v>147</v>
      </c>
      <c r="Z107" s="14"/>
      <c r="AA107" s="15">
        <f t="shared" si="6"/>
        <v>147</v>
      </c>
      <c r="AB107" s="13">
        <v>389580.26</v>
      </c>
      <c r="AC107" s="13"/>
      <c r="AD107" s="13"/>
      <c r="AE107" s="13"/>
      <c r="AF107" s="13"/>
      <c r="AG107" s="13">
        <v>90051.3</v>
      </c>
      <c r="AH107" s="13"/>
      <c r="AI107" s="13"/>
      <c r="AJ107" s="13"/>
      <c r="AK107" s="13"/>
      <c r="AL107" s="13"/>
      <c r="AM107" s="13"/>
      <c r="AN107" s="13"/>
      <c r="AO107" s="13"/>
      <c r="AP107" s="20">
        <f t="shared" si="7"/>
        <v>479631.56</v>
      </c>
      <c r="AQ107" s="13">
        <f>IF(TabProd[[#This Row],[Total Daily]]=0,"",TabProd[[#This Row],[Total]]/TabProd[[#This Row],[Total Daily]])</f>
        <v>3262.7997278911566</v>
      </c>
    </row>
    <row r="108" spans="1:43" x14ac:dyDescent="0.3">
      <c r="A108" s="26">
        <v>46023</v>
      </c>
      <c r="B108" s="24" t="s">
        <v>101</v>
      </c>
      <c r="C108" s="14"/>
      <c r="D108" s="22">
        <v>3652</v>
      </c>
      <c r="E108" s="15" t="s">
        <v>13</v>
      </c>
      <c r="F108" s="15" t="s">
        <v>52</v>
      </c>
      <c r="G108" s="15" t="s">
        <v>141</v>
      </c>
      <c r="H108" s="22">
        <v>5323</v>
      </c>
      <c r="I108" s="27">
        <v>46032</v>
      </c>
      <c r="J108" s="27">
        <v>46076</v>
      </c>
      <c r="K108" s="28">
        <v>139190</v>
      </c>
      <c r="L108" s="29">
        <f>SUM(TabProd[[#This Row],[Personal]:[Engineering]])</f>
        <v>139190</v>
      </c>
      <c r="M108" s="31" t="str">
        <f>IF(TabProd[[#This Row],[Amount Charged]]&lt;&gt;TabProd[[#This Row],[Value]],TabProd[[#This Row],[Amount Charged]]-TabProd[[#This Row],[Value]],"")</f>
        <v/>
      </c>
      <c r="N108" s="24">
        <v>5449</v>
      </c>
      <c r="O108" s="27">
        <v>46086</v>
      </c>
      <c r="P108" s="37">
        <v>1808</v>
      </c>
      <c r="Q108" s="34">
        <v>88310</v>
      </c>
      <c r="R108" s="16">
        <v>46099</v>
      </c>
      <c r="S108" s="15">
        <f t="shared" si="4"/>
        <v>23</v>
      </c>
      <c r="T108" s="38">
        <v>1111</v>
      </c>
      <c r="U108" s="34">
        <v>50880</v>
      </c>
      <c r="V108" s="16">
        <v>46099</v>
      </c>
      <c r="W108" s="15">
        <f t="shared" si="5"/>
        <v>23</v>
      </c>
      <c r="X108" s="23">
        <f>TabProd[[#This Row],[Value]]-TabProd[[#This Row],[InvoiceTotal Value]]-TabProd[[#This Row],[Rental Equipment Invoice Value]]+AR107</f>
        <v>0</v>
      </c>
      <c r="Y108" s="14">
        <v>42</v>
      </c>
      <c r="Z108" s="14"/>
      <c r="AA108" s="15">
        <f t="shared" si="6"/>
        <v>42</v>
      </c>
      <c r="AB108" s="13">
        <v>87150</v>
      </c>
      <c r="AC108" s="13"/>
      <c r="AD108" s="13">
        <v>1160</v>
      </c>
      <c r="AE108" s="13"/>
      <c r="AF108" s="13"/>
      <c r="AG108" s="13">
        <v>48300</v>
      </c>
      <c r="AH108" s="13">
        <v>2580</v>
      </c>
      <c r="AI108" s="13"/>
      <c r="AJ108" s="13"/>
      <c r="AK108" s="13"/>
      <c r="AL108" s="13"/>
      <c r="AM108" s="13"/>
      <c r="AN108" s="13"/>
      <c r="AO108" s="13"/>
      <c r="AP108" s="20">
        <f t="shared" si="7"/>
        <v>139190</v>
      </c>
      <c r="AQ108" s="13">
        <f>IF(TabProd[[#This Row],[Total Daily]]=0,"",TabProd[[#This Row],[Total]]/TabProd[[#This Row],[Total Daily]])</f>
        <v>3314.0476190476193</v>
      </c>
    </row>
    <row r="109" spans="1:43" x14ac:dyDescent="0.3">
      <c r="A109" s="26">
        <v>46054</v>
      </c>
      <c r="B109" s="24" t="s">
        <v>101</v>
      </c>
      <c r="C109" s="14"/>
      <c r="D109" s="22">
        <v>3652</v>
      </c>
      <c r="E109" s="15" t="s">
        <v>13</v>
      </c>
      <c r="F109" s="15" t="s">
        <v>52</v>
      </c>
      <c r="G109" s="15" t="s">
        <v>141</v>
      </c>
      <c r="H109" s="22">
        <v>5323</v>
      </c>
      <c r="I109" s="27">
        <v>46032</v>
      </c>
      <c r="J109" s="27">
        <v>46076</v>
      </c>
      <c r="K109" s="28">
        <v>313235.74</v>
      </c>
      <c r="L109" s="29">
        <f>SUM(TabProd[[#This Row],[Personal]:[Engineering]])</f>
        <v>313235.74</v>
      </c>
      <c r="M109" s="31" t="str">
        <f>IF(TabProd[[#This Row],[Amount Charged]]&lt;&gt;TabProd[[#This Row],[Value]],TabProd[[#This Row],[Amount Charged]]-TabProd[[#This Row],[Value]],"")</f>
        <v/>
      </c>
      <c r="N109" s="24">
        <v>5449</v>
      </c>
      <c r="O109" s="27">
        <v>46086</v>
      </c>
      <c r="P109" s="37">
        <v>1808</v>
      </c>
      <c r="Q109" s="34">
        <v>224285.74</v>
      </c>
      <c r="R109" s="16">
        <v>46099</v>
      </c>
      <c r="S109" s="15">
        <f t="shared" si="4"/>
        <v>23</v>
      </c>
      <c r="T109" s="38">
        <v>1111</v>
      </c>
      <c r="U109" s="34">
        <v>88950</v>
      </c>
      <c r="V109" s="16">
        <v>46099</v>
      </c>
      <c r="W109" s="15">
        <f t="shared" si="5"/>
        <v>23</v>
      </c>
      <c r="X109" s="23">
        <f>TabProd[[#This Row],[Value]]-TabProd[[#This Row],[InvoiceTotal Value]]-TabProd[[#This Row],[Rental Equipment Invoice Value]]+AR108</f>
        <v>0</v>
      </c>
      <c r="Y109" s="14">
        <v>85</v>
      </c>
      <c r="Z109" s="14"/>
      <c r="AA109" s="15">
        <f t="shared" si="6"/>
        <v>85</v>
      </c>
      <c r="AB109" s="13">
        <v>169550</v>
      </c>
      <c r="AC109" s="13"/>
      <c r="AD109" s="13">
        <v>11600</v>
      </c>
      <c r="AE109" s="13">
        <v>43135.74</v>
      </c>
      <c r="AF109" s="13"/>
      <c r="AG109" s="13">
        <v>88950</v>
      </c>
      <c r="AH109" s="13"/>
      <c r="AI109" s="13"/>
      <c r="AJ109" s="13"/>
      <c r="AK109" s="13"/>
      <c r="AL109" s="13"/>
      <c r="AM109" s="13"/>
      <c r="AN109" s="13"/>
      <c r="AO109" s="13"/>
      <c r="AP109" s="20">
        <f t="shared" si="7"/>
        <v>313235.74</v>
      </c>
      <c r="AQ109" s="13">
        <f>IF(TabProd[[#This Row],[Total Daily]]=0,"",TabProd[[#This Row],[Total]]/TabProd[[#This Row],[Total Daily]])</f>
        <v>3685.1263529411763</v>
      </c>
    </row>
    <row r="110" spans="1:43" x14ac:dyDescent="0.3">
      <c r="A110" s="26">
        <v>46023</v>
      </c>
      <c r="B110" s="24" t="s">
        <v>101</v>
      </c>
      <c r="C110" s="14"/>
      <c r="D110" s="22">
        <v>3478</v>
      </c>
      <c r="E110" s="15" t="s">
        <v>12</v>
      </c>
      <c r="F110" s="15" t="s">
        <v>29</v>
      </c>
      <c r="G110" s="15" t="s">
        <v>126</v>
      </c>
      <c r="H110" s="22">
        <v>4984</v>
      </c>
      <c r="I110" s="27">
        <v>46032</v>
      </c>
      <c r="J110" s="27">
        <v>46092</v>
      </c>
      <c r="K110" s="28">
        <v>46369.120000000003</v>
      </c>
      <c r="L110" s="29">
        <f>SUM(TabProd[[#This Row],[Personal]:[Engineering]])</f>
        <v>46369.120000000003</v>
      </c>
      <c r="M110" s="31" t="str">
        <f>IF(TabProd[[#This Row],[Amount Charged]]&lt;&gt;TabProd[[#This Row],[Value]],TabProd[[#This Row],[Amount Charged]]-TabProd[[#This Row],[Value]],"")</f>
        <v/>
      </c>
      <c r="N110" s="24">
        <v>5462</v>
      </c>
      <c r="O110" s="27"/>
      <c r="P110" s="37">
        <v>1814</v>
      </c>
      <c r="Q110" s="34">
        <v>46369.120000000003</v>
      </c>
      <c r="R110" s="16">
        <v>46101</v>
      </c>
      <c r="S110" s="15">
        <f t="shared" si="4"/>
        <v>9</v>
      </c>
      <c r="T110" s="38"/>
      <c r="U110" s="34"/>
      <c r="V110" s="16"/>
      <c r="W110" s="15" t="str">
        <f t="shared" si="5"/>
        <v/>
      </c>
      <c r="X110" s="23">
        <f>TabProd[[#This Row],[Value]]-TabProd[[#This Row],[InvoiceTotal Value]]-TabProd[[#This Row],[Rental Equipment Invoice Value]]+AR109</f>
        <v>0</v>
      </c>
      <c r="Y110" s="14"/>
      <c r="Z110" s="14"/>
      <c r="AA110" s="15">
        <f t="shared" si="6"/>
        <v>0</v>
      </c>
      <c r="AB110" s="13"/>
      <c r="AC110" s="13"/>
      <c r="AD110" s="13"/>
      <c r="AE110" s="13"/>
      <c r="AF110" s="13"/>
      <c r="AG110" s="13"/>
      <c r="AH110" s="13"/>
      <c r="AI110" s="13"/>
      <c r="AJ110" s="13">
        <v>46369.120000000003</v>
      </c>
      <c r="AK110" s="13"/>
      <c r="AL110" s="13"/>
      <c r="AM110" s="13"/>
      <c r="AN110" s="13"/>
      <c r="AO110" s="13"/>
      <c r="AP110" s="20">
        <f t="shared" si="7"/>
        <v>46369.120000000003</v>
      </c>
      <c r="AQ110" s="13" t="str">
        <f>IF(TabProd[[#This Row],[Total Daily]]=0,"",TabProd[[#This Row],[Total]]/TabProd[[#This Row],[Total Daily]])</f>
        <v/>
      </c>
    </row>
    <row r="111" spans="1:43" x14ac:dyDescent="0.3">
      <c r="A111" s="26">
        <v>46054</v>
      </c>
      <c r="B111" s="24" t="s">
        <v>101</v>
      </c>
      <c r="C111" s="14"/>
      <c r="D111" s="22">
        <v>3478</v>
      </c>
      <c r="E111" s="15" t="s">
        <v>12</v>
      </c>
      <c r="F111" s="15" t="s">
        <v>29</v>
      </c>
      <c r="G111" s="15" t="s">
        <v>126</v>
      </c>
      <c r="H111" s="22">
        <v>4984</v>
      </c>
      <c r="I111" s="27">
        <v>46032</v>
      </c>
      <c r="J111" s="27">
        <v>46092</v>
      </c>
      <c r="K111" s="28">
        <v>46369.120000000003</v>
      </c>
      <c r="L111" s="29">
        <f>SUM(TabProd[[#This Row],[Personal]:[Engineering]])</f>
        <v>46369.120000000003</v>
      </c>
      <c r="M111" s="31" t="str">
        <f>IF(TabProd[[#This Row],[Amount Charged]]&lt;&gt;TabProd[[#This Row],[Value]],TabProd[[#This Row],[Amount Charged]]-TabProd[[#This Row],[Value]],"")</f>
        <v/>
      </c>
      <c r="N111" s="24">
        <v>5462</v>
      </c>
      <c r="O111" s="27"/>
      <c r="P111" s="37">
        <v>1814</v>
      </c>
      <c r="Q111" s="34">
        <v>46369.120000000003</v>
      </c>
      <c r="R111" s="16">
        <v>46101</v>
      </c>
      <c r="S111" s="15">
        <f t="shared" si="4"/>
        <v>9</v>
      </c>
      <c r="T111" s="38"/>
      <c r="U111" s="34"/>
      <c r="V111" s="16"/>
      <c r="W111" s="15" t="str">
        <f t="shared" si="5"/>
        <v/>
      </c>
      <c r="X111" s="23">
        <f>TabProd[[#This Row],[Value]]-TabProd[[#This Row],[InvoiceTotal Value]]-TabProd[[#This Row],[Rental Equipment Invoice Value]]+AR110</f>
        <v>0</v>
      </c>
      <c r="Y111" s="14"/>
      <c r="Z111" s="14"/>
      <c r="AA111" s="15">
        <f t="shared" si="6"/>
        <v>0</v>
      </c>
      <c r="AB111" s="13"/>
      <c r="AC111" s="13"/>
      <c r="AD111" s="13"/>
      <c r="AE111" s="13"/>
      <c r="AF111" s="13"/>
      <c r="AG111" s="13"/>
      <c r="AH111" s="13"/>
      <c r="AI111" s="13"/>
      <c r="AJ111" s="13">
        <v>46369.120000000003</v>
      </c>
      <c r="AK111" s="13"/>
      <c r="AL111" s="13"/>
      <c r="AM111" s="13"/>
      <c r="AN111" s="13"/>
      <c r="AO111" s="13"/>
      <c r="AP111" s="20">
        <f t="shared" si="7"/>
        <v>46369.120000000003</v>
      </c>
      <c r="AQ111" s="13" t="str">
        <f>IF(TabProd[[#This Row],[Total Daily]]=0,"",TabProd[[#This Row],[Total]]/TabProd[[#This Row],[Total Daily]])</f>
        <v/>
      </c>
    </row>
    <row r="112" spans="1:43" x14ac:dyDescent="0.3">
      <c r="A112" s="26">
        <v>46082</v>
      </c>
      <c r="B112" s="24" t="s">
        <v>101</v>
      </c>
      <c r="C112" s="14"/>
      <c r="D112" s="22">
        <v>3478</v>
      </c>
      <c r="E112" s="15" t="s">
        <v>12</v>
      </c>
      <c r="F112" s="15" t="s">
        <v>29</v>
      </c>
      <c r="G112" s="15" t="s">
        <v>126</v>
      </c>
      <c r="H112" s="22">
        <v>4984</v>
      </c>
      <c r="I112" s="27">
        <v>46032</v>
      </c>
      <c r="J112" s="27">
        <v>46092</v>
      </c>
      <c r="K112" s="28">
        <v>-23184.560000000001</v>
      </c>
      <c r="L112" s="29">
        <f>SUM(TabProd[[#This Row],[Personal]:[Engineering]])</f>
        <v>-23184.560000000001</v>
      </c>
      <c r="M112" s="31" t="str">
        <f>IF(TabProd[[#This Row],[Amount Charged]]&lt;&gt;TabProd[[#This Row],[Value]],TabProd[[#This Row],[Amount Charged]]-TabProd[[#This Row],[Value]],"")</f>
        <v/>
      </c>
      <c r="N112" s="24">
        <v>5462</v>
      </c>
      <c r="O112" s="27"/>
      <c r="P112" s="37">
        <v>1814</v>
      </c>
      <c r="Q112" s="34">
        <v>-23184.560000000001</v>
      </c>
      <c r="R112" s="16">
        <v>46101</v>
      </c>
      <c r="S112" s="15">
        <f t="shared" si="4"/>
        <v>9</v>
      </c>
      <c r="T112" s="38"/>
      <c r="U112" s="34"/>
      <c r="V112" s="16"/>
      <c r="W112" s="15" t="str">
        <f t="shared" si="5"/>
        <v/>
      </c>
      <c r="X112" s="23">
        <f>TabProd[[#This Row],[Value]]-TabProd[[#This Row],[InvoiceTotal Value]]-TabProd[[#This Row],[Rental Equipment Invoice Value]]+AR111</f>
        <v>0</v>
      </c>
      <c r="Y112" s="14"/>
      <c r="Z112" s="14"/>
      <c r="AA112" s="15">
        <f t="shared" si="6"/>
        <v>0</v>
      </c>
      <c r="AB112" s="13"/>
      <c r="AC112" s="13"/>
      <c r="AD112" s="13"/>
      <c r="AE112" s="13"/>
      <c r="AF112" s="13"/>
      <c r="AG112" s="13"/>
      <c r="AH112" s="13"/>
      <c r="AI112" s="13"/>
      <c r="AJ112" s="13">
        <v>-23184.560000000001</v>
      </c>
      <c r="AK112" s="13"/>
      <c r="AL112" s="13"/>
      <c r="AM112" s="13"/>
      <c r="AN112" s="13"/>
      <c r="AO112" s="13"/>
      <c r="AP112" s="20">
        <f t="shared" si="7"/>
        <v>-23184.560000000001</v>
      </c>
      <c r="AQ112" s="13" t="str">
        <f>IF(TabProd[[#This Row],[Total Daily]]=0,"",TabProd[[#This Row],[Total]]/TabProd[[#This Row],[Total Daily]])</f>
        <v/>
      </c>
    </row>
    <row r="113" spans="1:43" x14ac:dyDescent="0.3">
      <c r="A113" s="26">
        <v>46023</v>
      </c>
      <c r="B113" s="24"/>
      <c r="C113" s="14"/>
      <c r="D113" s="22">
        <v>3380</v>
      </c>
      <c r="E113" s="15" t="s">
        <v>10</v>
      </c>
      <c r="F113" s="15" t="s">
        <v>35</v>
      </c>
      <c r="G113" s="15" t="s">
        <v>105</v>
      </c>
      <c r="H113" s="22">
        <v>4784</v>
      </c>
      <c r="I113" s="27">
        <v>46033</v>
      </c>
      <c r="J113" s="27">
        <v>46049</v>
      </c>
      <c r="K113" s="28">
        <v>9661.41</v>
      </c>
      <c r="L113" s="29">
        <f>SUM(TabProd[[#This Row],[Personal]:[Engineering]])</f>
        <v>9661.41</v>
      </c>
      <c r="M113" s="31" t="str">
        <f>IF(TabProd[[#This Row],[Amount Charged]]&lt;&gt;TabProd[[#This Row],[Value]],TabProd[[#This Row],[Amount Charged]]-TabProd[[#This Row],[Value]],"")</f>
        <v/>
      </c>
      <c r="N113" s="24">
        <v>5288</v>
      </c>
      <c r="O113" s="27"/>
      <c r="P113" s="37"/>
      <c r="Q113" s="34"/>
      <c r="R113" s="16"/>
      <c r="S113" s="15" t="str">
        <f t="shared" si="4"/>
        <v/>
      </c>
      <c r="T113" s="38"/>
      <c r="U113" s="34"/>
      <c r="V113" s="16"/>
      <c r="W113" s="15" t="str">
        <f t="shared" si="5"/>
        <v/>
      </c>
      <c r="X113" s="23">
        <f>TabProd[[#This Row],[Value]]-TabProd[[#This Row],[InvoiceTotal Value]]-TabProd[[#This Row],[Rental Equipment Invoice Value]]+AR113</f>
        <v>9661.41</v>
      </c>
      <c r="Y113" s="14">
        <v>48</v>
      </c>
      <c r="Z113" s="14"/>
      <c r="AA113" s="15">
        <f t="shared" si="6"/>
        <v>48</v>
      </c>
      <c r="AB113" s="13">
        <v>9661.41</v>
      </c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20">
        <f t="shared" si="7"/>
        <v>9661.41</v>
      </c>
      <c r="AQ113" s="13">
        <f>IF(TabProd[[#This Row],[Total Daily]]=0,"",TabProd[[#This Row],[Total]]/TabProd[[#This Row],[Total Daily]])</f>
        <v>201.27937499999999</v>
      </c>
    </row>
    <row r="114" spans="1:43" x14ac:dyDescent="0.3">
      <c r="A114" s="26">
        <v>46023</v>
      </c>
      <c r="B114" s="24" t="s">
        <v>101</v>
      </c>
      <c r="C114" s="14"/>
      <c r="D114" s="22">
        <v>3645</v>
      </c>
      <c r="E114" s="15" t="s">
        <v>11</v>
      </c>
      <c r="F114" s="15" t="s">
        <v>133</v>
      </c>
      <c r="G114" s="15" t="s">
        <v>134</v>
      </c>
      <c r="H114" s="22">
        <v>5299</v>
      </c>
      <c r="I114" s="27">
        <v>46033</v>
      </c>
      <c r="J114" s="27">
        <v>46039</v>
      </c>
      <c r="K114" s="28">
        <v>22477.08</v>
      </c>
      <c r="L114" s="29">
        <f>SUM(TabProd[[#This Row],[Personal]:[Engineering]])</f>
        <v>22477.08</v>
      </c>
      <c r="M114" s="31" t="str">
        <f>IF(TabProd[[#This Row],[Amount Charged]]&lt;&gt;TabProd[[#This Row],[Value]],TabProd[[#This Row],[Amount Charged]]-TabProd[[#This Row],[Value]],"")</f>
        <v/>
      </c>
      <c r="N114" s="24">
        <v>5397</v>
      </c>
      <c r="O114" s="27">
        <v>46057</v>
      </c>
      <c r="P114" s="37">
        <v>41</v>
      </c>
      <c r="Q114" s="34">
        <v>17577.080000000002</v>
      </c>
      <c r="R114" s="16">
        <v>46150</v>
      </c>
      <c r="S114" s="15">
        <f t="shared" si="4"/>
        <v>111</v>
      </c>
      <c r="T114" s="38">
        <v>2553</v>
      </c>
      <c r="U114" s="34">
        <v>4900</v>
      </c>
      <c r="V114" s="16">
        <v>46066</v>
      </c>
      <c r="W114" s="15">
        <f t="shared" si="5"/>
        <v>27</v>
      </c>
      <c r="X114" s="23">
        <f>TabProd[[#This Row],[Value]]-TabProd[[#This Row],[InvoiceTotal Value]]-TabProd[[#This Row],[Rental Equipment Invoice Value]]+AR113</f>
        <v>0</v>
      </c>
      <c r="Y114" s="14">
        <v>7</v>
      </c>
      <c r="Z114" s="14"/>
      <c r="AA114" s="15">
        <f t="shared" si="6"/>
        <v>7</v>
      </c>
      <c r="AB114" s="13">
        <v>16660</v>
      </c>
      <c r="AC114" s="13"/>
      <c r="AD114" s="13">
        <v>917.08</v>
      </c>
      <c r="AE114" s="13"/>
      <c r="AF114" s="13"/>
      <c r="AG114" s="13">
        <v>4900</v>
      </c>
      <c r="AH114" s="13"/>
      <c r="AI114" s="13"/>
      <c r="AJ114" s="13"/>
      <c r="AK114" s="13"/>
      <c r="AL114" s="13"/>
      <c r="AM114" s="13"/>
      <c r="AN114" s="13"/>
      <c r="AO114" s="13"/>
      <c r="AP114" s="20">
        <f t="shared" si="7"/>
        <v>22477.08</v>
      </c>
      <c r="AQ114" s="13">
        <f>IF(TabProd[[#This Row],[Total Daily]]=0,"",TabProd[[#This Row],[Total]]/TabProd[[#This Row],[Total Daily]])</f>
        <v>3211.011428571429</v>
      </c>
    </row>
    <row r="115" spans="1:43" x14ac:dyDescent="0.3">
      <c r="A115" s="26">
        <v>46023</v>
      </c>
      <c r="B115" s="24" t="s">
        <v>101</v>
      </c>
      <c r="C115" s="14"/>
      <c r="D115" s="22">
        <v>3810</v>
      </c>
      <c r="E115" s="15" t="s">
        <v>9</v>
      </c>
      <c r="F115" s="15" t="s">
        <v>28</v>
      </c>
      <c r="G115" s="15" t="s">
        <v>124</v>
      </c>
      <c r="H115" s="22">
        <v>3701</v>
      </c>
      <c r="I115" s="27">
        <v>46033</v>
      </c>
      <c r="J115" s="27">
        <v>46048</v>
      </c>
      <c r="K115" s="28">
        <v>93975.6</v>
      </c>
      <c r="L115" s="29">
        <f>SUM(TabProd[[#This Row],[Personal]:[Engineering]])</f>
        <v>93975.6</v>
      </c>
      <c r="M115" s="31" t="str">
        <f>IF(TabProd[[#This Row],[Amount Charged]]&lt;&gt;TabProd[[#This Row],[Value]],TabProd[[#This Row],[Amount Charged]]-TabProd[[#This Row],[Value]],"")</f>
        <v/>
      </c>
      <c r="N115" s="24">
        <v>5417</v>
      </c>
      <c r="O115" s="27">
        <v>46049</v>
      </c>
      <c r="P115" s="37">
        <v>1657</v>
      </c>
      <c r="Q115" s="34">
        <v>56385.36</v>
      </c>
      <c r="R115" s="16">
        <v>46055</v>
      </c>
      <c r="S115" s="15">
        <f t="shared" si="4"/>
        <v>7</v>
      </c>
      <c r="T115" s="38">
        <v>1018</v>
      </c>
      <c r="U115" s="34">
        <v>37590.239999999998</v>
      </c>
      <c r="V115" s="16">
        <v>46055</v>
      </c>
      <c r="W115" s="15">
        <f t="shared" si="5"/>
        <v>7</v>
      </c>
      <c r="X115" s="23">
        <f>TabProd[[#This Row],[Value]]-TabProd[[#This Row],[InvoiceTotal Value]]-TabProd[[#This Row],[Rental Equipment Invoice Value]]+AR114</f>
        <v>7.2759576141834259E-12</v>
      </c>
      <c r="Y115" s="14">
        <v>45</v>
      </c>
      <c r="Z115" s="14"/>
      <c r="AA115" s="15">
        <f t="shared" si="6"/>
        <v>45</v>
      </c>
      <c r="AB115" s="13">
        <v>56385.36</v>
      </c>
      <c r="AC115" s="13"/>
      <c r="AD115" s="13"/>
      <c r="AE115" s="13"/>
      <c r="AF115" s="13"/>
      <c r="AG115" s="13">
        <v>37590.239999999998</v>
      </c>
      <c r="AH115" s="13"/>
      <c r="AI115" s="13"/>
      <c r="AJ115" s="13"/>
      <c r="AK115" s="13"/>
      <c r="AL115" s="13"/>
      <c r="AM115" s="13"/>
      <c r="AN115" s="13"/>
      <c r="AO115" s="13"/>
      <c r="AP115" s="20">
        <f t="shared" si="7"/>
        <v>93975.6</v>
      </c>
      <c r="AQ115" s="13">
        <f>IF(TabProd[[#This Row],[Total Daily]]=0,"",TabProd[[#This Row],[Total]]/TabProd[[#This Row],[Total Daily]])</f>
        <v>2088.3466666666668</v>
      </c>
    </row>
    <row r="116" spans="1:43" x14ac:dyDescent="0.3">
      <c r="A116" s="26">
        <v>46023</v>
      </c>
      <c r="B116" s="24" t="s">
        <v>101</v>
      </c>
      <c r="C116" s="14"/>
      <c r="D116" s="22">
        <v>3445</v>
      </c>
      <c r="E116" s="15" t="s">
        <v>10</v>
      </c>
      <c r="F116" s="15" t="s">
        <v>34</v>
      </c>
      <c r="G116" s="15" t="s">
        <v>100</v>
      </c>
      <c r="H116" s="22">
        <v>4912</v>
      </c>
      <c r="I116" s="27">
        <v>46033</v>
      </c>
      <c r="J116" s="27">
        <v>46047</v>
      </c>
      <c r="K116" s="28">
        <v>103208.82</v>
      </c>
      <c r="L116" s="29">
        <f>SUM(TabProd[[#This Row],[Personal]:[Engineering]])</f>
        <v>103208.81999999999</v>
      </c>
      <c r="M116" s="31" t="str">
        <f>IF(TabProd[[#This Row],[Amount Charged]]&lt;&gt;TabProd[[#This Row],[Value]],TabProd[[#This Row],[Amount Charged]]-TabProd[[#This Row],[Value]],"")</f>
        <v/>
      </c>
      <c r="N116" s="24">
        <v>5448</v>
      </c>
      <c r="O116" s="27">
        <v>46048</v>
      </c>
      <c r="P116" s="37">
        <v>1727</v>
      </c>
      <c r="Q116" s="34">
        <v>93240.26</v>
      </c>
      <c r="R116" s="16">
        <v>46072</v>
      </c>
      <c r="S116" s="15">
        <f t="shared" si="4"/>
        <v>25</v>
      </c>
      <c r="T116" s="38">
        <v>1064</v>
      </c>
      <c r="U116" s="34">
        <v>9968.56</v>
      </c>
      <c r="V116" s="16">
        <v>46072</v>
      </c>
      <c r="W116" s="15">
        <f t="shared" si="5"/>
        <v>25</v>
      </c>
      <c r="X116" s="23">
        <f>TabProd[[#This Row],[Value]]-TabProd[[#This Row],[InvoiceTotal Value]]-TabProd[[#This Row],[Rental Equipment Invoice Value]]+AR116</f>
        <v>-1.8189894035458565E-12</v>
      </c>
      <c r="Y116" s="14">
        <v>42</v>
      </c>
      <c r="Z116" s="14"/>
      <c r="AA116" s="15">
        <f t="shared" si="6"/>
        <v>42</v>
      </c>
      <c r="AB116" s="13">
        <v>90537.86</v>
      </c>
      <c r="AC116" s="13"/>
      <c r="AD116" s="13">
        <v>2702.4</v>
      </c>
      <c r="AE116" s="13"/>
      <c r="AF116" s="13"/>
      <c r="AG116" s="13">
        <v>9968.56</v>
      </c>
      <c r="AH116" s="13"/>
      <c r="AI116" s="13"/>
      <c r="AJ116" s="13"/>
      <c r="AK116" s="13"/>
      <c r="AL116" s="13"/>
      <c r="AM116" s="13"/>
      <c r="AN116" s="13"/>
      <c r="AO116" s="13"/>
      <c r="AP116" s="20">
        <f t="shared" si="7"/>
        <v>103208.81999999999</v>
      </c>
      <c r="AQ116" s="13">
        <f>IF(TabProd[[#This Row],[Total Daily]]=0,"",TabProd[[#This Row],[Total]]/TabProd[[#This Row],[Total Daily]])</f>
        <v>2457.3528571428569</v>
      </c>
    </row>
    <row r="117" spans="1:43" x14ac:dyDescent="0.3">
      <c r="A117" s="26">
        <v>46023</v>
      </c>
      <c r="B117" s="24" t="s">
        <v>101</v>
      </c>
      <c r="C117" s="14"/>
      <c r="D117" s="22">
        <v>3651</v>
      </c>
      <c r="E117" s="15" t="s">
        <v>10</v>
      </c>
      <c r="F117" s="15" t="s">
        <v>50</v>
      </c>
      <c r="G117" s="15" t="s">
        <v>142</v>
      </c>
      <c r="H117" s="22">
        <v>5315</v>
      </c>
      <c r="I117" s="27">
        <v>46033</v>
      </c>
      <c r="J117" s="27">
        <v>46047</v>
      </c>
      <c r="K117" s="28">
        <v>111639.01</v>
      </c>
      <c r="L117" s="29">
        <f>SUM(TabProd[[#This Row],[Personal]:[Engineering]])</f>
        <v>111639.01</v>
      </c>
      <c r="M117" s="31" t="str">
        <f>IF(TabProd[[#This Row],[Amount Charged]]&lt;&gt;TabProd[[#This Row],[Value]],TabProd[[#This Row],[Amount Charged]]-TabProd[[#This Row],[Value]],"")</f>
        <v/>
      </c>
      <c r="N117" s="24">
        <v>5425</v>
      </c>
      <c r="O117" s="27">
        <v>46052</v>
      </c>
      <c r="P117" s="37">
        <v>1691</v>
      </c>
      <c r="Q117" s="34">
        <v>102541.51</v>
      </c>
      <c r="R117" s="16">
        <v>46063</v>
      </c>
      <c r="S117" s="15">
        <f t="shared" si="4"/>
        <v>16</v>
      </c>
      <c r="T117" s="38">
        <v>1040</v>
      </c>
      <c r="U117" s="34">
        <v>9097.5</v>
      </c>
      <c r="V117" s="16">
        <v>46063</v>
      </c>
      <c r="W117" s="15">
        <f t="shared" si="5"/>
        <v>16</v>
      </c>
      <c r="X117" s="23">
        <f>TabProd[[#This Row],[Value]]-TabProd[[#This Row],[InvoiceTotal Value]]-TabProd[[#This Row],[Rental Equipment Invoice Value]]+AR116</f>
        <v>0</v>
      </c>
      <c r="Y117" s="14">
        <v>41</v>
      </c>
      <c r="Z117" s="14">
        <v>4</v>
      </c>
      <c r="AA117" s="15">
        <f t="shared" si="6"/>
        <v>45</v>
      </c>
      <c r="AB117" s="13">
        <v>94990.909999999989</v>
      </c>
      <c r="AC117" s="13">
        <v>4468.6000000000004</v>
      </c>
      <c r="AD117" s="13">
        <v>3082</v>
      </c>
      <c r="AE117" s="13"/>
      <c r="AF117" s="13"/>
      <c r="AG117" s="13">
        <v>9097.5</v>
      </c>
      <c r="AH117" s="13"/>
      <c r="AI117" s="13"/>
      <c r="AJ117" s="13"/>
      <c r="AK117" s="13"/>
      <c r="AL117" s="13"/>
      <c r="AM117" s="13"/>
      <c r="AN117" s="13"/>
      <c r="AO117" s="13"/>
      <c r="AP117" s="20">
        <f t="shared" si="7"/>
        <v>111639.01</v>
      </c>
      <c r="AQ117" s="13">
        <f>IF(TabProd[[#This Row],[Total Daily]]=0,"",TabProd[[#This Row],[Total]]/TabProd[[#This Row],[Total Daily]])</f>
        <v>2480.8668888888888</v>
      </c>
    </row>
    <row r="118" spans="1:43" x14ac:dyDescent="0.3">
      <c r="A118" s="26">
        <v>46023</v>
      </c>
      <c r="B118" s="24" t="s">
        <v>101</v>
      </c>
      <c r="C118" s="14"/>
      <c r="D118" s="22">
        <v>3561</v>
      </c>
      <c r="E118" s="15" t="s">
        <v>11</v>
      </c>
      <c r="F118" s="15" t="s">
        <v>35</v>
      </c>
      <c r="G118" s="15" t="s">
        <v>125</v>
      </c>
      <c r="H118" s="22">
        <v>5121</v>
      </c>
      <c r="I118" s="27">
        <v>46034</v>
      </c>
      <c r="J118" s="27">
        <v>46048</v>
      </c>
      <c r="K118" s="28">
        <v>70889.429999999993</v>
      </c>
      <c r="L118" s="29">
        <f>SUM(TabProd[[#This Row],[Personal]:[Engineering]])</f>
        <v>70889.430000000008</v>
      </c>
      <c r="M118" s="31" t="str">
        <f>IF(TabProd[[#This Row],[Amount Charged]]&lt;&gt;TabProd[[#This Row],[Value]],TabProd[[#This Row],[Amount Charged]]-TabProd[[#This Row],[Value]],"")</f>
        <v/>
      </c>
      <c r="N118" s="24">
        <v>5426</v>
      </c>
      <c r="O118" s="27">
        <v>46052</v>
      </c>
      <c r="P118" s="37">
        <v>1688</v>
      </c>
      <c r="Q118" s="34">
        <v>70889.429999999993</v>
      </c>
      <c r="R118" s="16">
        <v>46062</v>
      </c>
      <c r="S118" s="15">
        <f t="shared" si="4"/>
        <v>14</v>
      </c>
      <c r="T118" s="38"/>
      <c r="U118" s="34"/>
      <c r="V118" s="16"/>
      <c r="W118" s="15" t="str">
        <f t="shared" si="5"/>
        <v/>
      </c>
      <c r="X118" s="23">
        <f>TabProd[[#This Row],[Value]]-TabProd[[#This Row],[InvoiceTotal Value]]-TabProd[[#This Row],[Rental Equipment Invoice Value]]+AR117</f>
        <v>1.4551915228366852E-11</v>
      </c>
      <c r="Y118" s="14">
        <v>38</v>
      </c>
      <c r="Z118" s="14"/>
      <c r="AA118" s="15">
        <f t="shared" si="6"/>
        <v>38</v>
      </c>
      <c r="AB118" s="13">
        <v>71036.320000000007</v>
      </c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>
        <v>-146.88999999999999</v>
      </c>
      <c r="AN118" s="13"/>
      <c r="AO118" s="13"/>
      <c r="AP118" s="20">
        <f t="shared" si="7"/>
        <v>70889.430000000008</v>
      </c>
      <c r="AQ118" s="13">
        <f>IF(TabProd[[#This Row],[Total Daily]]=0,"",TabProd[[#This Row],[Total]]/TabProd[[#This Row],[Total Daily]])</f>
        <v>1865.5113157894739</v>
      </c>
    </row>
    <row r="119" spans="1:43" x14ac:dyDescent="0.3">
      <c r="A119" s="26">
        <v>46023</v>
      </c>
      <c r="B119" s="24" t="s">
        <v>101</v>
      </c>
      <c r="C119" s="14"/>
      <c r="D119" s="22">
        <v>3460</v>
      </c>
      <c r="E119" s="15" t="s">
        <v>13</v>
      </c>
      <c r="F119" s="15" t="s">
        <v>148</v>
      </c>
      <c r="G119" s="15" t="s">
        <v>149</v>
      </c>
      <c r="H119" s="22"/>
      <c r="I119" s="27">
        <v>46036</v>
      </c>
      <c r="J119" s="27">
        <v>46044</v>
      </c>
      <c r="K119" s="28">
        <v>75522.490000000005</v>
      </c>
      <c r="L119" s="29">
        <f>SUM(TabProd[[#This Row],[Personal]:[Engineering]])</f>
        <v>75522.490000000005</v>
      </c>
      <c r="M119" s="31" t="str">
        <f>IF(TabProd[[#This Row],[Amount Charged]]&lt;&gt;TabProd[[#This Row],[Value]],TabProd[[#This Row],[Amount Charged]]-TabProd[[#This Row],[Value]],"")</f>
        <v/>
      </c>
      <c r="N119" s="24">
        <v>5427</v>
      </c>
      <c r="O119" s="27">
        <v>46057</v>
      </c>
      <c r="P119" s="37">
        <v>1694</v>
      </c>
      <c r="Q119" s="34">
        <v>75522.490000000005</v>
      </c>
      <c r="R119" s="16">
        <v>46064</v>
      </c>
      <c r="S119" s="15">
        <f t="shared" si="4"/>
        <v>20</v>
      </c>
      <c r="T119" s="38"/>
      <c r="U119" s="34"/>
      <c r="V119" s="16"/>
      <c r="W119" s="15" t="str">
        <f t="shared" si="5"/>
        <v/>
      </c>
      <c r="X119" s="23">
        <f>TabProd[[#This Row],[Value]]-TabProd[[#This Row],[InvoiceTotal Value]]-TabProd[[#This Row],[Rental Equipment Invoice Value]]+AR119</f>
        <v>0</v>
      </c>
      <c r="Y119" s="14">
        <v>20</v>
      </c>
      <c r="Z119" s="14"/>
      <c r="AA119" s="15">
        <f t="shared" si="6"/>
        <v>20</v>
      </c>
      <c r="AB119" s="13">
        <v>35520.49</v>
      </c>
      <c r="AC119" s="13"/>
      <c r="AD119" s="13">
        <v>39165.08</v>
      </c>
      <c r="AE119" s="13">
        <v>836.92</v>
      </c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20">
        <f t="shared" si="7"/>
        <v>75522.490000000005</v>
      </c>
      <c r="AQ119" s="13">
        <f>IF(TabProd[[#This Row],[Total Daily]]=0,"",TabProd[[#This Row],[Total]]/TabProd[[#This Row],[Total Daily]])</f>
        <v>3776.1245000000004</v>
      </c>
    </row>
    <row r="120" spans="1:43" x14ac:dyDescent="0.3">
      <c r="A120" s="26">
        <v>46054</v>
      </c>
      <c r="B120" s="24" t="s">
        <v>101</v>
      </c>
      <c r="C120" s="14"/>
      <c r="D120" s="22">
        <v>3460</v>
      </c>
      <c r="E120" s="15" t="s">
        <v>13</v>
      </c>
      <c r="F120" s="15" t="s">
        <v>148</v>
      </c>
      <c r="G120" s="15" t="s">
        <v>149</v>
      </c>
      <c r="H120" s="22"/>
      <c r="I120" s="27">
        <v>46036</v>
      </c>
      <c r="J120" s="27">
        <v>46044</v>
      </c>
      <c r="K120" s="28">
        <v>-586.99</v>
      </c>
      <c r="L120" s="29">
        <f>SUM(TabProd[[#This Row],[Personal]:[Engineering]])</f>
        <v>-586.99</v>
      </c>
      <c r="M120" s="31" t="str">
        <f>IF(TabProd[[#This Row],[Amount Charged]]&lt;&gt;TabProd[[#This Row],[Value]],TabProd[[#This Row],[Amount Charged]]-TabProd[[#This Row],[Value]],"")</f>
        <v/>
      </c>
      <c r="N120" s="24">
        <v>5427</v>
      </c>
      <c r="O120" s="27">
        <v>46057</v>
      </c>
      <c r="P120" s="37">
        <v>1694</v>
      </c>
      <c r="Q120" s="34">
        <v>-586.99</v>
      </c>
      <c r="R120" s="16">
        <v>46064</v>
      </c>
      <c r="S120" s="15">
        <f t="shared" si="4"/>
        <v>20</v>
      </c>
      <c r="T120" s="38"/>
      <c r="U120" s="34"/>
      <c r="V120" s="16"/>
      <c r="W120" s="15" t="str">
        <f t="shared" si="5"/>
        <v/>
      </c>
      <c r="X120" s="23">
        <f>TabProd[[#This Row],[Value]]-TabProd[[#This Row],[InvoiceTotal Value]]-TabProd[[#This Row],[Rental Equipment Invoice Value]]+AR120</f>
        <v>0</v>
      </c>
      <c r="Y120" s="14"/>
      <c r="Z120" s="14"/>
      <c r="AA120" s="15">
        <f t="shared" si="6"/>
        <v>0</v>
      </c>
      <c r="AB120" s="13"/>
      <c r="AC120" s="13"/>
      <c r="AD120" s="13"/>
      <c r="AE120" s="13"/>
      <c r="AF120" s="13"/>
      <c r="AG120" s="13"/>
      <c r="AH120" s="13"/>
      <c r="AI120" s="13">
        <v>-586.99</v>
      </c>
      <c r="AJ120" s="13"/>
      <c r="AK120" s="13"/>
      <c r="AL120" s="13"/>
      <c r="AM120" s="13"/>
      <c r="AN120" s="13"/>
      <c r="AO120" s="13"/>
      <c r="AP120" s="20">
        <f t="shared" si="7"/>
        <v>-586.99</v>
      </c>
      <c r="AQ120" s="13" t="str">
        <f>IF(TabProd[[#This Row],[Total Daily]]=0,"",TabProd[[#This Row],[Total]]/TabProd[[#This Row],[Total Daily]])</f>
        <v/>
      </c>
    </row>
    <row r="121" spans="1:43" x14ac:dyDescent="0.3">
      <c r="A121" s="26">
        <v>46023</v>
      </c>
      <c r="B121" s="24" t="s">
        <v>101</v>
      </c>
      <c r="C121" s="14"/>
      <c r="D121" s="22">
        <v>3597</v>
      </c>
      <c r="E121" s="15" t="s">
        <v>10</v>
      </c>
      <c r="F121" s="15" t="s">
        <v>26</v>
      </c>
      <c r="G121" s="15" t="s">
        <v>147</v>
      </c>
      <c r="H121" s="22">
        <v>4852</v>
      </c>
      <c r="I121" s="27">
        <v>46037</v>
      </c>
      <c r="J121" s="27">
        <v>46050</v>
      </c>
      <c r="K121" s="28">
        <v>464574.82</v>
      </c>
      <c r="L121" s="29">
        <f>SUM(TabProd[[#This Row],[Personal]:[Engineering]])</f>
        <v>464574.82</v>
      </c>
      <c r="M121" s="31" t="str">
        <f>IF(TabProd[[#This Row],[Amount Charged]]&lt;&gt;TabProd[[#This Row],[Value]],TabProd[[#This Row],[Amount Charged]]-TabProd[[#This Row],[Value]],"")</f>
        <v/>
      </c>
      <c r="N121" s="24">
        <v>5436</v>
      </c>
      <c r="O121" s="27">
        <v>46052</v>
      </c>
      <c r="P121" s="37">
        <v>1665</v>
      </c>
      <c r="Q121" s="34">
        <v>378674.42</v>
      </c>
      <c r="R121" s="16">
        <v>46056</v>
      </c>
      <c r="S121" s="15">
        <f t="shared" si="4"/>
        <v>6</v>
      </c>
      <c r="T121" s="38">
        <v>1026</v>
      </c>
      <c r="U121" s="55">
        <v>85900.4</v>
      </c>
      <c r="V121" s="16">
        <v>46056</v>
      </c>
      <c r="W121" s="15">
        <f t="shared" si="5"/>
        <v>6</v>
      </c>
      <c r="X121" s="23">
        <f>TabProd[[#This Row],[Value]]-TabProd[[#This Row],[InvoiceTotal Value]]-TabProd[[#This Row],[Rental Equipment Invoice Value]]+AR120</f>
        <v>2.9103830456733704E-11</v>
      </c>
      <c r="Y121" s="14">
        <v>168</v>
      </c>
      <c r="Z121" s="14"/>
      <c r="AA121" s="15">
        <f t="shared" si="6"/>
        <v>168</v>
      </c>
      <c r="AB121" s="13">
        <v>326617.21999999997</v>
      </c>
      <c r="AC121" s="13"/>
      <c r="AD121" s="13">
        <v>1657.2</v>
      </c>
      <c r="AE121" s="13">
        <v>50400</v>
      </c>
      <c r="AF121" s="13"/>
      <c r="AG121" s="13">
        <v>85901.759999999995</v>
      </c>
      <c r="AH121" s="13"/>
      <c r="AI121" s="13"/>
      <c r="AJ121" s="13"/>
      <c r="AK121" s="13"/>
      <c r="AL121" s="13"/>
      <c r="AM121" s="13">
        <v>-1.36</v>
      </c>
      <c r="AN121" s="13"/>
      <c r="AO121" s="13"/>
      <c r="AP121" s="20">
        <f t="shared" si="7"/>
        <v>464574.82</v>
      </c>
      <c r="AQ121" s="13">
        <f>IF(TabProd[[#This Row],[Total Daily]]=0,"",TabProd[[#This Row],[Total]]/TabProd[[#This Row],[Total Daily]])</f>
        <v>2765.3263095238094</v>
      </c>
    </row>
    <row r="122" spans="1:43" x14ac:dyDescent="0.3">
      <c r="A122" s="26">
        <v>46023</v>
      </c>
      <c r="B122" s="24" t="s">
        <v>101</v>
      </c>
      <c r="C122" s="14"/>
      <c r="D122" s="22">
        <v>3598</v>
      </c>
      <c r="E122" s="15" t="s">
        <v>10</v>
      </c>
      <c r="F122" s="15" t="s">
        <v>26</v>
      </c>
      <c r="G122" s="15" t="s">
        <v>147</v>
      </c>
      <c r="H122" s="22">
        <v>5176</v>
      </c>
      <c r="I122" s="27">
        <v>46037</v>
      </c>
      <c r="J122" s="27">
        <v>46043</v>
      </c>
      <c r="K122" s="28">
        <v>65006.400000000001</v>
      </c>
      <c r="L122" s="29">
        <f>SUM(TabProd[[#This Row],[Personal]:[Engineering]])</f>
        <v>65006.400000000009</v>
      </c>
      <c r="M122" s="31" t="str">
        <f>IF(TabProd[[#This Row],[Amount Charged]]&lt;&gt;TabProd[[#This Row],[Value]],TabProd[[#This Row],[Amount Charged]]-TabProd[[#This Row],[Value]],"")</f>
        <v/>
      </c>
      <c r="N122" s="24">
        <v>5437</v>
      </c>
      <c r="O122" s="27">
        <v>46045</v>
      </c>
      <c r="P122" s="37">
        <v>1659</v>
      </c>
      <c r="Q122" s="34">
        <v>59277.04</v>
      </c>
      <c r="R122" s="16">
        <v>46055</v>
      </c>
      <c r="S122" s="15">
        <f t="shared" si="4"/>
        <v>12</v>
      </c>
      <c r="T122" s="38">
        <v>1019</v>
      </c>
      <c r="U122" s="34">
        <v>5729.36</v>
      </c>
      <c r="V122" s="16">
        <v>46055</v>
      </c>
      <c r="W122" s="15">
        <f t="shared" si="5"/>
        <v>12</v>
      </c>
      <c r="X122" s="23">
        <f>TabProd[[#This Row],[Value]]-TabProd[[#This Row],[InvoiceTotal Value]]-TabProd[[#This Row],[Rental Equipment Invoice Value]]+AR121</f>
        <v>8.1854523159563541E-12</v>
      </c>
      <c r="Y122" s="14">
        <v>25</v>
      </c>
      <c r="Z122" s="14"/>
      <c r="AA122" s="15">
        <f t="shared" si="6"/>
        <v>25</v>
      </c>
      <c r="AB122" s="13">
        <v>47915.94</v>
      </c>
      <c r="AC122" s="13"/>
      <c r="AD122" s="13">
        <v>1242.9000000000001</v>
      </c>
      <c r="AE122" s="13">
        <v>10118.200000000001</v>
      </c>
      <c r="AF122" s="13"/>
      <c r="AG122" s="13">
        <v>5729.36</v>
      </c>
      <c r="AH122" s="13"/>
      <c r="AI122" s="13"/>
      <c r="AJ122" s="13"/>
      <c r="AK122" s="13"/>
      <c r="AL122" s="13"/>
      <c r="AM122" s="13"/>
      <c r="AN122" s="13"/>
      <c r="AO122" s="13"/>
      <c r="AP122" s="20">
        <f t="shared" si="7"/>
        <v>65006.400000000009</v>
      </c>
      <c r="AQ122" s="13">
        <f>IF(TabProd[[#This Row],[Total Daily]]=0,"",TabProd[[#This Row],[Total]]/TabProd[[#This Row],[Total Daily]])</f>
        <v>2600.2560000000003</v>
      </c>
    </row>
    <row r="123" spans="1:43" x14ac:dyDescent="0.3">
      <c r="A123" s="26">
        <v>46023</v>
      </c>
      <c r="B123" s="24" t="s">
        <v>101</v>
      </c>
      <c r="C123" s="14"/>
      <c r="D123" s="22">
        <v>3602</v>
      </c>
      <c r="E123" s="15" t="s">
        <v>10</v>
      </c>
      <c r="F123" s="15" t="s">
        <v>26</v>
      </c>
      <c r="G123" s="15" t="s">
        <v>147</v>
      </c>
      <c r="H123" s="22">
        <v>5192</v>
      </c>
      <c r="I123" s="27">
        <v>46037</v>
      </c>
      <c r="J123" s="27">
        <v>46043</v>
      </c>
      <c r="K123" s="28">
        <v>38030.06</v>
      </c>
      <c r="L123" s="29">
        <f>SUM(TabProd[[#This Row],[Personal]:[Engineering]])</f>
        <v>38030.06</v>
      </c>
      <c r="M123" s="31" t="str">
        <f>IF(TabProd[[#This Row],[Amount Charged]]&lt;&gt;TabProd[[#This Row],[Value]],TabProd[[#This Row],[Amount Charged]]-TabProd[[#This Row],[Value]],"")</f>
        <v/>
      </c>
      <c r="N123" s="24">
        <v>5438</v>
      </c>
      <c r="O123" s="27">
        <v>46045</v>
      </c>
      <c r="P123" s="37">
        <v>1660</v>
      </c>
      <c r="Q123" s="34">
        <v>35230.06</v>
      </c>
      <c r="R123" s="16">
        <v>46055</v>
      </c>
      <c r="S123" s="15">
        <f t="shared" si="4"/>
        <v>12</v>
      </c>
      <c r="T123" s="38">
        <v>1020</v>
      </c>
      <c r="U123" s="34">
        <v>2800</v>
      </c>
      <c r="V123" s="16">
        <v>46055</v>
      </c>
      <c r="W123" s="15">
        <f t="shared" si="5"/>
        <v>12</v>
      </c>
      <c r="X123" s="23">
        <f>TabProd[[#This Row],[Value]]-TabProd[[#This Row],[InvoiceTotal Value]]-TabProd[[#This Row],[Rental Equipment Invoice Value]]+AR122</f>
        <v>0</v>
      </c>
      <c r="Y123" s="14">
        <v>14</v>
      </c>
      <c r="Z123" s="14"/>
      <c r="AA123" s="15">
        <f t="shared" si="6"/>
        <v>14</v>
      </c>
      <c r="AB123" s="13">
        <v>27360.2</v>
      </c>
      <c r="AC123" s="13"/>
      <c r="AD123" s="13">
        <v>414.3</v>
      </c>
      <c r="AE123" s="13">
        <v>7455.56</v>
      </c>
      <c r="AF123" s="13"/>
      <c r="AG123" s="13">
        <v>2800</v>
      </c>
      <c r="AH123" s="13"/>
      <c r="AI123" s="13"/>
      <c r="AJ123" s="13"/>
      <c r="AK123" s="13"/>
      <c r="AL123" s="13"/>
      <c r="AM123" s="13"/>
      <c r="AN123" s="13"/>
      <c r="AO123" s="13"/>
      <c r="AP123" s="20">
        <f t="shared" si="7"/>
        <v>38030.06</v>
      </c>
      <c r="AQ123" s="13">
        <f>IF(TabProd[[#This Row],[Total Daily]]=0,"",TabProd[[#This Row],[Total]]/TabProd[[#This Row],[Total Daily]])</f>
        <v>2716.4328571428568</v>
      </c>
    </row>
    <row r="124" spans="1:43" x14ac:dyDescent="0.3">
      <c r="A124" s="26">
        <v>46023</v>
      </c>
      <c r="B124" s="24" t="s">
        <v>101</v>
      </c>
      <c r="C124" s="14"/>
      <c r="D124" s="22">
        <v>3478</v>
      </c>
      <c r="E124" s="15" t="s">
        <v>12</v>
      </c>
      <c r="F124" s="15" t="s">
        <v>29</v>
      </c>
      <c r="G124" s="15" t="s">
        <v>126</v>
      </c>
      <c r="H124" s="22">
        <v>4984</v>
      </c>
      <c r="I124" s="27">
        <v>46037</v>
      </c>
      <c r="J124" s="27">
        <v>46099</v>
      </c>
      <c r="K124" s="28">
        <v>21460</v>
      </c>
      <c r="L124" s="29">
        <f>SUM(TabProd[[#This Row],[Personal]:[Engineering]])</f>
        <v>21460</v>
      </c>
      <c r="M124" s="31" t="str">
        <f>IF(TabProd[[#This Row],[Amount Charged]]&lt;&gt;TabProd[[#This Row],[Value]],TabProd[[#This Row],[Amount Charged]]-TabProd[[#This Row],[Value]],"")</f>
        <v/>
      </c>
      <c r="N124" s="24">
        <v>5455</v>
      </c>
      <c r="O124" s="27">
        <v>46101</v>
      </c>
      <c r="P124" s="37"/>
      <c r="Q124" s="34"/>
      <c r="R124" s="16"/>
      <c r="S124" s="15" t="str">
        <f t="shared" si="4"/>
        <v/>
      </c>
      <c r="T124" s="38">
        <v>1124</v>
      </c>
      <c r="U124" s="34">
        <v>21460</v>
      </c>
      <c r="V124" s="16">
        <v>46113</v>
      </c>
      <c r="W124" s="15">
        <f t="shared" si="5"/>
        <v>14</v>
      </c>
      <c r="X124" s="23">
        <f>TabProd[[#This Row],[Value]]-TabProd[[#This Row],[InvoiceTotal Value]]-TabProd[[#This Row],[Rental Equipment Invoice Value]]+AR123</f>
        <v>0</v>
      </c>
      <c r="Y124" s="14"/>
      <c r="Z124" s="14"/>
      <c r="AA124" s="15">
        <f t="shared" si="6"/>
        <v>0</v>
      </c>
      <c r="AB124" s="13"/>
      <c r="AC124" s="13"/>
      <c r="AD124" s="13"/>
      <c r="AE124" s="13"/>
      <c r="AF124" s="13"/>
      <c r="AG124" s="13">
        <v>21460</v>
      </c>
      <c r="AH124" s="13"/>
      <c r="AI124" s="13"/>
      <c r="AJ124" s="13"/>
      <c r="AK124" s="13"/>
      <c r="AL124" s="13"/>
      <c r="AM124" s="13"/>
      <c r="AN124" s="13"/>
      <c r="AO124" s="13"/>
      <c r="AP124" s="20">
        <f t="shared" si="7"/>
        <v>21460</v>
      </c>
      <c r="AQ124" s="13" t="str">
        <f>IF(TabProd[[#This Row],[Total Daily]]=0,"",TabProd[[#This Row],[Total]]/TabProd[[#This Row],[Total Daily]])</f>
        <v/>
      </c>
    </row>
    <row r="125" spans="1:43" x14ac:dyDescent="0.3">
      <c r="A125" s="26">
        <v>46054</v>
      </c>
      <c r="B125" s="24" t="s">
        <v>101</v>
      </c>
      <c r="C125" s="14"/>
      <c r="D125" s="22">
        <v>3478</v>
      </c>
      <c r="E125" s="15" t="s">
        <v>12</v>
      </c>
      <c r="F125" s="15" t="s">
        <v>29</v>
      </c>
      <c r="G125" s="15" t="s">
        <v>126</v>
      </c>
      <c r="H125" s="22">
        <v>4984</v>
      </c>
      <c r="I125" s="27">
        <v>46037</v>
      </c>
      <c r="J125" s="27">
        <v>46099</v>
      </c>
      <c r="K125" s="28">
        <v>40880</v>
      </c>
      <c r="L125" s="29">
        <f>SUM(TabProd[[#This Row],[Personal]:[Engineering]])</f>
        <v>40880</v>
      </c>
      <c r="M125" s="31" t="str">
        <f>IF(TabProd[[#This Row],[Amount Charged]]&lt;&gt;TabProd[[#This Row],[Value]],TabProd[[#This Row],[Amount Charged]]-TabProd[[#This Row],[Value]],"")</f>
        <v/>
      </c>
      <c r="N125" s="24">
        <v>5455</v>
      </c>
      <c r="O125" s="27">
        <v>46101</v>
      </c>
      <c r="P125" s="37"/>
      <c r="Q125" s="34"/>
      <c r="R125" s="16"/>
      <c r="S125" s="15" t="str">
        <f t="shared" si="4"/>
        <v/>
      </c>
      <c r="T125" s="38">
        <v>1124</v>
      </c>
      <c r="U125" s="34">
        <v>40880</v>
      </c>
      <c r="V125" s="16">
        <v>46113</v>
      </c>
      <c r="W125" s="15">
        <f t="shared" si="5"/>
        <v>14</v>
      </c>
      <c r="X125" s="23">
        <f>TabProd[[#This Row],[Value]]-TabProd[[#This Row],[InvoiceTotal Value]]-TabProd[[#This Row],[Rental Equipment Invoice Value]]+AR124</f>
        <v>0</v>
      </c>
      <c r="Y125" s="14"/>
      <c r="Z125" s="14"/>
      <c r="AA125" s="15">
        <f t="shared" si="6"/>
        <v>0</v>
      </c>
      <c r="AB125" s="13"/>
      <c r="AC125" s="13"/>
      <c r="AD125" s="13"/>
      <c r="AE125" s="13"/>
      <c r="AF125" s="13"/>
      <c r="AG125" s="13">
        <v>40880</v>
      </c>
      <c r="AH125" s="13"/>
      <c r="AI125" s="13"/>
      <c r="AJ125" s="13"/>
      <c r="AK125" s="13"/>
      <c r="AL125" s="13"/>
      <c r="AM125" s="13"/>
      <c r="AN125" s="13"/>
      <c r="AO125" s="13"/>
      <c r="AP125" s="20">
        <f t="shared" si="7"/>
        <v>40880</v>
      </c>
      <c r="AQ125" s="13" t="str">
        <f>IF(TabProd[[#This Row],[Total Daily]]=0,"",TabProd[[#This Row],[Total]]/TabProd[[#This Row],[Total Daily]])</f>
        <v/>
      </c>
    </row>
    <row r="126" spans="1:43" x14ac:dyDescent="0.3">
      <c r="A126" s="26">
        <v>46082</v>
      </c>
      <c r="B126" s="24" t="s">
        <v>101</v>
      </c>
      <c r="C126" s="14"/>
      <c r="D126" s="22">
        <v>3478</v>
      </c>
      <c r="E126" s="15" t="s">
        <v>12</v>
      </c>
      <c r="F126" s="15" t="s">
        <v>29</v>
      </c>
      <c r="G126" s="15" t="s">
        <v>126</v>
      </c>
      <c r="H126" s="22">
        <v>4984</v>
      </c>
      <c r="I126" s="27">
        <v>46037</v>
      </c>
      <c r="J126" s="27">
        <v>46099</v>
      </c>
      <c r="K126" s="28">
        <v>11580</v>
      </c>
      <c r="L126" s="29">
        <f>SUM(TabProd[[#This Row],[Personal]:[Engineering]])</f>
        <v>11580</v>
      </c>
      <c r="M126" s="31" t="str">
        <f>IF(TabProd[[#This Row],[Amount Charged]]&lt;&gt;TabProd[[#This Row],[Value]],TabProd[[#This Row],[Amount Charged]]-TabProd[[#This Row],[Value]],"")</f>
        <v/>
      </c>
      <c r="N126" s="24">
        <v>5455</v>
      </c>
      <c r="O126" s="27">
        <v>46101</v>
      </c>
      <c r="P126" s="37"/>
      <c r="Q126" s="34"/>
      <c r="R126" s="16"/>
      <c r="S126" s="15" t="str">
        <f t="shared" si="4"/>
        <v/>
      </c>
      <c r="T126" s="38">
        <v>1124</v>
      </c>
      <c r="U126" s="34">
        <v>11580</v>
      </c>
      <c r="V126" s="16">
        <v>46113</v>
      </c>
      <c r="W126" s="15">
        <f t="shared" si="5"/>
        <v>14</v>
      </c>
      <c r="X126" s="23">
        <f>TabProd[[#This Row],[Value]]-TabProd[[#This Row],[InvoiceTotal Value]]-TabProd[[#This Row],[Rental Equipment Invoice Value]]+AR125</f>
        <v>0</v>
      </c>
      <c r="Y126" s="14"/>
      <c r="Z126" s="14"/>
      <c r="AA126" s="15">
        <f t="shared" si="6"/>
        <v>0</v>
      </c>
      <c r="AB126" s="13"/>
      <c r="AC126" s="13"/>
      <c r="AD126" s="13"/>
      <c r="AE126" s="13"/>
      <c r="AF126" s="13"/>
      <c r="AG126" s="13">
        <v>11580</v>
      </c>
      <c r="AH126" s="13"/>
      <c r="AI126" s="13"/>
      <c r="AJ126" s="13"/>
      <c r="AK126" s="13"/>
      <c r="AL126" s="13"/>
      <c r="AM126" s="13"/>
      <c r="AN126" s="13"/>
      <c r="AO126" s="13"/>
      <c r="AP126" s="20">
        <f t="shared" si="7"/>
        <v>11580</v>
      </c>
      <c r="AQ126" s="13" t="str">
        <f>IF(TabProd[[#This Row],[Total Daily]]=0,"",TabProd[[#This Row],[Total]]/TabProd[[#This Row],[Total Daily]])</f>
        <v/>
      </c>
    </row>
    <row r="127" spans="1:43" x14ac:dyDescent="0.3">
      <c r="A127" s="26">
        <v>46023</v>
      </c>
      <c r="B127" s="24" t="s">
        <v>101</v>
      </c>
      <c r="C127" s="14"/>
      <c r="D127" s="22">
        <v>3643</v>
      </c>
      <c r="E127" s="15" t="s">
        <v>12</v>
      </c>
      <c r="F127" s="15" t="s">
        <v>50</v>
      </c>
      <c r="G127" s="15" t="s">
        <v>143</v>
      </c>
      <c r="H127" s="22">
        <v>5185</v>
      </c>
      <c r="I127" s="27">
        <v>46038</v>
      </c>
      <c r="J127" s="27">
        <v>46047</v>
      </c>
      <c r="K127" s="28">
        <v>413953.98</v>
      </c>
      <c r="L127" s="29">
        <f>SUM(TabProd[[#This Row],[Personal]:[Engineering]])</f>
        <v>413953.98</v>
      </c>
      <c r="M127" s="31" t="str">
        <f>IF(TabProd[[#This Row],[Amount Charged]]&lt;&gt;TabProd[[#This Row],[Value]],TabProd[[#This Row],[Amount Charged]]-TabProd[[#This Row],[Value]],"")</f>
        <v/>
      </c>
      <c r="N127" s="24">
        <v>5432</v>
      </c>
      <c r="O127" s="27">
        <v>46059</v>
      </c>
      <c r="P127" s="37">
        <v>1705</v>
      </c>
      <c r="Q127" s="34">
        <v>206584.13</v>
      </c>
      <c r="R127" s="16">
        <v>46066</v>
      </c>
      <c r="S127" s="15">
        <f t="shared" si="4"/>
        <v>19</v>
      </c>
      <c r="T127" s="38">
        <v>1047</v>
      </c>
      <c r="U127" s="34">
        <v>207369.85</v>
      </c>
      <c r="V127" s="16">
        <v>46066</v>
      </c>
      <c r="W127" s="15">
        <f t="shared" si="5"/>
        <v>19</v>
      </c>
      <c r="X127" s="23">
        <f>TabProd[[#This Row],[Value]]-TabProd[[#This Row],[InvoiceTotal Value]]-TabProd[[#This Row],[Rental Equipment Invoice Value]]+AR126</f>
        <v>-2.9103830456733704E-11</v>
      </c>
      <c r="Y127" s="14">
        <v>65</v>
      </c>
      <c r="Z127" s="14">
        <v>8</v>
      </c>
      <c r="AA127" s="15">
        <f t="shared" si="6"/>
        <v>73</v>
      </c>
      <c r="AB127" s="13">
        <v>177728.41</v>
      </c>
      <c r="AC127" s="13">
        <v>10547.68</v>
      </c>
      <c r="AD127" s="13">
        <v>5508.04</v>
      </c>
      <c r="AE127" s="13"/>
      <c r="AF127" s="13"/>
      <c r="AG127" s="13">
        <v>201802.86</v>
      </c>
      <c r="AH127" s="13">
        <v>5566.99</v>
      </c>
      <c r="AI127" s="13"/>
      <c r="AJ127" s="13">
        <v>12800</v>
      </c>
      <c r="AK127" s="13"/>
      <c r="AL127" s="13"/>
      <c r="AM127" s="13"/>
      <c r="AN127" s="13"/>
      <c r="AO127" s="13"/>
      <c r="AP127" s="20">
        <f t="shared" si="7"/>
        <v>413953.98</v>
      </c>
      <c r="AQ127" s="13">
        <f>IF(TabProd[[#This Row],[Total Daily]]=0,"",TabProd[[#This Row],[Total]]/TabProd[[#This Row],[Total Daily]])</f>
        <v>5670.6024657534244</v>
      </c>
    </row>
    <row r="128" spans="1:43" x14ac:dyDescent="0.3">
      <c r="A128" s="26">
        <v>46023</v>
      </c>
      <c r="B128" s="24" t="s">
        <v>101</v>
      </c>
      <c r="C128" s="14"/>
      <c r="D128" s="22">
        <v>3566</v>
      </c>
      <c r="E128" s="15" t="s">
        <v>10</v>
      </c>
      <c r="F128" s="15" t="s">
        <v>26</v>
      </c>
      <c r="G128" s="15" t="s">
        <v>121</v>
      </c>
      <c r="H128" s="22">
        <v>5116</v>
      </c>
      <c r="I128" s="27">
        <v>46039</v>
      </c>
      <c r="J128" s="27">
        <v>46060</v>
      </c>
      <c r="K128" s="28">
        <v>32227.39</v>
      </c>
      <c r="L128" s="29">
        <f>SUM(TabProd[[#This Row],[Personal]:[Engineering]])</f>
        <v>32227.39</v>
      </c>
      <c r="M128" s="31" t="str">
        <f>IF(TabProd[[#This Row],[Amount Charged]]&lt;&gt;TabProd[[#This Row],[Value]],TabProd[[#This Row],[Amount Charged]]-TabProd[[#This Row],[Value]],"")</f>
        <v/>
      </c>
      <c r="N128" s="24">
        <v>5471</v>
      </c>
      <c r="O128" s="27">
        <v>46060</v>
      </c>
      <c r="P128" s="37"/>
      <c r="Q128" s="34"/>
      <c r="R128" s="16"/>
      <c r="S128" s="15" t="str">
        <f t="shared" si="4"/>
        <v/>
      </c>
      <c r="T128" s="38">
        <v>1037</v>
      </c>
      <c r="U128" s="34">
        <v>32227.39</v>
      </c>
      <c r="V128" s="16">
        <v>46059</v>
      </c>
      <c r="W128" s="15">
        <f t="shared" si="5"/>
        <v>-1</v>
      </c>
      <c r="X128" s="23">
        <f>TabProd[[#This Row],[Value]]-TabProd[[#This Row],[InvoiceTotal Value]]-TabProd[[#This Row],[Rental Equipment Invoice Value]]+AR127</f>
        <v>0</v>
      </c>
      <c r="Y128" s="14"/>
      <c r="Z128" s="14"/>
      <c r="AA128" s="15">
        <f t="shared" si="6"/>
        <v>0</v>
      </c>
      <c r="AB128" s="13"/>
      <c r="AC128" s="13"/>
      <c r="AD128" s="13"/>
      <c r="AE128" s="13"/>
      <c r="AF128" s="13">
        <v>11074.8</v>
      </c>
      <c r="AG128" s="13"/>
      <c r="AH128" s="13"/>
      <c r="AI128" s="13"/>
      <c r="AJ128" s="13"/>
      <c r="AK128" s="13"/>
      <c r="AL128" s="13"/>
      <c r="AM128" s="13">
        <v>21152.59</v>
      </c>
      <c r="AN128" s="13"/>
      <c r="AO128" s="13"/>
      <c r="AP128" s="20">
        <f t="shared" si="7"/>
        <v>32227.39</v>
      </c>
      <c r="AQ128" s="13" t="str">
        <f>IF(TabProd[[#This Row],[Total Daily]]=0,"",TabProd[[#This Row],[Total]]/TabProd[[#This Row],[Total Daily]])</f>
        <v/>
      </c>
    </row>
    <row r="129" spans="1:43" x14ac:dyDescent="0.3">
      <c r="A129" s="26">
        <v>46023</v>
      </c>
      <c r="B129" s="24" t="s">
        <v>101</v>
      </c>
      <c r="C129" s="14"/>
      <c r="D129" s="22">
        <v>3500</v>
      </c>
      <c r="E129" s="15" t="s">
        <v>10</v>
      </c>
      <c r="F129" s="15" t="s">
        <v>35</v>
      </c>
      <c r="G129" s="15" t="s">
        <v>122</v>
      </c>
      <c r="H129" s="22">
        <v>5016</v>
      </c>
      <c r="I129" s="27">
        <v>46039</v>
      </c>
      <c r="J129" s="27">
        <v>46052</v>
      </c>
      <c r="K129" s="28">
        <v>47972.85</v>
      </c>
      <c r="L129" s="29">
        <f>SUM(TabProd[[#This Row],[Personal]:[Engineering]])</f>
        <v>47972.85</v>
      </c>
      <c r="M129" s="31" t="str">
        <f>IF(TabProd[[#This Row],[Amount Charged]]&lt;&gt;TabProd[[#This Row],[Value]],TabProd[[#This Row],[Amount Charged]]-TabProd[[#This Row],[Value]],"")</f>
        <v/>
      </c>
      <c r="N129" s="24" t="s">
        <v>203</v>
      </c>
      <c r="O129" s="27">
        <v>46097</v>
      </c>
      <c r="P129" s="37" t="s">
        <v>204</v>
      </c>
      <c r="Q129" s="34">
        <v>47972.85</v>
      </c>
      <c r="R129" s="16">
        <v>46107</v>
      </c>
      <c r="S129" s="15">
        <f t="shared" si="4"/>
        <v>55</v>
      </c>
      <c r="T129" s="38"/>
      <c r="U129" s="34"/>
      <c r="V129" s="16"/>
      <c r="W129" s="15" t="str">
        <f t="shared" si="5"/>
        <v/>
      </c>
      <c r="X129" s="23">
        <f>TabProd[[#This Row],[Value]]-TabProd[[#This Row],[InvoiceTotal Value]]-TabProd[[#This Row],[Rental Equipment Invoice Value]]+AR128</f>
        <v>0</v>
      </c>
      <c r="Y129" s="14">
        <v>37</v>
      </c>
      <c r="Z129" s="14">
        <v>5</v>
      </c>
      <c r="AA129" s="15">
        <f t="shared" si="6"/>
        <v>42</v>
      </c>
      <c r="AB129" s="13">
        <v>47972.85</v>
      </c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20">
        <f t="shared" si="7"/>
        <v>47972.85</v>
      </c>
      <c r="AQ129" s="13">
        <f>IF(TabProd[[#This Row],[Total Daily]]=0,"",TabProd[[#This Row],[Total]]/TabProd[[#This Row],[Total Daily]])</f>
        <v>1142.2107142857142</v>
      </c>
    </row>
    <row r="130" spans="1:43" x14ac:dyDescent="0.3">
      <c r="A130" s="26">
        <v>46082</v>
      </c>
      <c r="B130" s="24" t="s">
        <v>101</v>
      </c>
      <c r="C130" s="14"/>
      <c r="D130" s="22">
        <v>3500</v>
      </c>
      <c r="E130" s="15" t="s">
        <v>10</v>
      </c>
      <c r="F130" s="15" t="s">
        <v>35</v>
      </c>
      <c r="G130" s="15" t="s">
        <v>122</v>
      </c>
      <c r="H130" s="22">
        <v>5016</v>
      </c>
      <c r="I130" s="27">
        <v>46039</v>
      </c>
      <c r="J130" s="27">
        <v>46052</v>
      </c>
      <c r="K130" s="28">
        <v>263.56</v>
      </c>
      <c r="L130" s="29">
        <f>SUM(TabProd[[#This Row],[Personal]:[Engineering]])</f>
        <v>263.56</v>
      </c>
      <c r="M130" s="31" t="str">
        <f>IF(TabProd[[#This Row],[Amount Charged]]&lt;&gt;TabProd[[#This Row],[Value]],TabProd[[#This Row],[Amount Charged]]-TabProd[[#This Row],[Value]],"")</f>
        <v/>
      </c>
      <c r="N130" s="24" t="s">
        <v>203</v>
      </c>
      <c r="O130" s="27">
        <v>46097</v>
      </c>
      <c r="P130" s="37" t="s">
        <v>204</v>
      </c>
      <c r="Q130" s="34">
        <v>263.56</v>
      </c>
      <c r="R130" s="16">
        <v>46107</v>
      </c>
      <c r="S130" s="15">
        <f t="shared" ref="S130:S193" si="8">IF(R130="","",R130-J130)</f>
        <v>55</v>
      </c>
      <c r="T130" s="38"/>
      <c r="U130" s="34"/>
      <c r="V130" s="16"/>
      <c r="W130" s="15" t="str">
        <f t="shared" ref="W130:W193" si="9">IF(V130="","",V130-J130)</f>
        <v/>
      </c>
      <c r="X130" s="23">
        <f>TabProd[[#This Row],[Value]]-TabProd[[#This Row],[InvoiceTotal Value]]-TabProd[[#This Row],[Rental Equipment Invoice Value]]+AR130</f>
        <v>0</v>
      </c>
      <c r="Y130" s="14"/>
      <c r="Z130" s="14"/>
      <c r="AA130" s="15">
        <f t="shared" ref="AA130:AA193" si="10">SUM(Y130:Z130)</f>
        <v>0</v>
      </c>
      <c r="AB130" s="13">
        <v>0.01</v>
      </c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>
        <v>263.55</v>
      </c>
      <c r="AP130" s="20">
        <f t="shared" ref="AP130:AP193" si="11">SUM(AB130:AO130)</f>
        <v>263.56</v>
      </c>
      <c r="AQ130" s="13" t="str">
        <f>IF(TabProd[[#This Row],[Total Daily]]=0,"",TabProd[[#This Row],[Total]]/TabProd[[#This Row],[Total Daily]])</f>
        <v/>
      </c>
    </row>
    <row r="131" spans="1:43" x14ac:dyDescent="0.3">
      <c r="A131" s="26">
        <v>46113</v>
      </c>
      <c r="B131" s="24" t="s">
        <v>101</v>
      </c>
      <c r="C131" s="14"/>
      <c r="D131" s="22">
        <v>3500</v>
      </c>
      <c r="E131" s="15" t="s">
        <v>10</v>
      </c>
      <c r="F131" s="15" t="s">
        <v>35</v>
      </c>
      <c r="G131" s="15" t="s">
        <v>122</v>
      </c>
      <c r="H131" s="22">
        <v>5016</v>
      </c>
      <c r="I131" s="27">
        <v>46039</v>
      </c>
      <c r="J131" s="27">
        <v>46052</v>
      </c>
      <c r="K131" s="28">
        <v>11130</v>
      </c>
      <c r="L131" s="29">
        <f>SUM(TabProd[[#This Row],[Personal]:[Engineering]])</f>
        <v>11130</v>
      </c>
      <c r="M131" s="31" t="str">
        <f>IF(TabProd[[#This Row],[Amount Charged]]&lt;&gt;TabProd[[#This Row],[Value]],TabProd[[#This Row],[Amount Charged]]-TabProd[[#This Row],[Value]],"")</f>
        <v/>
      </c>
      <c r="N131" s="24" t="s">
        <v>203</v>
      </c>
      <c r="O131" s="27">
        <v>46097</v>
      </c>
      <c r="P131" s="37" t="s">
        <v>204</v>
      </c>
      <c r="Q131" s="34">
        <v>11130</v>
      </c>
      <c r="R131" s="16">
        <v>46107</v>
      </c>
      <c r="S131" s="15">
        <f t="shared" si="8"/>
        <v>55</v>
      </c>
      <c r="T131" s="38"/>
      <c r="U131" s="34"/>
      <c r="V131" s="16"/>
      <c r="W131" s="15" t="str">
        <f t="shared" si="9"/>
        <v/>
      </c>
      <c r="X131" s="23">
        <f>TabProd[[#This Row],[Value]]-TabProd[[#This Row],[InvoiceTotal Value]]-TabProd[[#This Row],[Rental Equipment Invoice Value]]+AR131</f>
        <v>0</v>
      </c>
      <c r="Y131" s="14"/>
      <c r="Z131" s="14"/>
      <c r="AA131" s="15">
        <f t="shared" si="10"/>
        <v>0</v>
      </c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>
        <v>11130</v>
      </c>
      <c r="AP131" s="20">
        <f t="shared" si="11"/>
        <v>11130</v>
      </c>
      <c r="AQ131" s="13" t="str">
        <f>IF(TabProd[[#This Row],[Total Daily]]=0,"",TabProd[[#This Row],[Total]]/TabProd[[#This Row],[Total Daily]])</f>
        <v/>
      </c>
    </row>
    <row r="132" spans="1:43" x14ac:dyDescent="0.3">
      <c r="A132" s="26">
        <v>46023</v>
      </c>
      <c r="B132" s="24" t="s">
        <v>101</v>
      </c>
      <c r="C132" s="14"/>
      <c r="D132" s="22">
        <v>3031</v>
      </c>
      <c r="E132" s="15" t="s">
        <v>12</v>
      </c>
      <c r="F132" s="15" t="s">
        <v>29</v>
      </c>
      <c r="G132" s="15" t="s">
        <v>107</v>
      </c>
      <c r="H132" s="22">
        <v>4120</v>
      </c>
      <c r="I132" s="27">
        <v>46040</v>
      </c>
      <c r="J132" s="27">
        <v>46054</v>
      </c>
      <c r="K132" s="28">
        <v>32718.7</v>
      </c>
      <c r="L132" s="29">
        <f>SUM(TabProd[[#This Row],[Personal]:[Engineering]])</f>
        <v>32718.7</v>
      </c>
      <c r="M132" s="31" t="str">
        <f>IF(TabProd[[#This Row],[Amount Charged]]&lt;&gt;TabProd[[#This Row],[Value]],TabProd[[#This Row],[Amount Charged]]-TabProd[[#This Row],[Value]],"")</f>
        <v/>
      </c>
      <c r="N132" s="24">
        <v>5447</v>
      </c>
      <c r="O132" s="27">
        <v>46055</v>
      </c>
      <c r="P132" s="37">
        <v>1668</v>
      </c>
      <c r="Q132" s="34">
        <v>31460.240000000002</v>
      </c>
      <c r="R132" s="16">
        <v>46056</v>
      </c>
      <c r="S132" s="15">
        <f t="shared" si="8"/>
        <v>2</v>
      </c>
      <c r="T132" s="38">
        <v>1028</v>
      </c>
      <c r="U132" s="34">
        <v>1258.46</v>
      </c>
      <c r="V132" s="16">
        <v>46056</v>
      </c>
      <c r="W132" s="15">
        <f t="shared" si="9"/>
        <v>2</v>
      </c>
      <c r="X132" s="23">
        <f>TabProd[[#This Row],[Value]]-TabProd[[#This Row],[InvoiceTotal Value]]-TabProd[[#This Row],[Rental Equipment Invoice Value]]+AR132</f>
        <v>-9.0949470177292824E-13</v>
      </c>
      <c r="Y132" s="14">
        <v>14</v>
      </c>
      <c r="Z132" s="14"/>
      <c r="AA132" s="15">
        <f t="shared" si="10"/>
        <v>14</v>
      </c>
      <c r="AB132" s="13">
        <v>31460.240000000002</v>
      </c>
      <c r="AC132" s="13"/>
      <c r="AD132" s="13"/>
      <c r="AE132" s="13"/>
      <c r="AF132" s="13"/>
      <c r="AG132" s="13">
        <v>1258.46</v>
      </c>
      <c r="AH132" s="13"/>
      <c r="AI132" s="13"/>
      <c r="AJ132" s="13"/>
      <c r="AK132" s="13"/>
      <c r="AL132" s="13"/>
      <c r="AM132" s="13"/>
      <c r="AN132" s="13"/>
      <c r="AO132" s="13"/>
      <c r="AP132" s="20">
        <f t="shared" si="11"/>
        <v>32718.7</v>
      </c>
      <c r="AQ132" s="13">
        <f>IF(TabProd[[#This Row],[Total Daily]]=0,"",TabProd[[#This Row],[Total]]/TabProd[[#This Row],[Total Daily]])</f>
        <v>2337.0500000000002</v>
      </c>
    </row>
    <row r="133" spans="1:43" x14ac:dyDescent="0.3">
      <c r="A133" s="26">
        <v>46023</v>
      </c>
      <c r="B133" s="24" t="s">
        <v>101</v>
      </c>
      <c r="C133" s="14"/>
      <c r="D133" s="22">
        <v>3459</v>
      </c>
      <c r="E133" s="15" t="s">
        <v>10</v>
      </c>
      <c r="F133" s="15" t="s">
        <v>53</v>
      </c>
      <c r="G133" s="15" t="s">
        <v>116</v>
      </c>
      <c r="H133" s="22">
        <v>4880</v>
      </c>
      <c r="I133" s="27">
        <v>46040</v>
      </c>
      <c r="J133" s="27">
        <v>46055</v>
      </c>
      <c r="K133" s="28">
        <v>114822</v>
      </c>
      <c r="L133" s="29">
        <f>SUM(TabProd[[#This Row],[Personal]:[Engineering]])</f>
        <v>114822</v>
      </c>
      <c r="M133" s="31" t="str">
        <f>IF(TabProd[[#This Row],[Amount Charged]]&lt;&gt;TabProd[[#This Row],[Value]],TabProd[[#This Row],[Amount Charged]]-TabProd[[#This Row],[Value]],"")</f>
        <v/>
      </c>
      <c r="N133" s="24">
        <v>5450</v>
      </c>
      <c r="O133" s="27">
        <v>46057</v>
      </c>
      <c r="P133" s="37">
        <v>1689</v>
      </c>
      <c r="Q133" s="34">
        <v>89552</v>
      </c>
      <c r="R133" s="16">
        <v>46062</v>
      </c>
      <c r="S133" s="15">
        <f t="shared" si="8"/>
        <v>7</v>
      </c>
      <c r="T133" s="38">
        <v>1038</v>
      </c>
      <c r="U133" s="34">
        <v>25270</v>
      </c>
      <c r="V133" s="16">
        <v>46062</v>
      </c>
      <c r="W133" s="15">
        <f t="shared" si="9"/>
        <v>7</v>
      </c>
      <c r="X133" s="23">
        <f>TabProd[[#This Row],[Value]]-TabProd[[#This Row],[InvoiceTotal Value]]-TabProd[[#This Row],[Rental Equipment Invoice Value]]+AR131</f>
        <v>0</v>
      </c>
      <c r="Y133" s="14">
        <v>42</v>
      </c>
      <c r="Z133" s="14"/>
      <c r="AA133" s="15">
        <f t="shared" si="10"/>
        <v>42</v>
      </c>
      <c r="AB133" s="13">
        <v>86352</v>
      </c>
      <c r="AC133" s="13"/>
      <c r="AD133" s="13">
        <v>3200</v>
      </c>
      <c r="AE133" s="13"/>
      <c r="AF133" s="13"/>
      <c r="AG133" s="13">
        <v>22120</v>
      </c>
      <c r="AH133" s="13">
        <v>3150</v>
      </c>
      <c r="AI133" s="13"/>
      <c r="AJ133" s="13"/>
      <c r="AK133" s="13"/>
      <c r="AL133" s="13"/>
      <c r="AM133" s="13"/>
      <c r="AN133" s="13"/>
      <c r="AO133" s="13"/>
      <c r="AP133" s="20">
        <f t="shared" si="11"/>
        <v>114822</v>
      </c>
      <c r="AQ133" s="13">
        <f>IF(TabProd[[#This Row],[Total Daily]]=0,"",TabProd[[#This Row],[Total]]/TabProd[[#This Row],[Total Daily]])</f>
        <v>2733.8571428571427</v>
      </c>
    </row>
    <row r="134" spans="1:43" x14ac:dyDescent="0.3">
      <c r="A134" s="26">
        <v>46023</v>
      </c>
      <c r="B134" s="24" t="s">
        <v>101</v>
      </c>
      <c r="C134" s="14"/>
      <c r="D134" s="22">
        <v>3427</v>
      </c>
      <c r="E134" s="15" t="s">
        <v>12</v>
      </c>
      <c r="F134" s="15" t="s">
        <v>29</v>
      </c>
      <c r="G134" s="15" t="s">
        <v>107</v>
      </c>
      <c r="H134" s="22">
        <v>4892</v>
      </c>
      <c r="I134" s="27">
        <v>46040</v>
      </c>
      <c r="J134" s="27">
        <v>46054</v>
      </c>
      <c r="K134" s="28">
        <v>71040.479999999996</v>
      </c>
      <c r="L134" s="29">
        <f>SUM(TabProd[[#This Row],[Personal]:[Engineering]])</f>
        <v>71040.479999999996</v>
      </c>
      <c r="M134" s="31" t="str">
        <f>IF(TabProd[[#This Row],[Amount Charged]]&lt;&gt;TabProd[[#This Row],[Value]],TabProd[[#This Row],[Amount Charged]]-TabProd[[#This Row],[Value]],"")</f>
        <v/>
      </c>
      <c r="N134" s="24">
        <v>5475</v>
      </c>
      <c r="O134" s="27">
        <v>46024</v>
      </c>
      <c r="P134" s="37">
        <v>1667</v>
      </c>
      <c r="Q134" s="34">
        <v>56778.26</v>
      </c>
      <c r="R134" s="16">
        <v>46056</v>
      </c>
      <c r="S134" s="15">
        <f t="shared" si="8"/>
        <v>2</v>
      </c>
      <c r="T134" s="38">
        <v>1027</v>
      </c>
      <c r="U134" s="55">
        <v>14262.22</v>
      </c>
      <c r="V134" s="16">
        <v>46056</v>
      </c>
      <c r="W134" s="15">
        <f t="shared" si="9"/>
        <v>2</v>
      </c>
      <c r="X134" s="23">
        <f>TabProd[[#This Row],[Value]]-TabProd[[#This Row],[InvoiceTotal Value]]-TabProd[[#This Row],[Rental Equipment Invoice Value]]+AR134</f>
        <v>-5.4569682106375694E-12</v>
      </c>
      <c r="Y134" s="14">
        <v>27</v>
      </c>
      <c r="Z134" s="14"/>
      <c r="AA134" s="15">
        <f t="shared" si="10"/>
        <v>27</v>
      </c>
      <c r="AB134" s="13">
        <v>56778.26</v>
      </c>
      <c r="AC134" s="13"/>
      <c r="AD134" s="13"/>
      <c r="AE134" s="13"/>
      <c r="AF134" s="13"/>
      <c r="AG134" s="13">
        <v>14262.22</v>
      </c>
      <c r="AH134" s="13"/>
      <c r="AI134" s="13"/>
      <c r="AJ134" s="13"/>
      <c r="AK134" s="13"/>
      <c r="AL134" s="13"/>
      <c r="AM134" s="13"/>
      <c r="AN134" s="13"/>
      <c r="AO134" s="13"/>
      <c r="AP134" s="20">
        <f t="shared" si="11"/>
        <v>71040.479999999996</v>
      </c>
      <c r="AQ134" s="13">
        <f>IF(TabProd[[#This Row],[Total Daily]]=0,"",TabProd[[#This Row],[Total]]/TabProd[[#This Row],[Total Daily]])</f>
        <v>2631.1288888888889</v>
      </c>
    </row>
    <row r="135" spans="1:43" x14ac:dyDescent="0.3">
      <c r="A135" s="26">
        <v>46023</v>
      </c>
      <c r="B135" s="24" t="s">
        <v>101</v>
      </c>
      <c r="C135" s="14"/>
      <c r="D135" s="22">
        <v>3637</v>
      </c>
      <c r="E135" s="15" t="s">
        <v>11</v>
      </c>
      <c r="F135" s="15" t="s">
        <v>28</v>
      </c>
      <c r="G135" s="15" t="s">
        <v>145</v>
      </c>
      <c r="H135" s="22" t="s">
        <v>146</v>
      </c>
      <c r="I135" s="27">
        <v>46041</v>
      </c>
      <c r="J135" s="27">
        <v>46056</v>
      </c>
      <c r="K135" s="28">
        <v>116469.33</v>
      </c>
      <c r="L135" s="29">
        <f>SUM(TabProd[[#This Row],[Personal]:[Engineering]])</f>
        <v>116469.32999999999</v>
      </c>
      <c r="M135" s="31" t="str">
        <f>IF(TabProd[[#This Row],[Amount Charged]]&lt;&gt;TabProd[[#This Row],[Value]],TabProd[[#This Row],[Amount Charged]]-TabProd[[#This Row],[Value]],"")</f>
        <v/>
      </c>
      <c r="N135" s="24">
        <v>5431</v>
      </c>
      <c r="O135" s="27">
        <v>46065</v>
      </c>
      <c r="P135" s="37">
        <v>1708</v>
      </c>
      <c r="Q135" s="34">
        <v>99269.33</v>
      </c>
      <c r="R135" s="16">
        <v>46066</v>
      </c>
      <c r="S135" s="15">
        <f t="shared" si="8"/>
        <v>10</v>
      </c>
      <c r="T135" s="38">
        <v>1049</v>
      </c>
      <c r="U135" s="34">
        <v>17200</v>
      </c>
      <c r="V135" s="16">
        <v>46066</v>
      </c>
      <c r="W135" s="15">
        <f t="shared" si="9"/>
        <v>10</v>
      </c>
      <c r="X135" s="23">
        <f>TabProd[[#This Row],[Value]]-TabProd[[#This Row],[InvoiceTotal Value]]-TabProd[[#This Row],[Rental Equipment Invoice Value]]+AR133</f>
        <v>-1.4551915228366852E-11</v>
      </c>
      <c r="Y135" s="14">
        <v>35</v>
      </c>
      <c r="Z135" s="14"/>
      <c r="AA135" s="15">
        <f t="shared" si="10"/>
        <v>35</v>
      </c>
      <c r="AB135" s="13">
        <v>82990</v>
      </c>
      <c r="AC135" s="13"/>
      <c r="AD135" s="13">
        <v>12153.71</v>
      </c>
      <c r="AE135" s="13">
        <v>1597.62</v>
      </c>
      <c r="AF135" s="13"/>
      <c r="AG135" s="13">
        <v>17200</v>
      </c>
      <c r="AH135" s="13"/>
      <c r="AI135" s="13"/>
      <c r="AJ135" s="13"/>
      <c r="AK135" s="13"/>
      <c r="AL135" s="13">
        <v>2528</v>
      </c>
      <c r="AM135" s="13"/>
      <c r="AN135" s="13"/>
      <c r="AO135" s="13"/>
      <c r="AP135" s="20">
        <f t="shared" si="11"/>
        <v>116469.32999999999</v>
      </c>
      <c r="AQ135" s="13">
        <f>IF(TabProd[[#This Row],[Total Daily]]=0,"",TabProd[[#This Row],[Total]]/TabProd[[#This Row],[Total Daily]])</f>
        <v>3327.6951428571424</v>
      </c>
    </row>
    <row r="136" spans="1:43" x14ac:dyDescent="0.3">
      <c r="A136" s="26">
        <v>46054</v>
      </c>
      <c r="B136" s="24" t="s">
        <v>101</v>
      </c>
      <c r="C136" s="14"/>
      <c r="D136" s="22">
        <v>3637</v>
      </c>
      <c r="E136" s="15" t="s">
        <v>11</v>
      </c>
      <c r="F136" s="15" t="s">
        <v>28</v>
      </c>
      <c r="G136" s="15" t="s">
        <v>145</v>
      </c>
      <c r="H136" s="22" t="s">
        <v>146</v>
      </c>
      <c r="I136" s="27">
        <v>46041</v>
      </c>
      <c r="J136" s="27">
        <v>46056</v>
      </c>
      <c r="K136" s="28">
        <v>17821.71</v>
      </c>
      <c r="L136" s="29">
        <f>SUM(TabProd[[#This Row],[Personal]:[Engineering]])</f>
        <v>17821.71</v>
      </c>
      <c r="M136" s="31" t="str">
        <f>IF(TabProd[[#This Row],[Amount Charged]]&lt;&gt;TabProd[[#This Row],[Value]],TabProd[[#This Row],[Amount Charged]]-TabProd[[#This Row],[Value]],"")</f>
        <v/>
      </c>
      <c r="N136" s="24">
        <v>5431</v>
      </c>
      <c r="O136" s="27">
        <v>46065</v>
      </c>
      <c r="P136" s="37">
        <v>1708</v>
      </c>
      <c r="Q136" s="34">
        <v>26421.71</v>
      </c>
      <c r="R136" s="16">
        <v>46066</v>
      </c>
      <c r="S136" s="15">
        <f t="shared" si="8"/>
        <v>10</v>
      </c>
      <c r="T136" s="38">
        <v>1049</v>
      </c>
      <c r="U136" s="34">
        <v>-8600</v>
      </c>
      <c r="V136" s="16">
        <v>46066</v>
      </c>
      <c r="W136" s="15">
        <f t="shared" si="9"/>
        <v>10</v>
      </c>
      <c r="X136" s="23">
        <f>TabProd[[#This Row],[Value]]-TabProd[[#This Row],[InvoiceTotal Value]]-TabProd[[#This Row],[Rental Equipment Invoice Value]]+AR135</f>
        <v>0</v>
      </c>
      <c r="Y136" s="14">
        <v>6</v>
      </c>
      <c r="Z136" s="14"/>
      <c r="AA136" s="15">
        <f t="shared" si="10"/>
        <v>6</v>
      </c>
      <c r="AB136" s="13">
        <v>14268</v>
      </c>
      <c r="AC136" s="13"/>
      <c r="AD136" s="13">
        <v>12153.71</v>
      </c>
      <c r="AE136" s="13"/>
      <c r="AF136" s="13"/>
      <c r="AG136" s="13">
        <v>3440</v>
      </c>
      <c r="AH136" s="13"/>
      <c r="AI136" s="13"/>
      <c r="AJ136" s="13"/>
      <c r="AK136" s="13"/>
      <c r="AL136" s="13"/>
      <c r="AM136" s="13">
        <v>-12040</v>
      </c>
      <c r="AN136" s="13"/>
      <c r="AO136" s="13"/>
      <c r="AP136" s="20">
        <f t="shared" si="11"/>
        <v>17821.71</v>
      </c>
      <c r="AQ136" s="13">
        <f>IF(TabProd[[#This Row],[Total Daily]]=0,"",TabProd[[#This Row],[Total]]/TabProd[[#This Row],[Total Daily]])</f>
        <v>2970.2849999999999</v>
      </c>
    </row>
    <row r="137" spans="1:43" x14ac:dyDescent="0.3">
      <c r="A137" s="26">
        <v>46023</v>
      </c>
      <c r="B137" s="24" t="s">
        <v>101</v>
      </c>
      <c r="C137" s="14"/>
      <c r="D137" s="22">
        <v>3808</v>
      </c>
      <c r="E137" s="15" t="s">
        <v>9</v>
      </c>
      <c r="F137" s="15" t="s">
        <v>26</v>
      </c>
      <c r="G137" s="15" t="s">
        <v>153</v>
      </c>
      <c r="H137" s="22">
        <v>3380</v>
      </c>
      <c r="I137" s="27">
        <v>46041</v>
      </c>
      <c r="J137" s="27">
        <v>46061</v>
      </c>
      <c r="K137" s="28">
        <v>76084.88</v>
      </c>
      <c r="L137" s="29">
        <f>SUM(TabProd[[#This Row],[Personal]:[Engineering]])</f>
        <v>76084.88</v>
      </c>
      <c r="M137" s="31" t="str">
        <f>IF(TabProd[[#This Row],[Amount Charged]]&lt;&gt;TabProd[[#This Row],[Value]],TabProd[[#This Row],[Amount Charged]]-TabProd[[#This Row],[Value]],"")</f>
        <v/>
      </c>
      <c r="N137" s="24">
        <v>5441</v>
      </c>
      <c r="O137" s="27">
        <v>46063</v>
      </c>
      <c r="P137" s="37">
        <v>1755</v>
      </c>
      <c r="Q137" s="34">
        <v>76084.88</v>
      </c>
      <c r="R137" s="16">
        <v>46086</v>
      </c>
      <c r="S137" s="15">
        <f t="shared" si="8"/>
        <v>25</v>
      </c>
      <c r="T137" s="38"/>
      <c r="U137" s="34"/>
      <c r="V137" s="16"/>
      <c r="W137" s="15" t="str">
        <f t="shared" si="9"/>
        <v/>
      </c>
      <c r="X137" s="23">
        <f>TabProd[[#This Row],[Value]]-TabProd[[#This Row],[InvoiceTotal Value]]-TabProd[[#This Row],[Rental Equipment Invoice Value]]+AR135</f>
        <v>0</v>
      </c>
      <c r="Y137" s="14">
        <v>39</v>
      </c>
      <c r="Z137" s="14"/>
      <c r="AA137" s="15">
        <f t="shared" si="10"/>
        <v>39</v>
      </c>
      <c r="AB137" s="13">
        <v>71159</v>
      </c>
      <c r="AC137" s="13"/>
      <c r="AD137" s="13">
        <v>3665.88</v>
      </c>
      <c r="AE137" s="13"/>
      <c r="AF137" s="13"/>
      <c r="AG137" s="13"/>
      <c r="AH137" s="13">
        <v>1260</v>
      </c>
      <c r="AI137" s="13"/>
      <c r="AJ137" s="13"/>
      <c r="AK137" s="13"/>
      <c r="AL137" s="13"/>
      <c r="AM137" s="13"/>
      <c r="AN137" s="13"/>
      <c r="AO137" s="13"/>
      <c r="AP137" s="20">
        <f t="shared" si="11"/>
        <v>76084.88</v>
      </c>
      <c r="AQ137" s="13">
        <f>IF(TabProd[[#This Row],[Total Daily]]=0,"",TabProd[[#This Row],[Total]]/TabProd[[#This Row],[Total Daily]])</f>
        <v>1950.8943589743592</v>
      </c>
    </row>
    <row r="138" spans="1:43" x14ac:dyDescent="0.3">
      <c r="A138" s="26">
        <v>46054</v>
      </c>
      <c r="B138" s="24" t="s">
        <v>101</v>
      </c>
      <c r="C138" s="14"/>
      <c r="D138" s="22">
        <v>3808</v>
      </c>
      <c r="E138" s="15" t="s">
        <v>9</v>
      </c>
      <c r="F138" s="15" t="s">
        <v>26</v>
      </c>
      <c r="G138" s="15" t="s">
        <v>153</v>
      </c>
      <c r="H138" s="22">
        <v>3380</v>
      </c>
      <c r="I138" s="27">
        <v>46041</v>
      </c>
      <c r="J138" s="27">
        <v>46061</v>
      </c>
      <c r="K138" s="28">
        <v>33990.910000000003</v>
      </c>
      <c r="L138" s="29">
        <f>SUM(TabProd[[#This Row],[Personal]:[Engineering]])</f>
        <v>33990.909999999996</v>
      </c>
      <c r="M138" s="31" t="str">
        <f>IF(TabProd[[#This Row],[Amount Charged]]&lt;&gt;TabProd[[#This Row],[Value]],TabProd[[#This Row],[Amount Charged]]-TabProd[[#This Row],[Value]],"")</f>
        <v/>
      </c>
      <c r="N138" s="24">
        <v>5441</v>
      </c>
      <c r="O138" s="27">
        <v>46063</v>
      </c>
      <c r="P138" s="37">
        <v>1755</v>
      </c>
      <c r="Q138" s="34">
        <v>33990.910000000003</v>
      </c>
      <c r="R138" s="16">
        <v>46086</v>
      </c>
      <c r="S138" s="15">
        <f t="shared" si="8"/>
        <v>25</v>
      </c>
      <c r="T138" s="38"/>
      <c r="U138" s="34"/>
      <c r="V138" s="16"/>
      <c r="W138" s="15" t="str">
        <f t="shared" si="9"/>
        <v/>
      </c>
      <c r="X138" s="23">
        <f>TabProd[[#This Row],[Value]]-TabProd[[#This Row],[InvoiceTotal Value]]-TabProd[[#This Row],[Rental Equipment Invoice Value]]+AR137</f>
        <v>-7.2759576141834259E-12</v>
      </c>
      <c r="Y138" s="14">
        <v>21</v>
      </c>
      <c r="Z138" s="14"/>
      <c r="AA138" s="15">
        <f t="shared" si="10"/>
        <v>21</v>
      </c>
      <c r="AB138" s="13">
        <v>30325.03</v>
      </c>
      <c r="AC138" s="13"/>
      <c r="AD138" s="13">
        <v>3665.88</v>
      </c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20">
        <f t="shared" si="11"/>
        <v>33990.909999999996</v>
      </c>
      <c r="AQ138" s="13">
        <f>IF(TabProd[[#This Row],[Total Daily]]=0,"",TabProd[[#This Row],[Total]]/TabProd[[#This Row],[Total Daily]])</f>
        <v>1618.6147619047617</v>
      </c>
    </row>
    <row r="139" spans="1:43" x14ac:dyDescent="0.3">
      <c r="A139" s="26">
        <v>46023</v>
      </c>
      <c r="B139" s="24" t="s">
        <v>101</v>
      </c>
      <c r="C139" s="14"/>
      <c r="D139" s="35">
        <v>3655</v>
      </c>
      <c r="E139" s="15" t="s">
        <v>10</v>
      </c>
      <c r="F139" s="15" t="s">
        <v>53</v>
      </c>
      <c r="G139" s="15" t="s">
        <v>152</v>
      </c>
      <c r="H139" s="22">
        <v>5274</v>
      </c>
      <c r="I139" s="27">
        <v>46041</v>
      </c>
      <c r="J139" s="27">
        <v>46044</v>
      </c>
      <c r="K139" s="28">
        <v>20026.48</v>
      </c>
      <c r="L139" s="29">
        <f>SUM(TabProd[[#This Row],[Personal]:[Engineering]])</f>
        <v>20026.48</v>
      </c>
      <c r="M139" s="31" t="str">
        <f>IF(TabProd[[#This Row],[Amount Charged]]&lt;&gt;TabProd[[#This Row],[Value]],TabProd[[#This Row],[Amount Charged]]-TabProd[[#This Row],[Value]],"")</f>
        <v/>
      </c>
      <c r="N139" s="24" t="s">
        <v>207</v>
      </c>
      <c r="O139" s="27">
        <v>46057</v>
      </c>
      <c r="P139" s="37">
        <v>1709</v>
      </c>
      <c r="Q139" s="34">
        <v>17226.48</v>
      </c>
      <c r="R139" s="16">
        <v>46066</v>
      </c>
      <c r="S139" s="15">
        <f t="shared" si="8"/>
        <v>22</v>
      </c>
      <c r="T139" s="38">
        <v>1050</v>
      </c>
      <c r="U139" s="34">
        <v>2800</v>
      </c>
      <c r="V139" s="16">
        <v>46066</v>
      </c>
      <c r="W139" s="15">
        <f t="shared" si="9"/>
        <v>22</v>
      </c>
      <c r="X139" s="23">
        <f>TabProd[[#This Row],[Value]]-TabProd[[#This Row],[InvoiceTotal Value]]-TabProd[[#This Row],[Rental Equipment Invoice Value]]+AR138</f>
        <v>0</v>
      </c>
      <c r="Y139" s="14">
        <v>8</v>
      </c>
      <c r="Z139" s="14"/>
      <c r="AA139" s="15">
        <f t="shared" si="10"/>
        <v>8</v>
      </c>
      <c r="AB139" s="13">
        <v>16640</v>
      </c>
      <c r="AC139" s="13"/>
      <c r="AD139" s="13">
        <v>586.48</v>
      </c>
      <c r="AE139" s="13"/>
      <c r="AF139" s="13"/>
      <c r="AG139" s="13">
        <v>2800</v>
      </c>
      <c r="AH139" s="13"/>
      <c r="AI139" s="13"/>
      <c r="AJ139" s="13"/>
      <c r="AK139" s="13"/>
      <c r="AL139" s="13"/>
      <c r="AM139" s="13"/>
      <c r="AN139" s="13"/>
      <c r="AO139" s="13"/>
      <c r="AP139" s="20">
        <f t="shared" si="11"/>
        <v>20026.48</v>
      </c>
      <c r="AQ139" s="13">
        <f>IF(TabProd[[#This Row],[Total Daily]]=0,"",TabProd[[#This Row],[Total]]/TabProd[[#This Row],[Total Daily]])</f>
        <v>2503.31</v>
      </c>
    </row>
    <row r="140" spans="1:43" x14ac:dyDescent="0.3">
      <c r="A140" s="26">
        <v>46054</v>
      </c>
      <c r="B140" s="24" t="s">
        <v>101</v>
      </c>
      <c r="C140" s="14"/>
      <c r="D140" s="35">
        <v>3655</v>
      </c>
      <c r="E140" s="15" t="s">
        <v>10</v>
      </c>
      <c r="F140" s="15" t="s">
        <v>53</v>
      </c>
      <c r="G140" s="15" t="s">
        <v>152</v>
      </c>
      <c r="H140" s="22">
        <v>5274</v>
      </c>
      <c r="I140" s="27">
        <v>46041</v>
      </c>
      <c r="J140" s="27">
        <v>46044</v>
      </c>
      <c r="K140" s="28">
        <v>-5446.53</v>
      </c>
      <c r="L140" s="29">
        <f>SUM(TabProd[[#This Row],[Personal]:[Engineering]])</f>
        <v>-5446.5300000000007</v>
      </c>
      <c r="M140" s="31" t="str">
        <f>IF(TabProd[[#This Row],[Amount Charged]]&lt;&gt;TabProd[[#This Row],[Value]],TabProd[[#This Row],[Amount Charged]]-TabProd[[#This Row],[Value]],"")</f>
        <v/>
      </c>
      <c r="N140" s="24" t="s">
        <v>207</v>
      </c>
      <c r="O140" s="27">
        <v>46057</v>
      </c>
      <c r="P140" s="37">
        <v>1710</v>
      </c>
      <c r="Q140" s="34">
        <v>-4746.53</v>
      </c>
      <c r="R140" s="16">
        <v>46066</v>
      </c>
      <c r="S140" s="15">
        <f t="shared" si="8"/>
        <v>22</v>
      </c>
      <c r="T140" s="38">
        <v>1051</v>
      </c>
      <c r="U140" s="34">
        <v>-700</v>
      </c>
      <c r="V140" s="16">
        <v>46066</v>
      </c>
      <c r="W140" s="15">
        <f t="shared" si="9"/>
        <v>22</v>
      </c>
      <c r="X140" s="23">
        <f>TabProd[[#This Row],[Value]]-TabProd[[#This Row],[InvoiceTotal Value]]-TabProd[[#This Row],[Rental Equipment Invoice Value]]+AR140</f>
        <v>-9.0949470177292824E-13</v>
      </c>
      <c r="Y140" s="14">
        <v>-2</v>
      </c>
      <c r="Z140" s="14"/>
      <c r="AA140" s="15">
        <f t="shared" si="10"/>
        <v>-2</v>
      </c>
      <c r="AB140" s="13">
        <v>-4160.05</v>
      </c>
      <c r="AC140" s="13"/>
      <c r="AD140" s="13">
        <v>-586.48</v>
      </c>
      <c r="AE140" s="13"/>
      <c r="AF140" s="13"/>
      <c r="AG140" s="13">
        <v>-700</v>
      </c>
      <c r="AH140" s="13"/>
      <c r="AI140" s="13"/>
      <c r="AJ140" s="13"/>
      <c r="AK140" s="13"/>
      <c r="AL140" s="13"/>
      <c r="AM140" s="13"/>
      <c r="AN140" s="13"/>
      <c r="AO140" s="13"/>
      <c r="AP140" s="20">
        <f t="shared" si="11"/>
        <v>-5446.5300000000007</v>
      </c>
      <c r="AQ140" s="13">
        <f>IF(TabProd[[#This Row],[Total Daily]]=0,"",TabProd[[#This Row],[Total]]/TabProd[[#This Row],[Total Daily]])</f>
        <v>2723.2650000000003</v>
      </c>
    </row>
    <row r="141" spans="1:43" x14ac:dyDescent="0.3">
      <c r="A141" s="26">
        <v>46023</v>
      </c>
      <c r="B141" s="24" t="s">
        <v>101</v>
      </c>
      <c r="C141" s="14"/>
      <c r="D141" s="22">
        <v>3598</v>
      </c>
      <c r="E141" s="15" t="s">
        <v>10</v>
      </c>
      <c r="F141" s="15" t="s">
        <v>26</v>
      </c>
      <c r="G141" s="15" t="s">
        <v>147</v>
      </c>
      <c r="H141" s="22">
        <v>5176</v>
      </c>
      <c r="I141" s="27">
        <v>46044</v>
      </c>
      <c r="J141" s="27">
        <v>46057</v>
      </c>
      <c r="K141" s="28">
        <v>101797.56</v>
      </c>
      <c r="L141" s="29">
        <f>SUM(TabProd[[#This Row],[Personal]:[Engineering]])</f>
        <v>101797.56000000001</v>
      </c>
      <c r="M141" s="31" t="str">
        <f>IF(TabProd[[#This Row],[Amount Charged]]&lt;&gt;TabProd[[#This Row],[Value]],TabProd[[#This Row],[Amount Charged]]-TabProd[[#This Row],[Value]],"")</f>
        <v/>
      </c>
      <c r="N141" s="24">
        <v>5466</v>
      </c>
      <c r="O141" s="27">
        <v>46066</v>
      </c>
      <c r="P141" s="37">
        <v>1725</v>
      </c>
      <c r="Q141" s="34">
        <v>93612.760000000009</v>
      </c>
      <c r="R141" s="16">
        <v>46072</v>
      </c>
      <c r="S141" s="15">
        <f t="shared" si="8"/>
        <v>15</v>
      </c>
      <c r="T141" s="38">
        <v>1063</v>
      </c>
      <c r="U141" s="34">
        <v>8184.8</v>
      </c>
      <c r="V141" s="16">
        <v>46072</v>
      </c>
      <c r="W141" s="15">
        <f t="shared" si="9"/>
        <v>15</v>
      </c>
      <c r="X141" s="23">
        <f>TabProd[[#This Row],[Value]]-TabProd[[#This Row],[InvoiceTotal Value]]-TabProd[[#This Row],[Rental Equipment Invoice Value]]+AR140</f>
        <v>2.7284841053187847E-12</v>
      </c>
      <c r="Y141" s="14">
        <v>38</v>
      </c>
      <c r="Z141" s="14"/>
      <c r="AA141" s="15">
        <f t="shared" si="10"/>
        <v>38</v>
      </c>
      <c r="AB141" s="13">
        <v>72547.64</v>
      </c>
      <c r="AC141" s="13"/>
      <c r="AD141" s="13">
        <v>828.6</v>
      </c>
      <c r="AE141" s="13">
        <v>20236.52</v>
      </c>
      <c r="AF141" s="13"/>
      <c r="AG141" s="13">
        <v>8184.8</v>
      </c>
      <c r="AH141" s="13"/>
      <c r="AI141" s="13"/>
      <c r="AJ141" s="13"/>
      <c r="AK141" s="13"/>
      <c r="AL141" s="13"/>
      <c r="AM141" s="13"/>
      <c r="AN141" s="13"/>
      <c r="AO141" s="13"/>
      <c r="AP141" s="20">
        <f t="shared" si="11"/>
        <v>101797.56000000001</v>
      </c>
      <c r="AQ141" s="13">
        <f>IF(TabProd[[#This Row],[Total Daily]]=0,"",TabProd[[#This Row],[Total]]/TabProd[[#This Row],[Total Daily]])</f>
        <v>2678.883157894737</v>
      </c>
    </row>
    <row r="142" spans="1:43" x14ac:dyDescent="0.3">
      <c r="A142" s="26">
        <v>46054</v>
      </c>
      <c r="B142" s="24" t="s">
        <v>101</v>
      </c>
      <c r="C142" s="14"/>
      <c r="D142" s="22">
        <v>3598</v>
      </c>
      <c r="E142" s="15" t="s">
        <v>10</v>
      </c>
      <c r="F142" s="15" t="s">
        <v>26</v>
      </c>
      <c r="G142" s="15" t="s">
        <v>147</v>
      </c>
      <c r="H142" s="22">
        <v>5176</v>
      </c>
      <c r="I142" s="27">
        <v>46044</v>
      </c>
      <c r="J142" s="27">
        <v>46057</v>
      </c>
      <c r="K142" s="28">
        <v>51730.18</v>
      </c>
      <c r="L142" s="29">
        <f>SUM(TabProd[[#This Row],[Personal]:[Engineering]])</f>
        <v>51730.180000000008</v>
      </c>
      <c r="M142" s="31" t="str">
        <f>IF(TabProd[[#This Row],[Amount Charged]]&lt;&gt;TabProd[[#This Row],[Value]],TabProd[[#This Row],[Amount Charged]]-TabProd[[#This Row],[Value]],"")</f>
        <v/>
      </c>
      <c r="N142" s="24">
        <v>5466</v>
      </c>
      <c r="O142" s="27">
        <v>46066</v>
      </c>
      <c r="P142" s="37">
        <v>1725</v>
      </c>
      <c r="Q142" s="34">
        <v>48456.26</v>
      </c>
      <c r="R142" s="16">
        <v>46072</v>
      </c>
      <c r="S142" s="15">
        <f t="shared" si="8"/>
        <v>15</v>
      </c>
      <c r="T142" s="38">
        <v>1063</v>
      </c>
      <c r="U142" s="34">
        <v>3273.9199999999992</v>
      </c>
      <c r="V142" s="16">
        <v>46072</v>
      </c>
      <c r="W142" s="15">
        <f t="shared" si="9"/>
        <v>15</v>
      </c>
      <c r="X142" s="23">
        <f>TabProd[[#This Row],[Value]]-TabProd[[#This Row],[InvoiceTotal Value]]-TabProd[[#This Row],[Rental Equipment Invoice Value]]+AR141</f>
        <v>6.3664629124104977E-12</v>
      </c>
      <c r="Y142" s="14">
        <v>20</v>
      </c>
      <c r="Z142" s="14"/>
      <c r="AA142" s="15">
        <f t="shared" si="10"/>
        <v>20</v>
      </c>
      <c r="AB142" s="13">
        <v>37391.160000000003</v>
      </c>
      <c r="AC142" s="13"/>
      <c r="AD142" s="13">
        <v>414.30000000000007</v>
      </c>
      <c r="AE142" s="13">
        <v>10650.8</v>
      </c>
      <c r="AF142" s="13"/>
      <c r="AG142" s="13">
        <v>3273.9199999999992</v>
      </c>
      <c r="AH142" s="13"/>
      <c r="AI142" s="13"/>
      <c r="AJ142" s="13"/>
      <c r="AK142" s="13"/>
      <c r="AL142" s="13"/>
      <c r="AM142" s="13"/>
      <c r="AN142" s="13"/>
      <c r="AO142" s="13"/>
      <c r="AP142" s="20">
        <f t="shared" si="11"/>
        <v>51730.180000000008</v>
      </c>
      <c r="AQ142" s="13">
        <f>IF(TabProd[[#This Row],[Total Daily]]=0,"",TabProd[[#This Row],[Total]]/TabProd[[#This Row],[Total Daily]])</f>
        <v>2586.5090000000005</v>
      </c>
    </row>
    <row r="143" spans="1:43" x14ac:dyDescent="0.3">
      <c r="A143" s="26">
        <v>46023</v>
      </c>
      <c r="B143" s="24" t="s">
        <v>101</v>
      </c>
      <c r="C143" s="14"/>
      <c r="D143" s="22">
        <v>3602</v>
      </c>
      <c r="E143" s="15" t="s">
        <v>10</v>
      </c>
      <c r="F143" s="15" t="s">
        <v>26</v>
      </c>
      <c r="G143" s="15" t="s">
        <v>147</v>
      </c>
      <c r="H143" s="22">
        <v>5192</v>
      </c>
      <c r="I143" s="27">
        <v>46044</v>
      </c>
      <c r="J143" s="27">
        <v>46050</v>
      </c>
      <c r="K143" s="28">
        <v>35543.22</v>
      </c>
      <c r="L143" s="29">
        <f>SUM(TabProd[[#This Row],[Personal]:[Engineering]])</f>
        <v>35543.22</v>
      </c>
      <c r="M143" s="31" t="str">
        <f>IF(TabProd[[#This Row],[Amount Charged]]&lt;&gt;TabProd[[#This Row],[Value]],TabProd[[#This Row],[Amount Charged]]-TabProd[[#This Row],[Value]],"")</f>
        <v/>
      </c>
      <c r="N143" s="24">
        <v>5467</v>
      </c>
      <c r="O143" s="27">
        <v>46055</v>
      </c>
      <c r="P143" s="37">
        <v>1683</v>
      </c>
      <c r="Q143" s="34">
        <v>32743.22</v>
      </c>
      <c r="R143" s="16">
        <v>46059</v>
      </c>
      <c r="S143" s="15">
        <f t="shared" si="8"/>
        <v>9</v>
      </c>
      <c r="T143" s="38">
        <v>1035</v>
      </c>
      <c r="U143" s="34">
        <v>2800</v>
      </c>
      <c r="V143" s="16">
        <v>46059</v>
      </c>
      <c r="W143" s="15">
        <f t="shared" si="9"/>
        <v>9</v>
      </c>
      <c r="X143" s="23">
        <f>TabProd[[#This Row],[Value]]-TabProd[[#This Row],[InvoiceTotal Value]]-TabProd[[#This Row],[Rental Equipment Invoice Value]]+AR142</f>
        <v>0</v>
      </c>
      <c r="Y143" s="14">
        <v>13</v>
      </c>
      <c r="Z143" s="14"/>
      <c r="AA143" s="15">
        <f t="shared" si="10"/>
        <v>13</v>
      </c>
      <c r="AB143" s="13">
        <v>25405.9</v>
      </c>
      <c r="AC143" s="13"/>
      <c r="AD143" s="13">
        <v>414.3</v>
      </c>
      <c r="AE143" s="13">
        <v>6923.02</v>
      </c>
      <c r="AF143" s="13"/>
      <c r="AG143" s="13">
        <v>2800</v>
      </c>
      <c r="AH143" s="13"/>
      <c r="AI143" s="13"/>
      <c r="AJ143" s="13"/>
      <c r="AK143" s="13"/>
      <c r="AL143" s="13"/>
      <c r="AM143" s="13"/>
      <c r="AN143" s="13"/>
      <c r="AO143" s="13"/>
      <c r="AP143" s="20">
        <f t="shared" si="11"/>
        <v>35543.22</v>
      </c>
      <c r="AQ143" s="13">
        <f>IF(TabProd[[#This Row],[Total Daily]]=0,"",TabProd[[#This Row],[Total]]/TabProd[[#This Row],[Total Daily]])</f>
        <v>2734.0938461538462</v>
      </c>
    </row>
    <row r="144" spans="1:43" x14ac:dyDescent="0.3">
      <c r="A144" s="26">
        <v>46023</v>
      </c>
      <c r="B144" s="24" t="s">
        <v>101</v>
      </c>
      <c r="C144" s="14"/>
      <c r="D144" s="22">
        <v>3816</v>
      </c>
      <c r="E144" s="15" t="s">
        <v>9</v>
      </c>
      <c r="F144" s="15" t="s">
        <v>34</v>
      </c>
      <c r="G144" s="15" t="s">
        <v>154</v>
      </c>
      <c r="H144" s="22">
        <v>3970</v>
      </c>
      <c r="I144" s="27">
        <v>46046</v>
      </c>
      <c r="J144" s="27">
        <v>46060</v>
      </c>
      <c r="K144" s="28">
        <v>46623.85</v>
      </c>
      <c r="L144" s="29">
        <f>SUM(TabProd[[#This Row],[Personal]:[Engineering]])</f>
        <v>46623.85</v>
      </c>
      <c r="M144" s="31" t="str">
        <f>IF(TabProd[[#This Row],[Amount Charged]]&lt;&gt;TabProd[[#This Row],[Value]],TabProd[[#This Row],[Amount Charged]]-TabProd[[#This Row],[Value]],"")</f>
        <v/>
      </c>
      <c r="N144" s="24">
        <v>5464</v>
      </c>
      <c r="O144" s="27">
        <v>46062</v>
      </c>
      <c r="P144" s="37">
        <v>1730</v>
      </c>
      <c r="Q144" s="34">
        <v>25310.09</v>
      </c>
      <c r="R144" s="16">
        <v>46073</v>
      </c>
      <c r="S144" s="15">
        <f t="shared" si="8"/>
        <v>13</v>
      </c>
      <c r="T144" s="38">
        <v>1067</v>
      </c>
      <c r="U144" s="34">
        <v>21313.759999999998</v>
      </c>
      <c r="V144" s="16">
        <v>46073</v>
      </c>
      <c r="W144" s="15">
        <f t="shared" si="9"/>
        <v>13</v>
      </c>
      <c r="X144" s="23">
        <f>TabProd[[#This Row],[Value]]-TabProd[[#This Row],[InvoiceTotal Value]]-TabProd[[#This Row],[Rental Equipment Invoice Value]]+AR143</f>
        <v>0</v>
      </c>
      <c r="Y144" s="14">
        <v>19</v>
      </c>
      <c r="Z144" s="14"/>
      <c r="AA144" s="15">
        <f t="shared" si="10"/>
        <v>19</v>
      </c>
      <c r="AB144" s="13">
        <v>25310.09</v>
      </c>
      <c r="AC144" s="13"/>
      <c r="AD144" s="13"/>
      <c r="AE144" s="13"/>
      <c r="AF144" s="13"/>
      <c r="AG144" s="13">
        <v>21313.759999999998</v>
      </c>
      <c r="AH144" s="13"/>
      <c r="AI144" s="13"/>
      <c r="AJ144" s="13"/>
      <c r="AK144" s="13"/>
      <c r="AL144" s="13"/>
      <c r="AM144" s="13"/>
      <c r="AN144" s="13"/>
      <c r="AO144" s="13"/>
      <c r="AP144" s="20">
        <f t="shared" si="11"/>
        <v>46623.85</v>
      </c>
      <c r="AQ144" s="13">
        <f>IF(TabProd[[#This Row],[Total Daily]]=0,"",TabProd[[#This Row],[Total]]/TabProd[[#This Row],[Total Daily]])</f>
        <v>2453.886842105263</v>
      </c>
    </row>
    <row r="145" spans="1:43" x14ac:dyDescent="0.3">
      <c r="A145" s="26">
        <v>46054</v>
      </c>
      <c r="B145" s="24" t="s">
        <v>101</v>
      </c>
      <c r="C145" s="14"/>
      <c r="D145" s="22">
        <v>3816</v>
      </c>
      <c r="E145" s="15" t="s">
        <v>9</v>
      </c>
      <c r="F145" s="15" t="s">
        <v>34</v>
      </c>
      <c r="G145" s="15" t="s">
        <v>154</v>
      </c>
      <c r="H145" s="22">
        <v>3970</v>
      </c>
      <c r="I145" s="27">
        <v>46046</v>
      </c>
      <c r="J145" s="27">
        <v>46060</v>
      </c>
      <c r="K145" s="28">
        <v>39963.360000000001</v>
      </c>
      <c r="L145" s="29">
        <f>SUM(TabProd[[#This Row],[Personal]:[Engineering]])</f>
        <v>39963.360000000001</v>
      </c>
      <c r="M145" s="31" t="str">
        <f>IF(TabProd[[#This Row],[Amount Charged]]&lt;&gt;TabProd[[#This Row],[Value]],TabProd[[#This Row],[Amount Charged]]-TabProd[[#This Row],[Value]],"")</f>
        <v/>
      </c>
      <c r="N145" s="24">
        <v>5464</v>
      </c>
      <c r="O145" s="27">
        <v>46062</v>
      </c>
      <c r="P145" s="37">
        <v>1730</v>
      </c>
      <c r="Q145" s="34">
        <v>23977.98</v>
      </c>
      <c r="R145" s="16">
        <v>46073</v>
      </c>
      <c r="S145" s="15">
        <f t="shared" si="8"/>
        <v>13</v>
      </c>
      <c r="T145" s="38">
        <v>1067</v>
      </c>
      <c r="U145" s="34">
        <v>15985.380000000001</v>
      </c>
      <c r="V145" s="16">
        <v>46073</v>
      </c>
      <c r="W145" s="15">
        <f t="shared" si="9"/>
        <v>13</v>
      </c>
      <c r="X145" s="23">
        <f>TabProd[[#This Row],[Value]]-TabProd[[#This Row],[InvoiceTotal Value]]-TabProd[[#This Row],[Rental Equipment Invoice Value]]+AR144</f>
        <v>0</v>
      </c>
      <c r="Y145" s="14">
        <v>18</v>
      </c>
      <c r="Z145" s="14"/>
      <c r="AA145" s="15">
        <f t="shared" si="10"/>
        <v>18</v>
      </c>
      <c r="AB145" s="13">
        <v>23977.98</v>
      </c>
      <c r="AC145" s="13"/>
      <c r="AD145" s="13"/>
      <c r="AE145" s="13"/>
      <c r="AF145" s="13"/>
      <c r="AG145" s="13">
        <v>15985.380000000001</v>
      </c>
      <c r="AH145" s="13"/>
      <c r="AI145" s="13"/>
      <c r="AJ145" s="13"/>
      <c r="AK145" s="13"/>
      <c r="AL145" s="13"/>
      <c r="AM145" s="13"/>
      <c r="AN145" s="13"/>
      <c r="AO145" s="13"/>
      <c r="AP145" s="20">
        <f t="shared" si="11"/>
        <v>39963.360000000001</v>
      </c>
      <c r="AQ145" s="13">
        <f>IF(TabProd[[#This Row],[Total Daily]]=0,"",TabProd[[#This Row],[Total]]/TabProd[[#This Row],[Total Daily]])</f>
        <v>2220.1866666666665</v>
      </c>
    </row>
    <row r="146" spans="1:43" x14ac:dyDescent="0.3">
      <c r="A146" s="26">
        <v>46023</v>
      </c>
      <c r="B146" s="24" t="s">
        <v>101</v>
      </c>
      <c r="C146" s="14"/>
      <c r="D146" s="22">
        <v>3415</v>
      </c>
      <c r="E146" s="15" t="s">
        <v>10</v>
      </c>
      <c r="F146" s="15" t="s">
        <v>35</v>
      </c>
      <c r="G146" s="15" t="s">
        <v>120</v>
      </c>
      <c r="H146" s="22">
        <v>4874</v>
      </c>
      <c r="I146" s="27">
        <v>46046</v>
      </c>
      <c r="J146" s="27">
        <v>46092</v>
      </c>
      <c r="K146" s="28">
        <v>45000</v>
      </c>
      <c r="L146" s="29">
        <f>SUM(TabProd[[#This Row],[Personal]:[Engineering]])</f>
        <v>45000</v>
      </c>
      <c r="M146" s="31" t="str">
        <f>IF(TabProd[[#This Row],[Amount Charged]]&lt;&gt;TabProd[[#This Row],[Value]],TabProd[[#This Row],[Amount Charged]]-TabProd[[#This Row],[Value]],"")</f>
        <v/>
      </c>
      <c r="N146" s="24">
        <v>5472</v>
      </c>
      <c r="O146" s="27">
        <v>46147</v>
      </c>
      <c r="P146" s="37">
        <v>1941</v>
      </c>
      <c r="Q146" s="34">
        <v>45000</v>
      </c>
      <c r="R146" s="16">
        <v>46153</v>
      </c>
      <c r="S146" s="15">
        <f t="shared" si="8"/>
        <v>61</v>
      </c>
      <c r="T146" s="38"/>
      <c r="U146" s="34"/>
      <c r="V146" s="16"/>
      <c r="W146" s="15" t="str">
        <f t="shared" si="9"/>
        <v/>
      </c>
      <c r="X146" s="23">
        <f>TabProd[[#This Row],[Value]]-TabProd[[#This Row],[InvoiceTotal Value]]-TabProd[[#This Row],[Rental Equipment Invoice Value]]+AR146</f>
        <v>0</v>
      </c>
      <c r="Y146" s="14">
        <v>48</v>
      </c>
      <c r="Z146" s="14"/>
      <c r="AA146" s="15">
        <f t="shared" si="10"/>
        <v>48</v>
      </c>
      <c r="AB146" s="13">
        <v>45000</v>
      </c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20">
        <f t="shared" si="11"/>
        <v>45000</v>
      </c>
      <c r="AQ146" s="13">
        <f>IF(TabProd[[#This Row],[Total Daily]]=0,"",TabProd[[#This Row],[Total]]/TabProd[[#This Row],[Total Daily]])</f>
        <v>937.5</v>
      </c>
    </row>
    <row r="147" spans="1:43" x14ac:dyDescent="0.3">
      <c r="A147" s="26">
        <v>46054</v>
      </c>
      <c r="B147" s="24" t="s">
        <v>101</v>
      </c>
      <c r="C147" s="14"/>
      <c r="D147" s="22">
        <v>3415</v>
      </c>
      <c r="E147" s="15" t="s">
        <v>10</v>
      </c>
      <c r="F147" s="15" t="s">
        <v>35</v>
      </c>
      <c r="G147" s="15" t="s">
        <v>120</v>
      </c>
      <c r="H147" s="22">
        <v>4874</v>
      </c>
      <c r="I147" s="27">
        <v>46046</v>
      </c>
      <c r="J147" s="27">
        <v>46092</v>
      </c>
      <c r="K147" s="28">
        <v>68694.02</v>
      </c>
      <c r="L147" s="29">
        <f>SUM(TabProd[[#This Row],[Personal]:[Engineering]])</f>
        <v>68694.02</v>
      </c>
      <c r="M147" s="31" t="str">
        <f>IF(TabProd[[#This Row],[Amount Charged]]&lt;&gt;TabProd[[#This Row],[Value]],TabProd[[#This Row],[Amount Charged]]-TabProd[[#This Row],[Value]],"")</f>
        <v/>
      </c>
      <c r="N147" s="24">
        <v>5472</v>
      </c>
      <c r="O147" s="27">
        <v>46147</v>
      </c>
      <c r="P147" s="37">
        <v>1941</v>
      </c>
      <c r="Q147" s="34">
        <v>68694.02</v>
      </c>
      <c r="R147" s="16">
        <v>46153</v>
      </c>
      <c r="S147" s="15">
        <f t="shared" si="8"/>
        <v>61</v>
      </c>
      <c r="T147" s="38"/>
      <c r="U147" s="34"/>
      <c r="V147" s="16"/>
      <c r="W147" s="15" t="str">
        <f t="shared" si="9"/>
        <v/>
      </c>
      <c r="X147" s="23">
        <f>TabProd[[#This Row],[Value]]-TabProd[[#This Row],[InvoiceTotal Value]]-TabProd[[#This Row],[Rental Equipment Invoice Value]]+AR147</f>
        <v>0</v>
      </c>
      <c r="Y147" s="14">
        <v>-6</v>
      </c>
      <c r="Z147" s="14"/>
      <c r="AA147" s="15">
        <f t="shared" si="10"/>
        <v>-6</v>
      </c>
      <c r="AB147" s="13">
        <v>68694.02</v>
      </c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20">
        <f t="shared" si="11"/>
        <v>68694.02</v>
      </c>
      <c r="AQ147" s="13">
        <f>IF(TabProd[[#This Row],[Total Daily]]=0,"",TabProd[[#This Row],[Total]]/TabProd[[#This Row],[Total Daily]])</f>
        <v>-11449.003333333334</v>
      </c>
    </row>
    <row r="148" spans="1:43" x14ac:dyDescent="0.3">
      <c r="A148" s="26">
        <v>46082</v>
      </c>
      <c r="B148" s="24" t="s">
        <v>101</v>
      </c>
      <c r="C148" s="14"/>
      <c r="D148" s="22">
        <v>3415</v>
      </c>
      <c r="E148" s="15" t="s">
        <v>10</v>
      </c>
      <c r="F148" s="15" t="s">
        <v>35</v>
      </c>
      <c r="G148" s="15" t="s">
        <v>120</v>
      </c>
      <c r="H148" s="22">
        <v>4874</v>
      </c>
      <c r="I148" s="27">
        <v>46046</v>
      </c>
      <c r="J148" s="27">
        <v>46092</v>
      </c>
      <c r="K148" s="28">
        <v>73717.460000000006</v>
      </c>
      <c r="L148" s="29">
        <f>SUM(TabProd[[#This Row],[Personal]:[Engineering]])</f>
        <v>73717.460000000021</v>
      </c>
      <c r="M148" s="31" t="str">
        <f>IF(TabProd[[#This Row],[Amount Charged]]&lt;&gt;TabProd[[#This Row],[Value]],TabProd[[#This Row],[Amount Charged]]-TabProd[[#This Row],[Value]],"")</f>
        <v/>
      </c>
      <c r="N148" s="24">
        <v>5472</v>
      </c>
      <c r="O148" s="27">
        <v>46147</v>
      </c>
      <c r="P148" s="37">
        <v>1941</v>
      </c>
      <c r="Q148" s="34">
        <v>73717.460000000006</v>
      </c>
      <c r="R148" s="16">
        <v>46153</v>
      </c>
      <c r="S148" s="15">
        <f t="shared" si="8"/>
        <v>61</v>
      </c>
      <c r="T148" s="38"/>
      <c r="U148" s="34"/>
      <c r="V148" s="16"/>
      <c r="W148" s="15" t="str">
        <f t="shared" si="9"/>
        <v/>
      </c>
      <c r="X148" s="23">
        <f>TabProd[[#This Row],[Value]]-TabProd[[#This Row],[InvoiceTotal Value]]-TabProd[[#This Row],[Rental Equipment Invoice Value]]+AR148</f>
        <v>1.4551915228366852E-11</v>
      </c>
      <c r="Y148" s="14"/>
      <c r="Z148" s="14"/>
      <c r="AA148" s="15">
        <f t="shared" si="10"/>
        <v>0</v>
      </c>
      <c r="AB148" s="13">
        <v>563344.9</v>
      </c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>
        <v>-489627.44</v>
      </c>
      <c r="AN148" s="13"/>
      <c r="AO148" s="13"/>
      <c r="AP148" s="20">
        <f t="shared" si="11"/>
        <v>73717.460000000021</v>
      </c>
      <c r="AQ148" s="13" t="str">
        <f>IF(TabProd[[#This Row],[Total Daily]]=0,"",TabProd[[#This Row],[Total]]/TabProd[[#This Row],[Total Daily]])</f>
        <v/>
      </c>
    </row>
    <row r="149" spans="1:43" x14ac:dyDescent="0.3">
      <c r="A149" s="26">
        <v>46054</v>
      </c>
      <c r="B149" s="24" t="s">
        <v>101</v>
      </c>
      <c r="C149" s="14"/>
      <c r="D149" s="22">
        <v>3415</v>
      </c>
      <c r="E149" s="15" t="s">
        <v>10</v>
      </c>
      <c r="F149" s="15" t="s">
        <v>35</v>
      </c>
      <c r="G149" s="15" t="s">
        <v>120</v>
      </c>
      <c r="H149" s="22">
        <v>4874</v>
      </c>
      <c r="I149" s="27">
        <v>46046</v>
      </c>
      <c r="J149" s="27">
        <v>46065</v>
      </c>
      <c r="K149" s="28">
        <v>137184.51999999999</v>
      </c>
      <c r="L149" s="29">
        <f>SUM(TabProd[[#This Row],[Personal]:[Engineering]])</f>
        <v>137184.51999999999</v>
      </c>
      <c r="M149" s="31" t="str">
        <f>IF(TabProd[[#This Row],[Amount Charged]]&lt;&gt;TabProd[[#This Row],[Value]],TabProd[[#This Row],[Amount Charged]]-TabProd[[#This Row],[Value]],"")</f>
        <v/>
      </c>
      <c r="N149" s="24">
        <v>5512</v>
      </c>
      <c r="O149" s="27"/>
      <c r="P149" s="37">
        <v>0</v>
      </c>
      <c r="Q149" s="34">
        <v>137184.51999999999</v>
      </c>
      <c r="R149" s="16">
        <v>46119</v>
      </c>
      <c r="S149" s="15">
        <f t="shared" si="8"/>
        <v>54</v>
      </c>
      <c r="T149" s="38"/>
      <c r="U149" s="34"/>
      <c r="V149" s="16"/>
      <c r="W149" s="15" t="str">
        <f t="shared" si="9"/>
        <v/>
      </c>
      <c r="X149" s="23">
        <f>TabProd[[#This Row],[Value]]-TabProd[[#This Row],[InvoiceTotal Value]]-TabProd[[#This Row],[Rental Equipment Invoice Value]]+AR149</f>
        <v>0</v>
      </c>
      <c r="Y149" s="14">
        <v>60</v>
      </c>
      <c r="Z149" s="14"/>
      <c r="AA149" s="15">
        <f t="shared" si="10"/>
        <v>60</v>
      </c>
      <c r="AB149" s="13">
        <v>137184.51999999999</v>
      </c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20">
        <f t="shared" si="11"/>
        <v>137184.51999999999</v>
      </c>
      <c r="AQ149" s="13">
        <f>IF(TabProd[[#This Row],[Total Daily]]=0,"",TabProd[[#This Row],[Total]]/TabProd[[#This Row],[Total Daily]])</f>
        <v>2286.4086666666667</v>
      </c>
    </row>
    <row r="150" spans="1:43" x14ac:dyDescent="0.3">
      <c r="A150" s="26">
        <v>46082</v>
      </c>
      <c r="B150" s="24" t="s">
        <v>101</v>
      </c>
      <c r="C150" s="14"/>
      <c r="D150" s="22">
        <v>3415</v>
      </c>
      <c r="E150" s="15" t="s">
        <v>10</v>
      </c>
      <c r="F150" s="15" t="s">
        <v>35</v>
      </c>
      <c r="G150" s="15" t="s">
        <v>120</v>
      </c>
      <c r="H150" s="22">
        <v>4874</v>
      </c>
      <c r="I150" s="27">
        <v>46046</v>
      </c>
      <c r="J150" s="27">
        <v>46065</v>
      </c>
      <c r="K150" s="28">
        <v>-137184.51999999999</v>
      </c>
      <c r="L150" s="29">
        <f>SUM(TabProd[[#This Row],[Personal]:[Engineering]])</f>
        <v>-137184.51999999999</v>
      </c>
      <c r="M150" s="31" t="str">
        <f>IF(TabProd[[#This Row],[Amount Charged]]&lt;&gt;TabProd[[#This Row],[Value]],TabProd[[#This Row],[Amount Charged]]-TabProd[[#This Row],[Value]],"")</f>
        <v/>
      </c>
      <c r="N150" s="24">
        <v>5512</v>
      </c>
      <c r="O150" s="27"/>
      <c r="P150" s="37">
        <v>0</v>
      </c>
      <c r="Q150" s="34">
        <v>-137184.51999999999</v>
      </c>
      <c r="R150" s="16">
        <v>46119</v>
      </c>
      <c r="S150" s="15">
        <f t="shared" si="8"/>
        <v>54</v>
      </c>
      <c r="T150" s="38"/>
      <c r="U150" s="34"/>
      <c r="V150" s="16"/>
      <c r="W150" s="15" t="str">
        <f t="shared" si="9"/>
        <v/>
      </c>
      <c r="X150" s="23">
        <f>TabProd[[#This Row],[Value]]-TabProd[[#This Row],[InvoiceTotal Value]]-TabProd[[#This Row],[Rental Equipment Invoice Value]]+AR150</f>
        <v>0</v>
      </c>
      <c r="Y150" s="14"/>
      <c r="Z150" s="14"/>
      <c r="AA150" s="15">
        <f t="shared" si="10"/>
        <v>0</v>
      </c>
      <c r="AB150" s="13">
        <v>-137184.51999999999</v>
      </c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20">
        <f t="shared" si="11"/>
        <v>-137184.51999999999</v>
      </c>
      <c r="AQ150" s="13" t="str">
        <f>IF(TabProd[[#This Row],[Total Daily]]=0,"",TabProd[[#This Row],[Total]]/TabProd[[#This Row],[Total Daily]])</f>
        <v/>
      </c>
    </row>
    <row r="151" spans="1:43" x14ac:dyDescent="0.3">
      <c r="A151" s="26">
        <v>46023</v>
      </c>
      <c r="B151" s="24" t="s">
        <v>101</v>
      </c>
      <c r="C151" s="14"/>
      <c r="D151" s="22">
        <v>3810</v>
      </c>
      <c r="E151" s="15" t="s">
        <v>9</v>
      </c>
      <c r="F151" s="15" t="s">
        <v>28</v>
      </c>
      <c r="G151" s="15" t="s">
        <v>124</v>
      </c>
      <c r="H151" s="22">
        <v>3701</v>
      </c>
      <c r="I151" s="27">
        <v>46047</v>
      </c>
      <c r="J151" s="27">
        <v>46061</v>
      </c>
      <c r="K151" s="28">
        <v>43855.11</v>
      </c>
      <c r="L151" s="29">
        <f>SUM(TabProd[[#This Row],[Personal]:[Engineering]])</f>
        <v>43855.11</v>
      </c>
      <c r="M151" s="31" t="str">
        <f>IF(TabProd[[#This Row],[Amount Charged]]&lt;&gt;TabProd[[#This Row],[Value]],TabProd[[#This Row],[Amount Charged]]-TabProd[[#This Row],[Value]],"")</f>
        <v/>
      </c>
      <c r="N151" s="24">
        <v>5428</v>
      </c>
      <c r="O151" s="27"/>
      <c r="P151" s="37">
        <v>1717</v>
      </c>
      <c r="Q151" s="34">
        <v>26313</v>
      </c>
      <c r="R151" s="16">
        <v>46066</v>
      </c>
      <c r="S151" s="15">
        <f t="shared" si="8"/>
        <v>5</v>
      </c>
      <c r="T151" s="38">
        <v>1058</v>
      </c>
      <c r="U151" s="34">
        <v>17542.11</v>
      </c>
      <c r="V151" s="16">
        <v>46066</v>
      </c>
      <c r="W151" s="15">
        <f t="shared" si="9"/>
        <v>5</v>
      </c>
      <c r="X151" s="23">
        <f>TabProd[[#This Row],[Value]]-TabProd[[#This Row],[InvoiceTotal Value]]-TabProd[[#This Row],[Rental Equipment Invoice Value]]+AR150</f>
        <v>0</v>
      </c>
      <c r="Y151" s="14">
        <v>21</v>
      </c>
      <c r="Z151" s="14"/>
      <c r="AA151" s="15">
        <f t="shared" si="10"/>
        <v>21</v>
      </c>
      <c r="AB151" s="13">
        <v>26313</v>
      </c>
      <c r="AC151" s="13"/>
      <c r="AD151" s="13"/>
      <c r="AE151" s="13"/>
      <c r="AF151" s="13"/>
      <c r="AG151" s="13">
        <v>17542.11</v>
      </c>
      <c r="AH151" s="13"/>
      <c r="AI151" s="13"/>
      <c r="AJ151" s="13"/>
      <c r="AK151" s="13"/>
      <c r="AL151" s="13"/>
      <c r="AM151" s="13"/>
      <c r="AN151" s="13"/>
      <c r="AO151" s="13"/>
      <c r="AP151" s="20">
        <f t="shared" si="11"/>
        <v>43855.11</v>
      </c>
      <c r="AQ151" s="13">
        <f>IF(TabProd[[#This Row],[Total Daily]]=0,"",TabProd[[#This Row],[Total]]/TabProd[[#This Row],[Total Daily]])</f>
        <v>2088.3385714285714</v>
      </c>
    </row>
    <row r="152" spans="1:43" x14ac:dyDescent="0.3">
      <c r="A152" s="26">
        <v>46054</v>
      </c>
      <c r="B152" s="24" t="s">
        <v>101</v>
      </c>
      <c r="C152" s="14"/>
      <c r="D152" s="22">
        <v>3810</v>
      </c>
      <c r="E152" s="15" t="s">
        <v>9</v>
      </c>
      <c r="F152" s="15" t="s">
        <v>28</v>
      </c>
      <c r="G152" s="15" t="s">
        <v>124</v>
      </c>
      <c r="H152" s="22">
        <v>3701</v>
      </c>
      <c r="I152" s="27">
        <v>46047</v>
      </c>
      <c r="J152" s="27">
        <v>46061</v>
      </c>
      <c r="K152" s="28">
        <v>50120.49</v>
      </c>
      <c r="L152" s="29">
        <f>SUM(TabProd[[#This Row],[Personal]:[Engineering]])</f>
        <v>50120.49</v>
      </c>
      <c r="M152" s="31" t="str">
        <f>IF(TabProd[[#This Row],[Amount Charged]]&lt;&gt;TabProd[[#This Row],[Value]],TabProd[[#This Row],[Amount Charged]]-TabProd[[#This Row],[Value]],"")</f>
        <v/>
      </c>
      <c r="N152" s="24">
        <v>5428</v>
      </c>
      <c r="O152" s="27"/>
      <c r="P152" s="37">
        <v>1717</v>
      </c>
      <c r="Q152" s="34">
        <v>30072.36</v>
      </c>
      <c r="R152" s="16">
        <v>46066</v>
      </c>
      <c r="S152" s="15">
        <f t="shared" si="8"/>
        <v>5</v>
      </c>
      <c r="T152" s="38">
        <v>1058</v>
      </c>
      <c r="U152" s="34">
        <v>20048.129999999997</v>
      </c>
      <c r="V152" s="16">
        <v>46066</v>
      </c>
      <c r="W152" s="15">
        <f t="shared" si="9"/>
        <v>5</v>
      </c>
      <c r="X152" s="23">
        <f>TabProd[[#This Row],[Value]]-TabProd[[#This Row],[InvoiceTotal Value]]-TabProd[[#This Row],[Rental Equipment Invoice Value]]+AR147</f>
        <v>0</v>
      </c>
      <c r="Y152" s="14">
        <v>24</v>
      </c>
      <c r="Z152" s="14"/>
      <c r="AA152" s="15">
        <f t="shared" si="10"/>
        <v>24</v>
      </c>
      <c r="AB152" s="13">
        <v>30072.36</v>
      </c>
      <c r="AC152" s="13"/>
      <c r="AD152" s="13"/>
      <c r="AE152" s="13"/>
      <c r="AF152" s="13"/>
      <c r="AG152" s="13">
        <v>20048.129999999997</v>
      </c>
      <c r="AH152" s="13"/>
      <c r="AI152" s="13"/>
      <c r="AJ152" s="13"/>
      <c r="AK152" s="13"/>
      <c r="AL152" s="13"/>
      <c r="AM152" s="13"/>
      <c r="AN152" s="13"/>
      <c r="AO152" s="13"/>
      <c r="AP152" s="20">
        <f t="shared" si="11"/>
        <v>50120.49</v>
      </c>
      <c r="AQ152" s="13">
        <f>IF(TabProd[[#This Row],[Total Daily]]=0,"",TabProd[[#This Row],[Total]]/TabProd[[#This Row],[Total Daily]])</f>
        <v>2088.3537499999998</v>
      </c>
    </row>
    <row r="153" spans="1:43" x14ac:dyDescent="0.3">
      <c r="A153" s="26">
        <v>46023</v>
      </c>
      <c r="B153" s="24" t="s">
        <v>101</v>
      </c>
      <c r="C153" s="14"/>
      <c r="D153" s="22">
        <v>3478</v>
      </c>
      <c r="E153" s="15" t="s">
        <v>12</v>
      </c>
      <c r="F153" s="15" t="s">
        <v>29</v>
      </c>
      <c r="G153" s="15" t="s">
        <v>126</v>
      </c>
      <c r="H153" s="22">
        <v>4984</v>
      </c>
      <c r="I153" s="27">
        <v>46047</v>
      </c>
      <c r="J153" s="27">
        <v>46060</v>
      </c>
      <c r="K153" s="28">
        <v>253498.15</v>
      </c>
      <c r="L153" s="29">
        <f>SUM(TabProd[[#This Row],[Personal]:[Engineering]])</f>
        <v>253498.15</v>
      </c>
      <c r="M153" s="31" t="str">
        <f>IF(TabProd[[#This Row],[Amount Charged]]&lt;&gt;TabProd[[#This Row],[Value]],TabProd[[#This Row],[Amount Charged]]-TabProd[[#This Row],[Value]],"")</f>
        <v/>
      </c>
      <c r="N153" s="24">
        <v>5484</v>
      </c>
      <c r="O153" s="27">
        <v>46073</v>
      </c>
      <c r="P153" s="37">
        <v>1799</v>
      </c>
      <c r="Q153" s="34">
        <v>211474.21</v>
      </c>
      <c r="R153" s="16">
        <v>46098</v>
      </c>
      <c r="S153" s="15">
        <f t="shared" si="8"/>
        <v>38</v>
      </c>
      <c r="T153" s="38">
        <v>1108</v>
      </c>
      <c r="U153" s="34">
        <v>42023.94</v>
      </c>
      <c r="V153" s="16">
        <v>46098</v>
      </c>
      <c r="W153" s="15">
        <f t="shared" si="9"/>
        <v>38</v>
      </c>
      <c r="X153" s="23">
        <f>TabProd[[#This Row],[Value]]-TabProd[[#This Row],[InvoiceTotal Value]]-TabProd[[#This Row],[Rental Equipment Invoice Value]]+AR152</f>
        <v>0</v>
      </c>
      <c r="Y153" s="14">
        <v>82</v>
      </c>
      <c r="Z153" s="14"/>
      <c r="AA153" s="15">
        <f t="shared" si="10"/>
        <v>82</v>
      </c>
      <c r="AB153" s="13">
        <v>211474.21</v>
      </c>
      <c r="AC153" s="13"/>
      <c r="AD153" s="13"/>
      <c r="AE153" s="13"/>
      <c r="AF153" s="13"/>
      <c r="AG153" s="13">
        <v>42023.94</v>
      </c>
      <c r="AH153" s="13"/>
      <c r="AI153" s="13"/>
      <c r="AJ153" s="13"/>
      <c r="AK153" s="13"/>
      <c r="AL153" s="13"/>
      <c r="AM153" s="13"/>
      <c r="AN153" s="13"/>
      <c r="AO153" s="13"/>
      <c r="AP153" s="20">
        <f t="shared" si="11"/>
        <v>253498.15</v>
      </c>
      <c r="AQ153" s="13">
        <f>IF(TabProd[[#This Row],[Total Daily]]=0,"",TabProd[[#This Row],[Total]]/TabProd[[#This Row],[Total Daily]])</f>
        <v>3091.4408536585365</v>
      </c>
    </row>
    <row r="154" spans="1:43" x14ac:dyDescent="0.3">
      <c r="A154" s="26">
        <v>46023</v>
      </c>
      <c r="B154" s="24" t="s">
        <v>101</v>
      </c>
      <c r="C154" s="14"/>
      <c r="D154" s="22">
        <v>3817</v>
      </c>
      <c r="E154" s="15" t="s">
        <v>9</v>
      </c>
      <c r="F154" s="15" t="s">
        <v>34</v>
      </c>
      <c r="G154" s="15" t="s">
        <v>155</v>
      </c>
      <c r="H154" s="22">
        <v>3970</v>
      </c>
      <c r="I154" s="27">
        <v>46047</v>
      </c>
      <c r="J154" s="27">
        <v>46061</v>
      </c>
      <c r="K154" s="28">
        <v>43959.66</v>
      </c>
      <c r="L154" s="29">
        <f>SUM(TabProd[[#This Row],[Personal]:[Engineering]])</f>
        <v>43959.66</v>
      </c>
      <c r="M154" s="31" t="str">
        <f>IF(TabProd[[#This Row],[Amount Charged]]&lt;&gt;TabProd[[#This Row],[Value]],TabProd[[#This Row],[Amount Charged]]-TabProd[[#This Row],[Value]],"")</f>
        <v/>
      </c>
      <c r="N154" s="24">
        <v>5465</v>
      </c>
      <c r="O154" s="27">
        <v>46065</v>
      </c>
      <c r="P154" s="37">
        <v>1728</v>
      </c>
      <c r="Q154" s="34">
        <v>25310.09</v>
      </c>
      <c r="R154" s="16">
        <v>46072</v>
      </c>
      <c r="S154" s="15">
        <f t="shared" si="8"/>
        <v>11</v>
      </c>
      <c r="T154" s="38">
        <v>1065</v>
      </c>
      <c r="U154" s="34">
        <v>18649.57</v>
      </c>
      <c r="V154" s="16">
        <v>46072</v>
      </c>
      <c r="W154" s="15">
        <f t="shared" si="9"/>
        <v>11</v>
      </c>
      <c r="X154" s="23">
        <f>TabProd[[#This Row],[Value]]-TabProd[[#This Row],[InvoiceTotal Value]]-TabProd[[#This Row],[Rental Equipment Invoice Value]]+AR153</f>
        <v>3.637978807091713E-12</v>
      </c>
      <c r="Y154" s="14">
        <v>19</v>
      </c>
      <c r="Z154" s="14"/>
      <c r="AA154" s="15">
        <f t="shared" si="10"/>
        <v>19</v>
      </c>
      <c r="AB154" s="13">
        <v>25310.09</v>
      </c>
      <c r="AC154" s="13"/>
      <c r="AD154" s="13"/>
      <c r="AE154" s="13"/>
      <c r="AF154" s="13"/>
      <c r="AG154" s="13">
        <v>18649.57</v>
      </c>
      <c r="AH154" s="13"/>
      <c r="AI154" s="13"/>
      <c r="AJ154" s="13"/>
      <c r="AK154" s="13"/>
      <c r="AL154" s="13"/>
      <c r="AM154" s="13"/>
      <c r="AN154" s="13"/>
      <c r="AO154" s="13"/>
      <c r="AP154" s="20">
        <f t="shared" si="11"/>
        <v>43959.66</v>
      </c>
      <c r="AQ154" s="13">
        <f>IF(TabProd[[#This Row],[Total Daily]]=0,"",TabProd[[#This Row],[Total]]/TabProd[[#This Row],[Total Daily]])</f>
        <v>2313.6663157894741</v>
      </c>
    </row>
    <row r="155" spans="1:43" x14ac:dyDescent="0.3">
      <c r="A155" s="26">
        <v>46054</v>
      </c>
      <c r="B155" s="24" t="s">
        <v>101</v>
      </c>
      <c r="C155" s="14"/>
      <c r="D155" s="22">
        <v>3817</v>
      </c>
      <c r="E155" s="15" t="s">
        <v>9</v>
      </c>
      <c r="F155" s="15" t="s">
        <v>34</v>
      </c>
      <c r="G155" s="15" t="s">
        <v>155</v>
      </c>
      <c r="H155" s="22">
        <v>3970</v>
      </c>
      <c r="I155" s="27">
        <v>46047</v>
      </c>
      <c r="J155" s="27">
        <v>46061</v>
      </c>
      <c r="K155" s="28">
        <v>49288.1</v>
      </c>
      <c r="L155" s="29">
        <f>SUM(TabProd[[#This Row],[Personal]:[Engineering]])</f>
        <v>49288.100000000006</v>
      </c>
      <c r="M155" s="31" t="str">
        <f>IF(TabProd[[#This Row],[Amount Charged]]&lt;&gt;TabProd[[#This Row],[Value]],TabProd[[#This Row],[Amount Charged]]-TabProd[[#This Row],[Value]],"")</f>
        <v/>
      </c>
      <c r="N155" s="24">
        <v>5465</v>
      </c>
      <c r="O155" s="27">
        <v>46065</v>
      </c>
      <c r="P155" s="37">
        <v>1728</v>
      </c>
      <c r="Q155" s="34">
        <v>30638.53</v>
      </c>
      <c r="R155" s="16">
        <v>46072</v>
      </c>
      <c r="S155" s="15">
        <f t="shared" si="8"/>
        <v>11</v>
      </c>
      <c r="T155" s="38">
        <v>1065</v>
      </c>
      <c r="U155" s="34">
        <v>18649.57</v>
      </c>
      <c r="V155" s="16">
        <v>46072</v>
      </c>
      <c r="W155" s="15">
        <f t="shared" si="9"/>
        <v>11</v>
      </c>
      <c r="X155" s="23">
        <f>TabProd[[#This Row],[Value]]-TabProd[[#This Row],[InvoiceTotal Value]]-TabProd[[#This Row],[Rental Equipment Invoice Value]]+AR154</f>
        <v>7.2759576141834259E-12</v>
      </c>
      <c r="Y155" s="14">
        <v>23</v>
      </c>
      <c r="Z155" s="14"/>
      <c r="AA155" s="15">
        <f t="shared" si="10"/>
        <v>23</v>
      </c>
      <c r="AB155" s="13">
        <v>30638.530000000002</v>
      </c>
      <c r="AC155" s="13"/>
      <c r="AD155" s="13"/>
      <c r="AE155" s="13"/>
      <c r="AF155" s="13"/>
      <c r="AG155" s="13">
        <v>18649.57</v>
      </c>
      <c r="AH155" s="13"/>
      <c r="AI155" s="13"/>
      <c r="AJ155" s="13"/>
      <c r="AK155" s="13"/>
      <c r="AL155" s="13"/>
      <c r="AM155" s="13"/>
      <c r="AN155" s="13"/>
      <c r="AO155" s="13"/>
      <c r="AP155" s="20">
        <f t="shared" si="11"/>
        <v>49288.100000000006</v>
      </c>
      <c r="AQ155" s="13">
        <f>IF(TabProd[[#This Row],[Total Daily]]=0,"",TabProd[[#This Row],[Total]]/TabProd[[#This Row],[Total Daily]])</f>
        <v>2142.9608695652178</v>
      </c>
    </row>
    <row r="156" spans="1:43" x14ac:dyDescent="0.3">
      <c r="A156" s="26">
        <v>46054</v>
      </c>
      <c r="B156" s="24" t="s">
        <v>101</v>
      </c>
      <c r="C156" s="14"/>
      <c r="D156" s="22">
        <v>3478</v>
      </c>
      <c r="E156" s="15" t="s">
        <v>12</v>
      </c>
      <c r="F156" s="15" t="s">
        <v>29</v>
      </c>
      <c r="G156" s="15" t="s">
        <v>126</v>
      </c>
      <c r="H156" s="22">
        <v>4984</v>
      </c>
      <c r="I156" s="27">
        <v>46047</v>
      </c>
      <c r="J156" s="27">
        <v>46060</v>
      </c>
      <c r="K156" s="28">
        <v>240179.37</v>
      </c>
      <c r="L156" s="29">
        <f>SUM(TabProd[[#This Row],[Personal]:[Engineering]])</f>
        <v>240179.37</v>
      </c>
      <c r="M156" s="31" t="str">
        <f>IF(TabProd[[#This Row],[Amount Charged]]&lt;&gt;TabProd[[#This Row],[Value]],TabProd[[#This Row],[Amount Charged]]-TabProd[[#This Row],[Value]],"")</f>
        <v/>
      </c>
      <c r="N156" s="24">
        <v>5484</v>
      </c>
      <c r="O156" s="27">
        <v>46073</v>
      </c>
      <c r="P156" s="37">
        <v>1799</v>
      </c>
      <c r="Q156" s="34">
        <v>222169.11</v>
      </c>
      <c r="R156" s="16">
        <v>46098</v>
      </c>
      <c r="S156" s="15">
        <f t="shared" si="8"/>
        <v>38</v>
      </c>
      <c r="T156" s="38">
        <v>1108</v>
      </c>
      <c r="U156" s="34">
        <v>18010.259999999995</v>
      </c>
      <c r="V156" s="16">
        <v>46098</v>
      </c>
      <c r="W156" s="15">
        <f t="shared" si="9"/>
        <v>38</v>
      </c>
      <c r="X156" s="23">
        <f>TabProd[[#This Row],[Value]]-TabProd[[#This Row],[InvoiceTotal Value]]-TabProd[[#This Row],[Rental Equipment Invoice Value]]+AR151</f>
        <v>1.4551915228366852E-11</v>
      </c>
      <c r="Y156" s="14">
        <v>82</v>
      </c>
      <c r="Z156" s="14"/>
      <c r="AA156" s="15">
        <f t="shared" si="10"/>
        <v>82</v>
      </c>
      <c r="AB156" s="13">
        <v>222169.11000000002</v>
      </c>
      <c r="AC156" s="13"/>
      <c r="AD156" s="13"/>
      <c r="AE156" s="13"/>
      <c r="AF156" s="13"/>
      <c r="AG156" s="13">
        <v>18010.259999999995</v>
      </c>
      <c r="AH156" s="13"/>
      <c r="AI156" s="13"/>
      <c r="AJ156" s="13"/>
      <c r="AK156" s="13"/>
      <c r="AL156" s="13"/>
      <c r="AM156" s="13"/>
      <c r="AN156" s="13"/>
      <c r="AO156" s="13"/>
      <c r="AP156" s="20">
        <f t="shared" si="11"/>
        <v>240179.37</v>
      </c>
      <c r="AQ156" s="13">
        <f>IF(TabProd[[#This Row],[Total Daily]]=0,"",TabProd[[#This Row],[Total]]/TabProd[[#This Row],[Total Daily]])</f>
        <v>2929.0167073170733</v>
      </c>
    </row>
    <row r="157" spans="1:43" x14ac:dyDescent="0.3">
      <c r="A157" s="26">
        <v>46054</v>
      </c>
      <c r="B157" s="24" t="s">
        <v>101</v>
      </c>
      <c r="C157" s="14"/>
      <c r="D157" s="22">
        <v>3478</v>
      </c>
      <c r="E157" s="15" t="s">
        <v>12</v>
      </c>
      <c r="F157" s="15" t="s">
        <v>29</v>
      </c>
      <c r="G157" s="15" t="s">
        <v>126</v>
      </c>
      <c r="H157" s="22">
        <v>4984</v>
      </c>
      <c r="I157" s="27">
        <v>46047</v>
      </c>
      <c r="J157" s="27">
        <v>46092</v>
      </c>
      <c r="K157" s="28">
        <v>1024216.9</v>
      </c>
      <c r="L157" s="29">
        <f>SUM(TabProd[[#This Row],[Personal]:[Engineering]])</f>
        <v>1024216.9</v>
      </c>
      <c r="M157" s="31" t="str">
        <f>IF(TabProd[[#This Row],[Amount Charged]]&lt;&gt;TabProd[[#This Row],[Value]],TabProd[[#This Row],[Amount Charged]]-TabProd[[#This Row],[Value]],"")</f>
        <v/>
      </c>
      <c r="N157" s="24">
        <v>5520</v>
      </c>
      <c r="O157" s="27">
        <v>46121</v>
      </c>
      <c r="P157" s="37">
        <v>1893</v>
      </c>
      <c r="Q157" s="34">
        <v>874131.4</v>
      </c>
      <c r="R157" s="16">
        <v>46129</v>
      </c>
      <c r="S157" s="15">
        <f t="shared" si="8"/>
        <v>37</v>
      </c>
      <c r="T157" s="38">
        <v>1169</v>
      </c>
      <c r="U157" s="34">
        <v>150085.5</v>
      </c>
      <c r="V157" s="16">
        <v>46129</v>
      </c>
      <c r="W157" s="15">
        <f t="shared" si="9"/>
        <v>37</v>
      </c>
      <c r="X157" s="23">
        <f>TabProd[[#This Row],[Value]]-TabProd[[#This Row],[InvoiceTotal Value]]-TabProd[[#This Row],[Rental Equipment Invoice Value]]+AR157</f>
        <v>0</v>
      </c>
      <c r="Y157" s="14">
        <v>242</v>
      </c>
      <c r="Z157" s="14"/>
      <c r="AA157" s="15">
        <f t="shared" si="10"/>
        <v>242</v>
      </c>
      <c r="AB157" s="13">
        <v>874131.4</v>
      </c>
      <c r="AC157" s="13"/>
      <c r="AD157" s="13"/>
      <c r="AE157" s="13"/>
      <c r="AF157" s="13"/>
      <c r="AG157" s="13">
        <v>150085.5</v>
      </c>
      <c r="AH157" s="13"/>
      <c r="AI157" s="13"/>
      <c r="AJ157" s="13"/>
      <c r="AK157" s="13"/>
      <c r="AL157" s="13"/>
      <c r="AM157" s="13"/>
      <c r="AN157" s="13"/>
      <c r="AO157" s="13"/>
      <c r="AP157" s="20">
        <f t="shared" si="11"/>
        <v>1024216.9</v>
      </c>
      <c r="AQ157" s="13">
        <f>IF(TabProd[[#This Row],[Total Daily]]=0,"",TabProd[[#This Row],[Total]]/TabProd[[#This Row],[Total Daily]])</f>
        <v>4232.3012396694212</v>
      </c>
    </row>
    <row r="158" spans="1:43" x14ac:dyDescent="0.3">
      <c r="A158" s="26">
        <v>46082</v>
      </c>
      <c r="B158" s="24" t="s">
        <v>101</v>
      </c>
      <c r="C158" s="14"/>
      <c r="D158" s="22">
        <v>3478</v>
      </c>
      <c r="E158" s="15" t="s">
        <v>12</v>
      </c>
      <c r="F158" s="15" t="s">
        <v>29</v>
      </c>
      <c r="G158" s="15" t="s">
        <v>126</v>
      </c>
      <c r="H158" s="22">
        <v>4984</v>
      </c>
      <c r="I158" s="27">
        <v>46047</v>
      </c>
      <c r="J158" s="27">
        <v>46092</v>
      </c>
      <c r="K158" s="28">
        <v>283786.12</v>
      </c>
      <c r="L158" s="29">
        <f>SUM(TabProd[[#This Row],[Personal]:[Engineering]])</f>
        <v>283786.11999999988</v>
      </c>
      <c r="M158" s="31" t="str">
        <f>IF(TabProd[[#This Row],[Amount Charged]]&lt;&gt;TabProd[[#This Row],[Value]],TabProd[[#This Row],[Amount Charged]]-TabProd[[#This Row],[Value]],"")</f>
        <v/>
      </c>
      <c r="N158" s="24">
        <v>5520</v>
      </c>
      <c r="O158" s="27">
        <v>46121</v>
      </c>
      <c r="P158" s="37">
        <v>1893</v>
      </c>
      <c r="Q158" s="34">
        <v>217748.5</v>
      </c>
      <c r="R158" s="16">
        <v>46129</v>
      </c>
      <c r="S158" s="15">
        <f t="shared" si="8"/>
        <v>37</v>
      </c>
      <c r="T158" s="38">
        <v>1169</v>
      </c>
      <c r="U158" s="34">
        <v>66037.62</v>
      </c>
      <c r="V158" s="16">
        <v>46129</v>
      </c>
      <c r="W158" s="15">
        <f t="shared" si="9"/>
        <v>37</v>
      </c>
      <c r="X158" s="23">
        <f>TabProd[[#This Row],[Value]]-TabProd[[#This Row],[InvoiceTotal Value]]-TabProd[[#This Row],[Rental Equipment Invoice Value]]+AR158</f>
        <v>-1.1641532182693481E-10</v>
      </c>
      <c r="Y158" s="14">
        <v>173</v>
      </c>
      <c r="Z158" s="14"/>
      <c r="AA158" s="15">
        <f t="shared" si="10"/>
        <v>173</v>
      </c>
      <c r="AB158" s="13">
        <v>217748.49999999988</v>
      </c>
      <c r="AC158" s="13"/>
      <c r="AD158" s="13"/>
      <c r="AE158" s="13"/>
      <c r="AF158" s="13"/>
      <c r="AG158" s="13">
        <v>66037.62</v>
      </c>
      <c r="AH158" s="13"/>
      <c r="AI158" s="13"/>
      <c r="AJ158" s="13"/>
      <c r="AK158" s="13"/>
      <c r="AL158" s="13"/>
      <c r="AM158" s="13"/>
      <c r="AN158" s="13"/>
      <c r="AO158" s="13"/>
      <c r="AP158" s="20">
        <f t="shared" si="11"/>
        <v>283786.11999999988</v>
      </c>
      <c r="AQ158" s="13">
        <f>IF(TabProd[[#This Row],[Total Daily]]=0,"",TabProd[[#This Row],[Total]]/TabProd[[#This Row],[Total Daily]])</f>
        <v>1640.3821965317911</v>
      </c>
    </row>
    <row r="159" spans="1:43" x14ac:dyDescent="0.3">
      <c r="A159" s="26">
        <v>46113</v>
      </c>
      <c r="B159" s="24" t="s">
        <v>101</v>
      </c>
      <c r="C159" s="14"/>
      <c r="D159" s="22">
        <v>3478</v>
      </c>
      <c r="E159" s="15" t="s">
        <v>12</v>
      </c>
      <c r="F159" s="15" t="s">
        <v>29</v>
      </c>
      <c r="G159" s="15" t="s">
        <v>126</v>
      </c>
      <c r="H159" s="22">
        <v>4984</v>
      </c>
      <c r="I159" s="27">
        <v>46047</v>
      </c>
      <c r="J159" s="27">
        <v>46092</v>
      </c>
      <c r="K159" s="28">
        <v>-77431.199999999997</v>
      </c>
      <c r="L159" s="29">
        <f>SUM(TabProd[[#This Row],[Personal]:[Engineering]])</f>
        <v>-77431.199999999997</v>
      </c>
      <c r="M159" s="31" t="str">
        <f>IF(TabProd[[#This Row],[Amount Charged]]&lt;&gt;TabProd[[#This Row],[Value]],TabProd[[#This Row],[Amount Charged]]-TabProd[[#This Row],[Value]],"")</f>
        <v/>
      </c>
      <c r="N159" s="24">
        <v>5520</v>
      </c>
      <c r="O159" s="27">
        <v>46121</v>
      </c>
      <c r="P159" s="37">
        <v>1893</v>
      </c>
      <c r="Q159" s="34">
        <v>-77431.199999999997</v>
      </c>
      <c r="R159" s="16">
        <v>46129</v>
      </c>
      <c r="S159" s="15">
        <f t="shared" si="8"/>
        <v>37</v>
      </c>
      <c r="T159" s="38">
        <v>1169</v>
      </c>
      <c r="U159" s="34">
        <v>0</v>
      </c>
      <c r="V159" s="16">
        <v>46129</v>
      </c>
      <c r="W159" s="15">
        <f t="shared" si="9"/>
        <v>37</v>
      </c>
      <c r="X159" s="23">
        <f>TabProd[[#This Row],[Value]]-TabProd[[#This Row],[InvoiceTotal Value]]-TabProd[[#This Row],[Rental Equipment Invoice Value]]+AR159</f>
        <v>0</v>
      </c>
      <c r="Y159" s="14"/>
      <c r="Z159" s="14"/>
      <c r="AA159" s="15">
        <f t="shared" si="10"/>
        <v>0</v>
      </c>
      <c r="AB159" s="13">
        <v>-77431.199999999997</v>
      </c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20">
        <f t="shared" si="11"/>
        <v>-77431.199999999997</v>
      </c>
      <c r="AQ159" s="13" t="str">
        <f>IF(TabProd[[#This Row],[Total Daily]]=0,"",TabProd[[#This Row],[Total]]/TabProd[[#This Row],[Total Daily]])</f>
        <v/>
      </c>
    </row>
    <row r="160" spans="1:43" x14ac:dyDescent="0.3">
      <c r="A160" s="26">
        <v>46023</v>
      </c>
      <c r="B160" s="24" t="s">
        <v>101</v>
      </c>
      <c r="C160" s="14"/>
      <c r="D160" s="22">
        <v>3662</v>
      </c>
      <c r="E160" s="15" t="s">
        <v>10</v>
      </c>
      <c r="F160" s="15" t="s">
        <v>29</v>
      </c>
      <c r="G160" s="15" t="s">
        <v>126</v>
      </c>
      <c r="H160" s="22">
        <v>5324</v>
      </c>
      <c r="I160" s="27">
        <v>46047</v>
      </c>
      <c r="J160" s="27">
        <v>46074</v>
      </c>
      <c r="K160" s="28">
        <v>40548.83</v>
      </c>
      <c r="L160" s="29">
        <f>SUM(TabProd[[#This Row],[Personal]:[Engineering]])</f>
        <v>40548.83</v>
      </c>
      <c r="M160" s="31" t="str">
        <f>IF(TabProd[[#This Row],[Amount Charged]]&lt;&gt;TabProd[[#This Row],[Value]],TabProd[[#This Row],[Amount Charged]]-TabProd[[#This Row],[Value]],"")</f>
        <v/>
      </c>
      <c r="N160" s="24">
        <v>5478</v>
      </c>
      <c r="O160" s="27">
        <v>46085</v>
      </c>
      <c r="P160" s="37">
        <v>1803</v>
      </c>
      <c r="Q160" s="34">
        <v>40548.83</v>
      </c>
      <c r="R160" s="16">
        <v>46098</v>
      </c>
      <c r="S160" s="15">
        <f t="shared" si="8"/>
        <v>24</v>
      </c>
      <c r="T160" s="38"/>
      <c r="U160" s="34"/>
      <c r="V160" s="16"/>
      <c r="W160" s="15" t="str">
        <f t="shared" si="9"/>
        <v/>
      </c>
      <c r="X160" s="23">
        <f>TabProd[[#This Row],[Value]]-TabProd[[#This Row],[InvoiceTotal Value]]-TabProd[[#This Row],[Rental Equipment Invoice Value]]+AR159</f>
        <v>0</v>
      </c>
      <c r="Y160" s="14">
        <v>21</v>
      </c>
      <c r="Z160" s="14"/>
      <c r="AA160" s="15">
        <f t="shared" si="10"/>
        <v>21</v>
      </c>
      <c r="AB160" s="13">
        <v>40548.83</v>
      </c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20">
        <f t="shared" si="11"/>
        <v>40548.83</v>
      </c>
      <c r="AQ160" s="13">
        <f>IF(TabProd[[#This Row],[Total Daily]]=0,"",TabProd[[#This Row],[Total]]/TabProd[[#This Row],[Total Daily]])</f>
        <v>1930.8966666666668</v>
      </c>
    </row>
    <row r="161" spans="1:43" x14ac:dyDescent="0.3">
      <c r="A161" s="26">
        <v>46054</v>
      </c>
      <c r="B161" s="24" t="s">
        <v>101</v>
      </c>
      <c r="C161" s="14"/>
      <c r="D161" s="22">
        <v>3662</v>
      </c>
      <c r="E161" s="15" t="s">
        <v>10</v>
      </c>
      <c r="F161" s="15" t="s">
        <v>29</v>
      </c>
      <c r="G161" s="15" t="s">
        <v>126</v>
      </c>
      <c r="H161" s="22">
        <v>5324</v>
      </c>
      <c r="I161" s="27">
        <v>46047</v>
      </c>
      <c r="J161" s="27">
        <v>46074</v>
      </c>
      <c r="K161" s="28">
        <v>133231.89000000001</v>
      </c>
      <c r="L161" s="29">
        <f>SUM(TabProd[[#This Row],[Personal]:[Engineering]])</f>
        <v>133231.89000000001</v>
      </c>
      <c r="M161" s="31" t="str">
        <f>IF(TabProd[[#This Row],[Amount Charged]]&lt;&gt;TabProd[[#This Row],[Value]],TabProd[[#This Row],[Amount Charged]]-TabProd[[#This Row],[Value]],"")</f>
        <v/>
      </c>
      <c r="N161" s="24">
        <v>5478</v>
      </c>
      <c r="O161" s="27">
        <v>46085</v>
      </c>
      <c r="P161" s="37">
        <v>1803</v>
      </c>
      <c r="Q161" s="34">
        <v>133231.89000000001</v>
      </c>
      <c r="R161" s="16">
        <v>46098</v>
      </c>
      <c r="S161" s="15">
        <f t="shared" si="8"/>
        <v>24</v>
      </c>
      <c r="T161" s="38"/>
      <c r="U161" s="34"/>
      <c r="V161" s="16"/>
      <c r="W161" s="15" t="str">
        <f t="shared" si="9"/>
        <v/>
      </c>
      <c r="X161" s="23">
        <f>TabProd[[#This Row],[Value]]-TabProd[[#This Row],[InvoiceTotal Value]]-TabProd[[#This Row],[Rental Equipment Invoice Value]]+AR160</f>
        <v>0</v>
      </c>
      <c r="Y161" s="14">
        <v>64</v>
      </c>
      <c r="Z161" s="14"/>
      <c r="AA161" s="15">
        <f t="shared" si="10"/>
        <v>64</v>
      </c>
      <c r="AB161" s="13">
        <v>133231.89000000001</v>
      </c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20">
        <f t="shared" si="11"/>
        <v>133231.89000000001</v>
      </c>
      <c r="AQ161" s="13">
        <f>IF(TabProd[[#This Row],[Total Daily]]=0,"",TabProd[[#This Row],[Total]]/TabProd[[#This Row],[Total Daily]])</f>
        <v>2081.7482812500002</v>
      </c>
    </row>
    <row r="162" spans="1:43" x14ac:dyDescent="0.3">
      <c r="A162" s="26">
        <v>46023</v>
      </c>
      <c r="B162" s="24" t="s">
        <v>101</v>
      </c>
      <c r="C162" s="14"/>
      <c r="D162" s="22">
        <v>3489</v>
      </c>
      <c r="E162" s="15" t="s">
        <v>10</v>
      </c>
      <c r="F162" s="15" t="s">
        <v>50</v>
      </c>
      <c r="G162" s="15" t="s">
        <v>143</v>
      </c>
      <c r="H162" s="22">
        <v>4964</v>
      </c>
      <c r="I162" s="27">
        <v>46047</v>
      </c>
      <c r="J162" s="27">
        <v>46061</v>
      </c>
      <c r="K162" s="28">
        <v>55545.73</v>
      </c>
      <c r="L162" s="29">
        <f>SUM(TabProd[[#This Row],[Personal]:[Engineering]])</f>
        <v>55545.729999999996</v>
      </c>
      <c r="M162" s="31" t="str">
        <f>IF(TabProd[[#This Row],[Amount Charged]]&lt;&gt;TabProd[[#This Row],[Value]],TabProd[[#This Row],[Amount Charged]]-TabProd[[#This Row],[Value]],"")</f>
        <v/>
      </c>
      <c r="N162" s="24">
        <v>5470</v>
      </c>
      <c r="O162" s="27"/>
      <c r="P162" s="37">
        <v>1707</v>
      </c>
      <c r="Q162" s="34">
        <v>49980.78</v>
      </c>
      <c r="R162" s="16">
        <v>46066</v>
      </c>
      <c r="S162" s="15">
        <f t="shared" si="8"/>
        <v>5</v>
      </c>
      <c r="T162" s="38">
        <v>1048</v>
      </c>
      <c r="U162" s="34">
        <v>5564.95</v>
      </c>
      <c r="V162" s="16">
        <v>46066</v>
      </c>
      <c r="W162" s="15">
        <f t="shared" si="9"/>
        <v>5</v>
      </c>
      <c r="X162" s="23">
        <f>TabProd[[#This Row],[Value]]-TabProd[[#This Row],[InvoiceTotal Value]]-TabProd[[#This Row],[Rental Equipment Invoice Value]]+AR161</f>
        <v>-2.7284841053187847E-12</v>
      </c>
      <c r="Y162" s="14">
        <v>20</v>
      </c>
      <c r="Z162" s="14"/>
      <c r="AA162" s="15">
        <f t="shared" si="10"/>
        <v>20</v>
      </c>
      <c r="AB162" s="13">
        <v>48486.27</v>
      </c>
      <c r="AC162" s="13"/>
      <c r="AD162" s="13">
        <v>1494.51</v>
      </c>
      <c r="AE162" s="13"/>
      <c r="AF162" s="13"/>
      <c r="AG162" s="13">
        <v>5564.95</v>
      </c>
      <c r="AH162" s="13"/>
      <c r="AI162" s="13"/>
      <c r="AJ162" s="13"/>
      <c r="AK162" s="13"/>
      <c r="AL162" s="13"/>
      <c r="AM162" s="13"/>
      <c r="AN162" s="13"/>
      <c r="AO162" s="13"/>
      <c r="AP162" s="20">
        <f t="shared" si="11"/>
        <v>55545.729999999996</v>
      </c>
      <c r="AQ162" s="13">
        <f>IF(TabProd[[#This Row],[Total Daily]]=0,"",TabProd[[#This Row],[Total]]/TabProd[[#This Row],[Total Daily]])</f>
        <v>2777.2864999999997</v>
      </c>
    </row>
    <row r="163" spans="1:43" x14ac:dyDescent="0.3">
      <c r="A163" s="26">
        <v>46054</v>
      </c>
      <c r="B163" s="24" t="s">
        <v>101</v>
      </c>
      <c r="C163" s="14"/>
      <c r="D163" s="22">
        <v>3489</v>
      </c>
      <c r="E163" s="15" t="s">
        <v>10</v>
      </c>
      <c r="F163" s="15" t="s">
        <v>50</v>
      </c>
      <c r="G163" s="15" t="s">
        <v>143</v>
      </c>
      <c r="H163" s="22">
        <v>4964</v>
      </c>
      <c r="I163" s="27">
        <v>46047</v>
      </c>
      <c r="J163" s="27">
        <v>46061</v>
      </c>
      <c r="K163" s="28">
        <v>55545.74</v>
      </c>
      <c r="L163" s="29">
        <f>SUM(TabProd[[#This Row],[Personal]:[Engineering]])</f>
        <v>55545.740000000005</v>
      </c>
      <c r="M163" s="31" t="str">
        <f>IF(TabProd[[#This Row],[Amount Charged]]&lt;&gt;TabProd[[#This Row],[Value]],TabProd[[#This Row],[Amount Charged]]-TabProd[[#This Row],[Value]],"")</f>
        <v/>
      </c>
      <c r="N163" s="24">
        <v>5470</v>
      </c>
      <c r="O163" s="27"/>
      <c r="P163" s="37">
        <v>1707</v>
      </c>
      <c r="Q163" s="34">
        <v>49980.79</v>
      </c>
      <c r="R163" s="16">
        <v>46066</v>
      </c>
      <c r="S163" s="15">
        <f t="shared" si="8"/>
        <v>5</v>
      </c>
      <c r="T163" s="38">
        <v>1048</v>
      </c>
      <c r="U163" s="34">
        <v>5564.95</v>
      </c>
      <c r="V163" s="16">
        <v>46066</v>
      </c>
      <c r="W163" s="15">
        <f t="shared" si="9"/>
        <v>5</v>
      </c>
      <c r="X163" s="23">
        <f>TabProd[[#This Row],[Value]]-TabProd[[#This Row],[InvoiceTotal Value]]-TabProd[[#This Row],[Rental Equipment Invoice Value]]+AR162</f>
        <v>4.5474735088646412E-12</v>
      </c>
      <c r="Y163" s="14">
        <v>22</v>
      </c>
      <c r="Z163" s="14"/>
      <c r="AA163" s="15">
        <f t="shared" si="10"/>
        <v>22</v>
      </c>
      <c r="AB163" s="13">
        <v>48486.280000000006</v>
      </c>
      <c r="AC163" s="13"/>
      <c r="AD163" s="13">
        <v>1494.51</v>
      </c>
      <c r="AE163" s="13"/>
      <c r="AF163" s="13"/>
      <c r="AG163" s="13">
        <v>5564.95</v>
      </c>
      <c r="AH163" s="13"/>
      <c r="AI163" s="13"/>
      <c r="AJ163" s="13"/>
      <c r="AK163" s="13"/>
      <c r="AL163" s="13"/>
      <c r="AM163" s="13"/>
      <c r="AN163" s="13"/>
      <c r="AO163" s="13"/>
      <c r="AP163" s="20">
        <f t="shared" si="11"/>
        <v>55545.740000000005</v>
      </c>
      <c r="AQ163" s="13">
        <f>IF(TabProd[[#This Row],[Total Daily]]=0,"",TabProd[[#This Row],[Total]]/TabProd[[#This Row],[Total Daily]])</f>
        <v>2524.806363636364</v>
      </c>
    </row>
    <row r="164" spans="1:43" x14ac:dyDescent="0.3">
      <c r="A164" s="26">
        <v>46023</v>
      </c>
      <c r="B164" s="24" t="s">
        <v>101</v>
      </c>
      <c r="C164" s="14"/>
      <c r="D164" s="22">
        <v>3806</v>
      </c>
      <c r="E164" s="15" t="s">
        <v>9</v>
      </c>
      <c r="F164" s="15" t="s">
        <v>26</v>
      </c>
      <c r="G164" s="15" t="s">
        <v>123</v>
      </c>
      <c r="H164" s="22">
        <v>3380</v>
      </c>
      <c r="I164" s="27">
        <v>46048</v>
      </c>
      <c r="J164" s="27">
        <v>46062</v>
      </c>
      <c r="K164" s="28">
        <v>41638.080000000002</v>
      </c>
      <c r="L164" s="29">
        <f>SUM(TabProd[[#This Row],[Personal]:[Engineering]])</f>
        <v>41638.080000000002</v>
      </c>
      <c r="M164" s="31" t="str">
        <f>IF(TabProd[[#This Row],[Amount Charged]]&lt;&gt;TabProd[[#This Row],[Value]],TabProd[[#This Row],[Amount Charged]]-TabProd[[#This Row],[Value]],"")</f>
        <v/>
      </c>
      <c r="N164" s="24">
        <v>5463</v>
      </c>
      <c r="O164" s="27">
        <v>46063</v>
      </c>
      <c r="P164" s="37">
        <v>1699</v>
      </c>
      <c r="Q164" s="34">
        <v>41638.080000000002</v>
      </c>
      <c r="R164" s="16">
        <v>46065</v>
      </c>
      <c r="S164" s="15">
        <f t="shared" si="8"/>
        <v>3</v>
      </c>
      <c r="T164" s="38"/>
      <c r="U164" s="34"/>
      <c r="V164" s="16"/>
      <c r="W164" s="15" t="str">
        <f t="shared" si="9"/>
        <v/>
      </c>
      <c r="X164" s="23">
        <f>TabProd[[#This Row],[Value]]-TabProd[[#This Row],[InvoiceTotal Value]]-TabProd[[#This Row],[Rental Equipment Invoice Value]]+AR163</f>
        <v>0</v>
      </c>
      <c r="Y164" s="14">
        <v>18</v>
      </c>
      <c r="Z164" s="14"/>
      <c r="AA164" s="15">
        <f t="shared" si="10"/>
        <v>18</v>
      </c>
      <c r="AB164" s="13">
        <v>35114.58</v>
      </c>
      <c r="AC164" s="13"/>
      <c r="AD164" s="13">
        <v>3665.88</v>
      </c>
      <c r="AE164" s="13">
        <v>1597.62</v>
      </c>
      <c r="AF164" s="13"/>
      <c r="AG164" s="13"/>
      <c r="AH164" s="13">
        <v>1260</v>
      </c>
      <c r="AI164" s="13"/>
      <c r="AJ164" s="13"/>
      <c r="AK164" s="13"/>
      <c r="AL164" s="13"/>
      <c r="AM164" s="13"/>
      <c r="AN164" s="13"/>
      <c r="AO164" s="13"/>
      <c r="AP164" s="20">
        <f t="shared" si="11"/>
        <v>41638.080000000002</v>
      </c>
      <c r="AQ164" s="13">
        <f>IF(TabProd[[#This Row],[Total Daily]]=0,"",TabProd[[#This Row],[Total]]/TabProd[[#This Row],[Total Daily]])</f>
        <v>2313.2266666666669</v>
      </c>
    </row>
    <row r="165" spans="1:43" x14ac:dyDescent="0.3">
      <c r="A165" s="26">
        <v>46054</v>
      </c>
      <c r="B165" s="24" t="s">
        <v>101</v>
      </c>
      <c r="C165" s="14"/>
      <c r="D165" s="22">
        <v>3806</v>
      </c>
      <c r="E165" s="15" t="s">
        <v>9</v>
      </c>
      <c r="F165" s="15" t="s">
        <v>26</v>
      </c>
      <c r="G165" s="15" t="s">
        <v>123</v>
      </c>
      <c r="H165" s="22">
        <v>3380</v>
      </c>
      <c r="I165" s="27">
        <v>46048</v>
      </c>
      <c r="J165" s="27">
        <v>46062</v>
      </c>
      <c r="K165" s="28">
        <v>51208.76</v>
      </c>
      <c r="L165" s="29">
        <f>SUM(TabProd[[#This Row],[Personal]:[Engineering]])</f>
        <v>51208.759999999995</v>
      </c>
      <c r="M165" s="31" t="str">
        <f>IF(TabProd[[#This Row],[Amount Charged]]&lt;&gt;TabProd[[#This Row],[Value]],TabProd[[#This Row],[Amount Charged]]-TabProd[[#This Row],[Value]],"")</f>
        <v/>
      </c>
      <c r="N165" s="24">
        <v>5463</v>
      </c>
      <c r="O165" s="27">
        <v>46063</v>
      </c>
      <c r="P165" s="37">
        <v>1699</v>
      </c>
      <c r="Q165" s="34">
        <v>51208.76</v>
      </c>
      <c r="R165" s="16">
        <v>46065</v>
      </c>
      <c r="S165" s="15">
        <f t="shared" si="8"/>
        <v>3</v>
      </c>
      <c r="T165" s="38"/>
      <c r="U165" s="34"/>
      <c r="V165" s="16"/>
      <c r="W165" s="15" t="str">
        <f t="shared" si="9"/>
        <v/>
      </c>
      <c r="X165" s="23">
        <f>TabProd[[#This Row],[Value]]-TabProd[[#This Row],[InvoiceTotal Value]]-TabProd[[#This Row],[Rental Equipment Invoice Value]]+AR164</f>
        <v>-7.2759576141834259E-12</v>
      </c>
      <c r="Y165" s="14">
        <v>24</v>
      </c>
      <c r="Z165" s="14">
        <v>3</v>
      </c>
      <c r="AA165" s="15">
        <f t="shared" si="10"/>
        <v>27</v>
      </c>
      <c r="AB165" s="13">
        <v>46819.44</v>
      </c>
      <c r="AC165" s="13"/>
      <c r="AD165" s="13"/>
      <c r="AE165" s="13"/>
      <c r="AF165" s="13"/>
      <c r="AG165" s="13"/>
      <c r="AH165" s="13"/>
      <c r="AI165" s="13"/>
      <c r="AJ165" s="13"/>
      <c r="AK165" s="13"/>
      <c r="AL165" s="13">
        <v>4389.3199999999924</v>
      </c>
      <c r="AM165" s="13"/>
      <c r="AN165" s="13"/>
      <c r="AO165" s="13"/>
      <c r="AP165" s="20">
        <f t="shared" si="11"/>
        <v>51208.759999999995</v>
      </c>
      <c r="AQ165" s="13">
        <f>IF(TabProd[[#This Row],[Total Daily]]=0,"",TabProd[[#This Row],[Total]]/TabProd[[#This Row],[Total Daily]])</f>
        <v>1896.6207407407405</v>
      </c>
    </row>
    <row r="166" spans="1:43" x14ac:dyDescent="0.3">
      <c r="A166" s="26">
        <v>46023</v>
      </c>
      <c r="B166" s="24" t="s">
        <v>101</v>
      </c>
      <c r="C166" s="14"/>
      <c r="D166" s="22">
        <v>3561</v>
      </c>
      <c r="E166" s="15" t="s">
        <v>11</v>
      </c>
      <c r="F166" s="15" t="s">
        <v>35</v>
      </c>
      <c r="G166" s="15" t="s">
        <v>125</v>
      </c>
      <c r="H166" s="22">
        <v>5121</v>
      </c>
      <c r="I166" s="27">
        <v>46048</v>
      </c>
      <c r="J166" s="27">
        <v>46062</v>
      </c>
      <c r="K166" s="28">
        <v>25300</v>
      </c>
      <c r="L166" s="29">
        <f>SUM(TabProd[[#This Row],[Personal]:[Engineering]])</f>
        <v>25300</v>
      </c>
      <c r="M166" s="31" t="str">
        <f>IF(TabProd[[#This Row],[Amount Charged]]&lt;&gt;TabProd[[#This Row],[Value]],TabProd[[#This Row],[Amount Charged]]-TabProd[[#This Row],[Value]],"")</f>
        <v/>
      </c>
      <c r="N166" s="24">
        <v>5473</v>
      </c>
      <c r="O166" s="27">
        <v>46072</v>
      </c>
      <c r="P166" s="37">
        <v>1830</v>
      </c>
      <c r="Q166" s="34">
        <v>25300</v>
      </c>
      <c r="R166" s="16">
        <v>46107</v>
      </c>
      <c r="S166" s="15">
        <f t="shared" si="8"/>
        <v>45</v>
      </c>
      <c r="T166" s="38"/>
      <c r="U166" s="34"/>
      <c r="V166" s="16"/>
      <c r="W166" s="15" t="str">
        <f t="shared" si="9"/>
        <v/>
      </c>
      <c r="X166" s="23">
        <f>TabProd[[#This Row],[Value]]-TabProd[[#This Row],[InvoiceTotal Value]]-TabProd[[#This Row],[Rental Equipment Invoice Value]]+AR164</f>
        <v>0</v>
      </c>
      <c r="Y166" s="14">
        <v>18</v>
      </c>
      <c r="Z166" s="14"/>
      <c r="AA166" s="15">
        <f t="shared" si="10"/>
        <v>18</v>
      </c>
      <c r="AB166" s="13">
        <v>25300</v>
      </c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20">
        <f t="shared" si="11"/>
        <v>25300</v>
      </c>
      <c r="AQ166" s="13">
        <f>IF(TabProd[[#This Row],[Total Daily]]=0,"",TabProd[[#This Row],[Total]]/TabProd[[#This Row],[Total Daily]])</f>
        <v>1405.5555555555557</v>
      </c>
    </row>
    <row r="167" spans="1:43" x14ac:dyDescent="0.3">
      <c r="A167" s="26">
        <v>46054</v>
      </c>
      <c r="B167" s="24" t="s">
        <v>101</v>
      </c>
      <c r="C167" s="14"/>
      <c r="D167" s="22">
        <v>3561</v>
      </c>
      <c r="E167" s="15" t="s">
        <v>11</v>
      </c>
      <c r="F167" s="15" t="s">
        <v>35</v>
      </c>
      <c r="G167" s="15" t="s">
        <v>125</v>
      </c>
      <c r="H167" s="22">
        <v>5121</v>
      </c>
      <c r="I167" s="27">
        <v>46048</v>
      </c>
      <c r="J167" s="27">
        <v>46062</v>
      </c>
      <c r="K167" s="28">
        <v>165443.72</v>
      </c>
      <c r="L167" s="29">
        <f>SUM(TabProd[[#This Row],[Personal]:[Engineering]])</f>
        <v>165443.72</v>
      </c>
      <c r="M167" s="31" t="str">
        <f>IF(TabProd[[#This Row],[Amount Charged]]&lt;&gt;TabProd[[#This Row],[Value]],TabProd[[#This Row],[Amount Charged]]-TabProd[[#This Row],[Value]],"")</f>
        <v/>
      </c>
      <c r="N167" s="24">
        <v>5473</v>
      </c>
      <c r="O167" s="27">
        <v>46072</v>
      </c>
      <c r="P167" s="37">
        <v>1830</v>
      </c>
      <c r="Q167" s="34">
        <v>165443.72</v>
      </c>
      <c r="R167" s="16">
        <v>46107</v>
      </c>
      <c r="S167" s="15">
        <f t="shared" si="8"/>
        <v>45</v>
      </c>
      <c r="T167" s="38"/>
      <c r="U167" s="34"/>
      <c r="V167" s="16"/>
      <c r="W167" s="15" t="str">
        <f t="shared" si="9"/>
        <v/>
      </c>
      <c r="X167" s="23">
        <f>TabProd[[#This Row],[Value]]-TabProd[[#This Row],[InvoiceTotal Value]]-TabProd[[#This Row],[Rental Equipment Invoice Value]]+AR166</f>
        <v>0</v>
      </c>
      <c r="Y167" s="14">
        <v>24</v>
      </c>
      <c r="Z167" s="14"/>
      <c r="AA167" s="15">
        <f t="shared" si="10"/>
        <v>24</v>
      </c>
      <c r="AB167" s="13">
        <v>165177.92000000001</v>
      </c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>
        <v>265.8</v>
      </c>
      <c r="AN167" s="13"/>
      <c r="AO167" s="13"/>
      <c r="AP167" s="20">
        <f t="shared" si="11"/>
        <v>165443.72</v>
      </c>
      <c r="AQ167" s="13">
        <f>IF(TabProd[[#This Row],[Total Daily]]=0,"",TabProd[[#This Row],[Total]]/TabProd[[#This Row],[Total Daily]])</f>
        <v>6893.4883333333337</v>
      </c>
    </row>
    <row r="168" spans="1:43" x14ac:dyDescent="0.3">
      <c r="A168" s="26">
        <v>46023</v>
      </c>
      <c r="B168" s="24" t="s">
        <v>101</v>
      </c>
      <c r="C168" s="14"/>
      <c r="D168" s="22">
        <v>3666</v>
      </c>
      <c r="E168" s="15" t="s">
        <v>8</v>
      </c>
      <c r="F168" s="15" t="s">
        <v>28</v>
      </c>
      <c r="G168" s="15" t="s">
        <v>145</v>
      </c>
      <c r="H168" s="22">
        <v>5353</v>
      </c>
      <c r="I168" s="27">
        <v>46049</v>
      </c>
      <c r="J168" s="27">
        <v>46057</v>
      </c>
      <c r="K168" s="28">
        <v>43020</v>
      </c>
      <c r="L168" s="29">
        <f>SUM(TabProd[[#This Row],[Personal]:[Engineering]])</f>
        <v>43020</v>
      </c>
      <c r="M168" s="31" t="str">
        <f>IF(TabProd[[#This Row],[Amount Charged]]&lt;&gt;TabProd[[#This Row],[Value]],TabProd[[#This Row],[Amount Charged]]-TabProd[[#This Row],[Value]],"")</f>
        <v/>
      </c>
      <c r="N168" s="24">
        <v>5482</v>
      </c>
      <c r="O168" s="27">
        <v>46058</v>
      </c>
      <c r="P168" s="37"/>
      <c r="Q168" s="34"/>
      <c r="R168" s="16"/>
      <c r="S168" s="15" t="str">
        <f t="shared" si="8"/>
        <v/>
      </c>
      <c r="T168" s="38">
        <v>1054</v>
      </c>
      <c r="U168" s="34">
        <v>43020</v>
      </c>
      <c r="V168" s="16">
        <v>46066</v>
      </c>
      <c r="W168" s="15">
        <f t="shared" si="9"/>
        <v>9</v>
      </c>
      <c r="X168" s="23">
        <f>TabProd[[#This Row],[Value]]-TabProd[[#This Row],[InvoiceTotal Value]]-TabProd[[#This Row],[Rental Equipment Invoice Value]]+AR167</f>
        <v>0</v>
      </c>
      <c r="Y168" s="14"/>
      <c r="Z168" s="14"/>
      <c r="AA168" s="15">
        <f t="shared" si="10"/>
        <v>0</v>
      </c>
      <c r="AB168" s="13"/>
      <c r="AC168" s="13"/>
      <c r="AD168" s="13"/>
      <c r="AE168" s="13"/>
      <c r="AF168" s="13"/>
      <c r="AG168" s="13">
        <v>39870</v>
      </c>
      <c r="AH168" s="13">
        <v>3150</v>
      </c>
      <c r="AI168" s="13"/>
      <c r="AJ168" s="13"/>
      <c r="AK168" s="13"/>
      <c r="AL168" s="13"/>
      <c r="AM168" s="13"/>
      <c r="AN168" s="13"/>
      <c r="AO168" s="13"/>
      <c r="AP168" s="20">
        <f t="shared" si="11"/>
        <v>43020</v>
      </c>
      <c r="AQ168" s="13" t="str">
        <f>IF(TabProd[[#This Row],[Total Daily]]=0,"",TabProd[[#This Row],[Total]]/TabProd[[#This Row],[Total Daily]])</f>
        <v/>
      </c>
    </row>
    <row r="169" spans="1:43" x14ac:dyDescent="0.3">
      <c r="A169" s="26">
        <v>46054</v>
      </c>
      <c r="B169" s="24" t="s">
        <v>101</v>
      </c>
      <c r="C169" s="14"/>
      <c r="D169" s="22">
        <v>3460</v>
      </c>
      <c r="E169" s="15" t="s">
        <v>13</v>
      </c>
      <c r="F169" s="15" t="s">
        <v>148</v>
      </c>
      <c r="G169" s="15" t="s">
        <v>149</v>
      </c>
      <c r="H169" s="22"/>
      <c r="I169" s="27">
        <v>46050</v>
      </c>
      <c r="J169" s="27">
        <v>46078</v>
      </c>
      <c r="K169" s="28">
        <v>181221.53</v>
      </c>
      <c r="L169" s="29">
        <f>SUM(TabProd[[#This Row],[Personal]:[Engineering]])</f>
        <v>181221.53</v>
      </c>
      <c r="M169" s="31" t="str">
        <f>IF(TabProd[[#This Row],[Amount Charged]]&lt;&gt;TabProd[[#This Row],[Value]],TabProd[[#This Row],[Amount Charged]]-TabProd[[#This Row],[Value]],"")</f>
        <v/>
      </c>
      <c r="N169" s="24">
        <v>5480</v>
      </c>
      <c r="O169" s="27">
        <v>46086</v>
      </c>
      <c r="P169" s="37">
        <v>1783</v>
      </c>
      <c r="Q169" s="34">
        <v>181221.53</v>
      </c>
      <c r="R169" s="16">
        <v>46092</v>
      </c>
      <c r="S169" s="15">
        <f t="shared" si="8"/>
        <v>14</v>
      </c>
      <c r="T169" s="38"/>
      <c r="U169" s="34"/>
      <c r="V169" s="16"/>
      <c r="W169" s="15" t="str">
        <f t="shared" si="9"/>
        <v/>
      </c>
      <c r="X169" s="23">
        <f>TabProd[[#This Row],[Value]]-TabProd[[#This Row],[InvoiceTotal Value]]-TabProd[[#This Row],[Rental Equipment Invoice Value]]+AR169</f>
        <v>0</v>
      </c>
      <c r="Y169" s="14">
        <v>29</v>
      </c>
      <c r="Z169" s="14"/>
      <c r="AA169" s="15">
        <f t="shared" si="10"/>
        <v>29</v>
      </c>
      <c r="AB169" s="13">
        <v>51361.73</v>
      </c>
      <c r="AC169" s="13"/>
      <c r="AD169" s="13">
        <v>129859.8</v>
      </c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20">
        <f t="shared" si="11"/>
        <v>181221.53</v>
      </c>
      <c r="AQ169" s="13">
        <f>IF(TabProd[[#This Row],[Total Daily]]=0,"",TabProd[[#This Row],[Total]]/TabProd[[#This Row],[Total Daily]])</f>
        <v>6249.0182758620685</v>
      </c>
    </row>
    <row r="170" spans="1:43" x14ac:dyDescent="0.3">
      <c r="A170" s="26">
        <v>46082</v>
      </c>
      <c r="B170" s="24" t="s">
        <v>101</v>
      </c>
      <c r="C170" s="14"/>
      <c r="D170" s="22">
        <v>3460</v>
      </c>
      <c r="E170" s="15" t="s">
        <v>13</v>
      </c>
      <c r="F170" s="15" t="s">
        <v>148</v>
      </c>
      <c r="G170" s="15" t="s">
        <v>149</v>
      </c>
      <c r="H170" s="22"/>
      <c r="I170" s="27">
        <v>46050</v>
      </c>
      <c r="J170" s="27">
        <v>46078</v>
      </c>
      <c r="K170" s="28">
        <v>-1652.52</v>
      </c>
      <c r="L170" s="29">
        <f>SUM(TabProd[[#This Row],[Personal]:[Engineering]])</f>
        <v>-1652.52</v>
      </c>
      <c r="M170" s="31" t="str">
        <f>IF(TabProd[[#This Row],[Amount Charged]]&lt;&gt;TabProd[[#This Row],[Value]],TabProd[[#This Row],[Amount Charged]]-TabProd[[#This Row],[Value]],"")</f>
        <v/>
      </c>
      <c r="N170" s="24">
        <v>5480</v>
      </c>
      <c r="O170" s="27">
        <v>46086</v>
      </c>
      <c r="P170" s="37">
        <v>1783</v>
      </c>
      <c r="Q170" s="34">
        <v>-1652.52</v>
      </c>
      <c r="R170" s="16">
        <v>46092</v>
      </c>
      <c r="S170" s="15">
        <f t="shared" si="8"/>
        <v>14</v>
      </c>
      <c r="T170" s="38"/>
      <c r="U170" s="34"/>
      <c r="V170" s="16"/>
      <c r="W170" s="15" t="str">
        <f t="shared" si="9"/>
        <v/>
      </c>
      <c r="X170" s="23">
        <f>TabProd[[#This Row],[Value]]-TabProd[[#This Row],[InvoiceTotal Value]]-TabProd[[#This Row],[Rental Equipment Invoice Value]]+AR170</f>
        <v>0</v>
      </c>
      <c r="Y170" s="14"/>
      <c r="Z170" s="14"/>
      <c r="AA170" s="15">
        <f t="shared" si="10"/>
        <v>0</v>
      </c>
      <c r="AB170" s="13"/>
      <c r="AC170" s="13"/>
      <c r="AD170" s="13"/>
      <c r="AE170" s="13"/>
      <c r="AF170" s="13"/>
      <c r="AG170" s="13"/>
      <c r="AH170" s="13"/>
      <c r="AI170" s="13">
        <v>-1652.52</v>
      </c>
      <c r="AJ170" s="13"/>
      <c r="AK170" s="13"/>
      <c r="AL170" s="13"/>
      <c r="AM170" s="13"/>
      <c r="AN170" s="13"/>
      <c r="AO170" s="13"/>
      <c r="AP170" s="20">
        <f t="shared" si="11"/>
        <v>-1652.52</v>
      </c>
      <c r="AQ170" s="13" t="str">
        <f>IF(TabProd[[#This Row],[Total Daily]]=0,"",TabProd[[#This Row],[Total]]/TabProd[[#This Row],[Total Daily]])</f>
        <v/>
      </c>
    </row>
    <row r="171" spans="1:43" x14ac:dyDescent="0.3">
      <c r="A171" s="26">
        <v>46023</v>
      </c>
      <c r="B171" s="24" t="s">
        <v>101</v>
      </c>
      <c r="C171" s="14"/>
      <c r="D171" s="22">
        <v>3597</v>
      </c>
      <c r="E171" s="15" t="s">
        <v>10</v>
      </c>
      <c r="F171" s="15" t="s">
        <v>26</v>
      </c>
      <c r="G171" s="15" t="s">
        <v>147</v>
      </c>
      <c r="H171" s="22">
        <v>4852</v>
      </c>
      <c r="I171" s="27">
        <v>46051</v>
      </c>
      <c r="J171" s="27">
        <v>46057</v>
      </c>
      <c r="K171" s="28">
        <v>98214.1</v>
      </c>
      <c r="L171" s="29">
        <f>SUM(TabProd[[#This Row],[Personal]:[Engineering]])</f>
        <v>98214.099999999991</v>
      </c>
      <c r="M171" s="31" t="str">
        <f>IF(TabProd[[#This Row],[Amount Charged]]&lt;&gt;TabProd[[#This Row],[Value]],TabProd[[#This Row],[Amount Charged]]-TabProd[[#This Row],[Value]],"")</f>
        <v/>
      </c>
      <c r="N171" s="24">
        <v>5481</v>
      </c>
      <c r="O171" s="27"/>
      <c r="P171" s="37">
        <v>1702</v>
      </c>
      <c r="Q171" s="34">
        <v>79807.070000000007</v>
      </c>
      <c r="R171" s="16">
        <v>46065</v>
      </c>
      <c r="S171" s="15">
        <f t="shared" si="8"/>
        <v>8</v>
      </c>
      <c r="T171" s="38">
        <v>1044</v>
      </c>
      <c r="U171" s="34">
        <v>18407.03</v>
      </c>
      <c r="V171" s="16">
        <v>46065</v>
      </c>
      <c r="W171" s="15">
        <f t="shared" si="9"/>
        <v>8</v>
      </c>
      <c r="X171" s="23">
        <f>TabProd[[#This Row],[Value]]-TabProd[[#This Row],[InvoiceTotal Value]]-TabProd[[#This Row],[Rental Equipment Invoice Value]]+AR170</f>
        <v>-1.4551915228366852E-11</v>
      </c>
      <c r="Y171" s="14">
        <v>34</v>
      </c>
      <c r="Z171" s="14"/>
      <c r="AA171" s="15">
        <f t="shared" si="10"/>
        <v>34</v>
      </c>
      <c r="AB171" s="13">
        <v>68364.17</v>
      </c>
      <c r="AC171" s="13"/>
      <c r="AD171" s="13">
        <v>1242.9000000000001</v>
      </c>
      <c r="AE171" s="13">
        <v>10200</v>
      </c>
      <c r="AF171" s="13"/>
      <c r="AG171" s="13">
        <v>18407.03</v>
      </c>
      <c r="AH171" s="13"/>
      <c r="AI171" s="13"/>
      <c r="AJ171" s="13"/>
      <c r="AK171" s="13"/>
      <c r="AL171" s="13"/>
      <c r="AM171" s="13"/>
      <c r="AN171" s="13"/>
      <c r="AO171" s="13"/>
      <c r="AP171" s="20">
        <f t="shared" si="11"/>
        <v>98214.099999999991</v>
      </c>
      <c r="AQ171" s="13">
        <f>IF(TabProd[[#This Row],[Total Daily]]=0,"",TabProd[[#This Row],[Total]]/TabProd[[#This Row],[Total Daily]])</f>
        <v>2888.6499999999996</v>
      </c>
    </row>
    <row r="172" spans="1:43" x14ac:dyDescent="0.3">
      <c r="A172" s="26">
        <v>46054</v>
      </c>
      <c r="B172" s="24" t="s">
        <v>101</v>
      </c>
      <c r="C172" s="14"/>
      <c r="D172" s="22">
        <v>3597</v>
      </c>
      <c r="E172" s="15" t="s">
        <v>10</v>
      </c>
      <c r="F172" s="15" t="s">
        <v>26</v>
      </c>
      <c r="G172" s="15" t="s">
        <v>147</v>
      </c>
      <c r="H172" s="22">
        <v>4852</v>
      </c>
      <c r="I172" s="27">
        <v>46051</v>
      </c>
      <c r="J172" s="27">
        <v>46057</v>
      </c>
      <c r="K172" s="28">
        <v>114871.73</v>
      </c>
      <c r="L172" s="29">
        <f>SUM(TabProd[[#This Row],[Personal]:[Engineering]])</f>
        <v>114871.72999999998</v>
      </c>
      <c r="M172" s="31" t="str">
        <f>IF(TabProd[[#This Row],[Amount Charged]]&lt;&gt;TabProd[[#This Row],[Value]],TabProd[[#This Row],[Amount Charged]]-TabProd[[#This Row],[Value]],"")</f>
        <v/>
      </c>
      <c r="N172" s="24">
        <v>5481</v>
      </c>
      <c r="O172" s="27"/>
      <c r="P172" s="37">
        <v>1702</v>
      </c>
      <c r="Q172" s="34">
        <v>90328.45</v>
      </c>
      <c r="R172" s="16">
        <v>46065</v>
      </c>
      <c r="S172" s="15">
        <f t="shared" si="8"/>
        <v>8</v>
      </c>
      <c r="T172" s="38">
        <v>1044</v>
      </c>
      <c r="U172" s="34">
        <v>24543.279999999999</v>
      </c>
      <c r="V172" s="16">
        <v>46065</v>
      </c>
      <c r="W172" s="15">
        <f t="shared" si="9"/>
        <v>8</v>
      </c>
      <c r="X172" s="23">
        <f>TabProd[[#This Row],[Value]]-TabProd[[#This Row],[InvoiceTotal Value]]-TabProd[[#This Row],[Rental Equipment Invoice Value]]+AR171</f>
        <v>-1.4551915228366852E-11</v>
      </c>
      <c r="Y172" s="14">
        <v>40</v>
      </c>
      <c r="Z172" s="14"/>
      <c r="AA172" s="15">
        <f t="shared" si="10"/>
        <v>40</v>
      </c>
      <c r="AB172" s="13">
        <v>80428.45</v>
      </c>
      <c r="AC172" s="13"/>
      <c r="AD172" s="13"/>
      <c r="AE172" s="13">
        <v>9900</v>
      </c>
      <c r="AF172" s="13"/>
      <c r="AG172" s="13">
        <v>24543.85</v>
      </c>
      <c r="AH172" s="13"/>
      <c r="AI172" s="13"/>
      <c r="AJ172" s="13"/>
      <c r="AK172" s="13"/>
      <c r="AL172" s="13"/>
      <c r="AM172" s="13">
        <v>-0.56999999999999995</v>
      </c>
      <c r="AN172" s="13"/>
      <c r="AO172" s="13"/>
      <c r="AP172" s="20">
        <f t="shared" si="11"/>
        <v>114871.72999999998</v>
      </c>
      <c r="AQ172" s="13">
        <f>IF(TabProd[[#This Row],[Total Daily]]=0,"",TabProd[[#This Row],[Total]]/TabProd[[#This Row],[Total Daily]])</f>
        <v>2871.7932499999997</v>
      </c>
    </row>
    <row r="173" spans="1:43" x14ac:dyDescent="0.3">
      <c r="A173" s="26">
        <v>46023</v>
      </c>
      <c r="B173" s="24" t="s">
        <v>101</v>
      </c>
      <c r="C173" s="14"/>
      <c r="D173" s="22">
        <v>3602</v>
      </c>
      <c r="E173" s="15" t="s">
        <v>10</v>
      </c>
      <c r="F173" s="15" t="s">
        <v>26</v>
      </c>
      <c r="G173" s="15" t="s">
        <v>147</v>
      </c>
      <c r="H173" s="22">
        <v>5192</v>
      </c>
      <c r="I173" s="27">
        <v>46051</v>
      </c>
      <c r="J173" s="27">
        <v>46057</v>
      </c>
      <c r="K173" s="28">
        <v>16535.34</v>
      </c>
      <c r="L173" s="29">
        <f>SUM(TabProd[[#This Row],[Personal]:[Engineering]])</f>
        <v>16535.339999999997</v>
      </c>
      <c r="M173" s="31" t="str">
        <f>IF(TabProd[[#This Row],[Amount Charged]]&lt;&gt;TabProd[[#This Row],[Value]],TabProd[[#This Row],[Amount Charged]]-TabProd[[#This Row],[Value]],"")</f>
        <v/>
      </c>
      <c r="N173" s="24">
        <v>5483</v>
      </c>
      <c r="O173" s="27"/>
      <c r="P173" s="37">
        <v>1704</v>
      </c>
      <c r="Q173" s="34">
        <v>15335.34</v>
      </c>
      <c r="R173" s="16">
        <v>46065</v>
      </c>
      <c r="S173" s="15">
        <f t="shared" si="8"/>
        <v>8</v>
      </c>
      <c r="T173" s="38">
        <v>1046</v>
      </c>
      <c r="U173" s="34">
        <v>1200</v>
      </c>
      <c r="V173" s="16">
        <v>46065</v>
      </c>
      <c r="W173" s="15">
        <f t="shared" si="9"/>
        <v>8</v>
      </c>
      <c r="X173" s="23">
        <f>TabProd[[#This Row],[Value]]-TabProd[[#This Row],[InvoiceTotal Value]]-TabProd[[#This Row],[Rental Equipment Invoice Value]]+AR172</f>
        <v>-3.637978807091713E-12</v>
      </c>
      <c r="Y173" s="14">
        <v>6</v>
      </c>
      <c r="Z173" s="14"/>
      <c r="AA173" s="15">
        <f t="shared" si="10"/>
        <v>6</v>
      </c>
      <c r="AB173" s="13">
        <v>11725.8</v>
      </c>
      <c r="AC173" s="13"/>
      <c r="AD173" s="13">
        <v>414.3</v>
      </c>
      <c r="AE173" s="13">
        <v>3195.24</v>
      </c>
      <c r="AF173" s="13"/>
      <c r="AG173" s="13">
        <v>1200</v>
      </c>
      <c r="AH173" s="13"/>
      <c r="AI173" s="13"/>
      <c r="AJ173" s="13"/>
      <c r="AK173" s="13"/>
      <c r="AL173" s="13"/>
      <c r="AM173" s="13"/>
      <c r="AN173" s="13"/>
      <c r="AO173" s="13"/>
      <c r="AP173" s="20">
        <f t="shared" si="11"/>
        <v>16535.339999999997</v>
      </c>
      <c r="AQ173" s="13">
        <f>IF(TabProd[[#This Row],[Total Daily]]=0,"",TabProd[[#This Row],[Total]]/TabProd[[#This Row],[Total Daily]])</f>
        <v>2755.8899999999994</v>
      </c>
    </row>
    <row r="174" spans="1:43" x14ac:dyDescent="0.3">
      <c r="A174" s="26">
        <v>46054</v>
      </c>
      <c r="B174" s="24" t="s">
        <v>101</v>
      </c>
      <c r="C174" s="14"/>
      <c r="D174" s="22">
        <v>3602</v>
      </c>
      <c r="E174" s="15" t="s">
        <v>10</v>
      </c>
      <c r="F174" s="15" t="s">
        <v>26</v>
      </c>
      <c r="G174" s="15" t="s">
        <v>147</v>
      </c>
      <c r="H174" s="22">
        <v>5192</v>
      </c>
      <c r="I174" s="27">
        <v>46051</v>
      </c>
      <c r="J174" s="27">
        <v>46057</v>
      </c>
      <c r="K174" s="28">
        <v>21494.720000000001</v>
      </c>
      <c r="L174" s="29">
        <f>SUM(TabProd[[#This Row],[Personal]:[Engineering]])</f>
        <v>21494.720000000001</v>
      </c>
      <c r="M174" s="31" t="str">
        <f>IF(TabProd[[#This Row],[Amount Charged]]&lt;&gt;TabProd[[#This Row],[Value]],TabProd[[#This Row],[Amount Charged]]-TabProd[[#This Row],[Value]],"")</f>
        <v/>
      </c>
      <c r="N174" s="24">
        <v>5483</v>
      </c>
      <c r="O174" s="27"/>
      <c r="P174" s="37">
        <v>1704</v>
      </c>
      <c r="Q174" s="34">
        <v>19894.72</v>
      </c>
      <c r="R174" s="16">
        <v>46065</v>
      </c>
      <c r="S174" s="15">
        <f t="shared" si="8"/>
        <v>8</v>
      </c>
      <c r="T174" s="38">
        <v>1046</v>
      </c>
      <c r="U174" s="34">
        <v>1600</v>
      </c>
      <c r="V174" s="16">
        <v>46065</v>
      </c>
      <c r="W174" s="15">
        <f t="shared" si="9"/>
        <v>8</v>
      </c>
      <c r="X174" s="23">
        <f>TabProd[[#This Row],[Value]]-TabProd[[#This Row],[InvoiceTotal Value]]-TabProd[[#This Row],[Rental Equipment Invoice Value]]+AR173</f>
        <v>0</v>
      </c>
      <c r="Y174" s="14">
        <v>8</v>
      </c>
      <c r="Z174" s="14"/>
      <c r="AA174" s="15">
        <f t="shared" si="10"/>
        <v>8</v>
      </c>
      <c r="AB174" s="13">
        <v>15634.400000000001</v>
      </c>
      <c r="AC174" s="13"/>
      <c r="AD174" s="13"/>
      <c r="AE174" s="13">
        <v>4260.3200000000006</v>
      </c>
      <c r="AF174" s="13"/>
      <c r="AG174" s="13">
        <v>1600</v>
      </c>
      <c r="AH174" s="13"/>
      <c r="AI174" s="13"/>
      <c r="AJ174" s="13"/>
      <c r="AK174" s="13"/>
      <c r="AL174" s="13"/>
      <c r="AM174" s="13"/>
      <c r="AN174" s="13"/>
      <c r="AO174" s="13"/>
      <c r="AP174" s="20">
        <f t="shared" si="11"/>
        <v>21494.720000000001</v>
      </c>
      <c r="AQ174" s="13">
        <f>IF(TabProd[[#This Row],[Total Daily]]=0,"",TabProd[[#This Row],[Total]]/TabProd[[#This Row],[Total Daily]])</f>
        <v>2686.84</v>
      </c>
    </row>
    <row r="175" spans="1:43" x14ac:dyDescent="0.3">
      <c r="A175" s="26">
        <v>46054</v>
      </c>
      <c r="B175" s="24" t="s">
        <v>101</v>
      </c>
      <c r="C175" s="14"/>
      <c r="D175" s="22">
        <v>3660</v>
      </c>
      <c r="E175" s="15" t="s">
        <v>11</v>
      </c>
      <c r="F175" s="15" t="s">
        <v>52</v>
      </c>
      <c r="G175" s="15" t="s">
        <v>141</v>
      </c>
      <c r="H175" s="22">
        <v>5333</v>
      </c>
      <c r="I175" s="27">
        <v>46052</v>
      </c>
      <c r="J175" s="27">
        <v>46071</v>
      </c>
      <c r="K175" s="28">
        <v>83490</v>
      </c>
      <c r="L175" s="29">
        <f>SUM(TabProd[[#This Row],[Personal]:[Engineering]])</f>
        <v>83490</v>
      </c>
      <c r="M175" s="31" t="str">
        <f>IF(TabProd[[#This Row],[Amount Charged]]&lt;&gt;TabProd[[#This Row],[Value]],TabProd[[#This Row],[Amount Charged]]-TabProd[[#This Row],[Value]],"")</f>
        <v/>
      </c>
      <c r="N175" s="24">
        <v>5517</v>
      </c>
      <c r="O175" s="27">
        <v>46086</v>
      </c>
      <c r="P175" s="37">
        <v>1770</v>
      </c>
      <c r="Q175" s="34">
        <v>65530</v>
      </c>
      <c r="R175" s="16">
        <v>46090</v>
      </c>
      <c r="S175" s="15">
        <f t="shared" si="8"/>
        <v>19</v>
      </c>
      <c r="T175" s="38">
        <v>1090</v>
      </c>
      <c r="U175" s="34">
        <v>17960</v>
      </c>
      <c r="V175" s="16">
        <v>46090</v>
      </c>
      <c r="W175" s="15">
        <f t="shared" si="9"/>
        <v>19</v>
      </c>
      <c r="X175" s="23">
        <f>TabProd[[#This Row],[Value]]-TabProd[[#This Row],[InvoiceTotal Value]]-TabProd[[#This Row],[Rental Equipment Invoice Value]]+AR174</f>
        <v>0</v>
      </c>
      <c r="Y175" s="14">
        <v>28</v>
      </c>
      <c r="Z175" s="14"/>
      <c r="AA175" s="15">
        <f t="shared" si="10"/>
        <v>28</v>
      </c>
      <c r="AB175" s="13">
        <v>63210</v>
      </c>
      <c r="AC175" s="13"/>
      <c r="AD175" s="13">
        <v>2320</v>
      </c>
      <c r="AE175" s="13"/>
      <c r="AF175" s="13"/>
      <c r="AG175" s="13">
        <v>12800</v>
      </c>
      <c r="AH175" s="13">
        <v>5160</v>
      </c>
      <c r="AI175" s="13"/>
      <c r="AJ175" s="13"/>
      <c r="AK175" s="13"/>
      <c r="AL175" s="13"/>
      <c r="AM175" s="13"/>
      <c r="AN175" s="13"/>
      <c r="AO175" s="13"/>
      <c r="AP175" s="20">
        <f t="shared" si="11"/>
        <v>83490</v>
      </c>
      <c r="AQ175" s="13">
        <f>IF(TabProd[[#This Row],[Total Daily]]=0,"",TabProd[[#This Row],[Total]]/TabProd[[#This Row],[Total Daily]])</f>
        <v>2981.7857142857142</v>
      </c>
    </row>
    <row r="176" spans="1:43" x14ac:dyDescent="0.3">
      <c r="A176" s="26">
        <v>46054</v>
      </c>
      <c r="B176" s="24" t="s">
        <v>101</v>
      </c>
      <c r="C176" s="14"/>
      <c r="D176" s="22">
        <v>3487</v>
      </c>
      <c r="E176" s="15" t="s">
        <v>10</v>
      </c>
      <c r="F176" s="15" t="s">
        <v>50</v>
      </c>
      <c r="G176" s="15" t="s">
        <v>103</v>
      </c>
      <c r="H176" s="22">
        <v>4964</v>
      </c>
      <c r="I176" s="27">
        <v>46054</v>
      </c>
      <c r="J176" s="27">
        <v>46081</v>
      </c>
      <c r="K176" s="28">
        <v>165261.5</v>
      </c>
      <c r="L176" s="29">
        <f>SUM(TabProd[[#This Row],[Personal]:[Engineering]])</f>
        <v>165261.5</v>
      </c>
      <c r="M176" s="31" t="str">
        <f>IF(TabProd[[#This Row],[Amount Charged]]&lt;&gt;TabProd[[#This Row],[Value]],TabProd[[#This Row],[Amount Charged]]-TabProd[[#This Row],[Value]],"")</f>
        <v/>
      </c>
      <c r="N176" s="24">
        <v>5499</v>
      </c>
      <c r="O176" s="27">
        <v>46084</v>
      </c>
      <c r="P176" s="37" t="s">
        <v>119</v>
      </c>
      <c r="Q176" s="34">
        <v>143001.69</v>
      </c>
      <c r="R176" s="16">
        <v>46090</v>
      </c>
      <c r="S176" s="15">
        <f t="shared" si="8"/>
        <v>9</v>
      </c>
      <c r="T176" s="38">
        <v>1091</v>
      </c>
      <c r="U176" s="34">
        <v>22259.81</v>
      </c>
      <c r="V176" s="16">
        <v>46090</v>
      </c>
      <c r="W176" s="15">
        <f t="shared" si="9"/>
        <v>9</v>
      </c>
      <c r="X176" s="23">
        <f>TabProd[[#This Row],[Value]]-TabProd[[#This Row],[InvoiceTotal Value]]-TabProd[[#This Row],[Rental Equipment Invoice Value]]+AR175</f>
        <v>-3.637978807091713E-12</v>
      </c>
      <c r="Y176" s="14">
        <v>45</v>
      </c>
      <c r="Z176" s="14"/>
      <c r="AA176" s="15">
        <f t="shared" si="10"/>
        <v>45</v>
      </c>
      <c r="AB176" s="13">
        <v>103899.15</v>
      </c>
      <c r="AC176" s="13"/>
      <c r="AD176" s="13">
        <v>6102.54</v>
      </c>
      <c r="AE176" s="13"/>
      <c r="AF176" s="13"/>
      <c r="AG176" s="13">
        <v>22259.81</v>
      </c>
      <c r="AH176" s="13"/>
      <c r="AI176" s="13"/>
      <c r="AJ176" s="13"/>
      <c r="AK176" s="13"/>
      <c r="AL176" s="13"/>
      <c r="AM176" s="13"/>
      <c r="AN176" s="13"/>
      <c r="AO176" s="13">
        <v>33000</v>
      </c>
      <c r="AP176" s="20">
        <f t="shared" si="11"/>
        <v>165261.5</v>
      </c>
      <c r="AQ176" s="13">
        <f>IF(TabProd[[#This Row],[Total Daily]]=0,"",TabProd[[#This Row],[Total]]/TabProd[[#This Row],[Total Daily]])</f>
        <v>3672.4777777777776</v>
      </c>
    </row>
    <row r="177" spans="1:43" x14ac:dyDescent="0.3">
      <c r="A177" s="26">
        <v>46143</v>
      </c>
      <c r="B177" s="24" t="s">
        <v>101</v>
      </c>
      <c r="C177" s="14"/>
      <c r="D177" s="22">
        <v>3088</v>
      </c>
      <c r="E177" s="15" t="s">
        <v>11</v>
      </c>
      <c r="F177" s="15" t="s">
        <v>137</v>
      </c>
      <c r="G177" s="15" t="s">
        <v>138</v>
      </c>
      <c r="H177" s="22">
        <v>4109</v>
      </c>
      <c r="I177" s="27">
        <v>46054</v>
      </c>
      <c r="J177" s="27">
        <v>46084</v>
      </c>
      <c r="K177" s="28">
        <v>1179.43</v>
      </c>
      <c r="L177" s="29">
        <f>SUM(TabProd[[#This Row],[Personal]:[Engineering]])</f>
        <v>1179.43</v>
      </c>
      <c r="M177" s="31" t="str">
        <f>IF(TabProd[[#This Row],[Amount Charged]]&lt;&gt;TabProd[[#This Row],[Value]],TabProd[[#This Row],[Amount Charged]]-TabProd[[#This Row],[Value]],"")</f>
        <v/>
      </c>
      <c r="N177" s="24">
        <v>5554</v>
      </c>
      <c r="O177" s="27">
        <v>46099</v>
      </c>
      <c r="P177" s="37">
        <v>30</v>
      </c>
      <c r="Q177" s="34">
        <v>1179.43</v>
      </c>
      <c r="R177" s="16">
        <v>46105</v>
      </c>
      <c r="S177" s="15">
        <f t="shared" si="8"/>
        <v>21</v>
      </c>
      <c r="T177" s="38"/>
      <c r="U177" s="34"/>
      <c r="V177" s="16"/>
      <c r="W177" s="15" t="str">
        <f t="shared" si="9"/>
        <v/>
      </c>
      <c r="X177" s="23">
        <f>TabProd[[#This Row],[Value]]-TabProd[[#This Row],[InvoiceTotal Value]]-TabProd[[#This Row],[Rental Equipment Invoice Value]]+AR177</f>
        <v>0</v>
      </c>
      <c r="Y177" s="14"/>
      <c r="Z177" s="14"/>
      <c r="AA177" s="15">
        <f t="shared" si="10"/>
        <v>0</v>
      </c>
      <c r="AB177" s="13">
        <v>1179.43</v>
      </c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20">
        <f t="shared" si="11"/>
        <v>1179.43</v>
      </c>
      <c r="AQ177" s="13" t="str">
        <f>IF(TabProd[[#This Row],[Total Daily]]=0,"",TabProd[[#This Row],[Total]]/TabProd[[#This Row],[Total Daily]])</f>
        <v/>
      </c>
    </row>
    <row r="178" spans="1:43" x14ac:dyDescent="0.3">
      <c r="A178" s="26">
        <v>46054</v>
      </c>
      <c r="B178" s="24" t="s">
        <v>101</v>
      </c>
      <c r="C178" s="14"/>
      <c r="D178" s="22">
        <v>3629</v>
      </c>
      <c r="E178" s="15" t="s">
        <v>12</v>
      </c>
      <c r="F178" s="15" t="s">
        <v>50</v>
      </c>
      <c r="G178" s="15" t="s">
        <v>103</v>
      </c>
      <c r="H178" s="22">
        <v>5259</v>
      </c>
      <c r="I178" s="27">
        <v>46054</v>
      </c>
      <c r="J178" s="27">
        <v>46061</v>
      </c>
      <c r="K178" s="28">
        <v>178912</v>
      </c>
      <c r="L178" s="29">
        <f>SUM(TabProd[[#This Row],[Personal]:[Engineering]])</f>
        <v>178912</v>
      </c>
      <c r="M178" s="31" t="str">
        <f>IF(TabProd[[#This Row],[Amount Charged]]&lt;&gt;TabProd[[#This Row],[Value]],TabProd[[#This Row],[Amount Charged]]-TabProd[[#This Row],[Value]],"")</f>
        <v/>
      </c>
      <c r="N178" s="24" t="s">
        <v>139</v>
      </c>
      <c r="O178" s="27">
        <v>46084</v>
      </c>
      <c r="P178" s="37">
        <v>1723</v>
      </c>
      <c r="Q178" s="34">
        <v>61730.47</v>
      </c>
      <c r="R178" s="16">
        <v>46066</v>
      </c>
      <c r="S178" s="15">
        <f t="shared" si="8"/>
        <v>5</v>
      </c>
      <c r="T178" s="38" t="s">
        <v>140</v>
      </c>
      <c r="U178" s="34">
        <v>117181.53</v>
      </c>
      <c r="V178" s="16">
        <v>46072</v>
      </c>
      <c r="W178" s="15">
        <f t="shared" si="9"/>
        <v>11</v>
      </c>
      <c r="X178" s="23">
        <f>TabProd[[#This Row],[Value]]-TabProd[[#This Row],[InvoiceTotal Value]]-TabProd[[#This Row],[Rental Equipment Invoice Value]]+AR178</f>
        <v>0</v>
      </c>
      <c r="Y178" s="14">
        <v>21</v>
      </c>
      <c r="Z178" s="14">
        <v>3</v>
      </c>
      <c r="AA178" s="15">
        <f t="shared" si="10"/>
        <v>24</v>
      </c>
      <c r="AB178" s="13">
        <v>53355.75</v>
      </c>
      <c r="AC178" s="13">
        <v>3811.13</v>
      </c>
      <c r="AD178" s="13">
        <v>4563.59</v>
      </c>
      <c r="AE178" s="13"/>
      <c r="AF178" s="13">
        <v>67210.86</v>
      </c>
      <c r="AG178" s="13">
        <v>47442.96</v>
      </c>
      <c r="AH178" s="13">
        <v>2527.71</v>
      </c>
      <c r="AI178" s="13"/>
      <c r="AJ178" s="13"/>
      <c r="AK178" s="13"/>
      <c r="AL178" s="13"/>
      <c r="AM178" s="13"/>
      <c r="AN178" s="13"/>
      <c r="AO178" s="13"/>
      <c r="AP178" s="20">
        <f t="shared" si="11"/>
        <v>178912</v>
      </c>
      <c r="AQ178" s="13">
        <f>IF(TabProd[[#This Row],[Total Daily]]=0,"",TabProd[[#This Row],[Total]]/TabProd[[#This Row],[Total Daily]])</f>
        <v>7454.666666666667</v>
      </c>
    </row>
    <row r="179" spans="1:43" x14ac:dyDescent="0.3">
      <c r="A179" s="26">
        <v>46054</v>
      </c>
      <c r="B179" s="24" t="s">
        <v>101</v>
      </c>
      <c r="C179" s="14"/>
      <c r="D179" s="22">
        <v>3577</v>
      </c>
      <c r="E179" s="15" t="s">
        <v>7</v>
      </c>
      <c r="F179" s="15" t="s">
        <v>26</v>
      </c>
      <c r="G179" s="15" t="s">
        <v>136</v>
      </c>
      <c r="H179" s="22">
        <v>5080</v>
      </c>
      <c r="I179" s="27">
        <v>46054</v>
      </c>
      <c r="J179" s="27">
        <v>46081</v>
      </c>
      <c r="K179" s="28">
        <v>23239.200000000001</v>
      </c>
      <c r="L179" s="29">
        <f>SUM(TabProd[[#This Row],[Personal]:[Engineering]])</f>
        <v>23239.199999999997</v>
      </c>
      <c r="M179" s="31" t="str">
        <f>IF(TabProd[[#This Row],[Amount Charged]]&lt;&gt;TabProd[[#This Row],[Value]],TabProd[[#This Row],[Amount Charged]]-TabProd[[#This Row],[Value]],"")</f>
        <v/>
      </c>
      <c r="N179" s="24">
        <v>5486</v>
      </c>
      <c r="O179" s="27">
        <v>46083</v>
      </c>
      <c r="P179" s="37">
        <v>1744</v>
      </c>
      <c r="Q179" s="34">
        <v>23239.200000000001</v>
      </c>
      <c r="R179" s="16">
        <v>46085</v>
      </c>
      <c r="S179" s="15">
        <f t="shared" si="8"/>
        <v>4</v>
      </c>
      <c r="T179" s="38"/>
      <c r="U179" s="34"/>
      <c r="V179" s="16"/>
      <c r="W179" s="15" t="str">
        <f t="shared" si="9"/>
        <v/>
      </c>
      <c r="X179" s="23">
        <f>TabProd[[#This Row],[Value]]-TabProd[[#This Row],[InvoiceTotal Value]]-TabProd[[#This Row],[Rental Equipment Invoice Value]]+AR179</f>
        <v>-3.637978807091713E-12</v>
      </c>
      <c r="Y179" s="14"/>
      <c r="Z179" s="14"/>
      <c r="AA179" s="15">
        <f t="shared" si="10"/>
        <v>0</v>
      </c>
      <c r="AB179" s="13">
        <v>29193.119999999999</v>
      </c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>
        <v>-5953.92</v>
      </c>
      <c r="AN179" s="13"/>
      <c r="AO179" s="13"/>
      <c r="AP179" s="20">
        <f t="shared" si="11"/>
        <v>23239.199999999997</v>
      </c>
      <c r="AQ179" s="13" t="str">
        <f>IF(TabProd[[#This Row],[Total Daily]]=0,"",TabProd[[#This Row],[Total]]/TabProd[[#This Row],[Total Daily]])</f>
        <v/>
      </c>
    </row>
    <row r="180" spans="1:43" x14ac:dyDescent="0.3">
      <c r="A180" s="26">
        <v>46054</v>
      </c>
      <c r="B180" s="24" t="s">
        <v>101</v>
      </c>
      <c r="C180" s="14"/>
      <c r="D180" s="22">
        <v>3543</v>
      </c>
      <c r="E180" s="15" t="s">
        <v>7</v>
      </c>
      <c r="F180" s="15" t="s">
        <v>34</v>
      </c>
      <c r="G180" s="15" t="s">
        <v>104</v>
      </c>
      <c r="H180" s="22">
        <v>5109</v>
      </c>
      <c r="I180" s="27">
        <v>46054</v>
      </c>
      <c r="J180" s="27">
        <v>46081</v>
      </c>
      <c r="K180" s="28">
        <v>22800</v>
      </c>
      <c r="L180" s="29">
        <f>SUM(TabProd[[#This Row],[Personal]:[Engineering]])</f>
        <v>22800</v>
      </c>
      <c r="M180" s="31" t="str">
        <f>IF(TabProd[[#This Row],[Amount Charged]]&lt;&gt;TabProd[[#This Row],[Value]],TabProd[[#This Row],[Amount Charged]]-TabProd[[#This Row],[Value]],"")</f>
        <v/>
      </c>
      <c r="N180" s="24">
        <v>5487</v>
      </c>
      <c r="O180" s="27">
        <v>46090</v>
      </c>
      <c r="P180" s="37">
        <v>1806</v>
      </c>
      <c r="Q180" s="34">
        <v>22800</v>
      </c>
      <c r="R180" s="16">
        <v>46099</v>
      </c>
      <c r="S180" s="15">
        <f t="shared" si="8"/>
        <v>18</v>
      </c>
      <c r="T180" s="38"/>
      <c r="U180" s="34"/>
      <c r="V180" s="16"/>
      <c r="W180" s="15" t="str">
        <f t="shared" si="9"/>
        <v/>
      </c>
      <c r="X180" s="23">
        <f>TabProd[[#This Row],[Value]]-TabProd[[#This Row],[InvoiceTotal Value]]-TabProd[[#This Row],[Rental Equipment Invoice Value]]+AR180</f>
        <v>0</v>
      </c>
      <c r="Y180" s="14"/>
      <c r="Z180" s="14"/>
      <c r="AA180" s="15">
        <f t="shared" si="10"/>
        <v>0</v>
      </c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>
        <v>22800</v>
      </c>
      <c r="AP180" s="20">
        <f t="shared" si="11"/>
        <v>22800</v>
      </c>
      <c r="AQ180" s="13" t="str">
        <f>IF(TabProd[[#This Row],[Total Daily]]=0,"",TabProd[[#This Row],[Total]]/TabProd[[#This Row],[Total Daily]])</f>
        <v/>
      </c>
    </row>
    <row r="181" spans="1:43" x14ac:dyDescent="0.3">
      <c r="A181" s="26">
        <v>46054</v>
      </c>
      <c r="B181" s="24" t="s">
        <v>101</v>
      </c>
      <c r="C181" s="14"/>
      <c r="D181" s="22">
        <v>3445</v>
      </c>
      <c r="E181" s="15" t="s">
        <v>7</v>
      </c>
      <c r="F181" s="15" t="s">
        <v>34</v>
      </c>
      <c r="G181" s="15" t="s">
        <v>100</v>
      </c>
      <c r="H181" s="22">
        <v>4912</v>
      </c>
      <c r="I181" s="27">
        <v>46054</v>
      </c>
      <c r="J181" s="27">
        <v>46081</v>
      </c>
      <c r="K181" s="28">
        <v>22800</v>
      </c>
      <c r="L181" s="29">
        <f>SUM(TabProd[[#This Row],[Personal]:[Engineering]])</f>
        <v>22800</v>
      </c>
      <c r="M181" s="31" t="str">
        <f>IF(TabProd[[#This Row],[Amount Charged]]&lt;&gt;TabProd[[#This Row],[Value]],TabProd[[#This Row],[Amount Charged]]-TabProd[[#This Row],[Value]],"")</f>
        <v/>
      </c>
      <c r="N181" s="24">
        <v>5488</v>
      </c>
      <c r="O181" s="27">
        <v>46090</v>
      </c>
      <c r="P181" s="37">
        <v>1813</v>
      </c>
      <c r="Q181" s="34">
        <v>22800</v>
      </c>
      <c r="R181" s="16">
        <v>46101</v>
      </c>
      <c r="S181" s="15">
        <f t="shared" si="8"/>
        <v>20</v>
      </c>
      <c r="T181" s="38"/>
      <c r="U181" s="34"/>
      <c r="V181" s="16"/>
      <c r="W181" s="15" t="str">
        <f t="shared" si="9"/>
        <v/>
      </c>
      <c r="X181" s="23">
        <f>TabProd[[#This Row],[Value]]-TabProd[[#This Row],[InvoiceTotal Value]]-TabProd[[#This Row],[Rental Equipment Invoice Value]]+AR180</f>
        <v>0</v>
      </c>
      <c r="Y181" s="14"/>
      <c r="Z181" s="14"/>
      <c r="AA181" s="15">
        <f t="shared" si="10"/>
        <v>0</v>
      </c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>
        <v>22800</v>
      </c>
      <c r="AP181" s="20">
        <f t="shared" si="11"/>
        <v>22800</v>
      </c>
      <c r="AQ181" s="13" t="str">
        <f>IF(TabProd[[#This Row],[Total Daily]]=0,"",TabProd[[#This Row],[Total]]/TabProd[[#This Row],[Total Daily]])</f>
        <v/>
      </c>
    </row>
    <row r="182" spans="1:43" x14ac:dyDescent="0.3">
      <c r="A182" s="26">
        <v>46054</v>
      </c>
      <c r="B182" s="24" t="s">
        <v>101</v>
      </c>
      <c r="C182" s="14"/>
      <c r="D182" s="22">
        <v>3436</v>
      </c>
      <c r="E182" s="15" t="s">
        <v>7</v>
      </c>
      <c r="F182" s="15" t="s">
        <v>53</v>
      </c>
      <c r="G182" s="15" t="s">
        <v>116</v>
      </c>
      <c r="H182" s="22">
        <v>4750</v>
      </c>
      <c r="I182" s="27">
        <v>46054</v>
      </c>
      <c r="J182" s="27">
        <v>46081</v>
      </c>
      <c r="K182" s="28">
        <v>39520</v>
      </c>
      <c r="L182" s="29">
        <f>SUM(TabProd[[#This Row],[Personal]:[Engineering]])</f>
        <v>39520</v>
      </c>
      <c r="M182" s="31" t="str">
        <f>IF(TabProd[[#This Row],[Amount Charged]]&lt;&gt;TabProd[[#This Row],[Value]],TabProd[[#This Row],[Amount Charged]]-TabProd[[#This Row],[Value]],"")</f>
        <v/>
      </c>
      <c r="N182" s="24">
        <v>5490</v>
      </c>
      <c r="O182" s="27">
        <v>46083</v>
      </c>
      <c r="P182" s="37">
        <v>1757</v>
      </c>
      <c r="Q182" s="34">
        <v>39520</v>
      </c>
      <c r="R182" s="16">
        <v>46087</v>
      </c>
      <c r="S182" s="15">
        <f t="shared" si="8"/>
        <v>6</v>
      </c>
      <c r="T182" s="38"/>
      <c r="U182" s="34"/>
      <c r="V182" s="16"/>
      <c r="W182" s="15" t="str">
        <f t="shared" si="9"/>
        <v/>
      </c>
      <c r="X182" s="23">
        <f>TabProd[[#This Row],[Value]]-TabProd[[#This Row],[InvoiceTotal Value]]-TabProd[[#This Row],[Rental Equipment Invoice Value]]+AR182</f>
        <v>0</v>
      </c>
      <c r="Y182" s="14"/>
      <c r="Z182" s="14"/>
      <c r="AA182" s="15">
        <f t="shared" si="10"/>
        <v>0</v>
      </c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>
        <v>39520</v>
      </c>
      <c r="AP182" s="20">
        <f t="shared" si="11"/>
        <v>39520</v>
      </c>
      <c r="AQ182" s="13" t="str">
        <f>IF(TabProd[[#This Row],[Total Daily]]=0,"",TabProd[[#This Row],[Total]]/TabProd[[#This Row],[Total Daily]])</f>
        <v/>
      </c>
    </row>
    <row r="183" spans="1:43" ht="15.6" customHeight="1" x14ac:dyDescent="0.3">
      <c r="A183" s="26">
        <v>46054</v>
      </c>
      <c r="B183" s="24" t="s">
        <v>101</v>
      </c>
      <c r="C183" s="14"/>
      <c r="D183" s="22">
        <v>3437</v>
      </c>
      <c r="E183" s="15" t="s">
        <v>7</v>
      </c>
      <c r="F183" s="15" t="s">
        <v>53</v>
      </c>
      <c r="G183" s="15" t="s">
        <v>135</v>
      </c>
      <c r="H183" s="22">
        <v>4751</v>
      </c>
      <c r="I183" s="27">
        <v>46054</v>
      </c>
      <c r="J183" s="27">
        <v>46081</v>
      </c>
      <c r="K183" s="28">
        <v>39520</v>
      </c>
      <c r="L183" s="29">
        <f>SUM(TabProd[[#This Row],[Personal]:[Engineering]])</f>
        <v>39520</v>
      </c>
      <c r="M183" s="31" t="str">
        <f>IF(TabProd[[#This Row],[Amount Charged]]&lt;&gt;TabProd[[#This Row],[Value]],TabProd[[#This Row],[Amount Charged]]-TabProd[[#This Row],[Value]],"")</f>
        <v/>
      </c>
      <c r="N183" s="24">
        <v>5491</v>
      </c>
      <c r="O183" s="27">
        <v>46083</v>
      </c>
      <c r="P183" s="37">
        <v>1777</v>
      </c>
      <c r="Q183" s="34">
        <v>39520</v>
      </c>
      <c r="R183" s="16">
        <v>46091</v>
      </c>
      <c r="S183" s="15">
        <f t="shared" si="8"/>
        <v>10</v>
      </c>
      <c r="T183" s="38"/>
      <c r="U183" s="34"/>
      <c r="V183" s="16"/>
      <c r="W183" s="15" t="str">
        <f t="shared" si="9"/>
        <v/>
      </c>
      <c r="X183" s="23">
        <f>TabProd[[#This Row],[Value]]-TabProd[[#This Row],[InvoiceTotal Value]]-TabProd[[#This Row],[Rental Equipment Invoice Value]]+AR183</f>
        <v>0</v>
      </c>
      <c r="Y183" s="14"/>
      <c r="Z183" s="14"/>
      <c r="AA183" s="15">
        <f t="shared" si="10"/>
        <v>0</v>
      </c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>
        <v>39520</v>
      </c>
      <c r="AP183" s="20">
        <f t="shared" si="11"/>
        <v>39520</v>
      </c>
      <c r="AQ183" s="13" t="str">
        <f>IF(TabProd[[#This Row],[Total Daily]]=0,"",TabProd[[#This Row],[Total]]/TabProd[[#This Row],[Total Daily]])</f>
        <v/>
      </c>
    </row>
    <row r="184" spans="1:43" x14ac:dyDescent="0.3">
      <c r="A184" s="26">
        <v>46054</v>
      </c>
      <c r="B184" s="24" t="s">
        <v>101</v>
      </c>
      <c r="C184" s="14"/>
      <c r="D184" s="22">
        <v>3324</v>
      </c>
      <c r="E184" s="15" t="s">
        <v>11</v>
      </c>
      <c r="F184" s="15" t="s">
        <v>44</v>
      </c>
      <c r="G184" s="15" t="s">
        <v>128</v>
      </c>
      <c r="H184" s="22">
        <v>4662</v>
      </c>
      <c r="I184" s="27">
        <v>46054</v>
      </c>
      <c r="J184" s="27">
        <v>46081</v>
      </c>
      <c r="K184" s="28">
        <v>481384</v>
      </c>
      <c r="L184" s="29">
        <f>SUM(TabProd[[#This Row],[Personal]:[Engineering]])</f>
        <v>481384</v>
      </c>
      <c r="M184" s="31" t="str">
        <f>IF(TabProd[[#This Row],[Amount Charged]]&lt;&gt;TabProd[[#This Row],[Value]],TabProd[[#This Row],[Amount Charged]]-TabProd[[#This Row],[Value]],"")</f>
        <v/>
      </c>
      <c r="N184" s="24">
        <v>5493</v>
      </c>
      <c r="O184" s="27">
        <v>46084</v>
      </c>
      <c r="P184" s="37">
        <v>1930</v>
      </c>
      <c r="Q184" s="34">
        <v>435464</v>
      </c>
      <c r="R184" s="16">
        <v>46148</v>
      </c>
      <c r="S184" s="15">
        <f t="shared" si="8"/>
        <v>67</v>
      </c>
      <c r="T184" s="38">
        <v>1189</v>
      </c>
      <c r="U184" s="34">
        <v>45920</v>
      </c>
      <c r="V184" s="16">
        <v>46148</v>
      </c>
      <c r="W184" s="15">
        <f t="shared" si="9"/>
        <v>67</v>
      </c>
      <c r="X184" s="23">
        <f>TabProd[[#This Row],[Value]]-TabProd[[#This Row],[InvoiceTotal Value]]-TabProd[[#This Row],[Rental Equipment Invoice Value]]+AR183</f>
        <v>0</v>
      </c>
      <c r="Y184" s="14">
        <v>168</v>
      </c>
      <c r="Z184" s="14"/>
      <c r="AA184" s="15">
        <f t="shared" si="10"/>
        <v>168</v>
      </c>
      <c r="AB184" s="13">
        <v>426944</v>
      </c>
      <c r="AC184" s="13"/>
      <c r="AD184" s="13">
        <v>11520</v>
      </c>
      <c r="AE184" s="13"/>
      <c r="AF184" s="13"/>
      <c r="AG184" s="13">
        <v>45920</v>
      </c>
      <c r="AH184" s="13"/>
      <c r="AI184" s="13"/>
      <c r="AJ184" s="13"/>
      <c r="AK184" s="13"/>
      <c r="AL184" s="13"/>
      <c r="AM184" s="13">
        <v>-3000</v>
      </c>
      <c r="AN184" s="13"/>
      <c r="AO184" s="13"/>
      <c r="AP184" s="20">
        <f t="shared" si="11"/>
        <v>481384</v>
      </c>
      <c r="AQ184" s="13">
        <f>IF(TabProd[[#This Row],[Total Daily]]=0,"",TabProd[[#This Row],[Total]]/TabProd[[#This Row],[Total Daily]])</f>
        <v>2865.3809523809523</v>
      </c>
    </row>
    <row r="185" spans="1:43" x14ac:dyDescent="0.3">
      <c r="A185" s="26">
        <v>46054</v>
      </c>
      <c r="B185" s="24" t="s">
        <v>101</v>
      </c>
      <c r="C185" s="14"/>
      <c r="D185" s="22">
        <v>3359</v>
      </c>
      <c r="E185" s="15" t="s">
        <v>11</v>
      </c>
      <c r="F185" s="15" t="s">
        <v>44</v>
      </c>
      <c r="G185" s="15" t="s">
        <v>127</v>
      </c>
      <c r="H185" s="22">
        <v>4730</v>
      </c>
      <c r="I185" s="27">
        <v>46054</v>
      </c>
      <c r="J185" s="27">
        <v>46081</v>
      </c>
      <c r="K185" s="28">
        <v>783896.8</v>
      </c>
      <c r="L185" s="29">
        <f>SUM(TabProd[[#This Row],[Personal]:[Engineering]])</f>
        <v>783896.8</v>
      </c>
      <c r="M185" s="31" t="str">
        <f>IF(TabProd[[#This Row],[Amount Charged]]&lt;&gt;TabProd[[#This Row],[Value]],TabProd[[#This Row],[Amount Charged]]-TabProd[[#This Row],[Value]],"")</f>
        <v/>
      </c>
      <c r="N185" s="24">
        <v>5494</v>
      </c>
      <c r="O185" s="27">
        <v>46084</v>
      </c>
      <c r="P185" s="37">
        <v>29</v>
      </c>
      <c r="Q185" s="34">
        <v>648064</v>
      </c>
      <c r="R185" s="16">
        <v>46104</v>
      </c>
      <c r="S185" s="15">
        <f t="shared" si="8"/>
        <v>23</v>
      </c>
      <c r="T185" s="38">
        <v>2560</v>
      </c>
      <c r="U185" s="34">
        <v>135832.79999999999</v>
      </c>
      <c r="V185" s="16">
        <v>46100</v>
      </c>
      <c r="W185" s="15">
        <f t="shared" si="9"/>
        <v>19</v>
      </c>
      <c r="X185" s="23">
        <f>TabProd[[#This Row],[Value]]-TabProd[[#This Row],[InvoiceTotal Value]]-TabProd[[#This Row],[Rental Equipment Invoice Value]]+AR184</f>
        <v>5.8207660913467407E-11</v>
      </c>
      <c r="Y185" s="14">
        <v>268</v>
      </c>
      <c r="Z185" s="14"/>
      <c r="AA185" s="15">
        <f t="shared" si="10"/>
        <v>268</v>
      </c>
      <c r="AB185" s="13">
        <v>630304</v>
      </c>
      <c r="AC185" s="13"/>
      <c r="AD185" s="13">
        <v>17760</v>
      </c>
      <c r="AE185" s="13"/>
      <c r="AF185" s="13"/>
      <c r="AG185" s="13">
        <v>127500</v>
      </c>
      <c r="AH185" s="13">
        <v>8332.7999999999993</v>
      </c>
      <c r="AI185" s="13"/>
      <c r="AJ185" s="13"/>
      <c r="AK185" s="13"/>
      <c r="AL185" s="13"/>
      <c r="AM185" s="13"/>
      <c r="AN185" s="13"/>
      <c r="AO185" s="13"/>
      <c r="AP185" s="20">
        <f t="shared" si="11"/>
        <v>783896.8</v>
      </c>
      <c r="AQ185" s="13">
        <f>IF(TabProd[[#This Row],[Total Daily]]=0,"",TabProd[[#This Row],[Total]]/TabProd[[#This Row],[Total Daily]])</f>
        <v>2924.9880597014926</v>
      </c>
    </row>
    <row r="186" spans="1:43" x14ac:dyDescent="0.3">
      <c r="A186" s="26">
        <v>46054</v>
      </c>
      <c r="B186" s="24" t="s">
        <v>101</v>
      </c>
      <c r="C186" s="14"/>
      <c r="D186" s="22">
        <v>3491</v>
      </c>
      <c r="E186" s="15" t="s">
        <v>10</v>
      </c>
      <c r="F186" s="15" t="s">
        <v>50</v>
      </c>
      <c r="G186" s="15" t="s">
        <v>115</v>
      </c>
      <c r="H186" s="22">
        <v>4964</v>
      </c>
      <c r="I186" s="27">
        <v>46054</v>
      </c>
      <c r="J186" s="27">
        <v>46081</v>
      </c>
      <c r="K186" s="28">
        <v>260392.91</v>
      </c>
      <c r="L186" s="29">
        <f>SUM(TabProd[[#This Row],[Personal]:[Engineering]])</f>
        <v>260392.90999999997</v>
      </c>
      <c r="M186" s="31" t="str">
        <f>IF(TabProd[[#This Row],[Amount Charged]]&lt;&gt;TabProd[[#This Row],[Value]],TabProd[[#This Row],[Amount Charged]]-TabProd[[#This Row],[Value]],"")</f>
        <v/>
      </c>
      <c r="N186" s="24">
        <v>5501</v>
      </c>
      <c r="O186" s="27">
        <v>46084</v>
      </c>
      <c r="P186" s="37">
        <v>1748</v>
      </c>
      <c r="Q186" s="34">
        <v>238133.1</v>
      </c>
      <c r="R186" s="16">
        <v>46086</v>
      </c>
      <c r="S186" s="15">
        <f t="shared" si="8"/>
        <v>5</v>
      </c>
      <c r="T186" s="38">
        <v>1077</v>
      </c>
      <c r="U186" s="34">
        <v>22259.81</v>
      </c>
      <c r="V186" s="16">
        <v>46086</v>
      </c>
      <c r="W186" s="15">
        <f t="shared" si="9"/>
        <v>5</v>
      </c>
      <c r="X186" s="23">
        <f>TabProd[[#This Row],[Value]]-TabProd[[#This Row],[InvoiceTotal Value]]-TabProd[[#This Row],[Rental Equipment Invoice Value]]+AR185</f>
        <v>-3.2741809263825417E-11</v>
      </c>
      <c r="Y186" s="14">
        <v>78</v>
      </c>
      <c r="Z186" s="14"/>
      <c r="AA186" s="15">
        <f t="shared" si="10"/>
        <v>78</v>
      </c>
      <c r="AB186" s="13">
        <v>193945.11</v>
      </c>
      <c r="AC186" s="13"/>
      <c r="AD186" s="13">
        <v>11187.99</v>
      </c>
      <c r="AE186" s="13"/>
      <c r="AF186" s="13"/>
      <c r="AG186" s="13">
        <v>22259.81</v>
      </c>
      <c r="AH186" s="13"/>
      <c r="AI186" s="13"/>
      <c r="AJ186" s="13"/>
      <c r="AK186" s="13"/>
      <c r="AL186" s="13"/>
      <c r="AM186" s="13"/>
      <c r="AN186" s="13"/>
      <c r="AO186" s="13">
        <v>33000</v>
      </c>
      <c r="AP186" s="20">
        <f t="shared" si="11"/>
        <v>260392.90999999997</v>
      </c>
      <c r="AQ186" s="13">
        <f>IF(TabProd[[#This Row],[Total Daily]]=0,"",TabProd[[#This Row],[Total]]/TabProd[[#This Row],[Total Daily]])</f>
        <v>3338.3706410256409</v>
      </c>
    </row>
    <row r="187" spans="1:43" x14ac:dyDescent="0.3">
      <c r="A187" s="26">
        <v>46054</v>
      </c>
      <c r="B187" s="24" t="s">
        <v>101</v>
      </c>
      <c r="C187" s="14"/>
      <c r="D187" s="22">
        <v>3800</v>
      </c>
      <c r="E187" s="15" t="s">
        <v>9</v>
      </c>
      <c r="F187" s="15" t="s">
        <v>50</v>
      </c>
      <c r="G187" s="15" t="s">
        <v>115</v>
      </c>
      <c r="H187" s="22">
        <v>1877</v>
      </c>
      <c r="I187" s="27">
        <v>46054</v>
      </c>
      <c r="J187" s="27">
        <v>46081</v>
      </c>
      <c r="K187" s="28">
        <v>196340.46</v>
      </c>
      <c r="L187" s="29">
        <f>SUM(TabProd[[#This Row],[Personal]:[Engineering]])</f>
        <v>196340.46000000002</v>
      </c>
      <c r="M187" s="31" t="str">
        <f>IF(TabProd[[#This Row],[Amount Charged]]&lt;&gt;TabProd[[#This Row],[Value]],TabProd[[#This Row],[Amount Charged]]-TabProd[[#This Row],[Value]],"")</f>
        <v/>
      </c>
      <c r="N187" s="24">
        <v>5502</v>
      </c>
      <c r="O187" s="27">
        <v>46083</v>
      </c>
      <c r="P187" s="37">
        <v>1749</v>
      </c>
      <c r="Q187" s="34">
        <v>172448.95</v>
      </c>
      <c r="R187" s="16">
        <v>46086</v>
      </c>
      <c r="S187" s="15">
        <f t="shared" si="8"/>
        <v>5</v>
      </c>
      <c r="T187" s="38">
        <v>1078</v>
      </c>
      <c r="U187" s="34">
        <v>23891.51</v>
      </c>
      <c r="V187" s="16">
        <v>46086</v>
      </c>
      <c r="W187" s="15">
        <f t="shared" si="9"/>
        <v>5</v>
      </c>
      <c r="X187" s="23">
        <f>TabProd[[#This Row],[Value]]-TabProd[[#This Row],[InvoiceTotal Value]]-TabProd[[#This Row],[Rental Equipment Invoice Value]]+AR187</f>
        <v>1.0913936421275139E-11</v>
      </c>
      <c r="Y187" s="14">
        <v>84</v>
      </c>
      <c r="Z187" s="14"/>
      <c r="AA187" s="15">
        <f t="shared" si="10"/>
        <v>84</v>
      </c>
      <c r="AB187" s="13">
        <v>172448.95</v>
      </c>
      <c r="AC187" s="13"/>
      <c r="AD187" s="13"/>
      <c r="AE187" s="13"/>
      <c r="AF187" s="13"/>
      <c r="AG187" s="13">
        <v>23891.51</v>
      </c>
      <c r="AH187" s="13"/>
      <c r="AI187" s="13"/>
      <c r="AJ187" s="13"/>
      <c r="AK187" s="13"/>
      <c r="AL187" s="13"/>
      <c r="AM187" s="13"/>
      <c r="AN187" s="13"/>
      <c r="AO187" s="13"/>
      <c r="AP187" s="20">
        <f t="shared" si="11"/>
        <v>196340.46000000002</v>
      </c>
      <c r="AQ187" s="13">
        <f>IF(TabProd[[#This Row],[Total Daily]]=0,"",TabProd[[#This Row],[Total]]/TabProd[[#This Row],[Total Daily]])</f>
        <v>2337.386428571429</v>
      </c>
    </row>
    <row r="188" spans="1:43" x14ac:dyDescent="0.3">
      <c r="A188" s="26">
        <v>46054</v>
      </c>
      <c r="B188" s="24" t="s">
        <v>101</v>
      </c>
      <c r="C188" s="14"/>
      <c r="D188" s="22">
        <v>3802</v>
      </c>
      <c r="E188" s="15" t="s">
        <v>9</v>
      </c>
      <c r="F188" s="15" t="s">
        <v>50</v>
      </c>
      <c r="G188" s="15" t="s">
        <v>102</v>
      </c>
      <c r="H188" s="22">
        <v>1877</v>
      </c>
      <c r="I188" s="27">
        <v>46054</v>
      </c>
      <c r="J188" s="27">
        <v>46081</v>
      </c>
      <c r="K188" s="28">
        <v>201296.74</v>
      </c>
      <c r="L188" s="29">
        <f>SUM(TabProd[[#This Row],[Personal]:[Engineering]])</f>
        <v>201296.74000000002</v>
      </c>
      <c r="M188" s="31" t="str">
        <f>IF(TabProd[[#This Row],[Amount Charged]]&lt;&gt;TabProd[[#This Row],[Value]],TabProd[[#This Row],[Amount Charged]]-TabProd[[#This Row],[Value]],"")</f>
        <v/>
      </c>
      <c r="N188" s="24">
        <v>5504</v>
      </c>
      <c r="O188" s="27">
        <v>46083</v>
      </c>
      <c r="P188" s="37">
        <v>1793</v>
      </c>
      <c r="Q188" s="34">
        <v>177405.23</v>
      </c>
      <c r="R188" s="16">
        <v>46094</v>
      </c>
      <c r="S188" s="15">
        <f t="shared" si="8"/>
        <v>13</v>
      </c>
      <c r="T188" s="38">
        <v>1105</v>
      </c>
      <c r="U188" s="34">
        <v>23891.51</v>
      </c>
      <c r="V188" s="16">
        <v>46094</v>
      </c>
      <c r="W188" s="15">
        <f t="shared" si="9"/>
        <v>13</v>
      </c>
      <c r="X188" s="23">
        <f>TabProd[[#This Row],[Value]]-TabProd[[#This Row],[InvoiceTotal Value]]-TabProd[[#This Row],[Rental Equipment Invoice Value]]+AR188</f>
        <v>1.0913936421275139E-11</v>
      </c>
      <c r="Y188" s="14">
        <v>84</v>
      </c>
      <c r="Z188" s="14">
        <v>3</v>
      </c>
      <c r="AA188" s="15">
        <f t="shared" si="10"/>
        <v>87</v>
      </c>
      <c r="AB188" s="13">
        <v>172448.95</v>
      </c>
      <c r="AC188" s="13">
        <v>3287.3</v>
      </c>
      <c r="AD188" s="13">
        <v>517.04</v>
      </c>
      <c r="AE188" s="13">
        <v>1151.94</v>
      </c>
      <c r="AF188" s="13"/>
      <c r="AG188" s="13">
        <v>23891.51</v>
      </c>
      <c r="AH188" s="13"/>
      <c r="AI188" s="13"/>
      <c r="AJ188" s="13"/>
      <c r="AK188" s="13"/>
      <c r="AL188" s="13"/>
      <c r="AM188" s="13"/>
      <c r="AN188" s="13"/>
      <c r="AO188" s="13"/>
      <c r="AP188" s="20">
        <f t="shared" si="11"/>
        <v>201296.74000000002</v>
      </c>
      <c r="AQ188" s="13">
        <f>IF(TabProd[[#This Row],[Total Daily]]=0,"",TabProd[[#This Row],[Total]]/TabProd[[#This Row],[Total Daily]])</f>
        <v>2313.7556321839083</v>
      </c>
    </row>
    <row r="189" spans="1:43" x14ac:dyDescent="0.3">
      <c r="A189" s="26">
        <v>46054</v>
      </c>
      <c r="B189" s="24" t="s">
        <v>101</v>
      </c>
      <c r="C189" s="14"/>
      <c r="D189" s="22">
        <v>3803</v>
      </c>
      <c r="E189" s="15" t="s">
        <v>9</v>
      </c>
      <c r="F189" s="15" t="s">
        <v>50</v>
      </c>
      <c r="G189" s="15" t="s">
        <v>143</v>
      </c>
      <c r="H189" s="22">
        <v>1877</v>
      </c>
      <c r="I189" s="27">
        <v>46054</v>
      </c>
      <c r="J189" s="27">
        <v>46081</v>
      </c>
      <c r="K189" s="28">
        <v>196340.46</v>
      </c>
      <c r="L189" s="29">
        <f>SUM(TabProd[[#This Row],[Personal]:[Engineering]])</f>
        <v>196340.46000000002</v>
      </c>
      <c r="M189" s="31" t="str">
        <f>IF(TabProd[[#This Row],[Amount Charged]]&lt;&gt;TabProd[[#This Row],[Value]],TabProd[[#This Row],[Amount Charged]]-TabProd[[#This Row],[Value]],"")</f>
        <v/>
      </c>
      <c r="N189" s="24">
        <v>5505</v>
      </c>
      <c r="O189" s="27">
        <v>46085</v>
      </c>
      <c r="P189" s="37">
        <v>752</v>
      </c>
      <c r="Q189" s="34">
        <v>172448.95</v>
      </c>
      <c r="R189" s="16">
        <v>46086</v>
      </c>
      <c r="S189" s="15">
        <f t="shared" si="8"/>
        <v>5</v>
      </c>
      <c r="T189" s="38">
        <v>1076</v>
      </c>
      <c r="U189" s="34">
        <v>23891.51</v>
      </c>
      <c r="V189" s="16">
        <v>46086</v>
      </c>
      <c r="W189" s="15">
        <f t="shared" si="9"/>
        <v>5</v>
      </c>
      <c r="X189" s="23">
        <f>TabProd[[#This Row],[Value]]-TabProd[[#This Row],[InvoiceTotal Value]]-TabProd[[#This Row],[Rental Equipment Invoice Value]]+AR189</f>
        <v>1.0913936421275139E-11</v>
      </c>
      <c r="Y189" s="14">
        <v>84</v>
      </c>
      <c r="Z189" s="14"/>
      <c r="AA189" s="15">
        <f t="shared" si="10"/>
        <v>84</v>
      </c>
      <c r="AB189" s="13">
        <v>172448.95</v>
      </c>
      <c r="AC189" s="13"/>
      <c r="AD189" s="13"/>
      <c r="AE189" s="13"/>
      <c r="AF189" s="13"/>
      <c r="AG189" s="13">
        <v>23891.51</v>
      </c>
      <c r="AH189" s="13"/>
      <c r="AI189" s="13"/>
      <c r="AJ189" s="13"/>
      <c r="AK189" s="13"/>
      <c r="AL189" s="13"/>
      <c r="AM189" s="13"/>
      <c r="AN189" s="13"/>
      <c r="AO189" s="13"/>
      <c r="AP189" s="20">
        <f t="shared" si="11"/>
        <v>196340.46000000002</v>
      </c>
      <c r="AQ189" s="13">
        <f>IF(TabProd[[#This Row],[Total Daily]]=0,"",TabProd[[#This Row],[Total]]/TabProd[[#This Row],[Total Daily]])</f>
        <v>2337.386428571429</v>
      </c>
    </row>
    <row r="190" spans="1:43" x14ac:dyDescent="0.3">
      <c r="A190" s="26">
        <v>46054</v>
      </c>
      <c r="B190" s="24" t="s">
        <v>101</v>
      </c>
      <c r="C190" s="14"/>
      <c r="D190" s="22">
        <v>3804</v>
      </c>
      <c r="E190" s="15" t="s">
        <v>9</v>
      </c>
      <c r="F190" s="15" t="s">
        <v>50</v>
      </c>
      <c r="G190" s="15" t="s">
        <v>144</v>
      </c>
      <c r="H190" s="22">
        <v>1877</v>
      </c>
      <c r="I190" s="27">
        <v>46054</v>
      </c>
      <c r="J190" s="27">
        <v>46081</v>
      </c>
      <c r="K190" s="28">
        <v>196340.46</v>
      </c>
      <c r="L190" s="29">
        <f>SUM(TabProd[[#This Row],[Personal]:[Engineering]])</f>
        <v>196340.46000000002</v>
      </c>
      <c r="M190" s="31" t="str">
        <f>IF(TabProd[[#This Row],[Amount Charged]]&lt;&gt;TabProd[[#This Row],[Value]],TabProd[[#This Row],[Amount Charged]]-TabProd[[#This Row],[Value]],"")</f>
        <v/>
      </c>
      <c r="N190" s="24">
        <v>5506</v>
      </c>
      <c r="O190" s="27">
        <v>46085</v>
      </c>
      <c r="P190" s="37">
        <v>1753</v>
      </c>
      <c r="Q190" s="34">
        <v>172448.95</v>
      </c>
      <c r="R190" s="16">
        <v>46086</v>
      </c>
      <c r="S190" s="15">
        <f t="shared" si="8"/>
        <v>5</v>
      </c>
      <c r="T190" s="38">
        <v>1080</v>
      </c>
      <c r="U190" s="34">
        <v>23891.51</v>
      </c>
      <c r="V190" s="16">
        <v>46086</v>
      </c>
      <c r="W190" s="15">
        <f t="shared" si="9"/>
        <v>5</v>
      </c>
      <c r="X190" s="23">
        <f>TabProd[[#This Row],[Value]]-TabProd[[#This Row],[InvoiceTotal Value]]-TabProd[[#This Row],[Rental Equipment Invoice Value]]+AR190</f>
        <v>1.0913936421275139E-11</v>
      </c>
      <c r="Y190" s="14">
        <v>84</v>
      </c>
      <c r="Z190" s="14"/>
      <c r="AA190" s="15">
        <f t="shared" si="10"/>
        <v>84</v>
      </c>
      <c r="AB190" s="13">
        <v>172448.95</v>
      </c>
      <c r="AC190" s="13"/>
      <c r="AD190" s="13"/>
      <c r="AE190" s="13"/>
      <c r="AF190" s="13"/>
      <c r="AG190" s="13">
        <v>23891.51</v>
      </c>
      <c r="AH190" s="13"/>
      <c r="AI190" s="13"/>
      <c r="AJ190" s="13"/>
      <c r="AK190" s="13"/>
      <c r="AL190" s="13"/>
      <c r="AM190" s="13"/>
      <c r="AN190" s="13"/>
      <c r="AO190" s="13"/>
      <c r="AP190" s="20">
        <f t="shared" si="11"/>
        <v>196340.46000000002</v>
      </c>
      <c r="AQ190" s="13">
        <f>IF(TabProd[[#This Row],[Total Daily]]=0,"",TabProd[[#This Row],[Total]]/TabProd[[#This Row],[Total Daily]])</f>
        <v>2337.386428571429</v>
      </c>
    </row>
    <row r="191" spans="1:43" x14ac:dyDescent="0.3">
      <c r="A191" s="26">
        <v>46054</v>
      </c>
      <c r="B191" s="24" t="s">
        <v>101</v>
      </c>
      <c r="C191" s="14"/>
      <c r="D191" s="22">
        <v>3805</v>
      </c>
      <c r="E191" s="15" t="s">
        <v>9</v>
      </c>
      <c r="F191" s="15" t="s">
        <v>50</v>
      </c>
      <c r="G191" s="15" t="s">
        <v>103</v>
      </c>
      <c r="H191" s="22">
        <v>4191</v>
      </c>
      <c r="I191" s="27">
        <v>46054</v>
      </c>
      <c r="J191" s="27">
        <v>46081</v>
      </c>
      <c r="K191" s="28">
        <v>196340.46</v>
      </c>
      <c r="L191" s="29">
        <f>SUM(TabProd[[#This Row],[Personal]:[Engineering]])</f>
        <v>196340.46000000002</v>
      </c>
      <c r="M191" s="31" t="str">
        <f>IF(TabProd[[#This Row],[Amount Charged]]&lt;&gt;TabProd[[#This Row],[Value]],TabProd[[#This Row],[Amount Charged]]-TabProd[[#This Row],[Value]],"")</f>
        <v/>
      </c>
      <c r="N191" s="24">
        <v>5507</v>
      </c>
      <c r="O191" s="27">
        <v>46085</v>
      </c>
      <c r="P191" s="37">
        <v>1754</v>
      </c>
      <c r="Q191" s="34">
        <v>172448.95</v>
      </c>
      <c r="R191" s="16">
        <v>46086</v>
      </c>
      <c r="S191" s="15">
        <f t="shared" si="8"/>
        <v>5</v>
      </c>
      <c r="T191" s="38">
        <v>1081</v>
      </c>
      <c r="U191" s="34">
        <v>23891.51</v>
      </c>
      <c r="V191" s="16">
        <v>46086</v>
      </c>
      <c r="W191" s="15">
        <f t="shared" si="9"/>
        <v>5</v>
      </c>
      <c r="X191" s="23">
        <f>TabProd[[#This Row],[Value]]-TabProd[[#This Row],[InvoiceTotal Value]]-TabProd[[#This Row],[Rental Equipment Invoice Value]]+AR191</f>
        <v>1.0913936421275139E-11</v>
      </c>
      <c r="Y191" s="14">
        <v>84</v>
      </c>
      <c r="Z191" s="14"/>
      <c r="AA191" s="15">
        <f t="shared" si="10"/>
        <v>84</v>
      </c>
      <c r="AB191" s="13">
        <v>172448.95</v>
      </c>
      <c r="AC191" s="13"/>
      <c r="AD191" s="13"/>
      <c r="AE191" s="13"/>
      <c r="AF191" s="13"/>
      <c r="AG191" s="13">
        <v>23891.51</v>
      </c>
      <c r="AH191" s="13"/>
      <c r="AI191" s="13"/>
      <c r="AJ191" s="13"/>
      <c r="AK191" s="13"/>
      <c r="AL191" s="13"/>
      <c r="AM191" s="13"/>
      <c r="AN191" s="13"/>
      <c r="AO191" s="13"/>
      <c r="AP191" s="20">
        <f t="shared" si="11"/>
        <v>196340.46000000002</v>
      </c>
      <c r="AQ191" s="13">
        <f>IF(TabProd[[#This Row],[Total Daily]]=0,"",TabProd[[#This Row],[Total]]/TabProd[[#This Row],[Total Daily]])</f>
        <v>2337.386428571429</v>
      </c>
    </row>
    <row r="192" spans="1:43" x14ac:dyDescent="0.3">
      <c r="A192" s="26">
        <v>46054</v>
      </c>
      <c r="B192" s="24" t="s">
        <v>101</v>
      </c>
      <c r="C192" s="14"/>
      <c r="D192" s="22">
        <v>3341</v>
      </c>
      <c r="E192" s="15" t="s">
        <v>11</v>
      </c>
      <c r="F192" s="15" t="s">
        <v>44</v>
      </c>
      <c r="G192" s="15" t="s">
        <v>114</v>
      </c>
      <c r="H192" s="22">
        <v>4693</v>
      </c>
      <c r="I192" s="27">
        <v>46054</v>
      </c>
      <c r="J192" s="27">
        <v>46077</v>
      </c>
      <c r="K192" s="28">
        <v>238232</v>
      </c>
      <c r="L192" s="29">
        <f>SUM(TabProd[[#This Row],[Personal]:[Engineering]])</f>
        <v>238232</v>
      </c>
      <c r="M192" s="31" t="str">
        <f>IF(TabProd[[#This Row],[Amount Charged]]&lt;&gt;TabProd[[#This Row],[Value]],TabProd[[#This Row],[Amount Charged]]-TabProd[[#This Row],[Value]],"")</f>
        <v/>
      </c>
      <c r="N192" s="24">
        <v>5509</v>
      </c>
      <c r="O192" s="27">
        <v>46080</v>
      </c>
      <c r="P192" s="37">
        <v>1904</v>
      </c>
      <c r="Q192" s="34">
        <v>181112</v>
      </c>
      <c r="R192" s="16">
        <v>46132</v>
      </c>
      <c r="S192" s="15">
        <f t="shared" si="8"/>
        <v>55</v>
      </c>
      <c r="T192" s="38">
        <v>1164</v>
      </c>
      <c r="U192" s="34">
        <v>57120</v>
      </c>
      <c r="V192" s="16">
        <v>46129</v>
      </c>
      <c r="W192" s="15">
        <f t="shared" si="9"/>
        <v>52</v>
      </c>
      <c r="X192" s="23">
        <f>TabProd[[#This Row],[Value]]-TabProd[[#This Row],[InvoiceTotal Value]]-TabProd[[#This Row],[Rental Equipment Invoice Value]]+AR191</f>
        <v>0</v>
      </c>
      <c r="Y192" s="14">
        <v>69</v>
      </c>
      <c r="Z192" s="14"/>
      <c r="AA192" s="15">
        <f t="shared" si="10"/>
        <v>69</v>
      </c>
      <c r="AB192" s="13">
        <v>175352</v>
      </c>
      <c r="AC192" s="13"/>
      <c r="AD192" s="13">
        <v>5760</v>
      </c>
      <c r="AE192" s="13"/>
      <c r="AF192" s="13"/>
      <c r="AG192" s="13">
        <v>57120</v>
      </c>
      <c r="AH192" s="13"/>
      <c r="AI192" s="13"/>
      <c r="AJ192" s="13"/>
      <c r="AK192" s="13"/>
      <c r="AL192" s="13"/>
      <c r="AM192" s="13"/>
      <c r="AN192" s="13"/>
      <c r="AO192" s="13"/>
      <c r="AP192" s="20">
        <f t="shared" si="11"/>
        <v>238232</v>
      </c>
      <c r="AQ192" s="13">
        <f>IF(TabProd[[#This Row],[Total Daily]]=0,"",TabProd[[#This Row],[Total]]/TabProd[[#This Row],[Total Daily]])</f>
        <v>3452.6376811594205</v>
      </c>
    </row>
    <row r="193" spans="1:43" x14ac:dyDescent="0.3">
      <c r="A193" s="26">
        <v>46054</v>
      </c>
      <c r="B193" s="24" t="s">
        <v>101</v>
      </c>
      <c r="C193" s="14"/>
      <c r="D193" s="22">
        <v>3428</v>
      </c>
      <c r="E193" s="15" t="s">
        <v>12</v>
      </c>
      <c r="F193" s="15" t="s">
        <v>34</v>
      </c>
      <c r="G193" s="15" t="s">
        <v>100</v>
      </c>
      <c r="H193" s="22">
        <v>4897</v>
      </c>
      <c r="I193" s="27">
        <v>46054</v>
      </c>
      <c r="J193" s="27">
        <v>46068</v>
      </c>
      <c r="K193" s="28">
        <v>77674.559999999998</v>
      </c>
      <c r="L193" s="29">
        <f>SUM(TabProd[[#This Row],[Personal]:[Engineering]])</f>
        <v>77674.559999999998</v>
      </c>
      <c r="M193" s="31" t="str">
        <f>IF(TabProd[[#This Row],[Amount Charged]]&lt;&gt;TabProd[[#This Row],[Value]],TabProd[[#This Row],[Amount Charged]]-TabProd[[#This Row],[Value]],"")</f>
        <v/>
      </c>
      <c r="N193" s="24">
        <v>5518</v>
      </c>
      <c r="O193" s="27">
        <v>46073</v>
      </c>
      <c r="P193" s="37">
        <v>1790</v>
      </c>
      <c r="Q193" s="34">
        <v>70272</v>
      </c>
      <c r="R193" s="16">
        <v>46093</v>
      </c>
      <c r="S193" s="15">
        <f t="shared" si="8"/>
        <v>25</v>
      </c>
      <c r="T193" s="38">
        <v>1103</v>
      </c>
      <c r="U193" s="34">
        <v>7402.56</v>
      </c>
      <c r="V193" s="16">
        <v>46093</v>
      </c>
      <c r="W193" s="15">
        <f t="shared" si="9"/>
        <v>25</v>
      </c>
      <c r="X193" s="23">
        <f>TabProd[[#This Row],[Value]]-TabProd[[#This Row],[InvoiceTotal Value]]-TabProd[[#This Row],[Rental Equipment Invoice Value]]+AR192</f>
        <v>-2.7284841053187847E-12</v>
      </c>
      <c r="Y193" s="14">
        <v>36</v>
      </c>
      <c r="Z193" s="14"/>
      <c r="AA193" s="15">
        <f t="shared" si="10"/>
        <v>36</v>
      </c>
      <c r="AB193" s="13">
        <v>67680</v>
      </c>
      <c r="AC193" s="13"/>
      <c r="AD193" s="13">
        <v>2592</v>
      </c>
      <c r="AE193" s="13"/>
      <c r="AF193" s="13"/>
      <c r="AG193" s="13">
        <v>7402.56</v>
      </c>
      <c r="AH193" s="13"/>
      <c r="AI193" s="13"/>
      <c r="AJ193" s="13"/>
      <c r="AK193" s="13"/>
      <c r="AL193" s="13"/>
      <c r="AM193" s="13"/>
      <c r="AN193" s="13"/>
      <c r="AO193" s="13"/>
      <c r="AP193" s="20">
        <f t="shared" si="11"/>
        <v>77674.559999999998</v>
      </c>
      <c r="AQ193" s="13">
        <f>IF(TabProd[[#This Row],[Total Daily]]=0,"",TabProd[[#This Row],[Total]]/TabProd[[#This Row],[Total Daily]])</f>
        <v>2157.6266666666666</v>
      </c>
    </row>
    <row r="194" spans="1:43" x14ac:dyDescent="0.3">
      <c r="A194" s="26">
        <v>46054</v>
      </c>
      <c r="B194" s="24" t="s">
        <v>101</v>
      </c>
      <c r="C194" s="14"/>
      <c r="D194" s="22">
        <v>3572</v>
      </c>
      <c r="E194" s="15" t="s">
        <v>13</v>
      </c>
      <c r="F194" s="15" t="s">
        <v>38</v>
      </c>
      <c r="G194" s="15" t="s">
        <v>131</v>
      </c>
      <c r="H194" s="22">
        <v>5145</v>
      </c>
      <c r="I194" s="27">
        <v>46054</v>
      </c>
      <c r="J194" s="27">
        <v>46081</v>
      </c>
      <c r="K194" s="28">
        <v>540606.09</v>
      </c>
      <c r="L194" s="29">
        <f>SUM(TabProd[[#This Row],[Personal]:[Engineering]])</f>
        <v>540606.09000000008</v>
      </c>
      <c r="M194" s="31" t="str">
        <f>IF(TabProd[[#This Row],[Amount Charged]]&lt;&gt;TabProd[[#This Row],[Value]],TabProd[[#This Row],[Amount Charged]]-TabProd[[#This Row],[Value]],"")</f>
        <v/>
      </c>
      <c r="N194" s="24">
        <v>5521</v>
      </c>
      <c r="O194" s="27"/>
      <c r="P194" s="37">
        <v>1995</v>
      </c>
      <c r="Q194" s="34">
        <v>540606.09</v>
      </c>
      <c r="R194" s="16">
        <v>46174</v>
      </c>
      <c r="S194" s="15">
        <f t="shared" ref="S194:S257" si="12">IF(R194="","",R194-J194)</f>
        <v>93</v>
      </c>
      <c r="T194" s="38"/>
      <c r="U194" s="34"/>
      <c r="V194" s="16"/>
      <c r="W194" s="15" t="str">
        <f t="shared" ref="W194:W257" si="13">IF(V194="","",V194-J194)</f>
        <v/>
      </c>
      <c r="X194" s="23">
        <f>TabProd[[#This Row],[Value]]-TabProd[[#This Row],[InvoiceTotal Value]]-TabProd[[#This Row],[Rental Equipment Invoice Value]]+AR194</f>
        <v>1.1641532182693481E-10</v>
      </c>
      <c r="Y194" s="14">
        <v>173</v>
      </c>
      <c r="Z194" s="14"/>
      <c r="AA194" s="15">
        <f t="shared" ref="AA194:AA257" si="14">SUM(Y194:Z194)</f>
        <v>173</v>
      </c>
      <c r="AB194" s="13">
        <v>405729.28000000003</v>
      </c>
      <c r="AC194" s="13"/>
      <c r="AD194" s="13">
        <v>11004.96</v>
      </c>
      <c r="AE194" s="13"/>
      <c r="AF194" s="13"/>
      <c r="AG194" s="13">
        <v>118254.92</v>
      </c>
      <c r="AH194" s="13">
        <v>4732.53</v>
      </c>
      <c r="AI194" s="13"/>
      <c r="AJ194" s="13"/>
      <c r="AK194" s="13"/>
      <c r="AL194" s="13">
        <v>884.39999999996508</v>
      </c>
      <c r="AM194" s="13"/>
      <c r="AN194" s="13"/>
      <c r="AO194" s="13"/>
      <c r="AP194" s="20">
        <f t="shared" ref="AP194:AP257" si="15">SUM(AB194:AO194)</f>
        <v>540606.09000000008</v>
      </c>
      <c r="AQ194" s="13">
        <f>IF(TabProd[[#This Row],[Total Daily]]=0,"",TabProd[[#This Row],[Total]]/TabProd[[#This Row],[Total Daily]])</f>
        <v>3124.8906936416188</v>
      </c>
    </row>
    <row r="195" spans="1:43" x14ac:dyDescent="0.3">
      <c r="A195" s="26">
        <v>46082</v>
      </c>
      <c r="B195" s="24" t="s">
        <v>101</v>
      </c>
      <c r="C195" s="14"/>
      <c r="D195" s="22">
        <v>3572</v>
      </c>
      <c r="E195" s="15" t="s">
        <v>13</v>
      </c>
      <c r="F195" s="15" t="s">
        <v>38</v>
      </c>
      <c r="G195" s="15" t="s">
        <v>131</v>
      </c>
      <c r="H195" s="22">
        <v>5145</v>
      </c>
      <c r="I195" s="27">
        <v>46054</v>
      </c>
      <c r="J195" s="27">
        <v>46081</v>
      </c>
      <c r="K195" s="28">
        <v>-10960.36</v>
      </c>
      <c r="L195" s="29">
        <f>SUM(TabProd[[#This Row],[Personal]:[Engineering]])</f>
        <v>-10960.359999999988</v>
      </c>
      <c r="M195" s="31" t="str">
        <f>IF(TabProd[[#This Row],[Amount Charged]]&lt;&gt;TabProd[[#This Row],[Value]],TabProd[[#This Row],[Amount Charged]]-TabProd[[#This Row],[Value]],"")</f>
        <v/>
      </c>
      <c r="N195" s="24">
        <v>5521</v>
      </c>
      <c r="O195" s="27"/>
      <c r="P195" s="37">
        <v>1995</v>
      </c>
      <c r="Q195" s="34">
        <v>-10960.36</v>
      </c>
      <c r="R195" s="16">
        <v>46174</v>
      </c>
      <c r="S195" s="15">
        <f t="shared" si="12"/>
        <v>93</v>
      </c>
      <c r="T195" s="38"/>
      <c r="U195" s="34"/>
      <c r="V195" s="16"/>
      <c r="W195" s="15" t="str">
        <f t="shared" si="13"/>
        <v/>
      </c>
      <c r="X195" s="23">
        <f>TabProd[[#This Row],[Value]]-TabProd[[#This Row],[InvoiceTotal Value]]-TabProd[[#This Row],[Rental Equipment Invoice Value]]+AR195</f>
        <v>1.2732925824820995E-11</v>
      </c>
      <c r="Y195" s="14">
        <v>-2</v>
      </c>
      <c r="Z195" s="14"/>
      <c r="AA195" s="15">
        <f t="shared" si="14"/>
        <v>-2</v>
      </c>
      <c r="AB195" s="13">
        <v>-4540.7999999999884</v>
      </c>
      <c r="AC195" s="13"/>
      <c r="AD195" s="13">
        <v>-6419.5599999999995</v>
      </c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20">
        <f t="shared" si="15"/>
        <v>-10960.359999999988</v>
      </c>
      <c r="AQ195" s="13">
        <f>IF(TabProd[[#This Row],[Total Daily]]=0,"",TabProd[[#This Row],[Total]]/TabProd[[#This Row],[Total Daily]])</f>
        <v>5480.1799999999939</v>
      </c>
    </row>
    <row r="196" spans="1:43" x14ac:dyDescent="0.3">
      <c r="A196" s="26">
        <v>46054</v>
      </c>
      <c r="B196" s="24" t="s">
        <v>101</v>
      </c>
      <c r="C196" s="14"/>
      <c r="D196" s="22">
        <v>3406</v>
      </c>
      <c r="E196" s="15" t="s">
        <v>7</v>
      </c>
      <c r="F196" s="15" t="s">
        <v>44</v>
      </c>
      <c r="G196" s="15" t="s">
        <v>128</v>
      </c>
      <c r="H196" s="22">
        <v>4779</v>
      </c>
      <c r="I196" s="27">
        <v>46054</v>
      </c>
      <c r="J196" s="27">
        <v>46081</v>
      </c>
      <c r="K196" s="28">
        <v>16250</v>
      </c>
      <c r="L196" s="29">
        <f>SUM(TabProd[[#This Row],[Personal]:[Engineering]])</f>
        <v>16250</v>
      </c>
      <c r="M196" s="31" t="str">
        <f>IF(TabProd[[#This Row],[Amount Charged]]&lt;&gt;TabProd[[#This Row],[Value]],TabProd[[#This Row],[Amount Charged]]-TabProd[[#This Row],[Value]],"")</f>
        <v/>
      </c>
      <c r="N196" s="24">
        <v>5526</v>
      </c>
      <c r="O196" s="27">
        <v>46146</v>
      </c>
      <c r="P196" s="37">
        <v>1928</v>
      </c>
      <c r="Q196" s="34">
        <v>16250</v>
      </c>
      <c r="R196" s="16">
        <v>46148</v>
      </c>
      <c r="S196" s="15">
        <f t="shared" si="12"/>
        <v>67</v>
      </c>
      <c r="T196" s="38"/>
      <c r="U196" s="34"/>
      <c r="V196" s="16"/>
      <c r="W196" s="15" t="str">
        <f t="shared" si="13"/>
        <v/>
      </c>
      <c r="X196" s="23">
        <f>TabProd[[#This Row],[Value]]-TabProd[[#This Row],[InvoiceTotal Value]]-TabProd[[#This Row],[Rental Equipment Invoice Value]]+AR195</f>
        <v>0</v>
      </c>
      <c r="Y196" s="14"/>
      <c r="Z196" s="14"/>
      <c r="AA196" s="15">
        <f t="shared" si="14"/>
        <v>0</v>
      </c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>
        <v>16250</v>
      </c>
      <c r="AP196" s="20">
        <f t="shared" si="15"/>
        <v>16250</v>
      </c>
      <c r="AQ196" s="13" t="str">
        <f>IF(TabProd[[#This Row],[Total Daily]]=0,"",TabProd[[#This Row],[Total]]/TabProd[[#This Row],[Total Daily]])</f>
        <v/>
      </c>
    </row>
    <row r="197" spans="1:43" x14ac:dyDescent="0.3">
      <c r="A197" s="26">
        <v>46054</v>
      </c>
      <c r="B197" s="24" t="s">
        <v>101</v>
      </c>
      <c r="C197" s="14"/>
      <c r="D197" s="22">
        <v>3480</v>
      </c>
      <c r="E197" s="15" t="s">
        <v>7</v>
      </c>
      <c r="F197" s="15" t="s">
        <v>44</v>
      </c>
      <c r="G197" s="15" t="s">
        <v>127</v>
      </c>
      <c r="H197" s="22">
        <v>4857</v>
      </c>
      <c r="I197" s="27">
        <v>46054</v>
      </c>
      <c r="J197" s="27">
        <v>46081</v>
      </c>
      <c r="K197" s="28">
        <v>16250</v>
      </c>
      <c r="L197" s="29">
        <f>SUM(TabProd[[#This Row],[Personal]:[Engineering]])</f>
        <v>16250</v>
      </c>
      <c r="M197" s="31" t="str">
        <f>IF(TabProd[[#This Row],[Amount Charged]]&lt;&gt;TabProd[[#This Row],[Value]],TabProd[[#This Row],[Amount Charged]]-TabProd[[#This Row],[Value]],"")</f>
        <v/>
      </c>
      <c r="N197" s="24">
        <v>5527</v>
      </c>
      <c r="O197" s="27">
        <v>46091</v>
      </c>
      <c r="P197" s="37">
        <v>24</v>
      </c>
      <c r="Q197" s="34">
        <v>16250</v>
      </c>
      <c r="R197" s="16">
        <v>46093</v>
      </c>
      <c r="S197" s="15">
        <f t="shared" si="12"/>
        <v>12</v>
      </c>
      <c r="T197" s="38"/>
      <c r="U197" s="34"/>
      <c r="V197" s="16"/>
      <c r="W197" s="15" t="str">
        <f t="shared" si="13"/>
        <v/>
      </c>
      <c r="X197" s="23">
        <f>TabProd[[#This Row],[Value]]-TabProd[[#This Row],[InvoiceTotal Value]]-TabProd[[#This Row],[Rental Equipment Invoice Value]]+AR196</f>
        <v>0</v>
      </c>
      <c r="Y197" s="14"/>
      <c r="Z197" s="14"/>
      <c r="AA197" s="15">
        <f t="shared" si="14"/>
        <v>0</v>
      </c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>
        <v>16250</v>
      </c>
      <c r="AP197" s="20">
        <f t="shared" si="15"/>
        <v>16250</v>
      </c>
      <c r="AQ197" s="13" t="str">
        <f>IF(TabProd[[#This Row],[Total Daily]]=0,"",TabProd[[#This Row],[Total]]/TabProd[[#This Row],[Total Daily]])</f>
        <v/>
      </c>
    </row>
    <row r="198" spans="1:43" x14ac:dyDescent="0.3">
      <c r="A198" s="26">
        <v>46054</v>
      </c>
      <c r="B198" s="24" t="s">
        <v>101</v>
      </c>
      <c r="C198" s="14"/>
      <c r="D198" s="22">
        <v>3481</v>
      </c>
      <c r="E198" s="15" t="s">
        <v>7</v>
      </c>
      <c r="F198" s="15" t="s">
        <v>44</v>
      </c>
      <c r="G198" s="15" t="s">
        <v>114</v>
      </c>
      <c r="H198" s="22">
        <v>4858</v>
      </c>
      <c r="I198" s="27">
        <v>46054</v>
      </c>
      <c r="J198" s="27">
        <v>46081</v>
      </c>
      <c r="K198" s="28">
        <v>16250</v>
      </c>
      <c r="L198" s="29">
        <f>SUM(TabProd[[#This Row],[Personal]:[Engineering]])</f>
        <v>16250</v>
      </c>
      <c r="M198" s="31" t="str">
        <f>IF(TabProd[[#This Row],[Amount Charged]]&lt;&gt;TabProd[[#This Row],[Value]],TabProd[[#This Row],[Amount Charged]]-TabProd[[#This Row],[Value]],"")</f>
        <v/>
      </c>
      <c r="N198" s="24">
        <v>5528</v>
      </c>
      <c r="O198" s="27">
        <v>46091</v>
      </c>
      <c r="P198" s="37">
        <v>1786</v>
      </c>
      <c r="Q198" s="34">
        <v>16250</v>
      </c>
      <c r="R198" s="16">
        <v>46092</v>
      </c>
      <c r="S198" s="15">
        <f t="shared" si="12"/>
        <v>11</v>
      </c>
      <c r="T198" s="38"/>
      <c r="U198" s="34"/>
      <c r="V198" s="16"/>
      <c r="W198" s="15" t="str">
        <f t="shared" si="13"/>
        <v/>
      </c>
      <c r="X198" s="23">
        <f>TabProd[[#This Row],[Value]]-TabProd[[#This Row],[InvoiceTotal Value]]-TabProd[[#This Row],[Rental Equipment Invoice Value]]+AR197</f>
        <v>0</v>
      </c>
      <c r="Y198" s="14"/>
      <c r="Z198" s="14"/>
      <c r="AA198" s="15">
        <f t="shared" si="14"/>
        <v>0</v>
      </c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>
        <v>16250</v>
      </c>
      <c r="AP198" s="20">
        <f t="shared" si="15"/>
        <v>16250</v>
      </c>
      <c r="AQ198" s="13" t="str">
        <f>IF(TabProd[[#This Row],[Total Daily]]=0,"",TabProd[[#This Row],[Total]]/TabProd[[#This Row],[Total Daily]])</f>
        <v/>
      </c>
    </row>
    <row r="199" spans="1:43" x14ac:dyDescent="0.3">
      <c r="A199" s="26">
        <v>46054</v>
      </c>
      <c r="B199" s="24" t="s">
        <v>101</v>
      </c>
      <c r="C199" s="14"/>
      <c r="D199" s="22">
        <v>3811</v>
      </c>
      <c r="E199" s="15" t="s">
        <v>9</v>
      </c>
      <c r="F199" s="15" t="s">
        <v>29</v>
      </c>
      <c r="G199" s="15" t="s">
        <v>132</v>
      </c>
      <c r="H199" s="22">
        <v>2016</v>
      </c>
      <c r="I199" s="27">
        <v>46054</v>
      </c>
      <c r="J199" s="27">
        <v>46081</v>
      </c>
      <c r="K199" s="28">
        <v>173780.72</v>
      </c>
      <c r="L199" s="29">
        <f>SUM(TabProd[[#This Row],[Personal]:[Engineering]])</f>
        <v>173780.72</v>
      </c>
      <c r="M199" s="31" t="str">
        <f>IF(TabProd[[#This Row],[Amount Charged]]&lt;&gt;TabProd[[#This Row],[Value]],TabProd[[#This Row],[Amount Charged]]-TabProd[[#This Row],[Value]],"")</f>
        <v/>
      </c>
      <c r="N199" s="24">
        <v>5530</v>
      </c>
      <c r="O199" s="27">
        <v>46083</v>
      </c>
      <c r="P199" s="37">
        <v>1741</v>
      </c>
      <c r="Q199" s="34">
        <v>173780.72</v>
      </c>
      <c r="R199" s="16">
        <v>46083</v>
      </c>
      <c r="S199" s="15">
        <f t="shared" si="12"/>
        <v>2</v>
      </c>
      <c r="T199" s="38"/>
      <c r="U199" s="34"/>
      <c r="V199" s="16"/>
      <c r="W199" s="15" t="str">
        <f t="shared" si="13"/>
        <v/>
      </c>
      <c r="X199" s="23">
        <f>TabProd[[#This Row],[Value]]-TabProd[[#This Row],[InvoiceTotal Value]]-TabProd[[#This Row],[Rental Equipment Invoice Value]]+AR199</f>
        <v>0</v>
      </c>
      <c r="Y199" s="14">
        <v>83</v>
      </c>
      <c r="Z199" s="14"/>
      <c r="AA199" s="15">
        <f t="shared" si="14"/>
        <v>83</v>
      </c>
      <c r="AB199" s="13">
        <v>173780.72</v>
      </c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20">
        <f t="shared" si="15"/>
        <v>173780.72</v>
      </c>
      <c r="AQ199" s="13">
        <f>IF(TabProd[[#This Row],[Total Daily]]=0,"",TabProd[[#This Row],[Total]]/TabProd[[#This Row],[Total Daily]])</f>
        <v>2093.7436144578314</v>
      </c>
    </row>
    <row r="200" spans="1:43" x14ac:dyDescent="0.3">
      <c r="A200" s="26">
        <v>46054</v>
      </c>
      <c r="B200" s="24" t="s">
        <v>101</v>
      </c>
      <c r="C200" s="14"/>
      <c r="D200" s="22">
        <v>3807</v>
      </c>
      <c r="E200" s="15" t="s">
        <v>9</v>
      </c>
      <c r="F200" s="15" t="s">
        <v>26</v>
      </c>
      <c r="G200" s="15" t="s">
        <v>147</v>
      </c>
      <c r="H200" s="22">
        <v>3380</v>
      </c>
      <c r="I200" s="27">
        <v>46054</v>
      </c>
      <c r="J200" s="27">
        <v>46081</v>
      </c>
      <c r="K200" s="28">
        <v>160582.19</v>
      </c>
      <c r="L200" s="29">
        <f>SUM(TabProd[[#This Row],[Personal]:[Engineering]])</f>
        <v>160582.19</v>
      </c>
      <c r="M200" s="31" t="str">
        <f>IF(TabProd[[#This Row],[Amount Charged]]&lt;&gt;TabProd[[#This Row],[Value]],TabProd[[#This Row],[Amount Charged]]-TabProd[[#This Row],[Value]],"")</f>
        <v/>
      </c>
      <c r="N200" s="24">
        <v>5533</v>
      </c>
      <c r="O200" s="27">
        <v>46083</v>
      </c>
      <c r="P200" s="37">
        <v>1756</v>
      </c>
      <c r="Q200" s="34">
        <v>160582.19</v>
      </c>
      <c r="R200" s="16">
        <v>46086</v>
      </c>
      <c r="S200" s="15">
        <f t="shared" si="12"/>
        <v>5</v>
      </c>
      <c r="T200" s="38"/>
      <c r="U200" s="34"/>
      <c r="V200" s="16"/>
      <c r="W200" s="15" t="str">
        <f t="shared" si="13"/>
        <v/>
      </c>
      <c r="X200" s="23">
        <f>TabProd[[#This Row],[Value]]-TabProd[[#This Row],[InvoiceTotal Value]]-TabProd[[#This Row],[Rental Equipment Invoice Value]]+AR200</f>
        <v>0</v>
      </c>
      <c r="Y200" s="14">
        <v>78</v>
      </c>
      <c r="Z200" s="14"/>
      <c r="AA200" s="15">
        <f t="shared" si="14"/>
        <v>78</v>
      </c>
      <c r="AB200" s="13">
        <v>156439.19</v>
      </c>
      <c r="AC200" s="13"/>
      <c r="AD200" s="13">
        <v>4143</v>
      </c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20">
        <f t="shared" si="15"/>
        <v>160582.19</v>
      </c>
      <c r="AQ200" s="13">
        <f>IF(TabProd[[#This Row],[Total Daily]]=0,"",TabProd[[#This Row],[Total]]/TabProd[[#This Row],[Total Daily]])</f>
        <v>2058.7460256410259</v>
      </c>
    </row>
    <row r="201" spans="1:43" x14ac:dyDescent="0.3">
      <c r="A201" s="26">
        <v>46054</v>
      </c>
      <c r="B201" s="24" t="s">
        <v>101</v>
      </c>
      <c r="C201" s="14"/>
      <c r="D201" s="22">
        <v>3809</v>
      </c>
      <c r="E201" s="15" t="s">
        <v>9</v>
      </c>
      <c r="F201" s="15" t="s">
        <v>26</v>
      </c>
      <c r="G201" s="15" t="s">
        <v>121</v>
      </c>
      <c r="H201" s="22">
        <v>5115</v>
      </c>
      <c r="I201" s="27">
        <v>46054</v>
      </c>
      <c r="J201" s="27">
        <v>46081</v>
      </c>
      <c r="K201" s="28">
        <v>187766.25</v>
      </c>
      <c r="L201" s="29">
        <f>SUM(TabProd[[#This Row],[Personal]:[Engineering]])</f>
        <v>187766.25</v>
      </c>
      <c r="M201" s="31" t="str">
        <f>IF(TabProd[[#This Row],[Amount Charged]]&lt;&gt;TabProd[[#This Row],[Value]],TabProd[[#This Row],[Amount Charged]]-TabProd[[#This Row],[Value]],"")</f>
        <v/>
      </c>
      <c r="N201" s="24">
        <v>5537</v>
      </c>
      <c r="O201" s="27"/>
      <c r="P201" s="37">
        <v>1802</v>
      </c>
      <c r="Q201" s="34">
        <v>187766.25</v>
      </c>
      <c r="R201" s="16">
        <v>46098</v>
      </c>
      <c r="S201" s="15">
        <f t="shared" si="12"/>
        <v>17</v>
      </c>
      <c r="T201" s="38"/>
      <c r="U201" s="34"/>
      <c r="V201" s="16"/>
      <c r="W201" s="15" t="str">
        <f t="shared" si="13"/>
        <v/>
      </c>
      <c r="X201" s="23">
        <f>TabProd[[#This Row],[Value]]-TabProd[[#This Row],[InvoiceTotal Value]]-TabProd[[#This Row],[Rental Equipment Invoice Value]]+AR201</f>
        <v>0</v>
      </c>
      <c r="Y201" s="14">
        <v>83</v>
      </c>
      <c r="Z201" s="14">
        <v>1</v>
      </c>
      <c r="AA201" s="15">
        <f t="shared" si="14"/>
        <v>84</v>
      </c>
      <c r="AB201" s="13">
        <v>156394.35</v>
      </c>
      <c r="AC201" s="13"/>
      <c r="AD201" s="13">
        <v>31371.9</v>
      </c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20">
        <f t="shared" si="15"/>
        <v>187766.25</v>
      </c>
      <c r="AQ201" s="13">
        <f>IF(TabProd[[#This Row],[Total Daily]]=0,"",TabProd[[#This Row],[Total]]/TabProd[[#This Row],[Total Daily]])</f>
        <v>2235.3125</v>
      </c>
    </row>
    <row r="202" spans="1:43" x14ac:dyDescent="0.3">
      <c r="A202" s="26">
        <v>46054</v>
      </c>
      <c r="B202" s="24" t="s">
        <v>101</v>
      </c>
      <c r="C202" s="14"/>
      <c r="D202" s="22">
        <v>3436</v>
      </c>
      <c r="E202" s="15" t="s">
        <v>10</v>
      </c>
      <c r="F202" s="15" t="s">
        <v>53</v>
      </c>
      <c r="G202" s="15" t="s">
        <v>116</v>
      </c>
      <c r="H202" s="22">
        <v>4750</v>
      </c>
      <c r="I202" s="27">
        <v>46054</v>
      </c>
      <c r="J202" s="27">
        <v>46081</v>
      </c>
      <c r="K202" s="28">
        <v>178526.8</v>
      </c>
      <c r="L202" s="29">
        <f>SUM(TabProd[[#This Row],[Personal]:[Engineering]])</f>
        <v>178526.8</v>
      </c>
      <c r="M202" s="31" t="str">
        <f>IF(TabProd[[#This Row],[Amount Charged]]&lt;&gt;TabProd[[#This Row],[Value]],TabProd[[#This Row],[Amount Charged]]-TabProd[[#This Row],[Value]],"")</f>
        <v/>
      </c>
      <c r="N202" s="24">
        <v>5539</v>
      </c>
      <c r="O202" s="27">
        <v>46083</v>
      </c>
      <c r="P202" s="37">
        <v>1758</v>
      </c>
      <c r="Q202" s="34">
        <v>162566.79999999999</v>
      </c>
      <c r="R202" s="16">
        <v>46087</v>
      </c>
      <c r="S202" s="15">
        <f t="shared" si="12"/>
        <v>6</v>
      </c>
      <c r="T202" s="38">
        <v>1085</v>
      </c>
      <c r="U202" s="34">
        <v>15960</v>
      </c>
      <c r="V202" s="16">
        <v>46087</v>
      </c>
      <c r="W202" s="15">
        <f t="shared" si="13"/>
        <v>6</v>
      </c>
      <c r="X202" s="23">
        <f>TabProd[[#This Row],[Value]]-TabProd[[#This Row],[InvoiceTotal Value]]-TabProd[[#This Row],[Rental Equipment Invoice Value]]+AR201</f>
        <v>0</v>
      </c>
      <c r="Y202" s="14">
        <v>79</v>
      </c>
      <c r="Z202" s="14"/>
      <c r="AA202" s="15">
        <f t="shared" si="14"/>
        <v>79</v>
      </c>
      <c r="AB202" s="13">
        <v>152706.79999999999</v>
      </c>
      <c r="AC202" s="13"/>
      <c r="AD202" s="13">
        <v>9860</v>
      </c>
      <c r="AE202" s="13"/>
      <c r="AF202" s="13"/>
      <c r="AG202" s="13">
        <v>15960</v>
      </c>
      <c r="AH202" s="13"/>
      <c r="AI202" s="13"/>
      <c r="AJ202" s="13"/>
      <c r="AK202" s="13"/>
      <c r="AL202" s="13"/>
      <c r="AM202" s="13"/>
      <c r="AN202" s="13"/>
      <c r="AO202" s="13"/>
      <c r="AP202" s="20">
        <f t="shared" si="15"/>
        <v>178526.8</v>
      </c>
      <c r="AQ202" s="13">
        <f>IF(TabProd[[#This Row],[Total Daily]]=0,"",TabProd[[#This Row],[Total]]/TabProd[[#This Row],[Total Daily]])</f>
        <v>2259.8329113924051</v>
      </c>
    </row>
    <row r="203" spans="1:43" x14ac:dyDescent="0.3">
      <c r="A203" s="26">
        <v>46054</v>
      </c>
      <c r="B203" s="24" t="s">
        <v>101</v>
      </c>
      <c r="C203" s="14"/>
      <c r="D203" s="22">
        <v>3437</v>
      </c>
      <c r="E203" s="15" t="s">
        <v>10</v>
      </c>
      <c r="F203" s="15" t="s">
        <v>53</v>
      </c>
      <c r="G203" s="15" t="s">
        <v>135</v>
      </c>
      <c r="H203" s="22">
        <v>4751</v>
      </c>
      <c r="I203" s="27">
        <v>46054</v>
      </c>
      <c r="J203" s="27">
        <v>46081</v>
      </c>
      <c r="K203" s="28">
        <v>185103.6</v>
      </c>
      <c r="L203" s="29">
        <f>SUM(TabProd[[#This Row],[Personal]:[Engineering]])</f>
        <v>185103.6</v>
      </c>
      <c r="M203" s="31" t="str">
        <f>IF(TabProd[[#This Row],[Amount Charged]]&lt;&gt;TabProd[[#This Row],[Value]],TabProd[[#This Row],[Amount Charged]]-TabProd[[#This Row],[Value]],"")</f>
        <v/>
      </c>
      <c r="N203" s="24">
        <v>5540</v>
      </c>
      <c r="O203" s="27"/>
      <c r="P203" s="37">
        <v>1784</v>
      </c>
      <c r="Q203" s="34">
        <v>169143.6</v>
      </c>
      <c r="R203" s="16">
        <v>46092</v>
      </c>
      <c r="S203" s="15">
        <f t="shared" si="12"/>
        <v>11</v>
      </c>
      <c r="T203" s="38">
        <v>1096</v>
      </c>
      <c r="U203" s="34">
        <v>15960</v>
      </c>
      <c r="V203" s="16">
        <v>46091</v>
      </c>
      <c r="W203" s="15">
        <f t="shared" si="13"/>
        <v>10</v>
      </c>
      <c r="X203" s="23">
        <f>TabProd[[#This Row],[Value]]-TabProd[[#This Row],[InvoiceTotal Value]]-TabProd[[#This Row],[Rental Equipment Invoice Value]]+AR200</f>
        <v>0</v>
      </c>
      <c r="Y203" s="14">
        <v>82</v>
      </c>
      <c r="Z203" s="14"/>
      <c r="AA203" s="15">
        <f t="shared" si="14"/>
        <v>82</v>
      </c>
      <c r="AB203" s="13">
        <v>160443.6</v>
      </c>
      <c r="AC203" s="13"/>
      <c r="AD203" s="13">
        <v>8700</v>
      </c>
      <c r="AE203" s="13"/>
      <c r="AF203" s="13"/>
      <c r="AG203" s="13">
        <v>15960</v>
      </c>
      <c r="AH203" s="13"/>
      <c r="AI203" s="13"/>
      <c r="AJ203" s="13"/>
      <c r="AK203" s="13"/>
      <c r="AL203" s="13"/>
      <c r="AM203" s="13"/>
      <c r="AN203" s="13"/>
      <c r="AO203" s="13"/>
      <c r="AP203" s="20">
        <f t="shared" si="15"/>
        <v>185103.6</v>
      </c>
      <c r="AQ203" s="13">
        <f>IF(TabProd[[#This Row],[Total Daily]]=0,"",TabProd[[#This Row],[Total]]/TabProd[[#This Row],[Total Daily]])</f>
        <v>2257.3609756097562</v>
      </c>
    </row>
    <row r="204" spans="1:43" x14ac:dyDescent="0.3">
      <c r="A204" s="26">
        <v>46054</v>
      </c>
      <c r="B204" s="24" t="s">
        <v>101</v>
      </c>
      <c r="C204" s="14"/>
      <c r="D204" s="22">
        <v>3530</v>
      </c>
      <c r="E204" s="15" t="s">
        <v>7</v>
      </c>
      <c r="F204" s="15" t="s">
        <v>50</v>
      </c>
      <c r="G204" s="15" t="s">
        <v>143</v>
      </c>
      <c r="H204" s="22">
        <v>4669</v>
      </c>
      <c r="I204" s="27">
        <v>46054</v>
      </c>
      <c r="J204" s="27">
        <v>46081</v>
      </c>
      <c r="K204" s="28">
        <v>33000</v>
      </c>
      <c r="L204" s="29">
        <f>SUM(TabProd[[#This Row],[Personal]:[Engineering]])</f>
        <v>33000</v>
      </c>
      <c r="M204" s="31" t="str">
        <f>IF(TabProd[[#This Row],[Amount Charged]]&lt;&gt;TabProd[[#This Row],[Value]],TabProd[[#This Row],[Amount Charged]]-TabProd[[#This Row],[Value]],"")</f>
        <v/>
      </c>
      <c r="N204" s="24">
        <v>5546</v>
      </c>
      <c r="O204" s="27">
        <v>46093</v>
      </c>
      <c r="P204" s="37">
        <v>1792</v>
      </c>
      <c r="Q204" s="34">
        <v>33000</v>
      </c>
      <c r="R204" s="16">
        <v>46094</v>
      </c>
      <c r="S204" s="15">
        <f t="shared" si="12"/>
        <v>13</v>
      </c>
      <c r="T204" s="38"/>
      <c r="U204" s="34"/>
      <c r="V204" s="16"/>
      <c r="W204" s="15" t="str">
        <f t="shared" si="13"/>
        <v/>
      </c>
      <c r="X204" s="23">
        <f>TabProd[[#This Row],[Value]]-TabProd[[#This Row],[InvoiceTotal Value]]-TabProd[[#This Row],[Rental Equipment Invoice Value]]+AR204</f>
        <v>0</v>
      </c>
      <c r="Y204" s="14"/>
      <c r="Z204" s="14"/>
      <c r="AA204" s="15">
        <f t="shared" si="14"/>
        <v>0</v>
      </c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>
        <v>33000</v>
      </c>
      <c r="AP204" s="20">
        <f t="shared" si="15"/>
        <v>33000</v>
      </c>
      <c r="AQ204" s="13" t="str">
        <f>IF(TabProd[[#This Row],[Total Daily]]=0,"",TabProd[[#This Row],[Total]]/TabProd[[#This Row],[Total Daily]])</f>
        <v/>
      </c>
    </row>
    <row r="205" spans="1:43" x14ac:dyDescent="0.3">
      <c r="A205" s="26">
        <v>46054</v>
      </c>
      <c r="B205" s="24" t="s">
        <v>101</v>
      </c>
      <c r="C205" s="14"/>
      <c r="D205" s="22">
        <v>3813</v>
      </c>
      <c r="E205" s="15" t="s">
        <v>9</v>
      </c>
      <c r="F205" s="15" t="s">
        <v>29</v>
      </c>
      <c r="G205" s="15" t="s">
        <v>107</v>
      </c>
      <c r="H205" s="22">
        <v>2016</v>
      </c>
      <c r="I205" s="27">
        <v>46054</v>
      </c>
      <c r="J205" s="27">
        <v>46081</v>
      </c>
      <c r="K205" s="28">
        <v>173780.72</v>
      </c>
      <c r="L205" s="29">
        <f>SUM(TabProd[[#This Row],[Personal]:[Engineering]])</f>
        <v>173780.72</v>
      </c>
      <c r="M205" s="31" t="str">
        <f>IF(TabProd[[#This Row],[Amount Charged]]&lt;&gt;TabProd[[#This Row],[Value]],TabProd[[#This Row],[Amount Charged]]-TabProd[[#This Row],[Value]],"")</f>
        <v/>
      </c>
      <c r="N205" s="24">
        <v>5551</v>
      </c>
      <c r="O205" s="27">
        <v>46084</v>
      </c>
      <c r="P205" s="37">
        <v>1766</v>
      </c>
      <c r="Q205" s="34">
        <v>173780.72</v>
      </c>
      <c r="R205" s="16">
        <v>46087</v>
      </c>
      <c r="S205" s="15">
        <f t="shared" si="12"/>
        <v>6</v>
      </c>
      <c r="T205" s="38"/>
      <c r="U205" s="34"/>
      <c r="V205" s="16"/>
      <c r="W205" s="15" t="str">
        <f t="shared" si="13"/>
        <v/>
      </c>
      <c r="X205" s="23">
        <f>TabProd[[#This Row],[Value]]-TabProd[[#This Row],[InvoiceTotal Value]]-TabProd[[#This Row],[Rental Equipment Invoice Value]]+AR205</f>
        <v>0</v>
      </c>
      <c r="Y205" s="14">
        <v>84</v>
      </c>
      <c r="Z205" s="14"/>
      <c r="AA205" s="15">
        <f t="shared" si="14"/>
        <v>84</v>
      </c>
      <c r="AB205" s="13">
        <v>173780.72</v>
      </c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20">
        <f t="shared" si="15"/>
        <v>173780.72</v>
      </c>
      <c r="AQ205" s="13">
        <f>IF(TabProd[[#This Row],[Total Daily]]=0,"",TabProd[[#This Row],[Total]]/TabProd[[#This Row],[Total Daily]])</f>
        <v>2068.8180952380953</v>
      </c>
    </row>
    <row r="206" spans="1:43" x14ac:dyDescent="0.3">
      <c r="A206" s="26">
        <v>46054</v>
      </c>
      <c r="B206" s="24" t="s">
        <v>101</v>
      </c>
      <c r="C206" s="14"/>
      <c r="D206" s="22">
        <v>3088</v>
      </c>
      <c r="E206" s="15" t="s">
        <v>11</v>
      </c>
      <c r="F206" s="15" t="s">
        <v>137</v>
      </c>
      <c r="G206" s="15" t="s">
        <v>138</v>
      </c>
      <c r="H206" s="22">
        <v>4109</v>
      </c>
      <c r="I206" s="27">
        <v>46054</v>
      </c>
      <c r="J206" s="27">
        <v>46084</v>
      </c>
      <c r="K206" s="28">
        <v>122387.4</v>
      </c>
      <c r="L206" s="29">
        <f>SUM(TabProd[[#This Row],[Personal]:[Engineering]])</f>
        <v>122387.4</v>
      </c>
      <c r="M206" s="31" t="str">
        <f>IF(TabProd[[#This Row],[Amount Charged]]&lt;&gt;TabProd[[#This Row],[Value]],TabProd[[#This Row],[Amount Charged]]-TabProd[[#This Row],[Value]],"")</f>
        <v/>
      </c>
      <c r="N206" s="24">
        <v>5554</v>
      </c>
      <c r="O206" s="27">
        <v>46099</v>
      </c>
      <c r="P206" s="37">
        <v>30</v>
      </c>
      <c r="Q206" s="34">
        <v>122387.4</v>
      </c>
      <c r="R206" s="16">
        <v>46105</v>
      </c>
      <c r="S206" s="15">
        <f t="shared" si="12"/>
        <v>21</v>
      </c>
      <c r="T206" s="38"/>
      <c r="U206" s="34"/>
      <c r="V206" s="16"/>
      <c r="W206" s="15" t="str">
        <f t="shared" si="13"/>
        <v/>
      </c>
      <c r="X206" s="23">
        <f>TabProd[[#This Row],[Value]]-TabProd[[#This Row],[InvoiceTotal Value]]-TabProd[[#This Row],[Rental Equipment Invoice Value]]+AR206</f>
        <v>0</v>
      </c>
      <c r="Y206" s="14">
        <v>45</v>
      </c>
      <c r="Z206" s="14"/>
      <c r="AA206" s="15">
        <f t="shared" si="14"/>
        <v>45</v>
      </c>
      <c r="AB206" s="13">
        <v>79699.23</v>
      </c>
      <c r="AC206" s="13"/>
      <c r="AD206" s="13">
        <v>42688.17</v>
      </c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20">
        <f t="shared" si="15"/>
        <v>122387.4</v>
      </c>
      <c r="AQ206" s="13">
        <f>IF(TabProd[[#This Row],[Total Daily]]=0,"",TabProd[[#This Row],[Total]]/TabProd[[#This Row],[Total Daily]])</f>
        <v>2719.72</v>
      </c>
    </row>
    <row r="207" spans="1:43" x14ac:dyDescent="0.3">
      <c r="A207" s="26">
        <v>46054</v>
      </c>
      <c r="B207" s="24" t="s">
        <v>101</v>
      </c>
      <c r="C207" s="14"/>
      <c r="D207" s="22">
        <v>3814</v>
      </c>
      <c r="E207" s="15" t="s">
        <v>9</v>
      </c>
      <c r="F207" s="15" t="s">
        <v>53</v>
      </c>
      <c r="G207" s="15" t="s">
        <v>135</v>
      </c>
      <c r="H207" s="22">
        <v>3610</v>
      </c>
      <c r="I207" s="27">
        <v>46054</v>
      </c>
      <c r="J207" s="27">
        <v>46065</v>
      </c>
      <c r="K207" s="28">
        <v>69100.69</v>
      </c>
      <c r="L207" s="29">
        <f>SUM(TabProd[[#This Row],[Personal]:[Engineering]])</f>
        <v>69100.69</v>
      </c>
      <c r="M207" s="31" t="str">
        <f>IF(TabProd[[#This Row],[Amount Charged]]&lt;&gt;TabProd[[#This Row],[Value]],TabProd[[#This Row],[Amount Charged]]-TabProd[[#This Row],[Value]],"")</f>
        <v/>
      </c>
      <c r="N207" s="24">
        <v>5556</v>
      </c>
      <c r="O207" s="27">
        <v>46083</v>
      </c>
      <c r="P207" s="37">
        <v>1775</v>
      </c>
      <c r="Q207" s="34">
        <v>69100.69</v>
      </c>
      <c r="R207" s="16">
        <v>46063</v>
      </c>
      <c r="S207" s="15">
        <f t="shared" si="12"/>
        <v>-2</v>
      </c>
      <c r="T207" s="38"/>
      <c r="U207" s="34"/>
      <c r="V207" s="16"/>
      <c r="W207" s="15" t="str">
        <f t="shared" si="13"/>
        <v/>
      </c>
      <c r="X207" s="23">
        <f>TabProd[[#This Row],[Value]]-TabProd[[#This Row],[InvoiceTotal Value]]-TabProd[[#This Row],[Rental Equipment Invoice Value]]+AR207</f>
        <v>0</v>
      </c>
      <c r="Y207" s="14">
        <v>36</v>
      </c>
      <c r="Z207" s="14"/>
      <c r="AA207" s="15">
        <f t="shared" si="14"/>
        <v>36</v>
      </c>
      <c r="AB207" s="13">
        <v>69100.69</v>
      </c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20">
        <f t="shared" si="15"/>
        <v>69100.69</v>
      </c>
      <c r="AQ207" s="13">
        <f>IF(TabProd[[#This Row],[Total Daily]]=0,"",TabProd[[#This Row],[Total]]/TabProd[[#This Row],[Total Daily]])</f>
        <v>1919.4636111111113</v>
      </c>
    </row>
    <row r="208" spans="1:43" x14ac:dyDescent="0.3">
      <c r="A208" s="26">
        <v>46054</v>
      </c>
      <c r="B208" s="24" t="s">
        <v>101</v>
      </c>
      <c r="C208" s="14"/>
      <c r="D208" s="22">
        <v>3815</v>
      </c>
      <c r="E208" s="15" t="s">
        <v>9</v>
      </c>
      <c r="F208" s="15" t="s">
        <v>53</v>
      </c>
      <c r="G208" s="15" t="s">
        <v>116</v>
      </c>
      <c r="H208" s="22">
        <v>3610</v>
      </c>
      <c r="I208" s="27">
        <v>46054</v>
      </c>
      <c r="J208" s="27">
        <v>46081</v>
      </c>
      <c r="K208" s="28">
        <v>162420</v>
      </c>
      <c r="L208" s="29">
        <f>SUM(TabProd[[#This Row],[Personal]:[Engineering]])</f>
        <v>162420</v>
      </c>
      <c r="M208" s="31" t="str">
        <f>IF(TabProd[[#This Row],[Amount Charged]]&lt;&gt;TabProd[[#This Row],[Value]],TabProd[[#This Row],[Amount Charged]]-TabProd[[#This Row],[Value]],"")</f>
        <v/>
      </c>
      <c r="N208" s="24">
        <v>5557</v>
      </c>
      <c r="O208" s="27">
        <v>46084</v>
      </c>
      <c r="P208" s="37">
        <v>1764</v>
      </c>
      <c r="Q208" s="34">
        <v>162420</v>
      </c>
      <c r="R208" s="16">
        <v>46087</v>
      </c>
      <c r="S208" s="15">
        <f t="shared" si="12"/>
        <v>6</v>
      </c>
      <c r="T208" s="38"/>
      <c r="U208" s="34"/>
      <c r="V208" s="16"/>
      <c r="W208" s="15" t="str">
        <f t="shared" si="13"/>
        <v/>
      </c>
      <c r="X208" s="23">
        <f>TabProd[[#This Row],[Value]]-TabProd[[#This Row],[InvoiceTotal Value]]-TabProd[[#This Row],[Rental Equipment Invoice Value]]+AR208</f>
        <v>0</v>
      </c>
      <c r="Y208" s="14">
        <v>84</v>
      </c>
      <c r="Z208" s="14"/>
      <c r="AA208" s="15">
        <f t="shared" si="14"/>
        <v>84</v>
      </c>
      <c r="AB208" s="13">
        <v>162420</v>
      </c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20">
        <f t="shared" si="15"/>
        <v>162420</v>
      </c>
      <c r="AQ208" s="13">
        <f>IF(TabProd[[#This Row],[Total Daily]]=0,"",TabProd[[#This Row],[Total]]/TabProd[[#This Row],[Total Daily]])</f>
        <v>1933.5714285714287</v>
      </c>
    </row>
    <row r="209" spans="1:43" x14ac:dyDescent="0.3">
      <c r="A209" s="26">
        <v>46054</v>
      </c>
      <c r="B209" s="24" t="s">
        <v>101</v>
      </c>
      <c r="C209" s="14"/>
      <c r="D209" s="22">
        <v>3807</v>
      </c>
      <c r="E209" s="15" t="s">
        <v>9</v>
      </c>
      <c r="F209" s="15" t="s">
        <v>26</v>
      </c>
      <c r="G209" s="15" t="s">
        <v>147</v>
      </c>
      <c r="H209" s="22">
        <v>3380</v>
      </c>
      <c r="I209" s="27">
        <v>46054</v>
      </c>
      <c r="J209" s="27">
        <v>46074</v>
      </c>
      <c r="K209" s="28">
        <v>28956</v>
      </c>
      <c r="L209" s="29">
        <f>SUM(TabProd[[#This Row],[Personal]:[Engineering]])</f>
        <v>28956</v>
      </c>
      <c r="M209" s="31" t="str">
        <f>IF(TabProd[[#This Row],[Amount Charged]]&lt;&gt;TabProd[[#This Row],[Value]],TabProd[[#This Row],[Amount Charged]]-TabProd[[#This Row],[Value]],"")</f>
        <v/>
      </c>
      <c r="N209" s="24">
        <v>5558</v>
      </c>
      <c r="O209" s="27">
        <v>203</v>
      </c>
      <c r="P209" s="37">
        <v>1760</v>
      </c>
      <c r="Q209" s="34">
        <v>28956</v>
      </c>
      <c r="R209" s="16">
        <v>46087</v>
      </c>
      <c r="S209" s="15">
        <f t="shared" si="12"/>
        <v>13</v>
      </c>
      <c r="T209" s="38"/>
      <c r="U209" s="34"/>
      <c r="V209" s="16"/>
      <c r="W209" s="15" t="str">
        <f t="shared" si="13"/>
        <v/>
      </c>
      <c r="X209" s="23">
        <f>TabProd[[#This Row],[Value]]-TabProd[[#This Row],[InvoiceTotal Value]]-TabProd[[#This Row],[Rental Equipment Invoice Value]]+AR209</f>
        <v>0</v>
      </c>
      <c r="Y209" s="14"/>
      <c r="Z209" s="14"/>
      <c r="AA209" s="15">
        <f t="shared" si="14"/>
        <v>0</v>
      </c>
      <c r="AB209" s="13"/>
      <c r="AC209" s="13"/>
      <c r="AD209" s="13"/>
      <c r="AE209" s="13">
        <v>28956</v>
      </c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20">
        <f t="shared" si="15"/>
        <v>28956</v>
      </c>
      <c r="AQ209" s="13" t="str">
        <f>IF(TabProd[[#This Row],[Total Daily]]=0,"",TabProd[[#This Row],[Total]]/TabProd[[#This Row],[Total Daily]])</f>
        <v/>
      </c>
    </row>
    <row r="210" spans="1:43" x14ac:dyDescent="0.3">
      <c r="A210" s="26">
        <v>46054</v>
      </c>
      <c r="B210" s="24" t="s">
        <v>101</v>
      </c>
      <c r="C210" s="14"/>
      <c r="D210" s="22">
        <v>3812</v>
      </c>
      <c r="E210" s="15" t="s">
        <v>9</v>
      </c>
      <c r="F210" s="15" t="s">
        <v>29</v>
      </c>
      <c r="G210" s="15" t="s">
        <v>126</v>
      </c>
      <c r="H210" s="22">
        <v>2016</v>
      </c>
      <c r="I210" s="27">
        <v>46054</v>
      </c>
      <c r="J210" s="27">
        <v>46081</v>
      </c>
      <c r="K210" s="28">
        <v>173780.72</v>
      </c>
      <c r="L210" s="29">
        <f>SUM(TabProd[[#This Row],[Personal]:[Engineering]])</f>
        <v>173780.72</v>
      </c>
      <c r="M210" s="31" t="str">
        <f>IF(TabProd[[#This Row],[Amount Charged]]&lt;&gt;TabProd[[#This Row],[Value]],TabProd[[#This Row],[Amount Charged]]-TabProd[[#This Row],[Value]],"")</f>
        <v/>
      </c>
      <c r="N210" s="24">
        <v>5535</v>
      </c>
      <c r="O210" s="27">
        <v>46085</v>
      </c>
      <c r="P210" s="37">
        <v>1805</v>
      </c>
      <c r="Q210" s="34">
        <v>173780.72</v>
      </c>
      <c r="R210" s="16">
        <v>46099</v>
      </c>
      <c r="S210" s="15">
        <f t="shared" si="12"/>
        <v>18</v>
      </c>
      <c r="T210" s="38"/>
      <c r="U210" s="34"/>
      <c r="V210" s="16"/>
      <c r="W210" s="15" t="str">
        <f t="shared" si="13"/>
        <v/>
      </c>
      <c r="X210" s="23">
        <f>TabProd[[#This Row],[Value]]-TabProd[[#This Row],[InvoiceTotal Value]]-TabProd[[#This Row],[Rental Equipment Invoice Value]]+AR210</f>
        <v>0</v>
      </c>
      <c r="Y210" s="14">
        <v>87</v>
      </c>
      <c r="Z210" s="14"/>
      <c r="AA210" s="15">
        <f t="shared" si="14"/>
        <v>87</v>
      </c>
      <c r="AB210" s="13">
        <v>173780.72</v>
      </c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20">
        <f t="shared" si="15"/>
        <v>173780.72</v>
      </c>
      <c r="AQ210" s="13">
        <f>IF(TabProd[[#This Row],[Total Daily]]=0,"",TabProd[[#This Row],[Total]]/TabProd[[#This Row],[Total Daily]])</f>
        <v>1997.4795402298851</v>
      </c>
    </row>
    <row r="211" spans="1:43" x14ac:dyDescent="0.3">
      <c r="A211" s="26">
        <v>46054</v>
      </c>
      <c r="B211" s="24" t="s">
        <v>101</v>
      </c>
      <c r="C211" s="14"/>
      <c r="D211" s="22">
        <v>3486</v>
      </c>
      <c r="E211" s="15" t="s">
        <v>10</v>
      </c>
      <c r="F211" s="15" t="s">
        <v>50</v>
      </c>
      <c r="G211" s="15" t="s">
        <v>144</v>
      </c>
      <c r="H211" s="22">
        <v>4964</v>
      </c>
      <c r="I211" s="27">
        <v>46054</v>
      </c>
      <c r="J211" s="27">
        <v>46081</v>
      </c>
      <c r="K211" s="28">
        <v>210889.52</v>
      </c>
      <c r="L211" s="29">
        <f>SUM(TabProd[[#This Row],[Personal]:[Engineering]])</f>
        <v>210889.52</v>
      </c>
      <c r="M211" s="31" t="str">
        <f>IF(TabProd[[#This Row],[Amount Charged]]&lt;&gt;TabProd[[#This Row],[Value]],TabProd[[#This Row],[Amount Charged]]-TabProd[[#This Row],[Value]],"")</f>
        <v/>
      </c>
      <c r="N211" s="24">
        <v>5498</v>
      </c>
      <c r="O211" s="27">
        <v>46085</v>
      </c>
      <c r="P211" s="37">
        <v>1761</v>
      </c>
      <c r="Q211" s="34">
        <v>188629.71</v>
      </c>
      <c r="R211" s="16">
        <v>46087</v>
      </c>
      <c r="S211" s="15">
        <f t="shared" si="12"/>
        <v>6</v>
      </c>
      <c r="T211" s="38">
        <v>1084</v>
      </c>
      <c r="U211" s="34">
        <v>22259.81</v>
      </c>
      <c r="V211" s="16">
        <v>46087</v>
      </c>
      <c r="W211" s="15">
        <f t="shared" si="13"/>
        <v>6</v>
      </c>
      <c r="X211" s="23">
        <f>TabProd[[#This Row],[Value]]-TabProd[[#This Row],[InvoiceTotal Value]]-TabProd[[#This Row],[Rental Equipment Invoice Value]]+AR209</f>
        <v>-3.637978807091713E-12</v>
      </c>
      <c r="Y211" s="14">
        <v>63</v>
      </c>
      <c r="Z211" s="14"/>
      <c r="AA211" s="15">
        <f t="shared" si="14"/>
        <v>63</v>
      </c>
      <c r="AB211" s="13">
        <v>145458.81</v>
      </c>
      <c r="AC211" s="13"/>
      <c r="AD211" s="13">
        <v>10170.9</v>
      </c>
      <c r="AE211" s="13"/>
      <c r="AF211" s="13"/>
      <c r="AG211" s="13">
        <v>22259.81</v>
      </c>
      <c r="AH211" s="13"/>
      <c r="AI211" s="13"/>
      <c r="AJ211" s="13"/>
      <c r="AK211" s="13"/>
      <c r="AL211" s="13"/>
      <c r="AM211" s="13"/>
      <c r="AN211" s="13"/>
      <c r="AO211" s="13">
        <v>33000</v>
      </c>
      <c r="AP211" s="20">
        <f t="shared" si="15"/>
        <v>210889.52</v>
      </c>
      <c r="AQ211" s="13">
        <f>IF(TabProd[[#This Row],[Total Daily]]=0,"",TabProd[[#This Row],[Total]]/TabProd[[#This Row],[Total Daily]])</f>
        <v>3347.4526984126983</v>
      </c>
    </row>
    <row r="212" spans="1:43" x14ac:dyDescent="0.3">
      <c r="A212" s="26">
        <v>46054</v>
      </c>
      <c r="B212" s="24" t="s">
        <v>101</v>
      </c>
      <c r="C212" s="14"/>
      <c r="D212" s="22">
        <v>3490</v>
      </c>
      <c r="E212" s="15" t="s">
        <v>10</v>
      </c>
      <c r="F212" s="15" t="s">
        <v>50</v>
      </c>
      <c r="G212" s="15" t="s">
        <v>102</v>
      </c>
      <c r="H212" s="22">
        <v>4964</v>
      </c>
      <c r="I212" s="27">
        <v>46054</v>
      </c>
      <c r="J212" s="27">
        <v>46081</v>
      </c>
      <c r="K212" s="28">
        <v>261127.78</v>
      </c>
      <c r="L212" s="29">
        <f>SUM(TabProd[[#This Row],[Personal]:[Engineering]])</f>
        <v>261127.77999999997</v>
      </c>
      <c r="M212" s="31" t="str">
        <f>IF(TabProd[[#This Row],[Amount Charged]]&lt;&gt;TabProd[[#This Row],[Value]],TabProd[[#This Row],[Amount Charged]]-TabProd[[#This Row],[Value]],"")</f>
        <v/>
      </c>
      <c r="N212" s="24">
        <v>5500</v>
      </c>
      <c r="O212" s="27">
        <v>46084</v>
      </c>
      <c r="P212" s="37">
        <v>1796</v>
      </c>
      <c r="Q212" s="34">
        <v>238867.97</v>
      </c>
      <c r="R212" s="16">
        <v>46097</v>
      </c>
      <c r="S212" s="15">
        <f t="shared" si="12"/>
        <v>16</v>
      </c>
      <c r="T212" s="38">
        <v>1107</v>
      </c>
      <c r="U212" s="34">
        <v>22259.81</v>
      </c>
      <c r="V212" s="16">
        <v>46097</v>
      </c>
      <c r="W212" s="15">
        <f t="shared" si="13"/>
        <v>16</v>
      </c>
      <c r="X212" s="23">
        <f>TabProd[[#This Row],[Value]]-TabProd[[#This Row],[InvoiceTotal Value]]-TabProd[[#This Row],[Rental Equipment Invoice Value]]+AR211</f>
        <v>-3.2741809263825417E-11</v>
      </c>
      <c r="Y212" s="14">
        <v>84</v>
      </c>
      <c r="Z212" s="14">
        <v>3</v>
      </c>
      <c r="AA212" s="15">
        <f t="shared" si="14"/>
        <v>87</v>
      </c>
      <c r="AB212" s="13">
        <v>193945.11</v>
      </c>
      <c r="AC212" s="13">
        <v>3287.3</v>
      </c>
      <c r="AD212" s="13">
        <v>7941.18</v>
      </c>
      <c r="AE212" s="13">
        <v>694.38</v>
      </c>
      <c r="AF212" s="13"/>
      <c r="AG212" s="13">
        <v>22259.81</v>
      </c>
      <c r="AH212" s="13"/>
      <c r="AI212" s="13"/>
      <c r="AJ212" s="13"/>
      <c r="AK212" s="13"/>
      <c r="AL212" s="13"/>
      <c r="AM212" s="13"/>
      <c r="AN212" s="13"/>
      <c r="AO212" s="13">
        <v>33000</v>
      </c>
      <c r="AP212" s="20">
        <f t="shared" si="15"/>
        <v>261127.77999999997</v>
      </c>
      <c r="AQ212" s="13">
        <f>IF(TabProd[[#This Row],[Total Daily]]=0,"",TabProd[[#This Row],[Total]]/TabProd[[#This Row],[Total Daily]])</f>
        <v>3001.4687356321838</v>
      </c>
    </row>
    <row r="213" spans="1:43" x14ac:dyDescent="0.3">
      <c r="A213" s="26">
        <v>46054</v>
      </c>
      <c r="B213" s="24" t="s">
        <v>101</v>
      </c>
      <c r="C213" s="14"/>
      <c r="D213" s="22">
        <v>3801</v>
      </c>
      <c r="E213" s="15" t="s">
        <v>9</v>
      </c>
      <c r="F213" s="15" t="s">
        <v>50</v>
      </c>
      <c r="G213" s="15" t="s">
        <v>142</v>
      </c>
      <c r="H213" s="22">
        <v>1877</v>
      </c>
      <c r="I213" s="27">
        <v>46054</v>
      </c>
      <c r="J213" s="27">
        <v>46081</v>
      </c>
      <c r="K213" s="28">
        <v>197976.63</v>
      </c>
      <c r="L213" s="29">
        <f>SUM(TabProd[[#This Row],[Personal]:[Engineering]])</f>
        <v>197976.63000000003</v>
      </c>
      <c r="M213" s="31" t="str">
        <f>IF(TabProd[[#This Row],[Amount Charged]]&lt;&gt;TabProd[[#This Row],[Value]],TabProd[[#This Row],[Amount Charged]]-TabProd[[#This Row],[Value]],"")</f>
        <v/>
      </c>
      <c r="N213" s="24" t="s">
        <v>208</v>
      </c>
      <c r="O213" s="27">
        <v>46085</v>
      </c>
      <c r="P213" s="37" t="s">
        <v>209</v>
      </c>
      <c r="Q213" s="34">
        <v>174085.12</v>
      </c>
      <c r="R213" s="16">
        <v>46086</v>
      </c>
      <c r="S213" s="15">
        <f t="shared" si="12"/>
        <v>5</v>
      </c>
      <c r="T213" s="38">
        <v>1079</v>
      </c>
      <c r="U213" s="34">
        <v>23891.51</v>
      </c>
      <c r="V213" s="16">
        <v>46086</v>
      </c>
      <c r="W213" s="15">
        <f t="shared" si="13"/>
        <v>5</v>
      </c>
      <c r="X213" s="23">
        <f>TabProd[[#This Row],[Value]]-TabProd[[#This Row],[InvoiceTotal Value]]-TabProd[[#This Row],[Rental Equipment Invoice Value]]+AR213</f>
        <v>4.0017766878008842E-11</v>
      </c>
      <c r="Y213" s="14">
        <v>84</v>
      </c>
      <c r="Z213" s="14"/>
      <c r="AA213" s="15">
        <f t="shared" si="14"/>
        <v>84</v>
      </c>
      <c r="AB213" s="13">
        <v>172448.95</v>
      </c>
      <c r="AC213" s="13"/>
      <c r="AD213" s="13"/>
      <c r="AE213" s="13"/>
      <c r="AF213" s="13"/>
      <c r="AG213" s="13">
        <v>23891.51</v>
      </c>
      <c r="AH213" s="13"/>
      <c r="AI213" s="13"/>
      <c r="AJ213" s="13"/>
      <c r="AK213" s="13"/>
      <c r="AL213" s="13">
        <v>1636.17</v>
      </c>
      <c r="AM213" s="13"/>
      <c r="AN213" s="13"/>
      <c r="AO213" s="13"/>
      <c r="AP213" s="20">
        <f t="shared" si="15"/>
        <v>197976.63000000003</v>
      </c>
      <c r="AQ213" s="13">
        <f>IF(TabProd[[#This Row],[Total Daily]]=0,"",TabProd[[#This Row],[Total]]/TabProd[[#This Row],[Total Daily]])</f>
        <v>2356.8646428571433</v>
      </c>
    </row>
    <row r="214" spans="1:43" x14ac:dyDescent="0.3">
      <c r="A214" s="26">
        <v>46054</v>
      </c>
      <c r="B214" s="24" t="s">
        <v>101</v>
      </c>
      <c r="C214" s="14"/>
      <c r="D214" s="22">
        <v>3671</v>
      </c>
      <c r="E214" s="15" t="s">
        <v>10</v>
      </c>
      <c r="F214" s="15" t="s">
        <v>26</v>
      </c>
      <c r="G214" s="15" t="s">
        <v>160</v>
      </c>
      <c r="H214" s="22">
        <v>5364</v>
      </c>
      <c r="I214" s="27">
        <v>46057</v>
      </c>
      <c r="J214" s="27">
        <v>46070</v>
      </c>
      <c r="K214" s="28">
        <v>101359.96</v>
      </c>
      <c r="L214" s="29">
        <f>SUM(TabProd[[#This Row],[Personal]:[Engineering]])</f>
        <v>101359.96</v>
      </c>
      <c r="M214" s="31" t="str">
        <f>IF(TabProd[[#This Row],[Amount Charged]]&lt;&gt;TabProd[[#This Row],[Value]],TabProd[[#This Row],[Amount Charged]]-TabProd[[#This Row],[Value]],"")</f>
        <v/>
      </c>
      <c r="N214" s="24">
        <v>5541</v>
      </c>
      <c r="O214" s="27">
        <v>46084</v>
      </c>
      <c r="P214" s="37">
        <v>1759</v>
      </c>
      <c r="Q214" s="34">
        <v>84419.96</v>
      </c>
      <c r="R214" s="16">
        <v>46087</v>
      </c>
      <c r="S214" s="15">
        <f t="shared" si="12"/>
        <v>17</v>
      </c>
      <c r="T214" s="38">
        <v>1083</v>
      </c>
      <c r="U214" s="34">
        <v>16940</v>
      </c>
      <c r="V214" s="16">
        <v>46087</v>
      </c>
      <c r="W214" s="15">
        <f t="shared" si="13"/>
        <v>17</v>
      </c>
      <c r="X214" s="23">
        <f>TabProd[[#This Row],[Value]]-TabProd[[#This Row],[InvoiceTotal Value]]-TabProd[[#This Row],[Rental Equipment Invoice Value]]+AR214</f>
        <v>0</v>
      </c>
      <c r="Y214" s="14">
        <v>42</v>
      </c>
      <c r="Z214" s="14"/>
      <c r="AA214" s="15">
        <f t="shared" si="14"/>
        <v>42</v>
      </c>
      <c r="AB214" s="13">
        <v>81934.16</v>
      </c>
      <c r="AC214" s="13"/>
      <c r="AD214" s="13">
        <v>2485.8000000000002</v>
      </c>
      <c r="AE214" s="13"/>
      <c r="AF214" s="13"/>
      <c r="AG214" s="13">
        <v>13720</v>
      </c>
      <c r="AH214" s="13">
        <v>3220</v>
      </c>
      <c r="AI214" s="13"/>
      <c r="AJ214" s="13"/>
      <c r="AK214" s="13"/>
      <c r="AL214" s="13"/>
      <c r="AM214" s="13"/>
      <c r="AN214" s="13"/>
      <c r="AO214" s="13"/>
      <c r="AP214" s="20">
        <f t="shared" si="15"/>
        <v>101359.96</v>
      </c>
      <c r="AQ214" s="13">
        <f>IF(TabProd[[#This Row],[Total Daily]]=0,"",TabProd[[#This Row],[Total]]/TabProd[[#This Row],[Total Daily]])</f>
        <v>2413.3323809523813</v>
      </c>
    </row>
    <row r="215" spans="1:43" x14ac:dyDescent="0.3">
      <c r="A215" s="26">
        <v>46054</v>
      </c>
      <c r="B215" s="24" t="s">
        <v>101</v>
      </c>
      <c r="C215" s="14"/>
      <c r="D215" s="22">
        <v>3671</v>
      </c>
      <c r="E215" s="15" t="s">
        <v>10</v>
      </c>
      <c r="F215" s="15" t="s">
        <v>26</v>
      </c>
      <c r="G215" s="15" t="s">
        <v>160</v>
      </c>
      <c r="H215" s="22">
        <v>5364</v>
      </c>
      <c r="I215" s="27">
        <v>46057</v>
      </c>
      <c r="J215" s="27">
        <v>46087</v>
      </c>
      <c r="K215" s="28">
        <v>30887.32</v>
      </c>
      <c r="L215" s="29">
        <f>SUM(TabProd[[#This Row],[Personal]:[Engineering]])</f>
        <v>30887.32</v>
      </c>
      <c r="M215" s="31" t="str">
        <f>IF(TabProd[[#This Row],[Amount Charged]]&lt;&gt;TabProd[[#This Row],[Value]],TabProd[[#This Row],[Amount Charged]]-TabProd[[#This Row],[Value]],"")</f>
        <v/>
      </c>
      <c r="N215" s="24">
        <v>5561</v>
      </c>
      <c r="O215" s="27">
        <v>46092</v>
      </c>
      <c r="P215" s="37">
        <v>1899</v>
      </c>
      <c r="Q215" s="34">
        <v>30887.32</v>
      </c>
      <c r="R215" s="16">
        <v>46132</v>
      </c>
      <c r="S215" s="15">
        <f t="shared" si="12"/>
        <v>45</v>
      </c>
      <c r="T215" s="38">
        <v>1175</v>
      </c>
      <c r="U215" s="34">
        <v>0</v>
      </c>
      <c r="V215" s="16">
        <v>46132</v>
      </c>
      <c r="W215" s="15">
        <f t="shared" si="13"/>
        <v>45</v>
      </c>
      <c r="X215" s="23">
        <f>TabProd[[#This Row],[Value]]-TabProd[[#This Row],[InvoiceTotal Value]]-TabProd[[#This Row],[Rental Equipment Invoice Value]]+AR215</f>
        <v>0</v>
      </c>
      <c r="Y215" s="14"/>
      <c r="Z215" s="14"/>
      <c r="AA215" s="15">
        <f t="shared" si="14"/>
        <v>0</v>
      </c>
      <c r="AB215" s="13"/>
      <c r="AC215" s="13"/>
      <c r="AD215" s="13"/>
      <c r="AE215" s="13">
        <v>30887.32</v>
      </c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20">
        <f t="shared" si="15"/>
        <v>30887.32</v>
      </c>
      <c r="AQ215" s="13" t="str">
        <f>IF(TabProd[[#This Row],[Total Daily]]=0,"",TabProd[[#This Row],[Total]]/TabProd[[#This Row],[Total Daily]])</f>
        <v/>
      </c>
    </row>
    <row r="216" spans="1:43" x14ac:dyDescent="0.3">
      <c r="A216" s="26">
        <v>46082</v>
      </c>
      <c r="B216" s="24" t="s">
        <v>101</v>
      </c>
      <c r="C216" s="14"/>
      <c r="D216" s="22">
        <v>3671</v>
      </c>
      <c r="E216" s="15" t="s">
        <v>10</v>
      </c>
      <c r="F216" s="15" t="s">
        <v>26</v>
      </c>
      <c r="G216" s="15" t="s">
        <v>160</v>
      </c>
      <c r="H216" s="22">
        <v>5364</v>
      </c>
      <c r="I216" s="27">
        <v>46057</v>
      </c>
      <c r="J216" s="27">
        <v>46087</v>
      </c>
      <c r="K216" s="28">
        <v>20769.060000000001</v>
      </c>
      <c r="L216" s="29">
        <f>SUM(TabProd[[#This Row],[Personal]:[Engineering]])</f>
        <v>20769.059999999998</v>
      </c>
      <c r="M216" s="31" t="str">
        <f>IF(TabProd[[#This Row],[Amount Charged]]&lt;&gt;TabProd[[#This Row],[Value]],TabProd[[#This Row],[Amount Charged]]-TabProd[[#This Row],[Value]],"")</f>
        <v/>
      </c>
      <c r="N216" s="24">
        <v>5561</v>
      </c>
      <c r="O216" s="27">
        <v>46092</v>
      </c>
      <c r="P216" s="37">
        <v>1899</v>
      </c>
      <c r="Q216" s="34">
        <v>20769.060000000001</v>
      </c>
      <c r="R216" s="16">
        <v>46132</v>
      </c>
      <c r="S216" s="15">
        <f t="shared" si="12"/>
        <v>45</v>
      </c>
      <c r="T216" s="38">
        <v>1175</v>
      </c>
      <c r="U216" s="34">
        <v>0</v>
      </c>
      <c r="V216" s="16">
        <v>46132</v>
      </c>
      <c r="W216" s="15">
        <f t="shared" si="13"/>
        <v>45</v>
      </c>
      <c r="X216" s="23">
        <f>TabProd[[#This Row],[Value]]-TabProd[[#This Row],[InvoiceTotal Value]]-TabProd[[#This Row],[Rental Equipment Invoice Value]]+AR216</f>
        <v>-3.637978807091713E-12</v>
      </c>
      <c r="Y216" s="14"/>
      <c r="Z216" s="14"/>
      <c r="AA216" s="15">
        <f t="shared" si="14"/>
        <v>0</v>
      </c>
      <c r="AB216" s="13"/>
      <c r="AC216" s="13"/>
      <c r="AD216" s="13"/>
      <c r="AE216" s="13">
        <v>20769.059999999998</v>
      </c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20">
        <f t="shared" si="15"/>
        <v>20769.059999999998</v>
      </c>
      <c r="AQ216" s="13" t="str">
        <f>IF(TabProd[[#This Row],[Total Daily]]=0,"",TabProd[[#This Row],[Total]]/TabProd[[#This Row],[Total Daily]])</f>
        <v/>
      </c>
    </row>
    <row r="217" spans="1:43" x14ac:dyDescent="0.3">
      <c r="A217" s="26">
        <v>46113</v>
      </c>
      <c r="B217" s="24" t="s">
        <v>101</v>
      </c>
      <c r="C217" s="14"/>
      <c r="D217" s="22">
        <v>3671</v>
      </c>
      <c r="E217" s="15" t="s">
        <v>10</v>
      </c>
      <c r="F217" s="15" t="s">
        <v>26</v>
      </c>
      <c r="G217" s="15" t="s">
        <v>160</v>
      </c>
      <c r="H217" s="22">
        <v>5364</v>
      </c>
      <c r="I217" s="27">
        <v>46057</v>
      </c>
      <c r="J217" s="27">
        <v>46087</v>
      </c>
      <c r="K217" s="28">
        <v>4353.28</v>
      </c>
      <c r="L217" s="29">
        <f>SUM(TabProd[[#This Row],[Personal]:[Engineering]])</f>
        <v>4353.2800000000007</v>
      </c>
      <c r="M217" s="31" t="str">
        <f>IF(TabProd[[#This Row],[Amount Charged]]&lt;&gt;TabProd[[#This Row],[Value]],TabProd[[#This Row],[Amount Charged]]-TabProd[[#This Row],[Value]],"")</f>
        <v/>
      </c>
      <c r="N217" s="24">
        <v>5561</v>
      </c>
      <c r="O217" s="27">
        <v>46092</v>
      </c>
      <c r="P217" s="37">
        <v>1899</v>
      </c>
      <c r="Q217" s="34">
        <v>-10616.08</v>
      </c>
      <c r="R217" s="16">
        <v>46132</v>
      </c>
      <c r="S217" s="15">
        <f t="shared" si="12"/>
        <v>45</v>
      </c>
      <c r="T217" s="38">
        <v>1175</v>
      </c>
      <c r="U217" s="34">
        <v>14969.36</v>
      </c>
      <c r="V217" s="16">
        <v>46132</v>
      </c>
      <c r="W217" s="15">
        <f t="shared" si="13"/>
        <v>45</v>
      </c>
      <c r="X217" s="23">
        <f>TabProd[[#This Row],[Value]]-TabProd[[#This Row],[InvoiceTotal Value]]-TabProd[[#This Row],[Rental Equipment Invoice Value]]+AR217</f>
        <v>0</v>
      </c>
      <c r="Y217" s="14"/>
      <c r="Z217" s="14"/>
      <c r="AA217" s="15">
        <f t="shared" si="14"/>
        <v>0</v>
      </c>
      <c r="AB217" s="13"/>
      <c r="AC217" s="13"/>
      <c r="AD217" s="13"/>
      <c r="AE217" s="13">
        <v>-10616.08</v>
      </c>
      <c r="AF217" s="13"/>
      <c r="AG217" s="13">
        <v>14969.36</v>
      </c>
      <c r="AH217" s="13"/>
      <c r="AI217" s="13"/>
      <c r="AJ217" s="13"/>
      <c r="AK217" s="13"/>
      <c r="AL217" s="13"/>
      <c r="AM217" s="13"/>
      <c r="AN217" s="13"/>
      <c r="AO217" s="13"/>
      <c r="AP217" s="20">
        <f t="shared" si="15"/>
        <v>4353.2800000000007</v>
      </c>
      <c r="AQ217" s="13" t="str">
        <f>IF(TabProd[[#This Row],[Total Daily]]=0,"",TabProd[[#This Row],[Total]]/TabProd[[#This Row],[Total Daily]])</f>
        <v/>
      </c>
    </row>
    <row r="218" spans="1:43" x14ac:dyDescent="0.3">
      <c r="A218" s="26">
        <v>46054</v>
      </c>
      <c r="B218" s="24"/>
      <c r="C218" s="14"/>
      <c r="D218" s="22">
        <v>3638</v>
      </c>
      <c r="E218" s="15" t="s">
        <v>10</v>
      </c>
      <c r="F218" s="15" t="s">
        <v>29</v>
      </c>
      <c r="G218" s="15" t="s">
        <v>132</v>
      </c>
      <c r="H218" s="22">
        <v>5269</v>
      </c>
      <c r="I218" s="27">
        <v>46057</v>
      </c>
      <c r="J218" s="27">
        <v>46068</v>
      </c>
      <c r="K218" s="28">
        <v>92044.14</v>
      </c>
      <c r="L218" s="29">
        <f>SUM(TabProd[[#This Row],[Personal]:[Engineering]])</f>
        <v>92044.14</v>
      </c>
      <c r="M218" s="31" t="str">
        <f>IF(TabProd[[#This Row],[Amount Charged]]&lt;&gt;TabProd[[#This Row],[Value]],TabProd[[#This Row],[Amount Charged]]-TabProd[[#This Row],[Value]],"")</f>
        <v/>
      </c>
      <c r="N218" s="24" t="s">
        <v>189</v>
      </c>
      <c r="O218" s="27">
        <v>46094</v>
      </c>
      <c r="P218" s="37">
        <v>1804</v>
      </c>
      <c r="Q218" s="34">
        <v>17303.14</v>
      </c>
      <c r="R218" s="16">
        <v>46098</v>
      </c>
      <c r="S218" s="15">
        <f t="shared" si="12"/>
        <v>30</v>
      </c>
      <c r="T218" s="38"/>
      <c r="U218" s="34"/>
      <c r="V218" s="16"/>
      <c r="W218" s="15" t="str">
        <f t="shared" si="13"/>
        <v/>
      </c>
      <c r="X218" s="23">
        <f>TabProd[[#This Row],[Value]]-TabProd[[#This Row],[InvoiceTotal Value]]-TabProd[[#This Row],[Rental Equipment Invoice Value]]+AR218</f>
        <v>74741</v>
      </c>
      <c r="Y218" s="14">
        <v>30</v>
      </c>
      <c r="Z218" s="14">
        <v>17</v>
      </c>
      <c r="AA218" s="15">
        <f t="shared" si="14"/>
        <v>47</v>
      </c>
      <c r="AB218" s="13">
        <v>74741</v>
      </c>
      <c r="AC218" s="13">
        <v>17303.14</v>
      </c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20">
        <f t="shared" si="15"/>
        <v>92044.14</v>
      </c>
      <c r="AQ218" s="13">
        <f>IF(TabProd[[#This Row],[Total Daily]]=0,"",TabProd[[#This Row],[Total]]/TabProd[[#This Row],[Total Daily]])</f>
        <v>1958.3859574468086</v>
      </c>
    </row>
    <row r="219" spans="1:43" x14ac:dyDescent="0.3">
      <c r="A219" s="26">
        <v>46054</v>
      </c>
      <c r="B219" s="24" t="s">
        <v>101</v>
      </c>
      <c r="C219" s="14"/>
      <c r="D219" s="22">
        <v>3602</v>
      </c>
      <c r="E219" s="15" t="s">
        <v>10</v>
      </c>
      <c r="F219" s="15" t="s">
        <v>26</v>
      </c>
      <c r="G219" s="15" t="s">
        <v>147</v>
      </c>
      <c r="H219" s="22">
        <v>5192</v>
      </c>
      <c r="I219" s="27">
        <v>46058</v>
      </c>
      <c r="J219" s="27">
        <v>46074</v>
      </c>
      <c r="K219" s="28">
        <v>114562.72</v>
      </c>
      <c r="L219" s="29">
        <f>SUM(TabProd[[#This Row],[Personal]:[Engineering]])</f>
        <v>114562.72</v>
      </c>
      <c r="M219" s="31" t="str">
        <f>IF(TabProd[[#This Row],[Amount Charged]]&lt;&gt;TabProd[[#This Row],[Value]],TabProd[[#This Row],[Amount Charged]]-TabProd[[#This Row],[Value]],"")</f>
        <v/>
      </c>
      <c r="N219" s="24">
        <v>5511</v>
      </c>
      <c r="O219" s="27">
        <v>46084</v>
      </c>
      <c r="P219" s="37">
        <v>1746</v>
      </c>
      <c r="Q219" s="34">
        <v>107762.72</v>
      </c>
      <c r="R219" s="16">
        <v>46085</v>
      </c>
      <c r="S219" s="15">
        <f t="shared" si="12"/>
        <v>11</v>
      </c>
      <c r="T219" s="38">
        <v>1074</v>
      </c>
      <c r="U219" s="34">
        <v>6800</v>
      </c>
      <c r="V219" s="16">
        <v>46085</v>
      </c>
      <c r="W219" s="15">
        <f t="shared" si="13"/>
        <v>11</v>
      </c>
      <c r="X219" s="23">
        <f>TabProd[[#This Row],[Value]]-TabProd[[#This Row],[InvoiceTotal Value]]-TabProd[[#This Row],[Rental Equipment Invoice Value]]+AR219</f>
        <v>0</v>
      </c>
      <c r="Y219" s="14">
        <v>43</v>
      </c>
      <c r="Z219" s="14"/>
      <c r="AA219" s="15">
        <f t="shared" si="14"/>
        <v>43</v>
      </c>
      <c r="AB219" s="13">
        <v>84034.9</v>
      </c>
      <c r="AC219" s="13"/>
      <c r="AD219" s="13">
        <v>828.6</v>
      </c>
      <c r="AE219" s="13">
        <v>22899.22</v>
      </c>
      <c r="AF219" s="13"/>
      <c r="AG219" s="13">
        <v>6800</v>
      </c>
      <c r="AH219" s="13"/>
      <c r="AI219" s="13"/>
      <c r="AJ219" s="13"/>
      <c r="AK219" s="13"/>
      <c r="AL219" s="13"/>
      <c r="AM219" s="13"/>
      <c r="AN219" s="13"/>
      <c r="AO219" s="13"/>
      <c r="AP219" s="20">
        <f t="shared" si="15"/>
        <v>114562.72</v>
      </c>
      <c r="AQ219" s="13">
        <f>IF(TabProd[[#This Row],[Total Daily]]=0,"",TabProd[[#This Row],[Total]]/TabProd[[#This Row],[Total Daily]])</f>
        <v>2664.2493023255815</v>
      </c>
    </row>
    <row r="220" spans="1:43" x14ac:dyDescent="0.3">
      <c r="A220" s="26">
        <v>46054</v>
      </c>
      <c r="B220" s="24" t="s">
        <v>101</v>
      </c>
      <c r="C220" s="14"/>
      <c r="D220" s="22">
        <v>3598</v>
      </c>
      <c r="E220" s="15" t="s">
        <v>10</v>
      </c>
      <c r="F220" s="15" t="s">
        <v>26</v>
      </c>
      <c r="G220" s="15" t="s">
        <v>147</v>
      </c>
      <c r="H220" s="22">
        <v>5176</v>
      </c>
      <c r="I220" s="27">
        <v>46058</v>
      </c>
      <c r="J220" s="27">
        <v>46074</v>
      </c>
      <c r="K220" s="28">
        <v>161071.1</v>
      </c>
      <c r="L220" s="29">
        <f>SUM(TabProd[[#This Row],[Personal]:[Engineering]])</f>
        <v>161071.09999999998</v>
      </c>
      <c r="M220" s="31" t="str">
        <f>IF(TabProd[[#This Row],[Amount Charged]]&lt;&gt;TabProd[[#This Row],[Value]],TabProd[[#This Row],[Amount Charged]]-TabProd[[#This Row],[Value]],"")</f>
        <v/>
      </c>
      <c r="N220" s="24">
        <v>5515</v>
      </c>
      <c r="O220" s="27">
        <v>46077</v>
      </c>
      <c r="P220" s="37">
        <v>1747</v>
      </c>
      <c r="Q220" s="34">
        <v>147156.74</v>
      </c>
      <c r="R220" s="16">
        <v>46086</v>
      </c>
      <c r="S220" s="15">
        <f t="shared" si="12"/>
        <v>12</v>
      </c>
      <c r="T220" s="38">
        <v>1075</v>
      </c>
      <c r="U220" s="34">
        <v>13914.36</v>
      </c>
      <c r="V220" s="16">
        <v>46086</v>
      </c>
      <c r="W220" s="15">
        <f t="shared" si="13"/>
        <v>12</v>
      </c>
      <c r="X220" s="23">
        <f>TabProd[[#This Row],[Value]]-TabProd[[#This Row],[InvoiceTotal Value]]-TabProd[[#This Row],[Rental Equipment Invoice Value]]+AR220</f>
        <v>-1.4551915228366852E-11</v>
      </c>
      <c r="Y220" s="14">
        <v>59</v>
      </c>
      <c r="Z220" s="14"/>
      <c r="AA220" s="15">
        <f t="shared" si="14"/>
        <v>59</v>
      </c>
      <c r="AB220" s="13">
        <v>114079.67999999999</v>
      </c>
      <c r="AC220" s="13"/>
      <c r="AD220" s="13">
        <v>1657.2</v>
      </c>
      <c r="AE220" s="13">
        <v>31419.86</v>
      </c>
      <c r="AF220" s="13"/>
      <c r="AG220" s="13">
        <v>13914.36</v>
      </c>
      <c r="AH220" s="13"/>
      <c r="AI220" s="13"/>
      <c r="AJ220" s="13"/>
      <c r="AK220" s="13"/>
      <c r="AL220" s="13"/>
      <c r="AM220" s="13"/>
      <c r="AN220" s="13"/>
      <c r="AO220" s="13"/>
      <c r="AP220" s="20">
        <f t="shared" si="15"/>
        <v>161071.09999999998</v>
      </c>
      <c r="AQ220" s="13">
        <f>IF(TabProd[[#This Row],[Total Daily]]=0,"",TabProd[[#This Row],[Total]]/TabProd[[#This Row],[Total Daily]])</f>
        <v>2730.0186440677962</v>
      </c>
    </row>
    <row r="221" spans="1:43" x14ac:dyDescent="0.3">
      <c r="A221" s="26">
        <v>46054</v>
      </c>
      <c r="B221" s="24" t="s">
        <v>101</v>
      </c>
      <c r="C221" s="14"/>
      <c r="D221" s="22">
        <v>3597</v>
      </c>
      <c r="E221" s="15" t="s">
        <v>10</v>
      </c>
      <c r="F221" s="15" t="s">
        <v>26</v>
      </c>
      <c r="G221" s="15" t="s">
        <v>147</v>
      </c>
      <c r="H221" s="22">
        <v>4852</v>
      </c>
      <c r="I221" s="27">
        <v>46058</v>
      </c>
      <c r="J221" s="27">
        <v>46066</v>
      </c>
      <c r="K221" s="28">
        <v>268602.3</v>
      </c>
      <c r="L221" s="29">
        <f>SUM(TabProd[[#This Row],[Personal]:[Engineering]])</f>
        <v>268602.3</v>
      </c>
      <c r="M221" s="31" t="str">
        <f>IF(TabProd[[#This Row],[Amount Charged]]&lt;&gt;TabProd[[#This Row],[Value]],TabProd[[#This Row],[Amount Charged]]-TabProd[[#This Row],[Value]],"")</f>
        <v/>
      </c>
      <c r="N221" s="24" t="s">
        <v>210</v>
      </c>
      <c r="O221" s="27">
        <v>46084</v>
      </c>
      <c r="P221" s="37">
        <v>1745</v>
      </c>
      <c r="Q221" s="34">
        <v>164293.01999999999</v>
      </c>
      <c r="R221" s="16">
        <v>46085</v>
      </c>
      <c r="S221" s="15">
        <f t="shared" si="12"/>
        <v>19</v>
      </c>
      <c r="T221" s="38" t="s">
        <v>211</v>
      </c>
      <c r="U221" s="34">
        <v>104309.28</v>
      </c>
      <c r="V221" s="16">
        <v>46101</v>
      </c>
      <c r="W221" s="15">
        <f t="shared" si="13"/>
        <v>35</v>
      </c>
      <c r="X221" s="23">
        <f>TabProd[[#This Row],[Value]]-TabProd[[#This Row],[InvoiceTotal Value]]-TabProd[[#This Row],[Rental Equipment Invoice Value]]+AR221</f>
        <v>0</v>
      </c>
      <c r="Y221" s="14">
        <v>69</v>
      </c>
      <c r="Z221" s="14"/>
      <c r="AA221" s="15">
        <f t="shared" si="14"/>
        <v>69</v>
      </c>
      <c r="AB221" s="13">
        <v>143593.01999999999</v>
      </c>
      <c r="AC221" s="13"/>
      <c r="AD221" s="13"/>
      <c r="AE221" s="13">
        <v>20700</v>
      </c>
      <c r="AF221" s="13"/>
      <c r="AG221" s="13">
        <v>104309.28</v>
      </c>
      <c r="AH221" s="13"/>
      <c r="AI221" s="13"/>
      <c r="AJ221" s="13"/>
      <c r="AK221" s="13"/>
      <c r="AL221" s="13"/>
      <c r="AM221" s="13"/>
      <c r="AN221" s="13"/>
      <c r="AO221" s="13"/>
      <c r="AP221" s="20">
        <f t="shared" si="15"/>
        <v>268602.3</v>
      </c>
      <c r="AQ221" s="13">
        <f>IF(TabProd[[#This Row],[Total Daily]]=0,"",TabProd[[#This Row],[Total]]/TabProd[[#This Row],[Total Daily]])</f>
        <v>3892.7869565217388</v>
      </c>
    </row>
    <row r="222" spans="1:43" x14ac:dyDescent="0.3">
      <c r="A222" s="26">
        <v>46054</v>
      </c>
      <c r="B222" s="24"/>
      <c r="C222" s="14"/>
      <c r="D222" s="22">
        <v>3380</v>
      </c>
      <c r="E222" s="15" t="s">
        <v>10</v>
      </c>
      <c r="F222" s="15" t="s">
        <v>35</v>
      </c>
      <c r="G222" s="15" t="s">
        <v>105</v>
      </c>
      <c r="H222" s="22">
        <v>4784</v>
      </c>
      <c r="I222" s="27">
        <v>46059</v>
      </c>
      <c r="J222" s="27">
        <v>46068</v>
      </c>
      <c r="K222" s="28">
        <v>14375.73</v>
      </c>
      <c r="L222" s="29">
        <f>SUM(TabProd[[#This Row],[Personal]:[Engineering]])</f>
        <v>14375.73</v>
      </c>
      <c r="M222" s="31" t="str">
        <f>IF(TabProd[[#This Row],[Amount Charged]]&lt;&gt;TabProd[[#This Row],[Value]],TabProd[[#This Row],[Amount Charged]]-TabProd[[#This Row],[Value]],"")</f>
        <v/>
      </c>
      <c r="N222" s="24">
        <v>5288</v>
      </c>
      <c r="O222" s="27"/>
      <c r="P222" s="37"/>
      <c r="Q222" s="34"/>
      <c r="R222" s="16"/>
      <c r="S222" s="15" t="str">
        <f t="shared" si="12"/>
        <v/>
      </c>
      <c r="T222" s="38"/>
      <c r="U222" s="34"/>
      <c r="V222" s="16"/>
      <c r="W222" s="15" t="str">
        <f t="shared" si="13"/>
        <v/>
      </c>
      <c r="X222" s="23">
        <f>TabProd[[#This Row],[Value]]-TabProd[[#This Row],[InvoiceTotal Value]]-TabProd[[#This Row],[Rental Equipment Invoice Value]]+AR222</f>
        <v>14375.73</v>
      </c>
      <c r="Y222" s="14">
        <v>27</v>
      </c>
      <c r="Z222" s="14"/>
      <c r="AA222" s="15">
        <f t="shared" si="14"/>
        <v>27</v>
      </c>
      <c r="AB222" s="13">
        <v>14375.73</v>
      </c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20">
        <f t="shared" si="15"/>
        <v>14375.73</v>
      </c>
      <c r="AQ222" s="13">
        <f>IF(TabProd[[#This Row],[Total Daily]]=0,"",TabProd[[#This Row],[Total]]/TabProd[[#This Row],[Total Daily]])</f>
        <v>532.43444444444447</v>
      </c>
    </row>
    <row r="223" spans="1:43" x14ac:dyDescent="0.3">
      <c r="A223" s="26">
        <v>46054</v>
      </c>
      <c r="B223" s="24" t="s">
        <v>101</v>
      </c>
      <c r="C223" s="14"/>
      <c r="D223" s="22">
        <v>3415</v>
      </c>
      <c r="E223" s="15" t="s">
        <v>10</v>
      </c>
      <c r="F223" s="15" t="s">
        <v>35</v>
      </c>
      <c r="G223" s="15" t="s">
        <v>120</v>
      </c>
      <c r="H223" s="22">
        <v>4874</v>
      </c>
      <c r="I223" s="27">
        <v>46060</v>
      </c>
      <c r="J223" s="27">
        <v>46074</v>
      </c>
      <c r="K223" s="28">
        <v>106177.06</v>
      </c>
      <c r="L223" s="29">
        <f>SUM(TabProd[[#This Row],[Personal]:[Engineering]])</f>
        <v>106177.06</v>
      </c>
      <c r="M223" s="31" t="str">
        <f>IF(TabProd[[#This Row],[Amount Charged]]&lt;&gt;TabProd[[#This Row],[Value]],TabProd[[#This Row],[Amount Charged]]-TabProd[[#This Row],[Value]],"")</f>
        <v/>
      </c>
      <c r="N223" s="24">
        <v>5522</v>
      </c>
      <c r="O223" s="27"/>
      <c r="P223" s="37">
        <v>0</v>
      </c>
      <c r="Q223" s="34">
        <v>106177.06</v>
      </c>
      <c r="R223" s="16">
        <v>46119</v>
      </c>
      <c r="S223" s="15">
        <f t="shared" si="12"/>
        <v>45</v>
      </c>
      <c r="T223" s="38"/>
      <c r="U223" s="34"/>
      <c r="V223" s="16"/>
      <c r="W223" s="15" t="str">
        <f t="shared" si="13"/>
        <v/>
      </c>
      <c r="X223" s="23">
        <f>TabProd[[#This Row],[Value]]-TabProd[[#This Row],[InvoiceTotal Value]]-TabProd[[#This Row],[Rental Equipment Invoice Value]]+AR221</f>
        <v>0</v>
      </c>
      <c r="Y223" s="14">
        <v>42</v>
      </c>
      <c r="Z223" s="14"/>
      <c r="AA223" s="15">
        <f t="shared" si="14"/>
        <v>42</v>
      </c>
      <c r="AB223" s="13">
        <v>106177.06</v>
      </c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20">
        <f t="shared" si="15"/>
        <v>106177.06</v>
      </c>
      <c r="AQ223" s="13">
        <f>IF(TabProd[[#This Row],[Total Daily]]=0,"",TabProd[[#This Row],[Total]]/TabProd[[#This Row],[Total Daily]])</f>
        <v>2528.0252380952379</v>
      </c>
    </row>
    <row r="224" spans="1:43" x14ac:dyDescent="0.3">
      <c r="A224" s="26">
        <v>46082</v>
      </c>
      <c r="B224" s="24" t="s">
        <v>101</v>
      </c>
      <c r="C224" s="14"/>
      <c r="D224" s="22">
        <v>3415</v>
      </c>
      <c r="E224" s="15" t="s">
        <v>10</v>
      </c>
      <c r="F224" s="15" t="s">
        <v>35</v>
      </c>
      <c r="G224" s="15" t="s">
        <v>120</v>
      </c>
      <c r="H224" s="22">
        <v>4874</v>
      </c>
      <c r="I224" s="27">
        <v>46060</v>
      </c>
      <c r="J224" s="27">
        <v>46074</v>
      </c>
      <c r="K224" s="28">
        <v>-106177.06</v>
      </c>
      <c r="L224" s="29">
        <f>SUM(TabProd[[#This Row],[Personal]:[Engineering]])</f>
        <v>-106177.06</v>
      </c>
      <c r="M224" s="31" t="str">
        <f>IF(TabProd[[#This Row],[Amount Charged]]&lt;&gt;TabProd[[#This Row],[Value]],TabProd[[#This Row],[Amount Charged]]-TabProd[[#This Row],[Value]],"")</f>
        <v/>
      </c>
      <c r="N224" s="24">
        <v>5522</v>
      </c>
      <c r="O224" s="27"/>
      <c r="P224" s="37">
        <v>0</v>
      </c>
      <c r="Q224" s="34">
        <v>-106177.06</v>
      </c>
      <c r="R224" s="16">
        <v>46119</v>
      </c>
      <c r="S224" s="15">
        <f t="shared" si="12"/>
        <v>45</v>
      </c>
      <c r="T224" s="38"/>
      <c r="U224" s="34"/>
      <c r="V224" s="16"/>
      <c r="W224" s="15" t="str">
        <f t="shared" si="13"/>
        <v/>
      </c>
      <c r="X224" s="23">
        <f>TabProd[[#This Row],[Value]]-TabProd[[#This Row],[InvoiceTotal Value]]-TabProd[[#This Row],[Rental Equipment Invoice Value]]+AR224</f>
        <v>0</v>
      </c>
      <c r="Y224" s="14"/>
      <c r="Z224" s="14"/>
      <c r="AA224" s="15">
        <f t="shared" si="14"/>
        <v>0</v>
      </c>
      <c r="AB224" s="13">
        <v>-106177.06</v>
      </c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20">
        <f t="shared" si="15"/>
        <v>-106177.06</v>
      </c>
      <c r="AQ224" s="13" t="str">
        <f>IF(TabProd[[#This Row],[Total Daily]]=0,"",TabProd[[#This Row],[Total]]/TabProd[[#This Row],[Total Daily]])</f>
        <v/>
      </c>
    </row>
    <row r="225" spans="1:43" x14ac:dyDescent="0.3">
      <c r="A225" s="26">
        <v>46054</v>
      </c>
      <c r="B225" s="24" t="s">
        <v>101</v>
      </c>
      <c r="C225" s="14"/>
      <c r="D225" s="22">
        <v>3676</v>
      </c>
      <c r="E225" s="15" t="s">
        <v>10</v>
      </c>
      <c r="F225" s="15" t="s">
        <v>50</v>
      </c>
      <c r="G225" s="15" t="s">
        <v>144</v>
      </c>
      <c r="H225" s="22">
        <v>5361</v>
      </c>
      <c r="I225" s="27">
        <v>46060</v>
      </c>
      <c r="J225" s="27">
        <v>46075</v>
      </c>
      <c r="K225" s="28">
        <v>142788.18</v>
      </c>
      <c r="L225" s="29">
        <f>SUM(TabProd[[#This Row],[Personal]:[Engineering]])</f>
        <v>142788.18</v>
      </c>
      <c r="M225" s="31" t="str">
        <f>IF(TabProd[[#This Row],[Amount Charged]]&lt;&gt;TabProd[[#This Row],[Value]],TabProd[[#This Row],[Amount Charged]]-TabProd[[#This Row],[Value]],"")</f>
        <v/>
      </c>
      <c r="N225" s="24">
        <v>5497</v>
      </c>
      <c r="O225" s="27">
        <v>46084</v>
      </c>
      <c r="P225" s="37">
        <v>1774</v>
      </c>
      <c r="Q225" s="34">
        <v>116466.68</v>
      </c>
      <c r="R225" s="16">
        <v>46091</v>
      </c>
      <c r="S225" s="15">
        <f t="shared" si="12"/>
        <v>16</v>
      </c>
      <c r="T225" s="38">
        <v>1094</v>
      </c>
      <c r="U225" s="34">
        <v>26321.5</v>
      </c>
      <c r="V225" s="16">
        <v>46091</v>
      </c>
      <c r="W225" s="15">
        <f t="shared" si="13"/>
        <v>16</v>
      </c>
      <c r="X225" s="23">
        <f>TabProd[[#This Row],[Value]]-TabProd[[#This Row],[InvoiceTotal Value]]-TabProd[[#This Row],[Rental Equipment Invoice Value]]+AR225</f>
        <v>0</v>
      </c>
      <c r="Y225" s="14">
        <v>42</v>
      </c>
      <c r="Z225" s="14">
        <v>8</v>
      </c>
      <c r="AA225" s="15">
        <f t="shared" si="14"/>
        <v>50</v>
      </c>
      <c r="AB225" s="13">
        <v>96371.290000000008</v>
      </c>
      <c r="AC225" s="13">
        <v>9565.4599999999991</v>
      </c>
      <c r="AD225" s="13">
        <v>8163.23</v>
      </c>
      <c r="AE225" s="13">
        <v>2366.6999999999998</v>
      </c>
      <c r="AF225" s="13"/>
      <c r="AG225" s="13">
        <v>25219.200000000001</v>
      </c>
      <c r="AH225" s="13">
        <v>1102.3</v>
      </c>
      <c r="AI225" s="13"/>
      <c r="AJ225" s="13"/>
      <c r="AK225" s="13"/>
      <c r="AL225" s="13"/>
      <c r="AM225" s="13"/>
      <c r="AN225" s="13"/>
      <c r="AO225" s="13"/>
      <c r="AP225" s="20">
        <f t="shared" si="15"/>
        <v>142788.18</v>
      </c>
      <c r="AQ225" s="13">
        <f>IF(TabProd[[#This Row],[Total Daily]]=0,"",TabProd[[#This Row],[Total]]/TabProd[[#This Row],[Total Daily]])</f>
        <v>2855.7635999999998</v>
      </c>
    </row>
    <row r="226" spans="1:43" x14ac:dyDescent="0.3">
      <c r="A226" s="26">
        <v>46054</v>
      </c>
      <c r="B226" s="24" t="s">
        <v>101</v>
      </c>
      <c r="C226" s="14"/>
      <c r="D226" s="22">
        <v>3810</v>
      </c>
      <c r="E226" s="15" t="s">
        <v>9</v>
      </c>
      <c r="F226" s="15" t="s">
        <v>28</v>
      </c>
      <c r="G226" s="15" t="s">
        <v>158</v>
      </c>
      <c r="H226" s="22">
        <v>3701</v>
      </c>
      <c r="I226" s="27">
        <v>46061</v>
      </c>
      <c r="J226" s="27">
        <v>46075</v>
      </c>
      <c r="K226" s="28">
        <v>99834.54</v>
      </c>
      <c r="L226" s="29">
        <f>SUM(TabProd[[#This Row],[Personal]:[Engineering]])</f>
        <v>99834.540000000008</v>
      </c>
      <c r="M226" s="31" t="str">
        <f>IF(TabProd[[#This Row],[Amount Charged]]&lt;&gt;TabProd[[#This Row],[Value]],TabProd[[#This Row],[Amount Charged]]-TabProd[[#This Row],[Value]],"")</f>
        <v/>
      </c>
      <c r="N226" s="24">
        <v>5474</v>
      </c>
      <c r="O226" s="27">
        <v>46077</v>
      </c>
      <c r="P226" s="37">
        <v>1737</v>
      </c>
      <c r="Q226" s="34">
        <v>62244.3</v>
      </c>
      <c r="R226" s="16">
        <v>46077</v>
      </c>
      <c r="S226" s="15">
        <f t="shared" si="12"/>
        <v>2</v>
      </c>
      <c r="T226" s="38">
        <v>1070</v>
      </c>
      <c r="U226" s="34">
        <v>37590.239999999998</v>
      </c>
      <c r="V226" s="16">
        <v>46077</v>
      </c>
      <c r="W226" s="15">
        <f t="shared" si="13"/>
        <v>2</v>
      </c>
      <c r="X226" s="23">
        <f>TabProd[[#This Row],[Value]]-TabProd[[#This Row],[InvoiceTotal Value]]-TabProd[[#This Row],[Rental Equipment Invoice Value]]+AR226</f>
        <v>7.2759576141834259E-12</v>
      </c>
      <c r="Y226" s="14">
        <v>37</v>
      </c>
      <c r="Z226" s="14"/>
      <c r="AA226" s="15">
        <f t="shared" si="14"/>
        <v>37</v>
      </c>
      <c r="AB226" s="13">
        <v>62244.3</v>
      </c>
      <c r="AC226" s="13"/>
      <c r="AD226" s="13"/>
      <c r="AE226" s="13"/>
      <c r="AF226" s="13"/>
      <c r="AG226" s="13">
        <v>37590.239999999998</v>
      </c>
      <c r="AH226" s="13"/>
      <c r="AI226" s="13"/>
      <c r="AJ226" s="13"/>
      <c r="AK226" s="13"/>
      <c r="AL226" s="13"/>
      <c r="AM226" s="13"/>
      <c r="AN226" s="13"/>
      <c r="AO226" s="13"/>
      <c r="AP226" s="20">
        <f t="shared" si="15"/>
        <v>99834.540000000008</v>
      </c>
      <c r="AQ226" s="13">
        <f>IF(TabProd[[#This Row],[Total Daily]]=0,"",TabProd[[#This Row],[Total]]/TabProd[[#This Row],[Total Daily]])</f>
        <v>2698.2308108108109</v>
      </c>
    </row>
    <row r="227" spans="1:43" x14ac:dyDescent="0.3">
      <c r="A227" s="26">
        <v>46054</v>
      </c>
      <c r="B227" s="24" t="s">
        <v>101</v>
      </c>
      <c r="C227" s="14"/>
      <c r="D227" s="22">
        <v>3445</v>
      </c>
      <c r="E227" s="15" t="s">
        <v>10</v>
      </c>
      <c r="F227" s="15" t="s">
        <v>34</v>
      </c>
      <c r="G227" s="15" t="s">
        <v>100</v>
      </c>
      <c r="H227" s="22">
        <v>4912</v>
      </c>
      <c r="I227" s="27">
        <v>46061</v>
      </c>
      <c r="J227" s="27">
        <v>46075</v>
      </c>
      <c r="K227" s="28">
        <v>97618.26</v>
      </c>
      <c r="L227" s="29">
        <f>SUM(TabProd[[#This Row],[Personal]:[Engineering]])</f>
        <v>97618.26</v>
      </c>
      <c r="M227" s="31" t="str">
        <f>IF(TabProd[[#This Row],[Amount Charged]]&lt;&gt;TabProd[[#This Row],[Value]],TabProd[[#This Row],[Amount Charged]]-TabProd[[#This Row],[Value]],"")</f>
        <v/>
      </c>
      <c r="N227" s="24">
        <v>5529</v>
      </c>
      <c r="O227" s="27">
        <v>46078</v>
      </c>
      <c r="P227" s="37">
        <v>1742</v>
      </c>
      <c r="Q227" s="34">
        <v>88243.86</v>
      </c>
      <c r="R227" s="16">
        <v>46083</v>
      </c>
      <c r="S227" s="15">
        <f t="shared" si="12"/>
        <v>8</v>
      </c>
      <c r="T227" s="38">
        <v>1072</v>
      </c>
      <c r="U227" s="34">
        <v>9374.4</v>
      </c>
      <c r="V227" s="16">
        <v>46083</v>
      </c>
      <c r="W227" s="15">
        <f t="shared" si="13"/>
        <v>8</v>
      </c>
      <c r="X227" s="23">
        <f>TabProd[[#This Row],[Value]]-TabProd[[#This Row],[InvoiceTotal Value]]-TabProd[[#This Row],[Rental Equipment Invoice Value]]+AR220</f>
        <v>-5.4569682106375694E-12</v>
      </c>
      <c r="Y227" s="14">
        <v>42</v>
      </c>
      <c r="Z227" s="14"/>
      <c r="AA227" s="15">
        <f t="shared" si="14"/>
        <v>42</v>
      </c>
      <c r="AB227" s="13">
        <v>85651.86</v>
      </c>
      <c r="AC227" s="13"/>
      <c r="AD227" s="13">
        <v>2592</v>
      </c>
      <c r="AE227" s="13"/>
      <c r="AF227" s="13"/>
      <c r="AG227" s="13">
        <v>9374.4</v>
      </c>
      <c r="AH227" s="13"/>
      <c r="AI227" s="13"/>
      <c r="AJ227" s="13"/>
      <c r="AK227" s="13"/>
      <c r="AL227" s="13"/>
      <c r="AM227" s="13"/>
      <c r="AN227" s="13"/>
      <c r="AO227" s="13"/>
      <c r="AP227" s="20">
        <f t="shared" si="15"/>
        <v>97618.26</v>
      </c>
      <c r="AQ227" s="13">
        <f>IF(TabProd[[#This Row],[Total Daily]]=0,"",TabProd[[#This Row],[Total]]/TabProd[[#This Row],[Total Daily]])</f>
        <v>2324.2442857142855</v>
      </c>
    </row>
    <row r="228" spans="1:43" x14ac:dyDescent="0.3">
      <c r="A228" s="26">
        <v>46054</v>
      </c>
      <c r="B228" s="24" t="s">
        <v>101</v>
      </c>
      <c r="C228" s="14"/>
      <c r="D228" s="22">
        <v>3561</v>
      </c>
      <c r="E228" s="15" t="s">
        <v>11</v>
      </c>
      <c r="F228" s="15" t="s">
        <v>35</v>
      </c>
      <c r="G228" s="15" t="s">
        <v>125</v>
      </c>
      <c r="H228" s="22">
        <v>5121</v>
      </c>
      <c r="I228" s="27">
        <v>46062</v>
      </c>
      <c r="J228" s="27">
        <v>46076</v>
      </c>
      <c r="K228" s="28">
        <v>126431.66</v>
      </c>
      <c r="L228" s="29">
        <f>SUM(TabProd[[#This Row],[Personal]:[Engineering]])</f>
        <v>126431.66</v>
      </c>
      <c r="M228" s="31" t="str">
        <f>IF(TabProd[[#This Row],[Amount Charged]]&lt;&gt;TabProd[[#This Row],[Value]],TabProd[[#This Row],[Amount Charged]]-TabProd[[#This Row],[Value]],"")</f>
        <v/>
      </c>
      <c r="N228" s="24">
        <v>5523</v>
      </c>
      <c r="O228" s="27">
        <v>46077</v>
      </c>
      <c r="P228" s="37">
        <v>1809</v>
      </c>
      <c r="Q228" s="34">
        <v>126431.66</v>
      </c>
      <c r="R228" s="16">
        <v>46099</v>
      </c>
      <c r="S228" s="15">
        <f t="shared" si="12"/>
        <v>23</v>
      </c>
      <c r="T228" s="38"/>
      <c r="U228" s="34"/>
      <c r="V228" s="16"/>
      <c r="W228" s="15" t="str">
        <f t="shared" si="13"/>
        <v/>
      </c>
      <c r="X228" s="23">
        <f>TabProd[[#This Row],[Value]]-TabProd[[#This Row],[InvoiceTotal Value]]-TabProd[[#This Row],[Rental Equipment Invoice Value]]+AR228</f>
        <v>0</v>
      </c>
      <c r="Y228" s="14">
        <v>42</v>
      </c>
      <c r="Z228" s="14"/>
      <c r="AA228" s="15">
        <f t="shared" si="14"/>
        <v>42</v>
      </c>
      <c r="AB228" s="13">
        <v>126592.38</v>
      </c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>
        <v>-160.72</v>
      </c>
      <c r="AN228" s="13"/>
      <c r="AO228" s="13"/>
      <c r="AP228" s="20">
        <f t="shared" si="15"/>
        <v>126431.66</v>
      </c>
      <c r="AQ228" s="13">
        <f>IF(TabProd[[#This Row],[Total Daily]]=0,"",TabProd[[#This Row],[Total]]/TabProd[[#This Row],[Total Daily]])</f>
        <v>3010.2776190476193</v>
      </c>
    </row>
    <row r="229" spans="1:43" x14ac:dyDescent="0.3">
      <c r="A229" s="26">
        <v>46054</v>
      </c>
      <c r="B229" s="24" t="s">
        <v>101</v>
      </c>
      <c r="C229" s="14"/>
      <c r="D229" s="22">
        <v>3488</v>
      </c>
      <c r="E229" s="15" t="s">
        <v>10</v>
      </c>
      <c r="F229" s="15" t="s">
        <v>50</v>
      </c>
      <c r="G229" s="15" t="s">
        <v>142</v>
      </c>
      <c r="H229" s="22">
        <v>4964</v>
      </c>
      <c r="I229" s="27">
        <v>46062</v>
      </c>
      <c r="J229" s="27">
        <v>46081</v>
      </c>
      <c r="K229" s="28">
        <v>218830.37</v>
      </c>
      <c r="L229" s="29">
        <f>SUM(TabProd[[#This Row],[Personal]:[Engineering]])</f>
        <v>218830.36999999997</v>
      </c>
      <c r="M229" s="31" t="str">
        <f>IF(TabProd[[#This Row],[Amount Charged]]&lt;&gt;TabProd[[#This Row],[Value]],TabProd[[#This Row],[Amount Charged]]-TabProd[[#This Row],[Value]],"")</f>
        <v/>
      </c>
      <c r="N229" s="24">
        <v>5519</v>
      </c>
      <c r="O229" s="27">
        <v>46085</v>
      </c>
      <c r="P229" s="37">
        <v>1816</v>
      </c>
      <c r="Q229" s="34">
        <v>202930.53</v>
      </c>
      <c r="R229" s="16">
        <v>46101</v>
      </c>
      <c r="S229" s="15">
        <f t="shared" si="12"/>
        <v>20</v>
      </c>
      <c r="T229" s="38">
        <v>1113</v>
      </c>
      <c r="U229" s="98">
        <v>15899.84</v>
      </c>
      <c r="V229" s="16">
        <v>46101</v>
      </c>
      <c r="W229" s="15">
        <f t="shared" si="13"/>
        <v>20</v>
      </c>
      <c r="X229" s="23">
        <f>TabProd[[#This Row],[Value]]-TabProd[[#This Row],[InvoiceTotal Value]]-TabProd[[#This Row],[Rental Equipment Invoice Value]]+AR228</f>
        <v>-3.2741809263825417E-11</v>
      </c>
      <c r="Y229" s="14">
        <v>60</v>
      </c>
      <c r="Z229" s="14">
        <v>6</v>
      </c>
      <c r="AA229" s="15">
        <f t="shared" si="14"/>
        <v>66</v>
      </c>
      <c r="AB229" s="13">
        <v>159312.04999999999</v>
      </c>
      <c r="AC229" s="13">
        <v>6926.61</v>
      </c>
      <c r="AD229" s="13">
        <v>2437.5100000000002</v>
      </c>
      <c r="AE229" s="13">
        <v>1254.3599999999999</v>
      </c>
      <c r="AF229" s="13"/>
      <c r="AG229" s="13">
        <v>15899.84</v>
      </c>
      <c r="AH229" s="13"/>
      <c r="AI229" s="13"/>
      <c r="AJ229" s="13"/>
      <c r="AK229" s="13"/>
      <c r="AL229" s="13"/>
      <c r="AM229" s="13"/>
      <c r="AN229" s="13"/>
      <c r="AO229" s="13">
        <v>33000</v>
      </c>
      <c r="AP229" s="20">
        <f t="shared" si="15"/>
        <v>218830.36999999997</v>
      </c>
      <c r="AQ229" s="13">
        <f>IF(TabProd[[#This Row],[Total Daily]]=0,"",TabProd[[#This Row],[Total]]/TabProd[[#This Row],[Total Daily]])</f>
        <v>3315.6116666666662</v>
      </c>
    </row>
    <row r="230" spans="1:43" x14ac:dyDescent="0.3">
      <c r="A230" s="26">
        <v>46054</v>
      </c>
      <c r="B230" s="24" t="s">
        <v>101</v>
      </c>
      <c r="C230" s="14"/>
      <c r="D230" s="22">
        <v>3678</v>
      </c>
      <c r="E230" s="15" t="s">
        <v>10</v>
      </c>
      <c r="F230" s="15" t="s">
        <v>26</v>
      </c>
      <c r="G230" s="15" t="s">
        <v>160</v>
      </c>
      <c r="H230" s="22">
        <v>5375</v>
      </c>
      <c r="I230" s="27">
        <v>46063</v>
      </c>
      <c r="J230" s="27">
        <v>46073</v>
      </c>
      <c r="K230" s="28">
        <v>101875.78</v>
      </c>
      <c r="L230" s="29">
        <f>SUM(TabProd[[#This Row],[Personal]:[Engineering]])</f>
        <v>101875.78</v>
      </c>
      <c r="M230" s="31" t="str">
        <f>IF(TabProd[[#This Row],[Amount Charged]]&lt;&gt;TabProd[[#This Row],[Value]],TabProd[[#This Row],[Amount Charged]]-TabProd[[#This Row],[Value]],"")</f>
        <v/>
      </c>
      <c r="N230" s="24" t="s">
        <v>212</v>
      </c>
      <c r="O230" s="27">
        <v>46085</v>
      </c>
      <c r="P230" s="37" t="s">
        <v>213</v>
      </c>
      <c r="Q230" s="34">
        <v>85252.5</v>
      </c>
      <c r="R230" s="16">
        <v>46101</v>
      </c>
      <c r="S230" s="15">
        <f t="shared" si="12"/>
        <v>28</v>
      </c>
      <c r="T230" s="38" t="s">
        <v>214</v>
      </c>
      <c r="U230" s="34">
        <v>16623.28</v>
      </c>
      <c r="V230" s="16">
        <v>46091</v>
      </c>
      <c r="W230" s="15">
        <f t="shared" si="13"/>
        <v>18</v>
      </c>
      <c r="X230" s="23">
        <f>TabProd[[#This Row],[Value]]-TabProd[[#This Row],[InvoiceTotal Value]]-TabProd[[#This Row],[Rental Equipment Invoice Value]]+AR230</f>
        <v>0</v>
      </c>
      <c r="Y230" s="14">
        <v>33</v>
      </c>
      <c r="Z230" s="14"/>
      <c r="AA230" s="15">
        <f t="shared" si="14"/>
        <v>33</v>
      </c>
      <c r="AB230" s="13">
        <v>65192.88</v>
      </c>
      <c r="AC230" s="13"/>
      <c r="AD230" s="13">
        <v>2485.8000000000002</v>
      </c>
      <c r="AE230" s="13">
        <v>17573.82</v>
      </c>
      <c r="AF230" s="13"/>
      <c r="AG230" s="13">
        <v>13403.28</v>
      </c>
      <c r="AH230" s="13">
        <v>3220</v>
      </c>
      <c r="AI230" s="13"/>
      <c r="AJ230" s="13"/>
      <c r="AK230" s="13"/>
      <c r="AL230" s="13"/>
      <c r="AM230" s="13"/>
      <c r="AN230" s="13"/>
      <c r="AO230" s="13"/>
      <c r="AP230" s="20">
        <f t="shared" si="15"/>
        <v>101875.78</v>
      </c>
      <c r="AQ230" s="13">
        <f>IF(TabProd[[#This Row],[Total Daily]]=0,"",TabProd[[#This Row],[Total]]/TabProd[[#This Row],[Total Daily]])</f>
        <v>3087.1448484848484</v>
      </c>
    </row>
    <row r="231" spans="1:43" x14ac:dyDescent="0.3">
      <c r="A231" s="26">
        <v>46054</v>
      </c>
      <c r="B231" s="24" t="s">
        <v>101</v>
      </c>
      <c r="C231" s="14"/>
      <c r="D231" s="22">
        <v>3415</v>
      </c>
      <c r="E231" s="15" t="s">
        <v>10</v>
      </c>
      <c r="F231" s="15" t="s">
        <v>35</v>
      </c>
      <c r="G231" s="15" t="s">
        <v>120</v>
      </c>
      <c r="H231" s="22">
        <v>4874</v>
      </c>
      <c r="I231" s="27">
        <v>46065</v>
      </c>
      <c r="J231" s="27">
        <v>46079</v>
      </c>
      <c r="K231" s="28">
        <v>119588</v>
      </c>
      <c r="L231" s="29">
        <f>SUM(TabProd[[#This Row],[Personal]:[Engineering]])</f>
        <v>119588</v>
      </c>
      <c r="M231" s="31" t="str">
        <f>IF(TabProd[[#This Row],[Amount Charged]]&lt;&gt;TabProd[[#This Row],[Value]],TabProd[[#This Row],[Amount Charged]]-TabProd[[#This Row],[Value]],"")</f>
        <v/>
      </c>
      <c r="N231" s="24">
        <v>5524</v>
      </c>
      <c r="O231" s="27"/>
      <c r="P231" s="37">
        <v>0</v>
      </c>
      <c r="Q231" s="34">
        <v>119588</v>
      </c>
      <c r="R231" s="16">
        <v>46119</v>
      </c>
      <c r="S231" s="15">
        <f t="shared" si="12"/>
        <v>40</v>
      </c>
      <c r="T231" s="38"/>
      <c r="U231" s="34"/>
      <c r="V231" s="16"/>
      <c r="W231" s="15" t="str">
        <f t="shared" si="13"/>
        <v/>
      </c>
      <c r="X231" s="23">
        <f>TabProd[[#This Row],[Value]]-TabProd[[#This Row],[InvoiceTotal Value]]-TabProd[[#This Row],[Rental Equipment Invoice Value]]+AR231</f>
        <v>0</v>
      </c>
      <c r="Y231" s="14">
        <v>42</v>
      </c>
      <c r="Z231" s="14"/>
      <c r="AA231" s="15">
        <f t="shared" si="14"/>
        <v>42</v>
      </c>
      <c r="AB231" s="13">
        <v>119588</v>
      </c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20">
        <f t="shared" si="15"/>
        <v>119588</v>
      </c>
      <c r="AQ231" s="13">
        <f>IF(TabProd[[#This Row],[Total Daily]]=0,"",TabProd[[#This Row],[Total]]/TabProd[[#This Row],[Total Daily]])</f>
        <v>2847.3333333333335</v>
      </c>
    </row>
    <row r="232" spans="1:43" x14ac:dyDescent="0.3">
      <c r="A232" s="26">
        <v>46082</v>
      </c>
      <c r="B232" s="24" t="s">
        <v>101</v>
      </c>
      <c r="C232" s="14"/>
      <c r="D232" s="22">
        <v>3415</v>
      </c>
      <c r="E232" s="15" t="s">
        <v>10</v>
      </c>
      <c r="F232" s="15" t="s">
        <v>35</v>
      </c>
      <c r="G232" s="15" t="s">
        <v>120</v>
      </c>
      <c r="H232" s="22">
        <v>4874</v>
      </c>
      <c r="I232" s="27">
        <v>46065</v>
      </c>
      <c r="J232" s="27">
        <v>46079</v>
      </c>
      <c r="K232" s="28">
        <v>-119588</v>
      </c>
      <c r="L232" s="29">
        <f>SUM(TabProd[[#This Row],[Personal]:[Engineering]])</f>
        <v>-119588</v>
      </c>
      <c r="M232" s="31" t="str">
        <f>IF(TabProd[[#This Row],[Amount Charged]]&lt;&gt;TabProd[[#This Row],[Value]],TabProd[[#This Row],[Amount Charged]]-TabProd[[#This Row],[Value]],"")</f>
        <v/>
      </c>
      <c r="N232" s="24">
        <v>5524</v>
      </c>
      <c r="O232" s="27"/>
      <c r="P232" s="37">
        <v>0</v>
      </c>
      <c r="Q232" s="34">
        <v>-119588</v>
      </c>
      <c r="R232" s="16">
        <v>46119</v>
      </c>
      <c r="S232" s="15">
        <f t="shared" si="12"/>
        <v>40</v>
      </c>
      <c r="T232" s="38"/>
      <c r="U232" s="34"/>
      <c r="V232" s="16"/>
      <c r="W232" s="15" t="str">
        <f t="shared" si="13"/>
        <v/>
      </c>
      <c r="X232" s="23">
        <f>TabProd[[#This Row],[Value]]-TabProd[[#This Row],[InvoiceTotal Value]]-TabProd[[#This Row],[Rental Equipment Invoice Value]]+AR232</f>
        <v>0</v>
      </c>
      <c r="Y232" s="14"/>
      <c r="Z232" s="14"/>
      <c r="AA232" s="15">
        <f t="shared" si="14"/>
        <v>0</v>
      </c>
      <c r="AB232" s="13">
        <v>-119588</v>
      </c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20">
        <f t="shared" si="15"/>
        <v>-119588</v>
      </c>
      <c r="AQ232" s="13" t="str">
        <f>IF(TabProd[[#This Row],[Total Daily]]=0,"",TabProd[[#This Row],[Total]]/TabProd[[#This Row],[Total Daily]])</f>
        <v/>
      </c>
    </row>
    <row r="233" spans="1:43" x14ac:dyDescent="0.3">
      <c r="A233" s="26">
        <v>46054</v>
      </c>
      <c r="B233" s="24" t="s">
        <v>101</v>
      </c>
      <c r="C233" s="14"/>
      <c r="D233" s="22">
        <v>3011</v>
      </c>
      <c r="E233" s="15" t="s">
        <v>12</v>
      </c>
      <c r="F233" s="15" t="s">
        <v>53</v>
      </c>
      <c r="G233" s="15" t="s">
        <v>135</v>
      </c>
      <c r="H233" s="22">
        <v>4037</v>
      </c>
      <c r="I233" s="27">
        <v>46066</v>
      </c>
      <c r="J233" s="27">
        <v>46080</v>
      </c>
      <c r="K233" s="28">
        <v>100680</v>
      </c>
      <c r="L233" s="29">
        <f>SUM(TabProd[[#This Row],[Personal]:[Engineering]])</f>
        <v>100680</v>
      </c>
      <c r="M233" s="31" t="str">
        <f>IF(TabProd[[#This Row],[Amount Charged]]&lt;&gt;TabProd[[#This Row],[Value]],TabProd[[#This Row],[Amount Charged]]-TabProd[[#This Row],[Value]],"")</f>
        <v/>
      </c>
      <c r="N233" s="24">
        <v>5538</v>
      </c>
      <c r="O233" s="27">
        <v>46087</v>
      </c>
      <c r="P233" s="37">
        <v>1776</v>
      </c>
      <c r="Q233" s="34">
        <v>89580</v>
      </c>
      <c r="R233" s="16">
        <v>46091</v>
      </c>
      <c r="S233" s="15">
        <f t="shared" si="12"/>
        <v>11</v>
      </c>
      <c r="T233" s="38">
        <v>1095</v>
      </c>
      <c r="U233" s="34">
        <v>11100</v>
      </c>
      <c r="V233" s="16">
        <v>46091</v>
      </c>
      <c r="W233" s="15">
        <f t="shared" si="13"/>
        <v>11</v>
      </c>
      <c r="X233" s="23">
        <f>TabProd[[#This Row],[Value]]-TabProd[[#This Row],[InvoiceTotal Value]]-TabProd[[#This Row],[Rental Equipment Invoice Value]]+AR232</f>
        <v>0</v>
      </c>
      <c r="Y233" s="14">
        <v>45</v>
      </c>
      <c r="Z233" s="14"/>
      <c r="AA233" s="15">
        <f t="shared" si="14"/>
        <v>45</v>
      </c>
      <c r="AB233" s="13">
        <v>86100</v>
      </c>
      <c r="AC233" s="13"/>
      <c r="AD233" s="13">
        <v>3480</v>
      </c>
      <c r="AE233" s="13"/>
      <c r="AF233" s="13"/>
      <c r="AG233" s="13">
        <v>11100</v>
      </c>
      <c r="AH233" s="13"/>
      <c r="AI233" s="13"/>
      <c r="AJ233" s="13"/>
      <c r="AK233" s="13"/>
      <c r="AL233" s="13"/>
      <c r="AM233" s="13"/>
      <c r="AN233" s="13"/>
      <c r="AO233" s="13"/>
      <c r="AP233" s="20">
        <f t="shared" si="15"/>
        <v>100680</v>
      </c>
      <c r="AQ233" s="13">
        <f>IF(TabProd[[#This Row],[Total Daily]]=0,"",TabProd[[#This Row],[Total]]/TabProd[[#This Row],[Total Daily]])</f>
        <v>2237.3333333333335</v>
      </c>
    </row>
    <row r="234" spans="1:43" x14ac:dyDescent="0.3">
      <c r="A234" s="26">
        <v>46054</v>
      </c>
      <c r="B234" s="24" t="s">
        <v>101</v>
      </c>
      <c r="C234" s="14"/>
      <c r="D234" s="22">
        <v>3031</v>
      </c>
      <c r="E234" s="15" t="s">
        <v>12</v>
      </c>
      <c r="F234" s="15" t="s">
        <v>29</v>
      </c>
      <c r="G234" s="15" t="s">
        <v>107</v>
      </c>
      <c r="H234" s="22">
        <v>4120</v>
      </c>
      <c r="I234" s="27">
        <v>46068</v>
      </c>
      <c r="J234" s="27">
        <v>46082</v>
      </c>
      <c r="K234" s="28">
        <v>32718.7</v>
      </c>
      <c r="L234" s="29">
        <f>SUM(TabProd[[#This Row],[Personal]:[Engineering]])</f>
        <v>32718.7</v>
      </c>
      <c r="M234" s="31" t="str">
        <f>IF(TabProd[[#This Row],[Amount Charged]]&lt;&gt;TabProd[[#This Row],[Value]],TabProd[[#This Row],[Amount Charged]]-TabProd[[#This Row],[Value]],"")</f>
        <v/>
      </c>
      <c r="N234" s="24">
        <v>5543</v>
      </c>
      <c r="O234" s="27">
        <v>46083</v>
      </c>
      <c r="P234" s="37">
        <v>1767</v>
      </c>
      <c r="Q234" s="34">
        <v>31460.240000000002</v>
      </c>
      <c r="R234" s="16">
        <v>46083</v>
      </c>
      <c r="S234" s="15">
        <f t="shared" si="12"/>
        <v>1</v>
      </c>
      <c r="T234" s="38">
        <v>1087</v>
      </c>
      <c r="U234" s="34">
        <v>1258.46</v>
      </c>
      <c r="V234" s="16">
        <v>46083</v>
      </c>
      <c r="W234" s="15">
        <f t="shared" si="13"/>
        <v>1</v>
      </c>
      <c r="X234" s="23">
        <f>TabProd[[#This Row],[Value]]-TabProd[[#This Row],[InvoiceTotal Value]]-TabProd[[#This Row],[Rental Equipment Invoice Value]]+AR234</f>
        <v>-9.0949470177292824E-13</v>
      </c>
      <c r="Y234" s="14">
        <v>14</v>
      </c>
      <c r="Z234" s="14"/>
      <c r="AA234" s="15">
        <f t="shared" si="14"/>
        <v>14</v>
      </c>
      <c r="AB234" s="13">
        <v>31460.240000000002</v>
      </c>
      <c r="AC234" s="13"/>
      <c r="AD234" s="13"/>
      <c r="AE234" s="13"/>
      <c r="AF234" s="13"/>
      <c r="AG234" s="13">
        <v>1258.46</v>
      </c>
      <c r="AH234" s="13"/>
      <c r="AI234" s="13"/>
      <c r="AJ234" s="13"/>
      <c r="AK234" s="13"/>
      <c r="AL234" s="13"/>
      <c r="AM234" s="13"/>
      <c r="AN234" s="13"/>
      <c r="AO234" s="13"/>
      <c r="AP234" s="20">
        <f t="shared" si="15"/>
        <v>32718.7</v>
      </c>
      <c r="AQ234" s="13">
        <f>IF(TabProd[[#This Row],[Total Daily]]=0,"",TabProd[[#This Row],[Total]]/TabProd[[#This Row],[Total Daily]])</f>
        <v>2337.0500000000002</v>
      </c>
    </row>
    <row r="235" spans="1:43" x14ac:dyDescent="0.3">
      <c r="A235" s="26">
        <v>46054</v>
      </c>
      <c r="B235" s="24" t="s">
        <v>101</v>
      </c>
      <c r="C235" s="14"/>
      <c r="D235" s="22">
        <v>3427</v>
      </c>
      <c r="E235" s="15" t="s">
        <v>12</v>
      </c>
      <c r="F235" s="15" t="s">
        <v>29</v>
      </c>
      <c r="G235" s="15" t="s">
        <v>107</v>
      </c>
      <c r="H235" s="22">
        <v>4892</v>
      </c>
      <c r="I235" s="27">
        <v>46068</v>
      </c>
      <c r="J235" s="27">
        <v>46082</v>
      </c>
      <c r="K235" s="28">
        <v>72988.02</v>
      </c>
      <c r="L235" s="29">
        <f>SUM(TabProd[[#This Row],[Personal]:[Engineering]])</f>
        <v>72988.02</v>
      </c>
      <c r="M235" s="31" t="str">
        <f>IF(TabProd[[#This Row],[Amount Charged]]&lt;&gt;TabProd[[#This Row],[Value]],TabProd[[#This Row],[Amount Charged]]-TabProd[[#This Row],[Value]],"")</f>
        <v/>
      </c>
      <c r="N235" s="24">
        <v>5544</v>
      </c>
      <c r="O235" s="27">
        <v>46083</v>
      </c>
      <c r="P235" s="37">
        <v>1768</v>
      </c>
      <c r="Q235" s="34">
        <v>58725.8</v>
      </c>
      <c r="R235" s="16">
        <v>46087</v>
      </c>
      <c r="S235" s="15">
        <f t="shared" si="12"/>
        <v>5</v>
      </c>
      <c r="T235" s="38">
        <v>1088</v>
      </c>
      <c r="U235" s="55">
        <v>14262.22</v>
      </c>
      <c r="V235" s="16"/>
      <c r="W235" s="15" t="str">
        <f t="shared" si="13"/>
        <v/>
      </c>
      <c r="X235" s="23">
        <f>TabProd[[#This Row],[Value]]-TabProd[[#This Row],[InvoiceTotal Value]]-TabProd[[#This Row],[Rental Equipment Invoice Value]]+AR235</f>
        <v>1.8189894035458565E-12</v>
      </c>
      <c r="Y235" s="14">
        <v>28</v>
      </c>
      <c r="Z235" s="14"/>
      <c r="AA235" s="15">
        <f t="shared" si="14"/>
        <v>28</v>
      </c>
      <c r="AB235" s="13">
        <v>58725.8</v>
      </c>
      <c r="AC235" s="13"/>
      <c r="AD235" s="13"/>
      <c r="AE235" s="13"/>
      <c r="AF235" s="13"/>
      <c r="AG235" s="13">
        <v>14262.22</v>
      </c>
      <c r="AH235" s="13"/>
      <c r="AI235" s="13"/>
      <c r="AJ235" s="13"/>
      <c r="AK235" s="13"/>
      <c r="AL235" s="13"/>
      <c r="AM235" s="13"/>
      <c r="AN235" s="13"/>
      <c r="AO235" s="13"/>
      <c r="AP235" s="20">
        <f t="shared" si="15"/>
        <v>72988.02</v>
      </c>
      <c r="AQ235" s="13">
        <f>IF(TabProd[[#This Row],[Total Daily]]=0,"",TabProd[[#This Row],[Total]]/TabProd[[#This Row],[Total Daily]])</f>
        <v>2606.7150000000001</v>
      </c>
    </row>
    <row r="236" spans="1:43" x14ac:dyDescent="0.3">
      <c r="A236" s="26">
        <v>46054</v>
      </c>
      <c r="B236" s="24" t="s">
        <v>101</v>
      </c>
      <c r="C236" s="14"/>
      <c r="D236" s="22">
        <v>3459</v>
      </c>
      <c r="E236" s="15" t="s">
        <v>10</v>
      </c>
      <c r="F236" s="15" t="s">
        <v>53</v>
      </c>
      <c r="G236" s="15" t="s">
        <v>116</v>
      </c>
      <c r="H236" s="22">
        <v>4880</v>
      </c>
      <c r="I236" s="27">
        <v>46068</v>
      </c>
      <c r="J236" s="27">
        <v>46081</v>
      </c>
      <c r="K236" s="28">
        <v>155112</v>
      </c>
      <c r="L236" s="29">
        <f>SUM(TabProd[[#This Row],[Personal]:[Engineering]])</f>
        <v>155112</v>
      </c>
      <c r="M236" s="31" t="str">
        <f>IF(TabProd[[#This Row],[Amount Charged]]&lt;&gt;TabProd[[#This Row],[Value]],TabProd[[#This Row],[Amount Charged]]-TabProd[[#This Row],[Value]],"")</f>
        <v/>
      </c>
      <c r="N236" s="24">
        <v>5565</v>
      </c>
      <c r="O236" s="27">
        <v>46086</v>
      </c>
      <c r="P236" s="37">
        <v>1832</v>
      </c>
      <c r="Q236" s="34">
        <v>88752</v>
      </c>
      <c r="R236" s="16">
        <v>46113</v>
      </c>
      <c r="S236" s="15">
        <f t="shared" si="12"/>
        <v>32</v>
      </c>
      <c r="T236" s="38">
        <v>1121</v>
      </c>
      <c r="U236" s="34">
        <v>66360</v>
      </c>
      <c r="V236" s="16">
        <v>46113</v>
      </c>
      <c r="W236" s="15">
        <f t="shared" si="13"/>
        <v>32</v>
      </c>
      <c r="X236" s="23">
        <f>TabProd[[#This Row],[Value]]-TabProd[[#This Row],[InvoiceTotal Value]]-TabProd[[#This Row],[Rental Equipment Invoice Value]]+AR236</f>
        <v>0</v>
      </c>
      <c r="Y236" s="14">
        <v>42</v>
      </c>
      <c r="Z236" s="14"/>
      <c r="AA236" s="15">
        <f t="shared" si="14"/>
        <v>42</v>
      </c>
      <c r="AB236" s="13">
        <v>86352</v>
      </c>
      <c r="AC236" s="13"/>
      <c r="AD236" s="13">
        <v>2400</v>
      </c>
      <c r="AE236" s="13"/>
      <c r="AF236" s="13"/>
      <c r="AG236" s="13">
        <v>66360</v>
      </c>
      <c r="AH236" s="13"/>
      <c r="AI236" s="13"/>
      <c r="AJ236" s="13"/>
      <c r="AK236" s="13"/>
      <c r="AL236" s="13"/>
      <c r="AM236" s="13"/>
      <c r="AN236" s="13"/>
      <c r="AO236" s="13"/>
      <c r="AP236" s="20">
        <f t="shared" si="15"/>
        <v>155112</v>
      </c>
      <c r="AQ236" s="13">
        <f>IF(TabProd[[#This Row],[Total Daily]]=0,"",TabProd[[#This Row],[Total]]/TabProd[[#This Row],[Total Daily]])</f>
        <v>3693.1428571428573</v>
      </c>
    </row>
    <row r="237" spans="1:43" x14ac:dyDescent="0.3">
      <c r="A237" s="26">
        <v>46054</v>
      </c>
      <c r="B237" s="24" t="s">
        <v>101</v>
      </c>
      <c r="C237" s="14"/>
      <c r="D237" s="22">
        <v>3637</v>
      </c>
      <c r="E237" s="15" t="s">
        <v>11</v>
      </c>
      <c r="F237" s="15" t="s">
        <v>28</v>
      </c>
      <c r="G237" s="15" t="s">
        <v>145</v>
      </c>
      <c r="H237" s="22" t="s">
        <v>146</v>
      </c>
      <c r="I237" s="27">
        <v>46069</v>
      </c>
      <c r="J237" s="27">
        <v>46083</v>
      </c>
      <c r="K237" s="28">
        <v>157957.98000000001</v>
      </c>
      <c r="L237" s="29">
        <f>SUM(TabProd[[#This Row],[Personal]:[Engineering]])</f>
        <v>157957.97999999998</v>
      </c>
      <c r="M237" s="31" t="str">
        <f>IF(TabProd[[#This Row],[Amount Charged]]&lt;&gt;TabProd[[#This Row],[Value]],TabProd[[#This Row],[Amount Charged]]-TabProd[[#This Row],[Value]],"")</f>
        <v/>
      </c>
      <c r="N237" s="24">
        <v>5485</v>
      </c>
      <c r="O237" s="27">
        <v>46085</v>
      </c>
      <c r="P237" s="37">
        <v>1778</v>
      </c>
      <c r="Q237" s="34">
        <v>102987.98</v>
      </c>
      <c r="R237" s="16">
        <v>46091</v>
      </c>
      <c r="S237" s="15">
        <f t="shared" si="12"/>
        <v>8</v>
      </c>
      <c r="T237" s="38">
        <v>1097</v>
      </c>
      <c r="U237" s="34">
        <v>54970</v>
      </c>
      <c r="V237" s="16">
        <v>46091</v>
      </c>
      <c r="W237" s="15">
        <f t="shared" si="13"/>
        <v>8</v>
      </c>
      <c r="X237" s="23">
        <f>TabProd[[#This Row],[Value]]-TabProd[[#This Row],[InvoiceTotal Value]]-TabProd[[#This Row],[Rental Equipment Invoice Value]]+AR237</f>
        <v>-1.4551915228366852E-11</v>
      </c>
      <c r="Y237" s="14">
        <v>39</v>
      </c>
      <c r="Z237" s="14"/>
      <c r="AA237" s="15">
        <f t="shared" si="14"/>
        <v>39</v>
      </c>
      <c r="AB237" s="13">
        <v>92742</v>
      </c>
      <c r="AC237" s="13"/>
      <c r="AD237" s="13">
        <v>8648.36</v>
      </c>
      <c r="AE237" s="13">
        <v>1597.62</v>
      </c>
      <c r="AF237" s="13"/>
      <c r="AG237" s="13">
        <v>54970</v>
      </c>
      <c r="AH237" s="13"/>
      <c r="AI237" s="13"/>
      <c r="AJ237" s="13"/>
      <c r="AK237" s="13"/>
      <c r="AL237" s="13"/>
      <c r="AM237" s="13"/>
      <c r="AN237" s="13"/>
      <c r="AO237" s="13"/>
      <c r="AP237" s="20">
        <f t="shared" si="15"/>
        <v>157957.97999999998</v>
      </c>
      <c r="AQ237" s="13">
        <f>IF(TabProd[[#This Row],[Total Daily]]=0,"",TabProd[[#This Row],[Total]]/TabProd[[#This Row],[Total Daily]])</f>
        <v>4050.204615384615</v>
      </c>
    </row>
    <row r="238" spans="1:43" x14ac:dyDescent="0.3">
      <c r="A238" s="26">
        <v>46082</v>
      </c>
      <c r="B238" s="24" t="s">
        <v>101</v>
      </c>
      <c r="C238" s="14"/>
      <c r="D238" s="22">
        <v>3637</v>
      </c>
      <c r="E238" s="15" t="s">
        <v>11</v>
      </c>
      <c r="F238" s="15" t="s">
        <v>28</v>
      </c>
      <c r="G238" s="15" t="s">
        <v>145</v>
      </c>
      <c r="H238" s="22" t="s">
        <v>146</v>
      </c>
      <c r="I238" s="27">
        <v>46069</v>
      </c>
      <c r="J238" s="27">
        <v>46083</v>
      </c>
      <c r="K238" s="28">
        <v>19349.98</v>
      </c>
      <c r="L238" s="29">
        <f>SUM(TabProd[[#This Row],[Personal]:[Engineering]])</f>
        <v>19349.98</v>
      </c>
      <c r="M238" s="31" t="str">
        <f>IF(TabProd[[#This Row],[Amount Charged]]&lt;&gt;TabProd[[#This Row],[Value]],TabProd[[#This Row],[Amount Charged]]-TabProd[[#This Row],[Value]],"")</f>
        <v/>
      </c>
      <c r="N238" s="24">
        <v>5485</v>
      </c>
      <c r="O238" s="27">
        <v>46085</v>
      </c>
      <c r="P238" s="37">
        <v>1778</v>
      </c>
      <c r="Q238" s="34">
        <v>17379.98</v>
      </c>
      <c r="R238" s="16">
        <v>46091</v>
      </c>
      <c r="S238" s="15">
        <f t="shared" si="12"/>
        <v>8</v>
      </c>
      <c r="T238" s="38">
        <v>1097</v>
      </c>
      <c r="U238" s="34">
        <v>1970</v>
      </c>
      <c r="V238" s="16">
        <v>46091</v>
      </c>
      <c r="W238" s="15">
        <f t="shared" si="13"/>
        <v>8</v>
      </c>
      <c r="X238" s="23">
        <f>TabProd[[#This Row],[Value]]-TabProd[[#This Row],[InvoiceTotal Value]]-TabProd[[#This Row],[Rental Equipment Invoice Value]]+AR238</f>
        <v>0</v>
      </c>
      <c r="Y238" s="14">
        <v>3</v>
      </c>
      <c r="Z238" s="14"/>
      <c r="AA238" s="15">
        <f t="shared" si="14"/>
        <v>3</v>
      </c>
      <c r="AB238" s="13">
        <v>7134</v>
      </c>
      <c r="AC238" s="13"/>
      <c r="AD238" s="13">
        <v>8648.36</v>
      </c>
      <c r="AE238" s="13">
        <v>1597.62</v>
      </c>
      <c r="AF238" s="13"/>
      <c r="AG238" s="13">
        <v>1970</v>
      </c>
      <c r="AH238" s="13"/>
      <c r="AI238" s="13"/>
      <c r="AJ238" s="13"/>
      <c r="AK238" s="13"/>
      <c r="AL238" s="13"/>
      <c r="AM238" s="13"/>
      <c r="AN238" s="13"/>
      <c r="AO238" s="13"/>
      <c r="AP238" s="20">
        <f t="shared" si="15"/>
        <v>19349.98</v>
      </c>
      <c r="AQ238" s="13">
        <f>IF(TabProd[[#This Row],[Total Daily]]=0,"",TabProd[[#This Row],[Total]]/TabProd[[#This Row],[Total Daily]])</f>
        <v>6449.9933333333329</v>
      </c>
    </row>
    <row r="239" spans="1:43" x14ac:dyDescent="0.3">
      <c r="A239" s="26">
        <v>46054</v>
      </c>
      <c r="B239" s="24" t="s">
        <v>101</v>
      </c>
      <c r="C239" s="14"/>
      <c r="D239" s="22">
        <v>3221</v>
      </c>
      <c r="E239" s="15" t="s">
        <v>10</v>
      </c>
      <c r="F239" s="15" t="s">
        <v>26</v>
      </c>
      <c r="G239" s="15" t="s">
        <v>147</v>
      </c>
      <c r="H239" s="22">
        <v>4307</v>
      </c>
      <c r="I239" s="27">
        <v>46069</v>
      </c>
      <c r="J239" s="27">
        <v>46087</v>
      </c>
      <c r="K239" s="28">
        <v>58786.080000000002</v>
      </c>
      <c r="L239" s="29">
        <f>SUM(TabProd[[#This Row],[Personal]:[Engineering]])</f>
        <v>58786.080000000002</v>
      </c>
      <c r="M239" s="31" t="str">
        <f>IF(TabProd[[#This Row],[Amount Charged]]&lt;&gt;TabProd[[#This Row],[Value]],TabProd[[#This Row],[Amount Charged]]-TabProd[[#This Row],[Value]],"")</f>
        <v/>
      </c>
      <c r="N239" s="24">
        <v>5571</v>
      </c>
      <c r="O239" s="27">
        <v>46091</v>
      </c>
      <c r="P239" s="37">
        <v>1835</v>
      </c>
      <c r="Q239" s="34">
        <v>49018.239999999998</v>
      </c>
      <c r="R239" s="16">
        <v>46113</v>
      </c>
      <c r="S239" s="15">
        <f t="shared" si="12"/>
        <v>26</v>
      </c>
      <c r="T239" s="38">
        <v>1125</v>
      </c>
      <c r="U239" s="34">
        <v>9767.84</v>
      </c>
      <c r="V239" s="16">
        <v>46113</v>
      </c>
      <c r="W239" s="15">
        <f t="shared" si="13"/>
        <v>26</v>
      </c>
      <c r="X239" s="23">
        <f>TabProd[[#This Row],[Value]]-TabProd[[#This Row],[InvoiceTotal Value]]-TabProd[[#This Row],[Rental Equipment Invoice Value]]+AR239</f>
        <v>3.637978807091713E-12</v>
      </c>
      <c r="Y239" s="14">
        <v>24</v>
      </c>
      <c r="Z239" s="14"/>
      <c r="AA239" s="15">
        <f t="shared" si="14"/>
        <v>24</v>
      </c>
      <c r="AB239" s="13">
        <v>47185.3</v>
      </c>
      <c r="AC239" s="13"/>
      <c r="AD239" s="13">
        <v>1832.94</v>
      </c>
      <c r="AE239" s="13"/>
      <c r="AF239" s="13"/>
      <c r="AG239" s="13">
        <v>6547.84</v>
      </c>
      <c r="AH239" s="13">
        <v>3220</v>
      </c>
      <c r="AI239" s="13"/>
      <c r="AJ239" s="13"/>
      <c r="AK239" s="13"/>
      <c r="AL239" s="13"/>
      <c r="AM239" s="13"/>
      <c r="AN239" s="13"/>
      <c r="AO239" s="13"/>
      <c r="AP239" s="20">
        <f t="shared" si="15"/>
        <v>58786.080000000002</v>
      </c>
      <c r="AQ239" s="13">
        <f>IF(TabProd[[#This Row],[Total Daily]]=0,"",TabProd[[#This Row],[Total]]/TabProd[[#This Row],[Total Daily]])</f>
        <v>2449.42</v>
      </c>
    </row>
    <row r="240" spans="1:43" x14ac:dyDescent="0.3">
      <c r="A240" s="26">
        <v>46082</v>
      </c>
      <c r="B240" s="24" t="s">
        <v>101</v>
      </c>
      <c r="C240" s="14"/>
      <c r="D240" s="22">
        <v>3221</v>
      </c>
      <c r="E240" s="15" t="s">
        <v>10</v>
      </c>
      <c r="F240" s="15" t="s">
        <v>26</v>
      </c>
      <c r="G240" s="15" t="s">
        <v>147</v>
      </c>
      <c r="H240" s="22">
        <v>4307</v>
      </c>
      <c r="I240" s="27">
        <v>46069</v>
      </c>
      <c r="J240" s="27">
        <v>46087</v>
      </c>
      <c r="K240" s="28">
        <v>35553.32</v>
      </c>
      <c r="L240" s="29">
        <f>SUM(TabProd[[#This Row],[Personal]:[Engineering]])</f>
        <v>35553.319999999992</v>
      </c>
      <c r="M240" s="31" t="str">
        <f>IF(TabProd[[#This Row],[Amount Charged]]&lt;&gt;TabProd[[#This Row],[Value]],TabProd[[#This Row],[Amount Charged]]-TabProd[[#This Row],[Value]],"")</f>
        <v/>
      </c>
      <c r="N240" s="24">
        <v>5571</v>
      </c>
      <c r="O240" s="27">
        <v>46091</v>
      </c>
      <c r="P240" s="37">
        <v>1835</v>
      </c>
      <c r="Q240" s="34">
        <v>31460.92</v>
      </c>
      <c r="R240" s="16">
        <v>46113</v>
      </c>
      <c r="S240" s="15">
        <f t="shared" si="12"/>
        <v>26</v>
      </c>
      <c r="T240" s="38">
        <v>1125</v>
      </c>
      <c r="U240" s="34">
        <v>4092.3999999999996</v>
      </c>
      <c r="V240" s="16">
        <v>46113</v>
      </c>
      <c r="W240" s="15">
        <f t="shared" si="13"/>
        <v>26</v>
      </c>
      <c r="X240" s="23">
        <f>TabProd[[#This Row],[Value]]-TabProd[[#This Row],[InvoiceTotal Value]]-TabProd[[#This Row],[Rental Equipment Invoice Value]]+AR240</f>
        <v>-5.4569682106375694E-12</v>
      </c>
      <c r="Y240" s="14">
        <v>15</v>
      </c>
      <c r="Z240" s="14"/>
      <c r="AA240" s="15">
        <f t="shared" si="14"/>
        <v>15</v>
      </c>
      <c r="AB240" s="13">
        <v>29140.28</v>
      </c>
      <c r="AC240" s="13"/>
      <c r="AD240" s="13">
        <v>1832.94</v>
      </c>
      <c r="AE240" s="13"/>
      <c r="AF240" s="13"/>
      <c r="AG240" s="13">
        <v>4092.3999999999996</v>
      </c>
      <c r="AH240" s="13"/>
      <c r="AI240" s="13"/>
      <c r="AJ240" s="13"/>
      <c r="AK240" s="13"/>
      <c r="AL240" s="13">
        <v>487.7</v>
      </c>
      <c r="AM240" s="13"/>
      <c r="AN240" s="13"/>
      <c r="AO240" s="13"/>
      <c r="AP240" s="20">
        <f t="shared" si="15"/>
        <v>35553.319999999992</v>
      </c>
      <c r="AQ240" s="13">
        <f>IF(TabProd[[#This Row],[Total Daily]]=0,"",TabProd[[#This Row],[Total]]/TabProd[[#This Row],[Total Daily]])</f>
        <v>2370.221333333333</v>
      </c>
    </row>
    <row r="241" spans="1:43" x14ac:dyDescent="0.3">
      <c r="A241" s="26"/>
      <c r="B241" s="24"/>
      <c r="C241" s="14"/>
      <c r="D241" s="22">
        <v>3261</v>
      </c>
      <c r="E241" s="15" t="s">
        <v>13</v>
      </c>
      <c r="F241" s="15" t="s">
        <v>33</v>
      </c>
      <c r="G241" s="15" t="s">
        <v>103</v>
      </c>
      <c r="H241" s="22">
        <v>4565</v>
      </c>
      <c r="I241" s="27">
        <v>46071</v>
      </c>
      <c r="J241" s="27">
        <v>46071</v>
      </c>
      <c r="K241" s="28"/>
      <c r="L241" s="29">
        <f>SUM(TabProd[[#This Row],[Personal]:[Engineering]])</f>
        <v>0</v>
      </c>
      <c r="M241" s="31" t="str">
        <f>IF(TabProd[[#This Row],[Amount Charged]]&lt;&gt;TabProd[[#This Row],[Value]],TabProd[[#This Row],[Amount Charged]]-TabProd[[#This Row],[Value]],"")</f>
        <v/>
      </c>
      <c r="N241" s="24"/>
      <c r="O241" s="27"/>
      <c r="P241" s="37"/>
      <c r="Q241" s="34"/>
      <c r="R241" s="16"/>
      <c r="S241" s="15" t="str">
        <f t="shared" si="12"/>
        <v/>
      </c>
      <c r="T241" s="38"/>
      <c r="U241" s="34"/>
      <c r="V241" s="16"/>
      <c r="W241" s="15" t="str">
        <f t="shared" si="13"/>
        <v/>
      </c>
      <c r="X241" s="23">
        <f>TabProd[[#This Row],[Value]]-TabProd[[#This Row],[InvoiceTotal Value]]-TabProd[[#This Row],[Rental Equipment Invoice Value]]+AR240</f>
        <v>0</v>
      </c>
      <c r="Y241" s="14"/>
      <c r="Z241" s="14"/>
      <c r="AA241" s="15">
        <f t="shared" si="14"/>
        <v>0</v>
      </c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20">
        <f t="shared" si="15"/>
        <v>0</v>
      </c>
      <c r="AQ241" s="13" t="str">
        <f>IF(TabProd[[#This Row],[Total Daily]]=0,"",TabProd[[#This Row],[Total]]/TabProd[[#This Row],[Total Daily]])</f>
        <v/>
      </c>
    </row>
    <row r="242" spans="1:43" x14ac:dyDescent="0.3">
      <c r="A242" s="26">
        <v>46054</v>
      </c>
      <c r="B242" s="24" t="s">
        <v>101</v>
      </c>
      <c r="C242" s="14"/>
      <c r="D242" s="22">
        <v>3671</v>
      </c>
      <c r="E242" s="15" t="s">
        <v>10</v>
      </c>
      <c r="F242" s="15" t="s">
        <v>26</v>
      </c>
      <c r="G242" s="15" t="s">
        <v>160</v>
      </c>
      <c r="H242" s="22">
        <v>5364</v>
      </c>
      <c r="I242" s="27">
        <v>46071</v>
      </c>
      <c r="J242" s="27">
        <v>46087</v>
      </c>
      <c r="K242" s="28">
        <v>37721.72</v>
      </c>
      <c r="L242" s="29">
        <f>SUM(TabProd[[#This Row],[Personal]:[Engineering]])</f>
        <v>37721.72</v>
      </c>
      <c r="M242" s="31" t="str">
        <f>IF(TabProd[[#This Row],[Amount Charged]]&lt;&gt;TabProd[[#This Row],[Value]],TabProd[[#This Row],[Amount Charged]]-TabProd[[#This Row],[Value]],"")</f>
        <v/>
      </c>
      <c r="N242" s="24" t="s">
        <v>215</v>
      </c>
      <c r="O242" s="27">
        <v>46092</v>
      </c>
      <c r="P242" s="37" t="s">
        <v>216</v>
      </c>
      <c r="Q242" s="34">
        <v>26941.72</v>
      </c>
      <c r="R242" s="16">
        <v>46132</v>
      </c>
      <c r="S242" s="15">
        <f t="shared" si="12"/>
        <v>45</v>
      </c>
      <c r="T242" s="38" t="s">
        <v>217</v>
      </c>
      <c r="U242" s="34">
        <v>10780</v>
      </c>
      <c r="V242" s="16">
        <v>46129</v>
      </c>
      <c r="W242" s="15">
        <f t="shared" si="13"/>
        <v>42</v>
      </c>
      <c r="X242" s="23">
        <f>TabProd[[#This Row],[Value]]-TabProd[[#This Row],[InvoiceTotal Value]]-TabProd[[#This Row],[Rental Equipment Invoice Value]]+AR242</f>
        <v>0</v>
      </c>
      <c r="Y242" s="14">
        <v>14</v>
      </c>
      <c r="Z242" s="14"/>
      <c r="AA242" s="15">
        <f t="shared" si="14"/>
        <v>14</v>
      </c>
      <c r="AB242" s="13">
        <v>26941.72</v>
      </c>
      <c r="AC242" s="13"/>
      <c r="AD242" s="13"/>
      <c r="AE242" s="13"/>
      <c r="AF242" s="13"/>
      <c r="AG242" s="13">
        <v>10780</v>
      </c>
      <c r="AH242" s="13"/>
      <c r="AI242" s="13"/>
      <c r="AJ242" s="13"/>
      <c r="AK242" s="13"/>
      <c r="AL242" s="13"/>
      <c r="AM242" s="13"/>
      <c r="AN242" s="13"/>
      <c r="AO242" s="13"/>
      <c r="AP242" s="20">
        <f t="shared" si="15"/>
        <v>37721.72</v>
      </c>
      <c r="AQ242" s="13">
        <f>IF(TabProd[[#This Row],[Total Daily]]=0,"",TabProd[[#This Row],[Total]]/TabProd[[#This Row],[Total Daily]])</f>
        <v>2694.4085714285716</v>
      </c>
    </row>
    <row r="243" spans="1:43" x14ac:dyDescent="0.3">
      <c r="A243" s="26">
        <v>46082</v>
      </c>
      <c r="B243" s="24" t="s">
        <v>101</v>
      </c>
      <c r="C243" s="14"/>
      <c r="D243" s="22">
        <v>3671</v>
      </c>
      <c r="E243" s="15" t="s">
        <v>10</v>
      </c>
      <c r="F243" s="15" t="s">
        <v>26</v>
      </c>
      <c r="G243" s="15" t="s">
        <v>160</v>
      </c>
      <c r="H243" s="22">
        <v>5364</v>
      </c>
      <c r="I243" s="27">
        <v>46071</v>
      </c>
      <c r="J243" s="27">
        <v>46087</v>
      </c>
      <c r="K243" s="28">
        <v>88730.68</v>
      </c>
      <c r="L243" s="29">
        <f>SUM(TabProd[[#This Row],[Personal]:[Engineering]])</f>
        <v>88730.68</v>
      </c>
      <c r="M243" s="31" t="str">
        <f>IF(TabProd[[#This Row],[Amount Charged]]&lt;&gt;TabProd[[#This Row],[Value]],TabProd[[#This Row],[Amount Charged]]-TabProd[[#This Row],[Value]],"")</f>
        <v/>
      </c>
      <c r="N243" s="24" t="s">
        <v>215</v>
      </c>
      <c r="O243" s="27">
        <v>46092</v>
      </c>
      <c r="P243" s="37" t="s">
        <v>216</v>
      </c>
      <c r="Q243" s="34">
        <v>82850.679999999993</v>
      </c>
      <c r="R243" s="16">
        <v>46132</v>
      </c>
      <c r="S243" s="15">
        <f t="shared" si="12"/>
        <v>45</v>
      </c>
      <c r="T243" s="38" t="s">
        <v>217</v>
      </c>
      <c r="U243" s="34">
        <v>5880</v>
      </c>
      <c r="V243" s="16">
        <v>46129</v>
      </c>
      <c r="W243" s="15">
        <f t="shared" si="13"/>
        <v>42</v>
      </c>
      <c r="X243" s="23">
        <f>TabProd[[#This Row],[Value]]-TabProd[[#This Row],[InvoiceTotal Value]]-TabProd[[#This Row],[Rental Equipment Invoice Value]]+AR243</f>
        <v>0</v>
      </c>
      <c r="Y243" s="14">
        <v>41</v>
      </c>
      <c r="Z243" s="14"/>
      <c r="AA243" s="15">
        <f t="shared" si="14"/>
        <v>41</v>
      </c>
      <c r="AB243" s="13">
        <v>79121.98</v>
      </c>
      <c r="AC243" s="13"/>
      <c r="AD243" s="13">
        <v>3728.7</v>
      </c>
      <c r="AE243" s="13"/>
      <c r="AF243" s="13"/>
      <c r="AG243" s="13">
        <v>5880</v>
      </c>
      <c r="AH243" s="13"/>
      <c r="AI243" s="13"/>
      <c r="AJ243" s="13"/>
      <c r="AK243" s="13"/>
      <c r="AL243" s="13"/>
      <c r="AM243" s="13"/>
      <c r="AN243" s="13"/>
      <c r="AO243" s="13"/>
      <c r="AP243" s="20">
        <f t="shared" si="15"/>
        <v>88730.68</v>
      </c>
      <c r="AQ243" s="13">
        <f>IF(TabProd[[#This Row],[Total Daily]]=0,"",TabProd[[#This Row],[Total]]/TabProd[[#This Row],[Total Daily]])</f>
        <v>2164.1629268292681</v>
      </c>
    </row>
    <row r="244" spans="1:43" x14ac:dyDescent="0.3">
      <c r="A244" s="26">
        <v>46143</v>
      </c>
      <c r="B244" s="24" t="s">
        <v>101</v>
      </c>
      <c r="C244" s="14"/>
      <c r="D244" s="22">
        <v>3680</v>
      </c>
      <c r="E244" s="15" t="s">
        <v>13</v>
      </c>
      <c r="F244" s="15" t="s">
        <v>52</v>
      </c>
      <c r="G244" s="15" t="s">
        <v>141</v>
      </c>
      <c r="H244" s="22">
        <v>5386</v>
      </c>
      <c r="I244" s="27">
        <v>46073</v>
      </c>
      <c r="J244" s="27">
        <v>46106</v>
      </c>
      <c r="K244" s="28">
        <v>-25640</v>
      </c>
      <c r="L244" s="29">
        <f>SUM(TabProd[[#This Row],[Personal]:[Engineering]])</f>
        <v>-25640</v>
      </c>
      <c r="M244" s="31" t="str">
        <f>IF(TabProd[[#This Row],[Amount Charged]]&lt;&gt;TabProd[[#This Row],[Value]],TabProd[[#This Row],[Amount Charged]]-TabProd[[#This Row],[Value]],"")</f>
        <v/>
      </c>
      <c r="N244" s="24">
        <v>5616</v>
      </c>
      <c r="O244" s="27">
        <v>46108</v>
      </c>
      <c r="P244" s="37">
        <v>1872</v>
      </c>
      <c r="Q244" s="98">
        <v>-25640</v>
      </c>
      <c r="R244" s="16">
        <v>46126</v>
      </c>
      <c r="S244" s="15">
        <f t="shared" si="12"/>
        <v>20</v>
      </c>
      <c r="T244" s="38"/>
      <c r="U244" s="34"/>
      <c r="V244" s="16"/>
      <c r="W244" s="15" t="str">
        <f t="shared" si="13"/>
        <v/>
      </c>
      <c r="X244" s="23">
        <f>TabProd[[#This Row],[Value]]-TabProd[[#This Row],[InvoiceTotal Value]]-TabProd[[#This Row],[Rental Equipment Invoice Value]]+AR244</f>
        <v>0</v>
      </c>
      <c r="Y244" s="14">
        <v>-8</v>
      </c>
      <c r="Z244" s="14"/>
      <c r="AA244" s="15">
        <f t="shared" si="14"/>
        <v>-8</v>
      </c>
      <c r="AB244" s="13">
        <v>-18160</v>
      </c>
      <c r="AC244" s="13"/>
      <c r="AD244" s="13">
        <v>-580</v>
      </c>
      <c r="AE244" s="13"/>
      <c r="AF244" s="13"/>
      <c r="AG244" s="13">
        <v>-6900</v>
      </c>
      <c r="AH244" s="13"/>
      <c r="AI244" s="13"/>
      <c r="AJ244" s="13"/>
      <c r="AK244" s="13"/>
      <c r="AL244" s="13"/>
      <c r="AM244" s="13"/>
      <c r="AN244" s="13"/>
      <c r="AO244" s="13"/>
      <c r="AP244" s="20">
        <f t="shared" si="15"/>
        <v>-25640</v>
      </c>
      <c r="AQ244" s="13">
        <f>IF(TabProd[[#This Row],[Total Daily]]=0,"",TabProd[[#This Row],[Total]]/TabProd[[#This Row],[Total Daily]])</f>
        <v>3205</v>
      </c>
    </row>
    <row r="245" spans="1:43" x14ac:dyDescent="0.3">
      <c r="A245" s="26">
        <v>46054</v>
      </c>
      <c r="B245" s="24" t="s">
        <v>101</v>
      </c>
      <c r="C245" s="14"/>
      <c r="D245" s="22">
        <v>3681</v>
      </c>
      <c r="E245" s="15" t="s">
        <v>8</v>
      </c>
      <c r="F245" s="15" t="s">
        <v>50</v>
      </c>
      <c r="G245" s="15" t="s">
        <v>103</v>
      </c>
      <c r="H245" s="22">
        <v>5209</v>
      </c>
      <c r="I245" s="27">
        <v>46073</v>
      </c>
      <c r="J245" s="27">
        <v>46081</v>
      </c>
      <c r="K245" s="28">
        <v>30540.15</v>
      </c>
      <c r="L245" s="29">
        <f>SUM(TabProd[[#This Row],[Personal]:[Engineering]])</f>
        <v>30540.15</v>
      </c>
      <c r="M245" s="31" t="str">
        <f>IF(TabProd[[#This Row],[Amount Charged]]&lt;&gt;TabProd[[#This Row],[Value]],TabProd[[#This Row],[Amount Charged]]-TabProd[[#This Row],[Value]],"")</f>
        <v/>
      </c>
      <c r="N245" s="24">
        <v>5547</v>
      </c>
      <c r="O245" s="27"/>
      <c r="P245" s="37"/>
      <c r="Q245" s="34"/>
      <c r="R245" s="16"/>
      <c r="S245" s="15" t="str">
        <f t="shared" si="12"/>
        <v/>
      </c>
      <c r="T245" s="38">
        <v>1104</v>
      </c>
      <c r="U245" s="34">
        <v>30540.15</v>
      </c>
      <c r="V245" s="16">
        <v>46094</v>
      </c>
      <c r="W245" s="15">
        <f t="shared" si="13"/>
        <v>13</v>
      </c>
      <c r="X245" s="23">
        <f>TabProd[[#This Row],[Value]]-TabProd[[#This Row],[InvoiceTotal Value]]-TabProd[[#This Row],[Rental Equipment Invoice Value]]+AR244</f>
        <v>0</v>
      </c>
      <c r="Y245" s="14"/>
      <c r="Z245" s="14"/>
      <c r="AA245" s="15">
        <f t="shared" si="14"/>
        <v>0</v>
      </c>
      <c r="AB245" s="13"/>
      <c r="AC245" s="13"/>
      <c r="AD245" s="13"/>
      <c r="AE245" s="13"/>
      <c r="AF245" s="13"/>
      <c r="AG245" s="13">
        <v>30540.15</v>
      </c>
      <c r="AH245" s="13"/>
      <c r="AI245" s="13"/>
      <c r="AJ245" s="13"/>
      <c r="AK245" s="13"/>
      <c r="AL245" s="13"/>
      <c r="AM245" s="13"/>
      <c r="AN245" s="13"/>
      <c r="AO245" s="13"/>
      <c r="AP245" s="20">
        <f t="shared" si="15"/>
        <v>30540.15</v>
      </c>
      <c r="AQ245" s="13" t="str">
        <f>IF(TabProd[[#This Row],[Total Daily]]=0,"",TabProd[[#This Row],[Total]]/TabProd[[#This Row],[Total Daily]])</f>
        <v/>
      </c>
    </row>
    <row r="246" spans="1:43" x14ac:dyDescent="0.3">
      <c r="A246" s="26">
        <v>46082</v>
      </c>
      <c r="B246" s="24" t="s">
        <v>101</v>
      </c>
      <c r="C246" s="14"/>
      <c r="D246" s="22">
        <v>3681</v>
      </c>
      <c r="E246" s="15" t="s">
        <v>8</v>
      </c>
      <c r="F246" s="15" t="s">
        <v>50</v>
      </c>
      <c r="G246" s="15" t="s">
        <v>103</v>
      </c>
      <c r="H246" s="22">
        <v>5209</v>
      </c>
      <c r="I246" s="27">
        <v>46073</v>
      </c>
      <c r="J246" s="27">
        <v>46081</v>
      </c>
      <c r="K246" s="28">
        <v>43.13</v>
      </c>
      <c r="L246" s="29">
        <f>SUM(TabProd[[#This Row],[Personal]:[Engineering]])</f>
        <v>43.13</v>
      </c>
      <c r="M246" s="31" t="str">
        <f>IF(TabProd[[#This Row],[Amount Charged]]&lt;&gt;TabProd[[#This Row],[Value]],TabProd[[#This Row],[Amount Charged]]-TabProd[[#This Row],[Value]],"")</f>
        <v/>
      </c>
      <c r="N246" s="24">
        <v>5547</v>
      </c>
      <c r="O246" s="27"/>
      <c r="P246" s="37"/>
      <c r="Q246" s="34"/>
      <c r="R246" s="16"/>
      <c r="S246" s="15" t="str">
        <f t="shared" si="12"/>
        <v/>
      </c>
      <c r="T246" s="38">
        <v>1104</v>
      </c>
      <c r="U246" s="34">
        <v>43.13</v>
      </c>
      <c r="V246" s="16">
        <v>46094</v>
      </c>
      <c r="W246" s="15">
        <f t="shared" si="13"/>
        <v>13</v>
      </c>
      <c r="X246" s="23">
        <f>TabProd[[#This Row],[Value]]-TabProd[[#This Row],[InvoiceTotal Value]]-TabProd[[#This Row],[Rental Equipment Invoice Value]]+AR246</f>
        <v>0</v>
      </c>
      <c r="Y246" s="14"/>
      <c r="Z246" s="14"/>
      <c r="AA246" s="15">
        <f t="shared" si="14"/>
        <v>0</v>
      </c>
      <c r="AB246" s="13"/>
      <c r="AC246" s="13"/>
      <c r="AD246" s="13"/>
      <c r="AE246" s="13"/>
      <c r="AF246" s="13"/>
      <c r="AG246" s="13"/>
      <c r="AH246" s="13">
        <v>43.13</v>
      </c>
      <c r="AI246" s="13"/>
      <c r="AJ246" s="13"/>
      <c r="AK246" s="13"/>
      <c r="AL246" s="13"/>
      <c r="AM246" s="13"/>
      <c r="AN246" s="13"/>
      <c r="AO246" s="13"/>
      <c r="AP246" s="20">
        <f t="shared" si="15"/>
        <v>43.13</v>
      </c>
      <c r="AQ246" s="13" t="str">
        <f>IF(TabProd[[#This Row],[Total Daily]]=0,"",TabProd[[#This Row],[Total]]/TabProd[[#This Row],[Total Daily]])</f>
        <v/>
      </c>
    </row>
    <row r="247" spans="1:43" x14ac:dyDescent="0.3">
      <c r="A247" s="26">
        <v>46054</v>
      </c>
      <c r="B247" s="24" t="s">
        <v>101</v>
      </c>
      <c r="C247" s="14"/>
      <c r="D247" s="22">
        <v>3680</v>
      </c>
      <c r="E247" s="15" t="s">
        <v>13</v>
      </c>
      <c r="F247" s="15" t="s">
        <v>52</v>
      </c>
      <c r="G247" s="15" t="s">
        <v>141</v>
      </c>
      <c r="H247" s="22">
        <v>5386</v>
      </c>
      <c r="I247" s="27">
        <v>46073</v>
      </c>
      <c r="J247" s="27">
        <v>46106</v>
      </c>
      <c r="K247" s="28">
        <v>25640</v>
      </c>
      <c r="L247" s="29">
        <f>SUM(TabProd[[#This Row],[Personal]:[Engineering]])</f>
        <v>25640</v>
      </c>
      <c r="M247" s="31" t="str">
        <f>IF(TabProd[[#This Row],[Amount Charged]]&lt;&gt;TabProd[[#This Row],[Value]],TabProd[[#This Row],[Amount Charged]]-TabProd[[#This Row],[Value]],"")</f>
        <v/>
      </c>
      <c r="N247" s="24">
        <v>5616</v>
      </c>
      <c r="O247" s="27">
        <v>46108</v>
      </c>
      <c r="P247" s="37">
        <v>1872</v>
      </c>
      <c r="Q247" s="98">
        <v>25640</v>
      </c>
      <c r="R247" s="16">
        <v>46126</v>
      </c>
      <c r="S247" s="15">
        <f t="shared" si="12"/>
        <v>20</v>
      </c>
      <c r="T247" s="38"/>
      <c r="U247" s="34"/>
      <c r="V247" s="16"/>
      <c r="W247" s="15" t="str">
        <f t="shared" si="13"/>
        <v/>
      </c>
      <c r="X247" s="23">
        <f>TabProd[[#This Row],[Value]]-TabProd[[#This Row],[InvoiceTotal Value]]-TabProd[[#This Row],[Rental Equipment Invoice Value]]+AR247</f>
        <v>0</v>
      </c>
      <c r="Y247" s="14">
        <v>8</v>
      </c>
      <c r="Z247" s="14"/>
      <c r="AA247" s="15">
        <f t="shared" si="14"/>
        <v>8</v>
      </c>
      <c r="AB247" s="13">
        <v>18160</v>
      </c>
      <c r="AC247" s="13"/>
      <c r="AD247" s="13">
        <v>580</v>
      </c>
      <c r="AE247" s="13"/>
      <c r="AF247" s="13"/>
      <c r="AG247" s="13">
        <v>6900</v>
      </c>
      <c r="AH247" s="13"/>
      <c r="AI247" s="13"/>
      <c r="AJ247" s="13"/>
      <c r="AK247" s="13"/>
      <c r="AL247" s="13"/>
      <c r="AM247" s="13"/>
      <c r="AN247" s="13"/>
      <c r="AO247" s="13"/>
      <c r="AP247" s="20">
        <f t="shared" si="15"/>
        <v>25640</v>
      </c>
      <c r="AQ247" s="13">
        <f>IF(TabProd[[#This Row],[Total Daily]]=0,"",TabProd[[#This Row],[Total]]/TabProd[[#This Row],[Total Daily]])</f>
        <v>3205</v>
      </c>
    </row>
    <row r="248" spans="1:43" x14ac:dyDescent="0.3">
      <c r="A248" s="26">
        <v>46082</v>
      </c>
      <c r="B248" s="24" t="s">
        <v>101</v>
      </c>
      <c r="C248" s="14"/>
      <c r="D248" s="22">
        <v>3680</v>
      </c>
      <c r="E248" s="15" t="s">
        <v>13</v>
      </c>
      <c r="F248" s="15" t="s">
        <v>52</v>
      </c>
      <c r="G248" s="15" t="s">
        <v>141</v>
      </c>
      <c r="H248" s="22">
        <v>5386</v>
      </c>
      <c r="I248" s="27">
        <v>46073</v>
      </c>
      <c r="J248" s="27">
        <v>46106</v>
      </c>
      <c r="K248" s="28">
        <v>262430</v>
      </c>
      <c r="L248" s="29">
        <f>SUM(TabProd[[#This Row],[Personal]:[Engineering]])</f>
        <v>262430</v>
      </c>
      <c r="M248" s="31" t="str">
        <f>IF(TabProd[[#This Row],[Amount Charged]]&lt;&gt;TabProd[[#This Row],[Value]],TabProd[[#This Row],[Amount Charged]]-TabProd[[#This Row],[Value]],"")</f>
        <v/>
      </c>
      <c r="N248" s="24">
        <v>5616</v>
      </c>
      <c r="O248" s="27">
        <v>46108</v>
      </c>
      <c r="P248" s="37">
        <v>1872</v>
      </c>
      <c r="Q248" s="98">
        <v>158730</v>
      </c>
      <c r="R248" s="16">
        <v>46126</v>
      </c>
      <c r="S248" s="15">
        <f t="shared" si="12"/>
        <v>20</v>
      </c>
      <c r="T248" s="38">
        <v>1147</v>
      </c>
      <c r="U248" s="98">
        <v>103700</v>
      </c>
      <c r="V248" s="16">
        <v>46126</v>
      </c>
      <c r="W248" s="15">
        <f t="shared" si="13"/>
        <v>20</v>
      </c>
      <c r="X248" s="23">
        <f>TabProd[[#This Row],[Value]]-TabProd[[#This Row],[InvoiceTotal Value]]-TabProd[[#This Row],[Rental Equipment Invoice Value]]+AR248</f>
        <v>0</v>
      </c>
      <c r="Y248" s="14">
        <v>67</v>
      </c>
      <c r="Z248" s="14"/>
      <c r="AA248" s="15">
        <f t="shared" si="14"/>
        <v>67</v>
      </c>
      <c r="AB248" s="13">
        <v>152090</v>
      </c>
      <c r="AC248" s="13"/>
      <c r="AD248" s="13">
        <v>4060</v>
      </c>
      <c r="AE248" s="13"/>
      <c r="AF248" s="13"/>
      <c r="AG248" s="13">
        <v>103700</v>
      </c>
      <c r="AH248" s="13">
        <v>2580</v>
      </c>
      <c r="AI248" s="13"/>
      <c r="AJ248" s="13"/>
      <c r="AK248" s="13"/>
      <c r="AL248" s="13"/>
      <c r="AM248" s="13"/>
      <c r="AN248" s="13"/>
      <c r="AO248" s="13"/>
      <c r="AP248" s="20">
        <f t="shared" si="15"/>
        <v>262430</v>
      </c>
      <c r="AQ248" s="13">
        <f>IF(TabProd[[#This Row],[Total Daily]]=0,"",TabProd[[#This Row],[Total]]/TabProd[[#This Row],[Total Daily]])</f>
        <v>3916.8656716417909</v>
      </c>
    </row>
    <row r="249" spans="1:43" x14ac:dyDescent="0.3">
      <c r="A249" s="26">
        <v>46054</v>
      </c>
      <c r="B249" s="24" t="s">
        <v>101</v>
      </c>
      <c r="C249" s="14"/>
      <c r="D249" s="22">
        <v>3415</v>
      </c>
      <c r="E249" s="15" t="s">
        <v>10</v>
      </c>
      <c r="F249" s="15" t="s">
        <v>35</v>
      </c>
      <c r="G249" s="15" t="s">
        <v>120</v>
      </c>
      <c r="H249" s="22">
        <v>4874</v>
      </c>
      <c r="I249" s="27">
        <v>46074</v>
      </c>
      <c r="J249" s="27">
        <v>46093</v>
      </c>
      <c r="K249" s="28">
        <v>35000</v>
      </c>
      <c r="L249" s="29">
        <f>SUM(TabProd[[#This Row],[Personal]:[Engineering]])</f>
        <v>35000</v>
      </c>
      <c r="M249" s="31" t="str">
        <f>IF(TabProd[[#This Row],[Amount Charged]]&lt;&gt;TabProd[[#This Row],[Value]],TabProd[[#This Row],[Amount Charged]]-TabProd[[#This Row],[Value]],"")</f>
        <v/>
      </c>
      <c r="N249" s="24">
        <v>5525</v>
      </c>
      <c r="O249" s="27"/>
      <c r="P249" s="37">
        <v>0</v>
      </c>
      <c r="Q249" s="34">
        <v>35000</v>
      </c>
      <c r="R249" s="16">
        <v>46119</v>
      </c>
      <c r="S249" s="15">
        <f t="shared" si="12"/>
        <v>26</v>
      </c>
      <c r="T249" s="38"/>
      <c r="U249" s="34"/>
      <c r="V249" s="16"/>
      <c r="W249" s="15" t="str">
        <f t="shared" si="13"/>
        <v/>
      </c>
      <c r="X249" s="23">
        <f>TabProd[[#This Row],[Value]]-TabProd[[#This Row],[InvoiceTotal Value]]-TabProd[[#This Row],[Rental Equipment Invoice Value]]+AR249</f>
        <v>0</v>
      </c>
      <c r="Y249" s="14">
        <v>24</v>
      </c>
      <c r="Z249" s="14"/>
      <c r="AA249" s="15">
        <f t="shared" si="14"/>
        <v>24</v>
      </c>
      <c r="AB249" s="13">
        <v>35000</v>
      </c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20">
        <f t="shared" si="15"/>
        <v>35000</v>
      </c>
      <c r="AQ249" s="13">
        <f>IF(TabProd[[#This Row],[Total Daily]]=0,"",TabProd[[#This Row],[Total]]/TabProd[[#This Row],[Total Daily]])</f>
        <v>1458.3333333333333</v>
      </c>
    </row>
    <row r="250" spans="1:43" x14ac:dyDescent="0.3">
      <c r="A250" s="26">
        <v>46082</v>
      </c>
      <c r="B250" s="24" t="s">
        <v>101</v>
      </c>
      <c r="C250" s="14"/>
      <c r="D250" s="22">
        <v>3415</v>
      </c>
      <c r="E250" s="15" t="s">
        <v>10</v>
      </c>
      <c r="F250" s="15" t="s">
        <v>35</v>
      </c>
      <c r="G250" s="15" t="s">
        <v>120</v>
      </c>
      <c r="H250" s="22">
        <v>4874</v>
      </c>
      <c r="I250" s="27">
        <v>46074</v>
      </c>
      <c r="J250" s="27">
        <v>46093</v>
      </c>
      <c r="K250" s="28">
        <v>-35000</v>
      </c>
      <c r="L250" s="29">
        <f>SUM(TabProd[[#This Row],[Personal]:[Engineering]])</f>
        <v>-35000</v>
      </c>
      <c r="M250" s="31" t="str">
        <f>IF(TabProd[[#This Row],[Amount Charged]]&lt;&gt;TabProd[[#This Row],[Value]],TabProd[[#This Row],[Amount Charged]]-TabProd[[#This Row],[Value]],"")</f>
        <v/>
      </c>
      <c r="N250" s="24">
        <v>5525</v>
      </c>
      <c r="O250" s="27"/>
      <c r="P250" s="37">
        <v>0</v>
      </c>
      <c r="Q250" s="34">
        <v>-35000</v>
      </c>
      <c r="R250" s="16">
        <v>46119</v>
      </c>
      <c r="S250" s="15">
        <f t="shared" si="12"/>
        <v>26</v>
      </c>
      <c r="T250" s="38"/>
      <c r="U250" s="34"/>
      <c r="V250" s="16"/>
      <c r="W250" s="15" t="str">
        <f t="shared" si="13"/>
        <v/>
      </c>
      <c r="X250" s="23">
        <f>TabProd[[#This Row],[Value]]-TabProd[[#This Row],[InvoiceTotal Value]]-TabProd[[#This Row],[Rental Equipment Invoice Value]]+AR250</f>
        <v>0</v>
      </c>
      <c r="Y250" s="14"/>
      <c r="Z250" s="14"/>
      <c r="AA250" s="15">
        <f t="shared" si="14"/>
        <v>0</v>
      </c>
      <c r="AB250" s="13">
        <v>-35000</v>
      </c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20">
        <f t="shared" si="15"/>
        <v>-35000</v>
      </c>
      <c r="AQ250" s="13" t="str">
        <f>IF(TabProd[[#This Row],[Total Daily]]=0,"",TabProd[[#This Row],[Total]]/TabProd[[#This Row],[Total Daily]])</f>
        <v/>
      </c>
    </row>
    <row r="251" spans="1:43" x14ac:dyDescent="0.3">
      <c r="A251" s="26">
        <v>46054</v>
      </c>
      <c r="B251" s="24" t="s">
        <v>101</v>
      </c>
      <c r="C251" s="14"/>
      <c r="D251" s="22">
        <v>3806</v>
      </c>
      <c r="E251" s="15" t="s">
        <v>9</v>
      </c>
      <c r="F251" s="15" t="s">
        <v>26</v>
      </c>
      <c r="G251" s="15" t="s">
        <v>123</v>
      </c>
      <c r="H251" s="22">
        <v>3380</v>
      </c>
      <c r="I251" s="27">
        <v>46074</v>
      </c>
      <c r="J251" s="27">
        <v>46088</v>
      </c>
      <c r="K251" s="28">
        <v>48140.26</v>
      </c>
      <c r="L251" s="29">
        <f>SUM(TabProd[[#This Row],[Personal]:[Engineering]])</f>
        <v>48140.26</v>
      </c>
      <c r="M251" s="31" t="str">
        <f>IF(TabProd[[#This Row],[Amount Charged]]&lt;&gt;TabProd[[#This Row],[Value]],TabProd[[#This Row],[Amount Charged]]-TabProd[[#This Row],[Value]],"")</f>
        <v/>
      </c>
      <c r="N251" s="24">
        <v>5532</v>
      </c>
      <c r="O251" s="27">
        <v>46091</v>
      </c>
      <c r="P251" s="37">
        <v>1791</v>
      </c>
      <c r="Q251" s="34">
        <v>48140.26</v>
      </c>
      <c r="R251" s="16">
        <v>46094</v>
      </c>
      <c r="S251" s="15">
        <f t="shared" si="12"/>
        <v>6</v>
      </c>
      <c r="T251" s="38"/>
      <c r="U251" s="34"/>
      <c r="V251" s="16"/>
      <c r="W251" s="15" t="str">
        <f t="shared" si="13"/>
        <v/>
      </c>
      <c r="X251" s="23">
        <f>TabProd[[#This Row],[Value]]-TabProd[[#This Row],[InvoiceTotal Value]]-TabProd[[#This Row],[Rental Equipment Invoice Value]]+AR251</f>
        <v>0</v>
      </c>
      <c r="Y251" s="14">
        <v>24</v>
      </c>
      <c r="Z251" s="14"/>
      <c r="AA251" s="15">
        <f t="shared" si="14"/>
        <v>24</v>
      </c>
      <c r="AB251" s="13">
        <v>46918.3</v>
      </c>
      <c r="AC251" s="13"/>
      <c r="AD251" s="13">
        <v>1221.96</v>
      </c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20">
        <f t="shared" si="15"/>
        <v>48140.26</v>
      </c>
      <c r="AQ251" s="13">
        <f>IF(TabProd[[#This Row],[Total Daily]]=0,"",TabProd[[#This Row],[Total]]/TabProd[[#This Row],[Total Daily]])</f>
        <v>2005.8441666666668</v>
      </c>
    </row>
    <row r="252" spans="1:43" x14ac:dyDescent="0.3">
      <c r="A252" s="26">
        <v>46082</v>
      </c>
      <c r="B252" s="24" t="s">
        <v>101</v>
      </c>
      <c r="C252" s="14"/>
      <c r="D252" s="22">
        <v>3806</v>
      </c>
      <c r="E252" s="15" t="s">
        <v>9</v>
      </c>
      <c r="F252" s="15" t="s">
        <v>26</v>
      </c>
      <c r="G252" s="15" t="s">
        <v>123</v>
      </c>
      <c r="H252" s="22">
        <v>3380</v>
      </c>
      <c r="I252" s="27">
        <v>46074</v>
      </c>
      <c r="J252" s="27">
        <v>46088</v>
      </c>
      <c r="K252" s="28">
        <v>42901.09</v>
      </c>
      <c r="L252" s="29">
        <f>SUM(TabProd[[#This Row],[Personal]:[Engineering]])</f>
        <v>42901.09</v>
      </c>
      <c r="M252" s="31" t="str">
        <f>IF(TabProd[[#This Row],[Amount Charged]]&lt;&gt;TabProd[[#This Row],[Value]],TabProd[[#This Row],[Amount Charged]]-TabProd[[#This Row],[Value]],"")</f>
        <v/>
      </c>
      <c r="N252" s="24">
        <v>5532</v>
      </c>
      <c r="O252" s="27">
        <v>46091</v>
      </c>
      <c r="P252" s="37">
        <v>1791</v>
      </c>
      <c r="Q252" s="34">
        <v>42901.09</v>
      </c>
      <c r="R252" s="16">
        <v>46094</v>
      </c>
      <c r="S252" s="15">
        <f t="shared" si="12"/>
        <v>6</v>
      </c>
      <c r="T252" s="38"/>
      <c r="U252" s="34"/>
      <c r="V252" s="16"/>
      <c r="W252" s="15" t="str">
        <f t="shared" si="13"/>
        <v/>
      </c>
      <c r="X252" s="23">
        <f>TabProd[[#This Row],[Value]]-TabProd[[#This Row],[InvoiceTotal Value]]-TabProd[[#This Row],[Rental Equipment Invoice Value]]+AR252</f>
        <v>0</v>
      </c>
      <c r="Y252" s="14">
        <v>18</v>
      </c>
      <c r="Z252" s="14"/>
      <c r="AA252" s="15">
        <f t="shared" si="14"/>
        <v>18</v>
      </c>
      <c r="AB252" s="13">
        <v>35188.729999999996</v>
      </c>
      <c r="AC252" s="13"/>
      <c r="AD252" s="13">
        <v>2443.92</v>
      </c>
      <c r="AE252" s="13"/>
      <c r="AF252" s="13"/>
      <c r="AG252" s="13"/>
      <c r="AH252" s="13"/>
      <c r="AI252" s="13"/>
      <c r="AJ252" s="13"/>
      <c r="AK252" s="13"/>
      <c r="AL252" s="13">
        <v>5268.44</v>
      </c>
      <c r="AM252" s="13"/>
      <c r="AN252" s="13"/>
      <c r="AO252" s="13"/>
      <c r="AP252" s="20">
        <f t="shared" si="15"/>
        <v>42901.09</v>
      </c>
      <c r="AQ252" s="13">
        <f>IF(TabProd[[#This Row],[Total Daily]]=0,"",TabProd[[#This Row],[Total]]/TabProd[[#This Row],[Total Daily]])</f>
        <v>2383.3938888888888</v>
      </c>
    </row>
    <row r="253" spans="1:43" x14ac:dyDescent="0.3">
      <c r="A253" s="26">
        <v>46054</v>
      </c>
      <c r="B253" s="24" t="s">
        <v>101</v>
      </c>
      <c r="C253" s="14"/>
      <c r="D253" s="22">
        <v>3630</v>
      </c>
      <c r="E253" s="15" t="s">
        <v>11</v>
      </c>
      <c r="F253" s="15" t="s">
        <v>53</v>
      </c>
      <c r="G253" s="15" t="s">
        <v>159</v>
      </c>
      <c r="H253" s="22">
        <v>5242</v>
      </c>
      <c r="I253" s="27">
        <v>46074</v>
      </c>
      <c r="J253" s="27">
        <v>46088</v>
      </c>
      <c r="K253" s="28">
        <v>147926.39999999999</v>
      </c>
      <c r="L253" s="29">
        <f>SUM(TabProd[[#This Row],[Personal]:[Engineering]])</f>
        <v>147926.39999999999</v>
      </c>
      <c r="M253" s="31" t="str">
        <f>IF(TabProd[[#This Row],[Amount Charged]]&lt;&gt;TabProd[[#This Row],[Value]],TabProd[[#This Row],[Amount Charged]]-TabProd[[#This Row],[Value]],"")</f>
        <v/>
      </c>
      <c r="N253" s="24">
        <v>5534</v>
      </c>
      <c r="O253" s="27">
        <v>46091</v>
      </c>
      <c r="P253" s="37">
        <v>1794</v>
      </c>
      <c r="Q253" s="34">
        <v>57146.400000000001</v>
      </c>
      <c r="R253" s="16">
        <v>46097</v>
      </c>
      <c r="S253" s="15">
        <f t="shared" si="12"/>
        <v>9</v>
      </c>
      <c r="T253" s="38">
        <v>1159</v>
      </c>
      <c r="U253" s="34">
        <v>90780</v>
      </c>
      <c r="V253" s="16">
        <v>46129</v>
      </c>
      <c r="W253" s="15">
        <f t="shared" si="13"/>
        <v>41</v>
      </c>
      <c r="X253" s="23">
        <f>TabProd[[#This Row],[Value]]-TabProd[[#This Row],[InvoiceTotal Value]]-TabProd[[#This Row],[Rental Equipment Invoice Value]]+AR253</f>
        <v>0</v>
      </c>
      <c r="Y253" s="14">
        <v>24</v>
      </c>
      <c r="Z253" s="14"/>
      <c r="AA253" s="15">
        <f t="shared" si="14"/>
        <v>24</v>
      </c>
      <c r="AB253" s="13">
        <v>55406.400000000001</v>
      </c>
      <c r="AC253" s="13"/>
      <c r="AD253" s="13">
        <v>1740</v>
      </c>
      <c r="AE253" s="13"/>
      <c r="AF253" s="13"/>
      <c r="AG253" s="13">
        <v>90780</v>
      </c>
      <c r="AH253" s="13"/>
      <c r="AI253" s="13"/>
      <c r="AJ253" s="13"/>
      <c r="AK253" s="13"/>
      <c r="AL253" s="13"/>
      <c r="AM253" s="13"/>
      <c r="AN253" s="13"/>
      <c r="AO253" s="13"/>
      <c r="AP253" s="20">
        <f t="shared" si="15"/>
        <v>147926.39999999999</v>
      </c>
      <c r="AQ253" s="13">
        <f>IF(TabProd[[#This Row],[Total Daily]]=0,"",TabProd[[#This Row],[Total]]/TabProd[[#This Row],[Total Daily]])</f>
        <v>6163.5999999999995</v>
      </c>
    </row>
    <row r="254" spans="1:43" x14ac:dyDescent="0.3">
      <c r="A254" s="26">
        <v>46082</v>
      </c>
      <c r="B254" s="24" t="s">
        <v>101</v>
      </c>
      <c r="C254" s="14"/>
      <c r="D254" s="22">
        <v>3630</v>
      </c>
      <c r="E254" s="15" t="s">
        <v>11</v>
      </c>
      <c r="F254" s="15" t="s">
        <v>53</v>
      </c>
      <c r="G254" s="15" t="s">
        <v>159</v>
      </c>
      <c r="H254" s="22">
        <v>5242</v>
      </c>
      <c r="I254" s="27">
        <v>46074</v>
      </c>
      <c r="J254" s="27">
        <v>46088</v>
      </c>
      <c r="K254" s="28">
        <v>66362.5</v>
      </c>
      <c r="L254" s="29">
        <f>SUM(TabProd[[#This Row],[Personal]:[Engineering]])</f>
        <v>66362.5</v>
      </c>
      <c r="M254" s="31" t="str">
        <f>IF(TabProd[[#This Row],[Amount Charged]]&lt;&gt;TabProd[[#This Row],[Value]],TabProd[[#This Row],[Amount Charged]]-TabProd[[#This Row],[Value]],"")</f>
        <v/>
      </c>
      <c r="N254" s="24">
        <v>5534</v>
      </c>
      <c r="O254" s="27">
        <v>46091</v>
      </c>
      <c r="P254" s="37">
        <v>1794</v>
      </c>
      <c r="Q254" s="34">
        <v>53682.5</v>
      </c>
      <c r="R254" s="16">
        <v>46097</v>
      </c>
      <c r="S254" s="15">
        <f t="shared" si="12"/>
        <v>9</v>
      </c>
      <c r="T254" s="38">
        <v>1159</v>
      </c>
      <c r="U254" s="34">
        <v>12680</v>
      </c>
      <c r="V254" s="16">
        <v>46129</v>
      </c>
      <c r="W254" s="15">
        <f t="shared" si="13"/>
        <v>41</v>
      </c>
      <c r="X254" s="23">
        <f>TabProd[[#This Row],[Value]]-TabProd[[#This Row],[InvoiceTotal Value]]-TabProd[[#This Row],[Rental Equipment Invoice Value]]+AR254</f>
        <v>0</v>
      </c>
      <c r="Y254" s="14">
        <v>21</v>
      </c>
      <c r="Z254" s="14"/>
      <c r="AA254" s="15">
        <f t="shared" si="14"/>
        <v>21</v>
      </c>
      <c r="AB254" s="13">
        <v>51942.5</v>
      </c>
      <c r="AC254" s="13"/>
      <c r="AD254" s="13">
        <v>1740</v>
      </c>
      <c r="AE254" s="13"/>
      <c r="AF254" s="13"/>
      <c r="AG254" s="13">
        <v>10680</v>
      </c>
      <c r="AH254" s="13">
        <v>2000</v>
      </c>
      <c r="AI254" s="13"/>
      <c r="AJ254" s="13"/>
      <c r="AK254" s="13"/>
      <c r="AL254" s="13"/>
      <c r="AM254" s="13"/>
      <c r="AN254" s="13"/>
      <c r="AO254" s="13"/>
      <c r="AP254" s="20">
        <f t="shared" si="15"/>
        <v>66362.5</v>
      </c>
      <c r="AQ254" s="13">
        <f>IF(TabProd[[#This Row],[Total Daily]]=0,"",TabProd[[#This Row],[Total]]/TabProd[[#This Row],[Total Daily]])</f>
        <v>3160.1190476190477</v>
      </c>
    </row>
    <row r="255" spans="1:43" x14ac:dyDescent="0.3">
      <c r="A255" s="26">
        <v>46113</v>
      </c>
      <c r="B255" s="24" t="s">
        <v>101</v>
      </c>
      <c r="C255" s="14"/>
      <c r="D255" s="22">
        <v>3630</v>
      </c>
      <c r="E255" s="15" t="s">
        <v>11</v>
      </c>
      <c r="F255" s="15" t="s">
        <v>53</v>
      </c>
      <c r="G255" s="15" t="s">
        <v>159</v>
      </c>
      <c r="H255" s="22">
        <v>5242</v>
      </c>
      <c r="I255" s="27">
        <v>46074</v>
      </c>
      <c r="J255" s="27">
        <v>46088</v>
      </c>
      <c r="K255" s="28">
        <v>-74760</v>
      </c>
      <c r="L255" s="29">
        <f>SUM(TabProd[[#This Row],[Personal]:[Engineering]])</f>
        <v>-74760</v>
      </c>
      <c r="M255" s="31" t="str">
        <f>IF(TabProd[[#This Row],[Amount Charged]]&lt;&gt;TabProd[[#This Row],[Value]],TabProd[[#This Row],[Amount Charged]]-TabProd[[#This Row],[Value]],"")</f>
        <v/>
      </c>
      <c r="N255" s="24">
        <v>5534</v>
      </c>
      <c r="O255" s="27">
        <v>46091</v>
      </c>
      <c r="P255" s="37">
        <v>1794</v>
      </c>
      <c r="Q255" s="34">
        <v>0</v>
      </c>
      <c r="R255" s="16">
        <v>46097</v>
      </c>
      <c r="S255" s="15">
        <f t="shared" si="12"/>
        <v>9</v>
      </c>
      <c r="T255" s="38">
        <v>1159</v>
      </c>
      <c r="U255" s="34">
        <v>-74760</v>
      </c>
      <c r="V255" s="16">
        <v>46129</v>
      </c>
      <c r="W255" s="15">
        <f t="shared" si="13"/>
        <v>41</v>
      </c>
      <c r="X255" s="23">
        <f>TabProd[[#This Row],[Value]]-TabProd[[#This Row],[InvoiceTotal Value]]-TabProd[[#This Row],[Rental Equipment Invoice Value]]+AR255</f>
        <v>0</v>
      </c>
      <c r="Y255" s="14"/>
      <c r="Z255" s="14"/>
      <c r="AA255" s="15">
        <f t="shared" si="14"/>
        <v>0</v>
      </c>
      <c r="AB255" s="13"/>
      <c r="AC255" s="13"/>
      <c r="AD255" s="13"/>
      <c r="AE255" s="13"/>
      <c r="AF255" s="13"/>
      <c r="AG255" s="13">
        <v>-74760</v>
      </c>
      <c r="AH255" s="13"/>
      <c r="AI255" s="13"/>
      <c r="AJ255" s="13"/>
      <c r="AK255" s="13"/>
      <c r="AL255" s="13"/>
      <c r="AM255" s="13"/>
      <c r="AN255" s="13"/>
      <c r="AO255" s="13"/>
      <c r="AP255" s="20">
        <f t="shared" si="15"/>
        <v>-74760</v>
      </c>
      <c r="AQ255" s="13" t="str">
        <f>IF(TabProd[[#This Row],[Total Daily]]=0,"",TabProd[[#This Row],[Total]]/TabProd[[#This Row],[Total Daily]])</f>
        <v/>
      </c>
    </row>
    <row r="256" spans="1:43" x14ac:dyDescent="0.3">
      <c r="A256" s="26">
        <v>46054</v>
      </c>
      <c r="B256" s="24" t="s">
        <v>101</v>
      </c>
      <c r="C256" s="14"/>
      <c r="D256" s="22">
        <v>3816</v>
      </c>
      <c r="E256" s="15" t="s">
        <v>9</v>
      </c>
      <c r="F256" s="15" t="s">
        <v>34</v>
      </c>
      <c r="G256" s="15" t="s">
        <v>154</v>
      </c>
      <c r="H256" s="22">
        <v>3970</v>
      </c>
      <c r="I256" s="27">
        <v>46074</v>
      </c>
      <c r="J256" s="27">
        <v>46088</v>
      </c>
      <c r="K256" s="28">
        <v>53284.43</v>
      </c>
      <c r="L256" s="29">
        <f>SUM(TabProd[[#This Row],[Personal]:[Engineering]])</f>
        <v>53284.430000000008</v>
      </c>
      <c r="M256" s="31" t="str">
        <f>IF(TabProd[[#This Row],[Amount Charged]]&lt;&gt;TabProd[[#This Row],[Value]],TabProd[[#This Row],[Amount Charged]]-TabProd[[#This Row],[Value]],"")</f>
        <v/>
      </c>
      <c r="N256" s="24">
        <v>5594</v>
      </c>
      <c r="O256" s="27">
        <v>46094</v>
      </c>
      <c r="P256" s="37">
        <v>1807</v>
      </c>
      <c r="Q256" s="34">
        <v>31970.639999999999</v>
      </c>
      <c r="R256" s="16">
        <v>46099</v>
      </c>
      <c r="S256" s="15">
        <f t="shared" si="12"/>
        <v>11</v>
      </c>
      <c r="T256" s="38">
        <v>1110</v>
      </c>
      <c r="U256" s="34">
        <v>21313.79</v>
      </c>
      <c r="V256" s="16">
        <v>46099</v>
      </c>
      <c r="W256" s="15">
        <f t="shared" si="13"/>
        <v>11</v>
      </c>
      <c r="X256" s="23">
        <f>TabProd[[#This Row],[Value]]-TabProd[[#This Row],[InvoiceTotal Value]]-TabProd[[#This Row],[Rental Equipment Invoice Value]]+AR256</f>
        <v>7.2759576141834259E-12</v>
      </c>
      <c r="Y256" s="14">
        <v>24</v>
      </c>
      <c r="Z256" s="14"/>
      <c r="AA256" s="15">
        <f t="shared" si="14"/>
        <v>24</v>
      </c>
      <c r="AB256" s="13">
        <v>31970.640000000003</v>
      </c>
      <c r="AC256" s="13"/>
      <c r="AD256" s="13"/>
      <c r="AE256" s="13"/>
      <c r="AF256" s="13"/>
      <c r="AG256" s="13">
        <v>21313.79</v>
      </c>
      <c r="AH256" s="13"/>
      <c r="AI256" s="13"/>
      <c r="AJ256" s="13"/>
      <c r="AK256" s="13"/>
      <c r="AL256" s="13"/>
      <c r="AM256" s="13"/>
      <c r="AN256" s="13"/>
      <c r="AO256" s="13"/>
      <c r="AP256" s="20">
        <f t="shared" si="15"/>
        <v>53284.430000000008</v>
      </c>
      <c r="AQ256" s="13">
        <f>IF(TabProd[[#This Row],[Total Daily]]=0,"",TabProd[[#This Row],[Total]]/TabProd[[#This Row],[Total Daily]])</f>
        <v>2220.1845833333336</v>
      </c>
    </row>
    <row r="257" spans="1:43" x14ac:dyDescent="0.3">
      <c r="A257" s="26">
        <v>46082</v>
      </c>
      <c r="B257" s="24" t="s">
        <v>101</v>
      </c>
      <c r="C257" s="14"/>
      <c r="D257" s="22">
        <v>3816</v>
      </c>
      <c r="E257" s="15" t="s">
        <v>9</v>
      </c>
      <c r="F257" s="15" t="s">
        <v>34</v>
      </c>
      <c r="G257" s="15" t="s">
        <v>154</v>
      </c>
      <c r="H257" s="22">
        <v>3970</v>
      </c>
      <c r="I257" s="27">
        <v>46074</v>
      </c>
      <c r="J257" s="27">
        <v>46088</v>
      </c>
      <c r="K257" s="28">
        <v>39963.33</v>
      </c>
      <c r="L257" s="29">
        <f>SUM(TabProd[[#This Row],[Personal]:[Engineering]])</f>
        <v>39963.33</v>
      </c>
      <c r="M257" s="31" t="str">
        <f>IF(TabProd[[#This Row],[Amount Charged]]&lt;&gt;TabProd[[#This Row],[Value]],TabProd[[#This Row],[Amount Charged]]-TabProd[[#This Row],[Value]],"")</f>
        <v/>
      </c>
      <c r="N257" s="24">
        <v>5594</v>
      </c>
      <c r="O257" s="27">
        <v>46094</v>
      </c>
      <c r="P257" s="37">
        <v>1807</v>
      </c>
      <c r="Q257" s="34">
        <v>23977.98</v>
      </c>
      <c r="R257" s="16">
        <v>46099</v>
      </c>
      <c r="S257" s="15">
        <f t="shared" si="12"/>
        <v>11</v>
      </c>
      <c r="T257" s="38">
        <v>1110</v>
      </c>
      <c r="U257" s="34">
        <v>15985.349999999999</v>
      </c>
      <c r="V257" s="16">
        <v>46099</v>
      </c>
      <c r="W257" s="15">
        <f t="shared" si="13"/>
        <v>11</v>
      </c>
      <c r="X257" s="23">
        <f>TabProd[[#This Row],[Value]]-TabProd[[#This Row],[InvoiceTotal Value]]-TabProd[[#This Row],[Rental Equipment Invoice Value]]+AR257</f>
        <v>3.637978807091713E-12</v>
      </c>
      <c r="Y257" s="14">
        <v>18</v>
      </c>
      <c r="Z257" s="14"/>
      <c r="AA257" s="15">
        <f t="shared" si="14"/>
        <v>18</v>
      </c>
      <c r="AB257" s="13">
        <v>23977.98</v>
      </c>
      <c r="AC257" s="13"/>
      <c r="AD257" s="13"/>
      <c r="AE257" s="13"/>
      <c r="AF257" s="13"/>
      <c r="AG257" s="13">
        <v>15985.349999999999</v>
      </c>
      <c r="AH257" s="13"/>
      <c r="AI257" s="13"/>
      <c r="AJ257" s="13"/>
      <c r="AK257" s="13"/>
      <c r="AL257" s="13"/>
      <c r="AM257" s="13"/>
      <c r="AN257" s="13"/>
      <c r="AO257" s="13"/>
      <c r="AP257" s="20">
        <f t="shared" si="15"/>
        <v>39963.33</v>
      </c>
      <c r="AQ257" s="13">
        <f>IF(TabProd[[#This Row],[Total Daily]]=0,"",TabProd[[#This Row],[Total]]/TabProd[[#This Row],[Total Daily]])</f>
        <v>2220.1849999999999</v>
      </c>
    </row>
    <row r="258" spans="1:43" x14ac:dyDescent="0.3">
      <c r="A258" s="26">
        <v>46113</v>
      </c>
      <c r="B258" s="24" t="s">
        <v>101</v>
      </c>
      <c r="C258" s="14"/>
      <c r="D258" s="35">
        <v>3678</v>
      </c>
      <c r="E258" s="15" t="s">
        <v>10</v>
      </c>
      <c r="F258" s="15" t="s">
        <v>26</v>
      </c>
      <c r="G258" s="15" t="s">
        <v>160</v>
      </c>
      <c r="H258" s="22">
        <v>5375</v>
      </c>
      <c r="I258" s="27">
        <v>46074</v>
      </c>
      <c r="J258" s="27">
        <v>46099</v>
      </c>
      <c r="K258" s="28">
        <v>39087.199999999997</v>
      </c>
      <c r="L258" s="29">
        <f>SUM(TabProd[[#This Row],[Personal]:[Engineering]])</f>
        <v>39087.199999999997</v>
      </c>
      <c r="M258" s="31" t="str">
        <f>IF(TabProd[[#This Row],[Amount Charged]]&lt;&gt;TabProd[[#This Row],[Value]],TabProd[[#This Row],[Amount Charged]]-TabProd[[#This Row],[Value]],"")</f>
        <v/>
      </c>
      <c r="N258" s="24">
        <v>5633</v>
      </c>
      <c r="O258" s="27">
        <v>46105</v>
      </c>
      <c r="P258" s="37">
        <v>1990</v>
      </c>
      <c r="Q258" s="34">
        <v>24117.84</v>
      </c>
      <c r="R258" s="16">
        <v>46132</v>
      </c>
      <c r="S258" s="15">
        <f t="shared" ref="S258:S321" si="16">IF(R258="","",R258-J258)</f>
        <v>33</v>
      </c>
      <c r="T258" s="38">
        <v>1176</v>
      </c>
      <c r="U258" s="34">
        <v>14969.36</v>
      </c>
      <c r="V258" s="16">
        <v>46132</v>
      </c>
      <c r="W258" s="15">
        <f t="shared" ref="W258:W321" si="17">IF(V258="","",V258-J258)</f>
        <v>33</v>
      </c>
      <c r="X258" s="23">
        <f>TabProd[[#This Row],[Value]]-TabProd[[#This Row],[InvoiceTotal Value]]-TabProd[[#This Row],[Rental Equipment Invoice Value]]+AR258</f>
        <v>-3.637978807091713E-12</v>
      </c>
      <c r="Y258" s="14"/>
      <c r="Z258" s="14"/>
      <c r="AA258" s="15">
        <f t="shared" ref="AA258:AA321" si="18">SUM(Y258:Z258)</f>
        <v>0</v>
      </c>
      <c r="AB258" s="13">
        <v>24117.84</v>
      </c>
      <c r="AC258" s="13"/>
      <c r="AD258" s="13"/>
      <c r="AE258" s="13"/>
      <c r="AF258" s="13"/>
      <c r="AG258" s="13">
        <v>14969.36</v>
      </c>
      <c r="AH258" s="13"/>
      <c r="AI258" s="13"/>
      <c r="AJ258" s="13"/>
      <c r="AK258" s="13"/>
      <c r="AL258" s="13"/>
      <c r="AM258" s="13"/>
      <c r="AN258" s="13"/>
      <c r="AO258" s="13"/>
      <c r="AP258" s="20">
        <f t="shared" ref="AP258:AP321" si="19">SUM(AB258:AO258)</f>
        <v>39087.199999999997</v>
      </c>
      <c r="AQ258" s="13" t="str">
        <f>IF(TabProd[[#This Row],[Total Daily]]=0,"",TabProd[[#This Row],[Total]]/TabProd[[#This Row],[Total Daily]])</f>
        <v/>
      </c>
    </row>
    <row r="259" spans="1:43" x14ac:dyDescent="0.3">
      <c r="A259" s="26">
        <v>46143</v>
      </c>
      <c r="B259" s="24" t="s">
        <v>101</v>
      </c>
      <c r="C259" s="14"/>
      <c r="D259" s="22">
        <v>3662</v>
      </c>
      <c r="E259" s="15" t="s">
        <v>10</v>
      </c>
      <c r="F259" s="15" t="s">
        <v>29</v>
      </c>
      <c r="G259" s="15" t="s">
        <v>126</v>
      </c>
      <c r="H259" s="22">
        <v>5324</v>
      </c>
      <c r="I259" s="27">
        <v>46075</v>
      </c>
      <c r="J259" s="27">
        <v>46107</v>
      </c>
      <c r="K259" s="28">
        <v>-8689.01</v>
      </c>
      <c r="L259" s="29">
        <f>SUM(TabProd[[#This Row],[Personal]:[Engineering]])</f>
        <v>-8689.010000000002</v>
      </c>
      <c r="M259" s="31" t="str">
        <f>IF(TabProd[[#This Row],[Amount Charged]]&lt;&gt;TabProd[[#This Row],[Value]],TabProd[[#This Row],[Amount Charged]]-TabProd[[#This Row],[Value]],"")</f>
        <v/>
      </c>
      <c r="N259" s="24">
        <v>5602</v>
      </c>
      <c r="O259" s="27">
        <v>46142</v>
      </c>
      <c r="P259" s="37">
        <v>1996</v>
      </c>
      <c r="Q259" s="34"/>
      <c r="R259" s="16">
        <v>46174</v>
      </c>
      <c r="S259" s="15">
        <f t="shared" si="16"/>
        <v>67</v>
      </c>
      <c r="T259" s="38"/>
      <c r="U259" s="34"/>
      <c r="V259" s="16"/>
      <c r="W259" s="15" t="str">
        <f t="shared" si="17"/>
        <v/>
      </c>
      <c r="X259" s="23">
        <f>TabProd[[#This Row],[Value]]-TabProd[[#This Row],[InvoiceTotal Value]]-TabProd[[#This Row],[Rental Equipment Invoice Value]]+AR259</f>
        <v>-8689.010000000002</v>
      </c>
      <c r="Y259" s="14">
        <v>-3</v>
      </c>
      <c r="Z259" s="14"/>
      <c r="AA259" s="15">
        <f t="shared" si="18"/>
        <v>-3</v>
      </c>
      <c r="AB259" s="13">
        <v>-8689.010000000002</v>
      </c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20">
        <f t="shared" si="19"/>
        <v>-8689.010000000002</v>
      </c>
      <c r="AQ259" s="13">
        <f>IF(TabProd[[#This Row],[Total Daily]]=0,"",TabProd[[#This Row],[Total]]/TabProd[[#This Row],[Total Daily]])</f>
        <v>2896.3366666666675</v>
      </c>
    </row>
    <row r="260" spans="1:43" x14ac:dyDescent="0.3">
      <c r="A260" s="26">
        <v>46054</v>
      </c>
      <c r="B260" s="24" t="s">
        <v>101</v>
      </c>
      <c r="C260" s="14"/>
      <c r="D260" s="22">
        <v>3662</v>
      </c>
      <c r="E260" s="15" t="s">
        <v>10</v>
      </c>
      <c r="F260" s="15" t="s">
        <v>29</v>
      </c>
      <c r="G260" s="15" t="s">
        <v>126</v>
      </c>
      <c r="H260" s="22">
        <v>5324</v>
      </c>
      <c r="I260" s="27">
        <v>46075</v>
      </c>
      <c r="J260" s="27">
        <v>46107</v>
      </c>
      <c r="K260" s="28">
        <v>17378.07</v>
      </c>
      <c r="L260" s="29">
        <f>SUM(TabProd[[#This Row],[Personal]:[Engineering]])</f>
        <v>17378.07</v>
      </c>
      <c r="M260" s="31" t="str">
        <f>IF(TabProd[[#This Row],[Amount Charged]]&lt;&gt;TabProd[[#This Row],[Value]],TabProd[[#This Row],[Amount Charged]]-TabProd[[#This Row],[Value]],"")</f>
        <v/>
      </c>
      <c r="N260" s="24" t="s">
        <v>173</v>
      </c>
      <c r="O260" s="27">
        <v>46142</v>
      </c>
      <c r="P260" s="37">
        <v>1996</v>
      </c>
      <c r="Q260" s="34">
        <v>17378.07</v>
      </c>
      <c r="R260" s="16">
        <v>46174</v>
      </c>
      <c r="S260" s="15">
        <f t="shared" si="16"/>
        <v>67</v>
      </c>
      <c r="T260" s="38"/>
      <c r="U260" s="34"/>
      <c r="V260" s="16"/>
      <c r="W260" s="15" t="str">
        <f t="shared" si="17"/>
        <v/>
      </c>
      <c r="X260" s="23">
        <f>TabProd[[#This Row],[Value]]-TabProd[[#This Row],[InvoiceTotal Value]]-TabProd[[#This Row],[Rental Equipment Invoice Value]]+AR260</f>
        <v>0</v>
      </c>
      <c r="Y260" s="14">
        <v>9</v>
      </c>
      <c r="Z260" s="14"/>
      <c r="AA260" s="15">
        <f t="shared" si="18"/>
        <v>9</v>
      </c>
      <c r="AB260" s="13">
        <v>17378.07</v>
      </c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20">
        <f t="shared" si="19"/>
        <v>17378.07</v>
      </c>
      <c r="AQ260" s="13">
        <f>IF(TabProd[[#This Row],[Total Daily]]=0,"",TabProd[[#This Row],[Total]]/TabProd[[#This Row],[Total Daily]])</f>
        <v>1930.8966666666665</v>
      </c>
    </row>
    <row r="261" spans="1:43" x14ac:dyDescent="0.3">
      <c r="A261" s="26">
        <v>46054</v>
      </c>
      <c r="B261" s="24" t="s">
        <v>101</v>
      </c>
      <c r="C261" s="14"/>
      <c r="D261" s="22">
        <v>3810</v>
      </c>
      <c r="E261" s="15" t="s">
        <v>9</v>
      </c>
      <c r="F261" s="15" t="s">
        <v>28</v>
      </c>
      <c r="G261" s="15" t="s">
        <v>158</v>
      </c>
      <c r="H261" s="22">
        <v>3701</v>
      </c>
      <c r="I261" s="27">
        <v>46075</v>
      </c>
      <c r="J261" s="27">
        <v>46089</v>
      </c>
      <c r="K261" s="28">
        <v>43855.28</v>
      </c>
      <c r="L261" s="29">
        <f>SUM(TabProd[[#This Row],[Personal]:[Engineering]])</f>
        <v>43855.28</v>
      </c>
      <c r="M261" s="31" t="str">
        <f>IF(TabProd[[#This Row],[Amount Charged]]&lt;&gt;TabProd[[#This Row],[Value]],TabProd[[#This Row],[Amount Charged]]-TabProd[[#This Row],[Value]],"")</f>
        <v/>
      </c>
      <c r="N261" s="24">
        <v>5548</v>
      </c>
      <c r="O261" s="27"/>
      <c r="P261" s="37">
        <v>1773</v>
      </c>
      <c r="Q261" s="34">
        <v>26313.17</v>
      </c>
      <c r="R261" s="16">
        <v>46091</v>
      </c>
      <c r="S261" s="15">
        <f t="shared" si="16"/>
        <v>2</v>
      </c>
      <c r="T261" s="38">
        <v>1092</v>
      </c>
      <c r="U261" s="34">
        <v>17542.112000000001</v>
      </c>
      <c r="V261" s="16">
        <v>46091</v>
      </c>
      <c r="W261" s="15">
        <f t="shared" si="17"/>
        <v>2</v>
      </c>
      <c r="X261" s="23">
        <f>TabProd[[#This Row],[Value]]-TabProd[[#This Row],[InvoiceTotal Value]]-TabProd[[#This Row],[Rental Equipment Invoice Value]]+AR261</f>
        <v>-2.0000000004074536E-3</v>
      </c>
      <c r="Y261" s="14">
        <v>21</v>
      </c>
      <c r="Z261" s="14"/>
      <c r="AA261" s="15">
        <f t="shared" si="18"/>
        <v>21</v>
      </c>
      <c r="AB261" s="13">
        <v>26313.167999999998</v>
      </c>
      <c r="AC261" s="13"/>
      <c r="AD261" s="13"/>
      <c r="AE261" s="13"/>
      <c r="AF261" s="13"/>
      <c r="AG261" s="13">
        <v>17542.112000000001</v>
      </c>
      <c r="AH261" s="13"/>
      <c r="AI261" s="13"/>
      <c r="AJ261" s="13"/>
      <c r="AK261" s="13"/>
      <c r="AL261" s="13"/>
      <c r="AM261" s="13"/>
      <c r="AN261" s="13"/>
      <c r="AO261" s="13"/>
      <c r="AP261" s="20">
        <f t="shared" si="19"/>
        <v>43855.28</v>
      </c>
      <c r="AQ261" s="13">
        <f>IF(TabProd[[#This Row],[Total Daily]]=0,"",TabProd[[#This Row],[Total]]/TabProd[[#This Row],[Total Daily]])</f>
        <v>2088.3466666666668</v>
      </c>
    </row>
    <row r="262" spans="1:43" x14ac:dyDescent="0.3">
      <c r="A262" s="26">
        <v>46082</v>
      </c>
      <c r="B262" s="24" t="s">
        <v>101</v>
      </c>
      <c r="C262" s="14"/>
      <c r="D262" s="22">
        <v>3810</v>
      </c>
      <c r="E262" s="15" t="s">
        <v>9</v>
      </c>
      <c r="F262" s="15" t="s">
        <v>28</v>
      </c>
      <c r="G262" s="15" t="s">
        <v>158</v>
      </c>
      <c r="H262" s="22">
        <v>3701</v>
      </c>
      <c r="I262" s="27">
        <v>46075</v>
      </c>
      <c r="J262" s="27">
        <v>46089</v>
      </c>
      <c r="K262" s="28">
        <v>52531.27</v>
      </c>
      <c r="L262" s="29">
        <f>SUM(TabProd[[#This Row],[Personal]:[Engineering]])</f>
        <v>52531.27</v>
      </c>
      <c r="M262" s="31" t="str">
        <f>IF(TabProd[[#This Row],[Amount Charged]]&lt;&gt;TabProd[[#This Row],[Value]],TabProd[[#This Row],[Amount Charged]]-TabProd[[#This Row],[Value]],"")</f>
        <v/>
      </c>
      <c r="N262" s="24">
        <v>5548</v>
      </c>
      <c r="O262" s="27"/>
      <c r="P262" s="37">
        <v>1773</v>
      </c>
      <c r="Q262" s="34">
        <v>31518.76</v>
      </c>
      <c r="R262" s="16">
        <v>46091</v>
      </c>
      <c r="S262" s="15">
        <f t="shared" si="16"/>
        <v>2</v>
      </c>
      <c r="T262" s="38">
        <v>1092</v>
      </c>
      <c r="U262" s="34">
        <v>21012.51</v>
      </c>
      <c r="V262" s="16">
        <v>46091</v>
      </c>
      <c r="W262" s="15">
        <f t="shared" si="17"/>
        <v>2</v>
      </c>
      <c r="X262" s="23">
        <f>TabProd[[#This Row],[Value]]-TabProd[[#This Row],[InvoiceTotal Value]]-TabProd[[#This Row],[Rental Equipment Invoice Value]]+AR262</f>
        <v>0</v>
      </c>
      <c r="Y262" s="14">
        <v>24</v>
      </c>
      <c r="Z262" s="14"/>
      <c r="AA262" s="15">
        <f t="shared" si="18"/>
        <v>24</v>
      </c>
      <c r="AB262" s="13">
        <v>31518.76</v>
      </c>
      <c r="AC262" s="13"/>
      <c r="AD262" s="13"/>
      <c r="AE262" s="13"/>
      <c r="AF262" s="13"/>
      <c r="AG262" s="13">
        <v>21012.51</v>
      </c>
      <c r="AH262" s="13"/>
      <c r="AI262" s="13"/>
      <c r="AJ262" s="13"/>
      <c r="AK262" s="13"/>
      <c r="AL262" s="13"/>
      <c r="AM262" s="13"/>
      <c r="AN262" s="13"/>
      <c r="AO262" s="13"/>
      <c r="AP262" s="20">
        <f t="shared" si="19"/>
        <v>52531.27</v>
      </c>
      <c r="AQ262" s="13">
        <f>IF(TabProd[[#This Row],[Total Daily]]=0,"",TabProd[[#This Row],[Total]]/TabProd[[#This Row],[Total Daily]])</f>
        <v>2188.8029166666665</v>
      </c>
    </row>
    <row r="263" spans="1:43" x14ac:dyDescent="0.3">
      <c r="A263" s="26">
        <v>46054</v>
      </c>
      <c r="B263" s="24" t="s">
        <v>101</v>
      </c>
      <c r="C263" s="14"/>
      <c r="D263" s="22">
        <v>3817</v>
      </c>
      <c r="E263" s="15" t="s">
        <v>9</v>
      </c>
      <c r="F263" s="15" t="s">
        <v>34</v>
      </c>
      <c r="G263" s="15" t="s">
        <v>155</v>
      </c>
      <c r="H263" s="22">
        <v>3970</v>
      </c>
      <c r="I263" s="27">
        <v>46075</v>
      </c>
      <c r="J263" s="27">
        <v>46089</v>
      </c>
      <c r="K263" s="28">
        <v>46623.88</v>
      </c>
      <c r="L263" s="29">
        <f>SUM(TabProd[[#This Row],[Personal]:[Engineering]])</f>
        <v>46623.880000000005</v>
      </c>
      <c r="M263" s="31" t="str">
        <f>IF(TabProd[[#This Row],[Amount Charged]]&lt;&gt;TabProd[[#This Row],[Value]],TabProd[[#This Row],[Amount Charged]]-TabProd[[#This Row],[Value]],"")</f>
        <v/>
      </c>
      <c r="N263" s="24">
        <v>5589</v>
      </c>
      <c r="O263" s="27">
        <v>46091</v>
      </c>
      <c r="P263" s="37">
        <v>1787</v>
      </c>
      <c r="Q263" s="34">
        <v>27974.31</v>
      </c>
      <c r="R263" s="16">
        <v>46092</v>
      </c>
      <c r="S263" s="15">
        <f t="shared" si="16"/>
        <v>3</v>
      </c>
      <c r="T263" s="38">
        <v>1100</v>
      </c>
      <c r="U263" s="34">
        <v>18649.57</v>
      </c>
      <c r="V263" s="16">
        <v>46092</v>
      </c>
      <c r="W263" s="15">
        <f t="shared" si="17"/>
        <v>3</v>
      </c>
      <c r="X263" s="23">
        <f>TabProd[[#This Row],[Value]]-TabProd[[#This Row],[InvoiceTotal Value]]-TabProd[[#This Row],[Rental Equipment Invoice Value]]+AR263</f>
        <v>3.637978807091713E-12</v>
      </c>
      <c r="Y263" s="14">
        <v>21</v>
      </c>
      <c r="Z263" s="14"/>
      <c r="AA263" s="15">
        <f t="shared" si="18"/>
        <v>21</v>
      </c>
      <c r="AB263" s="13">
        <v>27974.31</v>
      </c>
      <c r="AC263" s="13"/>
      <c r="AD263" s="13"/>
      <c r="AE263" s="13"/>
      <c r="AF263" s="13"/>
      <c r="AG263" s="13">
        <v>18649.57</v>
      </c>
      <c r="AH263" s="13"/>
      <c r="AI263" s="13"/>
      <c r="AJ263" s="13"/>
      <c r="AK263" s="13"/>
      <c r="AL263" s="13"/>
      <c r="AM263" s="13"/>
      <c r="AN263" s="13"/>
      <c r="AO263" s="13"/>
      <c r="AP263" s="20">
        <f t="shared" si="19"/>
        <v>46623.880000000005</v>
      </c>
      <c r="AQ263" s="13">
        <f>IF(TabProd[[#This Row],[Total Daily]]=0,"",TabProd[[#This Row],[Total]]/TabProd[[#This Row],[Total Daily]])</f>
        <v>2220.1847619047621</v>
      </c>
    </row>
    <row r="264" spans="1:43" x14ac:dyDescent="0.3">
      <c r="A264" s="26">
        <v>46082</v>
      </c>
      <c r="B264" s="24" t="s">
        <v>101</v>
      </c>
      <c r="C264" s="14"/>
      <c r="D264" s="22">
        <v>3817</v>
      </c>
      <c r="E264" s="15" t="s">
        <v>9</v>
      </c>
      <c r="F264" s="15" t="s">
        <v>34</v>
      </c>
      <c r="G264" s="15" t="s">
        <v>155</v>
      </c>
      <c r="H264" s="22">
        <v>3970</v>
      </c>
      <c r="I264" s="27">
        <v>46075</v>
      </c>
      <c r="J264" s="27">
        <v>46089</v>
      </c>
      <c r="K264" s="28">
        <v>46623.88</v>
      </c>
      <c r="L264" s="29">
        <f>SUM(TabProd[[#This Row],[Personal]:[Engineering]])</f>
        <v>46623.880000000005</v>
      </c>
      <c r="M264" s="31" t="str">
        <f>IF(TabProd[[#This Row],[Amount Charged]]&lt;&gt;TabProd[[#This Row],[Value]],TabProd[[#This Row],[Amount Charged]]-TabProd[[#This Row],[Value]],"")</f>
        <v/>
      </c>
      <c r="N264" s="24">
        <v>5589</v>
      </c>
      <c r="O264" s="27">
        <v>46091</v>
      </c>
      <c r="P264" s="37">
        <v>1787</v>
      </c>
      <c r="Q264" s="34">
        <v>27974.31</v>
      </c>
      <c r="R264" s="16">
        <v>46092</v>
      </c>
      <c r="S264" s="15">
        <f t="shared" si="16"/>
        <v>3</v>
      </c>
      <c r="T264" s="38">
        <v>1100</v>
      </c>
      <c r="U264" s="34">
        <v>18649.57</v>
      </c>
      <c r="V264" s="16">
        <v>46092</v>
      </c>
      <c r="W264" s="15">
        <f t="shared" si="17"/>
        <v>3</v>
      </c>
      <c r="X264" s="23">
        <f>TabProd[[#This Row],[Value]]-TabProd[[#This Row],[InvoiceTotal Value]]-TabProd[[#This Row],[Rental Equipment Invoice Value]]+AR264</f>
        <v>3.637978807091713E-12</v>
      </c>
      <c r="Y264" s="14">
        <v>21</v>
      </c>
      <c r="Z264" s="14"/>
      <c r="AA264" s="15">
        <f t="shared" si="18"/>
        <v>21</v>
      </c>
      <c r="AB264" s="13">
        <v>27974.31</v>
      </c>
      <c r="AC264" s="13"/>
      <c r="AD264" s="13"/>
      <c r="AE264" s="13"/>
      <c r="AF264" s="13"/>
      <c r="AG264" s="13">
        <v>18649.57</v>
      </c>
      <c r="AH264" s="13"/>
      <c r="AI264" s="13"/>
      <c r="AJ264" s="13"/>
      <c r="AK264" s="13"/>
      <c r="AL264" s="13"/>
      <c r="AM264" s="13"/>
      <c r="AN264" s="13"/>
      <c r="AO264" s="13"/>
      <c r="AP264" s="20">
        <f t="shared" si="19"/>
        <v>46623.880000000005</v>
      </c>
      <c r="AQ264" s="13">
        <f>IF(TabProd[[#This Row],[Total Daily]]=0,"",TabProd[[#This Row],[Total]]/TabProd[[#This Row],[Total Daily]])</f>
        <v>2220.1847619047621</v>
      </c>
    </row>
    <row r="265" spans="1:43" x14ac:dyDescent="0.3">
      <c r="A265" s="26">
        <v>46082</v>
      </c>
      <c r="B265" s="24" t="s">
        <v>101</v>
      </c>
      <c r="C265" s="14"/>
      <c r="D265" s="22">
        <v>3662</v>
      </c>
      <c r="E265" s="15" t="s">
        <v>10</v>
      </c>
      <c r="F265" s="15" t="s">
        <v>29</v>
      </c>
      <c r="G265" s="15" t="s">
        <v>126</v>
      </c>
      <c r="H265" s="22">
        <v>5324</v>
      </c>
      <c r="I265" s="27">
        <v>46075</v>
      </c>
      <c r="J265" s="27">
        <v>46107</v>
      </c>
      <c r="K265" s="28">
        <v>112957.01</v>
      </c>
      <c r="L265" s="29">
        <f>SUM(TabProd[[#This Row],[Personal]:[Engineering]])</f>
        <v>112957.01000000001</v>
      </c>
      <c r="M265" s="31" t="str">
        <f>IF(TabProd[[#This Row],[Amount Charged]]&lt;&gt;TabProd[[#This Row],[Value]],TabProd[[#This Row],[Amount Charged]]-TabProd[[#This Row],[Value]],"")</f>
        <v/>
      </c>
      <c r="N265" s="24" t="s">
        <v>173</v>
      </c>
      <c r="O265" s="27">
        <v>46142</v>
      </c>
      <c r="P265" s="37">
        <v>1996</v>
      </c>
      <c r="Q265" s="34">
        <v>104268</v>
      </c>
      <c r="R265" s="16">
        <v>46174</v>
      </c>
      <c r="S265" s="15">
        <f t="shared" si="16"/>
        <v>67</v>
      </c>
      <c r="T265" s="38"/>
      <c r="U265" s="34"/>
      <c r="V265" s="16"/>
      <c r="W265" s="15" t="str">
        <f t="shared" si="17"/>
        <v/>
      </c>
      <c r="X265" s="23">
        <f>TabProd[[#This Row],[Value]]-TabProd[[#This Row],[InvoiceTotal Value]]-TabProd[[#This Row],[Rental Equipment Invoice Value]]+AR265</f>
        <v>8689.0100000000093</v>
      </c>
      <c r="Y265" s="14">
        <v>57</v>
      </c>
      <c r="Z265" s="14"/>
      <c r="AA265" s="15">
        <f t="shared" si="18"/>
        <v>57</v>
      </c>
      <c r="AB265" s="13">
        <v>112957.01000000001</v>
      </c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20">
        <f t="shared" si="19"/>
        <v>112957.01000000001</v>
      </c>
      <c r="AQ265" s="13">
        <f>IF(TabProd[[#This Row],[Total Daily]]=0,"",TabProd[[#This Row],[Total]]/TabProd[[#This Row],[Total Daily]])</f>
        <v>1981.7019298245616</v>
      </c>
    </row>
    <row r="266" spans="1:43" x14ac:dyDescent="0.3">
      <c r="A266" s="26">
        <v>46054</v>
      </c>
      <c r="B266" s="24" t="s">
        <v>101</v>
      </c>
      <c r="C266" s="14"/>
      <c r="D266" s="22">
        <v>3808</v>
      </c>
      <c r="E266" s="15" t="s">
        <v>9</v>
      </c>
      <c r="F266" s="15" t="s">
        <v>26</v>
      </c>
      <c r="G266" s="15" t="s">
        <v>153</v>
      </c>
      <c r="H266" s="22">
        <v>3380</v>
      </c>
      <c r="I266" s="27">
        <v>46076</v>
      </c>
      <c r="J266" s="27">
        <v>46096</v>
      </c>
      <c r="K266" s="28">
        <v>38394.720000000001</v>
      </c>
      <c r="L266" s="29">
        <f>SUM(TabProd[[#This Row],[Personal]:[Engineering]])</f>
        <v>38394.720000000001</v>
      </c>
      <c r="M266" s="31" t="str">
        <f>IF(TabProd[[#This Row],[Amount Charged]]&lt;&gt;TabProd[[#This Row],[Value]],TabProd[[#This Row],[Amount Charged]]-TabProd[[#This Row],[Value]],"")</f>
        <v/>
      </c>
      <c r="N266" s="24">
        <v>5536</v>
      </c>
      <c r="O266" s="27">
        <v>46097</v>
      </c>
      <c r="P266" s="37">
        <v>1811</v>
      </c>
      <c r="Q266" s="34">
        <v>38394.720000000001</v>
      </c>
      <c r="R266" s="16">
        <v>46100</v>
      </c>
      <c r="S266" s="15">
        <f t="shared" si="16"/>
        <v>4</v>
      </c>
      <c r="T266" s="38"/>
      <c r="U266" s="34"/>
      <c r="V266" s="16"/>
      <c r="W266" s="15" t="str">
        <f t="shared" si="17"/>
        <v/>
      </c>
      <c r="X266" s="23">
        <f>TabProd[[#This Row],[Value]]-TabProd[[#This Row],[InvoiceTotal Value]]-TabProd[[#This Row],[Rental Equipment Invoice Value]]+AR266</f>
        <v>0</v>
      </c>
      <c r="Y266" s="14">
        <v>18</v>
      </c>
      <c r="Z266" s="14"/>
      <c r="AA266" s="15">
        <f t="shared" si="18"/>
        <v>18</v>
      </c>
      <c r="AB266" s="13">
        <v>35188.720000000001</v>
      </c>
      <c r="AC266" s="13"/>
      <c r="AD266" s="13">
        <v>3206</v>
      </c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20">
        <f t="shared" si="19"/>
        <v>38394.720000000001</v>
      </c>
      <c r="AQ266" s="13">
        <f>IF(TabProd[[#This Row],[Total Daily]]=0,"",TabProd[[#This Row],[Total]]/TabProd[[#This Row],[Total Daily]])</f>
        <v>2133.04</v>
      </c>
    </row>
    <row r="267" spans="1:43" x14ac:dyDescent="0.3">
      <c r="A267" s="26">
        <v>46082</v>
      </c>
      <c r="B267" s="24" t="s">
        <v>101</v>
      </c>
      <c r="C267" s="14"/>
      <c r="D267" s="22">
        <v>3808</v>
      </c>
      <c r="E267" s="15" t="s">
        <v>9</v>
      </c>
      <c r="F267" s="15" t="s">
        <v>26</v>
      </c>
      <c r="G267" s="15" t="s">
        <v>153</v>
      </c>
      <c r="H267" s="22">
        <v>3380</v>
      </c>
      <c r="I267" s="27">
        <v>46076</v>
      </c>
      <c r="J267" s="27">
        <v>46096</v>
      </c>
      <c r="K267" s="28">
        <v>105917.31</v>
      </c>
      <c r="L267" s="29">
        <f>SUM(TabProd[[#This Row],[Personal]:[Engineering]])</f>
        <v>105917.31</v>
      </c>
      <c r="M267" s="31" t="str">
        <f>IF(TabProd[[#This Row],[Amount Charged]]&lt;&gt;TabProd[[#This Row],[Value]],TabProd[[#This Row],[Amount Charged]]-TabProd[[#This Row],[Value]],"")</f>
        <v/>
      </c>
      <c r="N267" s="24">
        <v>5536</v>
      </c>
      <c r="O267" s="27">
        <v>46097</v>
      </c>
      <c r="P267" s="37">
        <v>1811</v>
      </c>
      <c r="Q267" s="34">
        <v>105917.31</v>
      </c>
      <c r="R267" s="16">
        <v>46100</v>
      </c>
      <c r="S267" s="15">
        <f t="shared" si="16"/>
        <v>4</v>
      </c>
      <c r="T267" s="38"/>
      <c r="U267" s="34"/>
      <c r="V267" s="16"/>
      <c r="W267" s="15" t="str">
        <f t="shared" si="17"/>
        <v/>
      </c>
      <c r="X267" s="23">
        <f>TabProd[[#This Row],[Value]]-TabProd[[#This Row],[InvoiceTotal Value]]-TabProd[[#This Row],[Rental Equipment Invoice Value]]+AR267</f>
        <v>0</v>
      </c>
      <c r="Y267" s="14">
        <v>42</v>
      </c>
      <c r="Z267" s="14"/>
      <c r="AA267" s="15">
        <f t="shared" si="18"/>
        <v>42</v>
      </c>
      <c r="AB267" s="13">
        <v>99505.31</v>
      </c>
      <c r="AC267" s="13"/>
      <c r="AD267" s="13">
        <v>6412</v>
      </c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20">
        <f t="shared" si="19"/>
        <v>105917.31</v>
      </c>
      <c r="AQ267" s="13">
        <f>IF(TabProd[[#This Row],[Total Daily]]=0,"",TabProd[[#This Row],[Total]]/TabProd[[#This Row],[Total Daily]])</f>
        <v>2521.8407142857141</v>
      </c>
    </row>
    <row r="268" spans="1:43" x14ac:dyDescent="0.3">
      <c r="A268" s="26">
        <v>46054</v>
      </c>
      <c r="B268" s="24" t="s">
        <v>101</v>
      </c>
      <c r="C268" s="14"/>
      <c r="D268" s="22">
        <v>3561</v>
      </c>
      <c r="E268" s="15" t="s">
        <v>11</v>
      </c>
      <c r="F268" s="15" t="s">
        <v>35</v>
      </c>
      <c r="G268" s="15" t="s">
        <v>125</v>
      </c>
      <c r="H268" s="22">
        <v>5121</v>
      </c>
      <c r="I268" s="27">
        <v>46076</v>
      </c>
      <c r="J268" s="27">
        <v>46088</v>
      </c>
      <c r="K268" s="28">
        <v>32000</v>
      </c>
      <c r="L268" s="29">
        <f>SUM(TabProd[[#This Row],[Personal]:[Engineering]])</f>
        <v>32000</v>
      </c>
      <c r="M268" s="31" t="str">
        <f>IF(TabProd[[#This Row],[Amount Charged]]&lt;&gt;TabProd[[#This Row],[Value]],TabProd[[#This Row],[Amount Charged]]-TabProd[[#This Row],[Value]],"")</f>
        <v/>
      </c>
      <c r="N268" s="24">
        <v>5550</v>
      </c>
      <c r="O268" s="27">
        <v>46092</v>
      </c>
      <c r="P268" s="37">
        <v>1810</v>
      </c>
      <c r="Q268" s="34">
        <v>32000</v>
      </c>
      <c r="R268" s="16">
        <v>46100</v>
      </c>
      <c r="S268" s="15">
        <f t="shared" si="16"/>
        <v>12</v>
      </c>
      <c r="T268" s="38"/>
      <c r="U268" s="34"/>
      <c r="V268" s="16"/>
      <c r="W268" s="15" t="str">
        <f t="shared" si="17"/>
        <v/>
      </c>
      <c r="X268" s="23">
        <f>TabProd[[#This Row],[Value]]-TabProd[[#This Row],[InvoiceTotal Value]]-TabProd[[#This Row],[Rental Equipment Invoice Value]]+AR268</f>
        <v>0</v>
      </c>
      <c r="Y268" s="14">
        <v>18</v>
      </c>
      <c r="Z268" s="14"/>
      <c r="AA268" s="15">
        <f t="shared" si="18"/>
        <v>18</v>
      </c>
      <c r="AB268" s="13">
        <v>32000</v>
      </c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20">
        <f t="shared" si="19"/>
        <v>32000</v>
      </c>
      <c r="AQ268" s="13">
        <f>IF(TabProd[[#This Row],[Total Daily]]=0,"",TabProd[[#This Row],[Total]]/TabProd[[#This Row],[Total Daily]])</f>
        <v>1777.7777777777778</v>
      </c>
    </row>
    <row r="269" spans="1:43" x14ac:dyDescent="0.3">
      <c r="A269" s="26">
        <v>46082</v>
      </c>
      <c r="B269" s="24" t="s">
        <v>101</v>
      </c>
      <c r="C269" s="14"/>
      <c r="D269" s="22">
        <v>3561</v>
      </c>
      <c r="E269" s="15" t="s">
        <v>11</v>
      </c>
      <c r="F269" s="15" t="s">
        <v>35</v>
      </c>
      <c r="G269" s="15" t="s">
        <v>125</v>
      </c>
      <c r="H269" s="22">
        <v>5121</v>
      </c>
      <c r="I269" s="27">
        <v>46076</v>
      </c>
      <c r="J269" s="27">
        <v>46088</v>
      </c>
      <c r="K269" s="28">
        <v>-19576.080000000002</v>
      </c>
      <c r="L269" s="29">
        <f>SUM(TabProd[[#This Row],[Personal]:[Engineering]])</f>
        <v>-19576.079999999998</v>
      </c>
      <c r="M269" s="31" t="str">
        <f>IF(TabProd[[#This Row],[Amount Charged]]&lt;&gt;TabProd[[#This Row],[Value]],TabProd[[#This Row],[Amount Charged]]-TabProd[[#This Row],[Value]],"")</f>
        <v/>
      </c>
      <c r="N269" s="24">
        <v>5550</v>
      </c>
      <c r="O269" s="27">
        <v>46092</v>
      </c>
      <c r="P269" s="37">
        <v>1810</v>
      </c>
      <c r="Q269" s="34">
        <v>-19576.080000000002</v>
      </c>
      <c r="R269" s="16">
        <v>46100</v>
      </c>
      <c r="S269" s="15">
        <f t="shared" si="16"/>
        <v>12</v>
      </c>
      <c r="T269" s="38"/>
      <c r="U269" s="34"/>
      <c r="V269" s="16"/>
      <c r="W269" s="15" t="str">
        <f t="shared" si="17"/>
        <v/>
      </c>
      <c r="X269" s="23">
        <f>TabProd[[#This Row],[Value]]-TabProd[[#This Row],[InvoiceTotal Value]]-TabProd[[#This Row],[Rental Equipment Invoice Value]]+AR269</f>
        <v>3.637978807091713E-12</v>
      </c>
      <c r="Y269" s="14">
        <v>22</v>
      </c>
      <c r="Z269" s="14"/>
      <c r="AA269" s="15">
        <f t="shared" si="18"/>
        <v>22</v>
      </c>
      <c r="AB269" s="13">
        <v>-19505.78</v>
      </c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>
        <v>-70.3</v>
      </c>
      <c r="AN269" s="13"/>
      <c r="AO269" s="13"/>
      <c r="AP269" s="20">
        <f t="shared" si="19"/>
        <v>-19576.079999999998</v>
      </c>
      <c r="AQ269" s="13">
        <f>IF(TabProd[[#This Row],[Total Daily]]=0,"",TabProd[[#This Row],[Total]]/TabProd[[#This Row],[Total Daily]])</f>
        <v>-889.82181818181812</v>
      </c>
    </row>
    <row r="270" spans="1:43" x14ac:dyDescent="0.3">
      <c r="A270" s="26">
        <v>46082</v>
      </c>
      <c r="B270" s="24"/>
      <c r="C270" s="14"/>
      <c r="D270" s="22">
        <v>3561</v>
      </c>
      <c r="E270" s="15" t="s">
        <v>11</v>
      </c>
      <c r="F270" s="15" t="s">
        <v>35</v>
      </c>
      <c r="G270" s="15" t="s">
        <v>125</v>
      </c>
      <c r="H270" s="22">
        <v>5121</v>
      </c>
      <c r="I270" s="27">
        <v>46076</v>
      </c>
      <c r="J270" s="27">
        <v>46107</v>
      </c>
      <c r="K270" s="28">
        <v>95396.12</v>
      </c>
      <c r="L270" s="29">
        <f>SUM(TabProd[[#This Row],[Personal]:[Engineering]])</f>
        <v>95396.12</v>
      </c>
      <c r="M270" s="31" t="str">
        <f>IF(TabProd[[#This Row],[Amount Charged]]&lt;&gt;TabProd[[#This Row],[Value]],TabProd[[#This Row],[Amount Charged]]-TabProd[[#This Row],[Value]],"")</f>
        <v/>
      </c>
      <c r="N270" s="24">
        <v>5591</v>
      </c>
      <c r="O270" s="27"/>
      <c r="P270" s="37"/>
      <c r="Q270" s="34"/>
      <c r="R270" s="16"/>
      <c r="S270" s="15" t="str">
        <f t="shared" si="16"/>
        <v/>
      </c>
      <c r="T270" s="38"/>
      <c r="U270" s="34"/>
      <c r="V270" s="16"/>
      <c r="W270" s="15" t="str">
        <f t="shared" si="17"/>
        <v/>
      </c>
      <c r="X270" s="23">
        <f>TabProd[[#This Row],[Value]]-TabProd[[#This Row],[InvoiceTotal Value]]-TabProd[[#This Row],[Rental Equipment Invoice Value]]+AR270</f>
        <v>95396.12</v>
      </c>
      <c r="Y270" s="14">
        <v>33</v>
      </c>
      <c r="Z270" s="14"/>
      <c r="AA270" s="15">
        <f t="shared" si="18"/>
        <v>33</v>
      </c>
      <c r="AB270" s="13">
        <v>95396.12</v>
      </c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20">
        <f t="shared" si="19"/>
        <v>95396.12</v>
      </c>
      <c r="AQ270" s="13">
        <f>IF(TabProd[[#This Row],[Total Daily]]=0,"",TabProd[[#This Row],[Total]]/TabProd[[#This Row],[Total Daily]])</f>
        <v>2890.7915151515149</v>
      </c>
    </row>
    <row r="271" spans="1:43" x14ac:dyDescent="0.3">
      <c r="A271" s="26">
        <v>46054</v>
      </c>
      <c r="B271" s="24" t="s">
        <v>101</v>
      </c>
      <c r="C271" s="14"/>
      <c r="D271" s="22">
        <v>3646</v>
      </c>
      <c r="E271" s="15" t="s">
        <v>12</v>
      </c>
      <c r="F271" s="15" t="s">
        <v>50</v>
      </c>
      <c r="G271" s="15" t="s">
        <v>142</v>
      </c>
      <c r="H271" s="22">
        <v>5309</v>
      </c>
      <c r="I271" s="27">
        <v>46077</v>
      </c>
      <c r="J271" s="27">
        <v>46097</v>
      </c>
      <c r="K271" s="28">
        <v>171872.88</v>
      </c>
      <c r="L271" s="29">
        <f>SUM(TabProd[[#This Row],[Personal]:[Engineering]])</f>
        <v>171872.88</v>
      </c>
      <c r="M271" s="31" t="str">
        <f>IF(TabProd[[#This Row],[Amount Charged]]&lt;&gt;TabProd[[#This Row],[Value]],TabProd[[#This Row],[Amount Charged]]-TabProd[[#This Row],[Value]],"")</f>
        <v/>
      </c>
      <c r="N271" s="24">
        <v>5552</v>
      </c>
      <c r="O271" s="27">
        <v>46106</v>
      </c>
      <c r="P271" s="37">
        <v>1834</v>
      </c>
      <c r="Q271" s="34">
        <v>77208.960000000006</v>
      </c>
      <c r="R271" s="16">
        <v>46113</v>
      </c>
      <c r="S271" s="15">
        <f t="shared" si="16"/>
        <v>16</v>
      </c>
      <c r="T271" s="38">
        <v>1123</v>
      </c>
      <c r="U271" s="34">
        <v>94663.92</v>
      </c>
      <c r="V271" s="16">
        <v>46113</v>
      </c>
      <c r="W271" s="15">
        <f t="shared" si="17"/>
        <v>16</v>
      </c>
      <c r="X271" s="23">
        <f>TabProd[[#This Row],[Value]]-TabProd[[#This Row],[InvoiceTotal Value]]-TabProd[[#This Row],[Rental Equipment Invoice Value]]+AR271</f>
        <v>0</v>
      </c>
      <c r="Y271" s="14">
        <v>28</v>
      </c>
      <c r="Z271" s="14"/>
      <c r="AA271" s="15">
        <f t="shared" si="18"/>
        <v>28</v>
      </c>
      <c r="AB271" s="13">
        <v>77208.960000000006</v>
      </c>
      <c r="AC271" s="13"/>
      <c r="AD271" s="13"/>
      <c r="AE271" s="13"/>
      <c r="AF271" s="13"/>
      <c r="AG271" s="13">
        <v>94663.92</v>
      </c>
      <c r="AH271" s="13"/>
      <c r="AI271" s="13"/>
      <c r="AJ271" s="13"/>
      <c r="AK271" s="13"/>
      <c r="AL271" s="13"/>
      <c r="AM271" s="13"/>
      <c r="AN271" s="13"/>
      <c r="AO271" s="13"/>
      <c r="AP271" s="20">
        <f t="shared" si="19"/>
        <v>171872.88</v>
      </c>
      <c r="AQ271" s="13">
        <f>IF(TabProd[[#This Row],[Total Daily]]=0,"",TabProd[[#This Row],[Total]]/TabProd[[#This Row],[Total Daily]])</f>
        <v>6138.3171428571432</v>
      </c>
    </row>
    <row r="272" spans="1:43" x14ac:dyDescent="0.3">
      <c r="A272" s="26">
        <v>46082</v>
      </c>
      <c r="B272" s="24" t="s">
        <v>101</v>
      </c>
      <c r="C272" s="14"/>
      <c r="D272" s="22">
        <v>3646</v>
      </c>
      <c r="E272" s="15" t="s">
        <v>12</v>
      </c>
      <c r="F272" s="15" t="s">
        <v>50</v>
      </c>
      <c r="G272" s="15" t="s">
        <v>142</v>
      </c>
      <c r="H272" s="22">
        <v>5309</v>
      </c>
      <c r="I272" s="27">
        <v>46077</v>
      </c>
      <c r="J272" s="27">
        <v>46097</v>
      </c>
      <c r="K272" s="28">
        <v>315363.84999999998</v>
      </c>
      <c r="L272" s="29">
        <f>SUM(TabProd[[#This Row],[Personal]:[Engineering]])</f>
        <v>315363.84999999998</v>
      </c>
      <c r="M272" s="31" t="str">
        <f>IF(TabProd[[#This Row],[Amount Charged]]&lt;&gt;TabProd[[#This Row],[Value]],TabProd[[#This Row],[Amount Charged]]-TabProd[[#This Row],[Value]],"")</f>
        <v/>
      </c>
      <c r="N272" s="24">
        <v>5552</v>
      </c>
      <c r="O272" s="27">
        <v>46106</v>
      </c>
      <c r="P272" s="37">
        <v>1834</v>
      </c>
      <c r="Q272" s="34">
        <v>317756.32</v>
      </c>
      <c r="R272" s="16">
        <v>46113</v>
      </c>
      <c r="S272" s="15">
        <f t="shared" si="16"/>
        <v>16</v>
      </c>
      <c r="T272" s="38">
        <v>1123</v>
      </c>
      <c r="U272" s="34">
        <v>-2392.4700000000021</v>
      </c>
      <c r="V272" s="16">
        <v>46113</v>
      </c>
      <c r="W272" s="15">
        <f t="shared" si="17"/>
        <v>16</v>
      </c>
      <c r="X272" s="23">
        <f>TabProd[[#This Row],[Value]]-TabProd[[#This Row],[InvoiceTotal Value]]-TabProd[[#This Row],[Rental Equipment Invoice Value]]+AR272</f>
        <v>-2.8194335754960775E-11</v>
      </c>
      <c r="Y272" s="14">
        <v>81</v>
      </c>
      <c r="Z272" s="14">
        <v>8</v>
      </c>
      <c r="AA272" s="15">
        <f t="shared" si="18"/>
        <v>89</v>
      </c>
      <c r="AB272" s="13">
        <v>235740.66999999998</v>
      </c>
      <c r="AC272" s="13">
        <v>10547.68</v>
      </c>
      <c r="AD272" s="13">
        <v>6329.6</v>
      </c>
      <c r="AE272" s="13">
        <v>1138.3699999999999</v>
      </c>
      <c r="AF272" s="13"/>
      <c r="AG272" s="13">
        <v>-8128.6900000000023</v>
      </c>
      <c r="AH272" s="13">
        <v>5736.22</v>
      </c>
      <c r="AI272" s="13"/>
      <c r="AJ272" s="13">
        <v>64000</v>
      </c>
      <c r="AK272" s="13"/>
      <c r="AL272" s="13"/>
      <c r="AM272" s="13"/>
      <c r="AN272" s="13"/>
      <c r="AO272" s="13"/>
      <c r="AP272" s="20">
        <f t="shared" si="19"/>
        <v>315363.84999999998</v>
      </c>
      <c r="AQ272" s="13">
        <f>IF(TabProd[[#This Row],[Total Daily]]=0,"",TabProd[[#This Row],[Total]]/TabProd[[#This Row],[Total Daily]])</f>
        <v>3543.41404494382</v>
      </c>
    </row>
    <row r="273" spans="1:43" x14ac:dyDescent="0.3">
      <c r="A273" s="26">
        <v>46054</v>
      </c>
      <c r="B273" s="24" t="s">
        <v>101</v>
      </c>
      <c r="C273" s="14"/>
      <c r="D273" s="22">
        <v>3688</v>
      </c>
      <c r="E273" s="15" t="s">
        <v>11</v>
      </c>
      <c r="F273" s="15" t="s">
        <v>52</v>
      </c>
      <c r="G273" s="15" t="s">
        <v>141</v>
      </c>
      <c r="H273" s="22">
        <v>5395</v>
      </c>
      <c r="I273" s="27">
        <v>46078</v>
      </c>
      <c r="J273" s="27">
        <v>46078</v>
      </c>
      <c r="K273" s="28">
        <v>7235</v>
      </c>
      <c r="L273" s="29">
        <f>SUM(TabProd[[#This Row],[Personal]:[Engineering]])</f>
        <v>7235</v>
      </c>
      <c r="M273" s="31" t="str">
        <f>IF(TabProd[[#This Row],[Amount Charged]]&lt;&gt;TabProd[[#This Row],[Value]],TabProd[[#This Row],[Amount Charged]]-TabProd[[#This Row],[Value]],"")</f>
        <v/>
      </c>
      <c r="N273" s="24">
        <v>5566</v>
      </c>
      <c r="O273" s="27">
        <v>46086</v>
      </c>
      <c r="P273" s="37">
        <v>1769</v>
      </c>
      <c r="Q273" s="34">
        <v>6835</v>
      </c>
      <c r="R273" s="16">
        <v>46090</v>
      </c>
      <c r="S273" s="15">
        <f t="shared" si="16"/>
        <v>12</v>
      </c>
      <c r="T273" s="38">
        <v>1089</v>
      </c>
      <c r="U273" s="34">
        <v>400</v>
      </c>
      <c r="V273" s="16">
        <v>46090</v>
      </c>
      <c r="W273" s="15">
        <f t="shared" si="17"/>
        <v>12</v>
      </c>
      <c r="X273" s="23">
        <f>TabProd[[#This Row],[Value]]-TabProd[[#This Row],[InvoiceTotal Value]]-TabProd[[#This Row],[Rental Equipment Invoice Value]]+AR273</f>
        <v>0</v>
      </c>
      <c r="Y273" s="14">
        <v>2</v>
      </c>
      <c r="Z273" s="14"/>
      <c r="AA273" s="15">
        <f t="shared" si="18"/>
        <v>2</v>
      </c>
      <c r="AB273" s="13">
        <v>4515</v>
      </c>
      <c r="AC273" s="13"/>
      <c r="AD273" s="13">
        <v>2320</v>
      </c>
      <c r="AE273" s="13"/>
      <c r="AF273" s="13"/>
      <c r="AG273" s="13">
        <v>400</v>
      </c>
      <c r="AH273" s="13"/>
      <c r="AI273" s="13"/>
      <c r="AJ273" s="13"/>
      <c r="AK273" s="13"/>
      <c r="AL273" s="13"/>
      <c r="AM273" s="13"/>
      <c r="AN273" s="13"/>
      <c r="AO273" s="13"/>
      <c r="AP273" s="20">
        <f t="shared" si="19"/>
        <v>7235</v>
      </c>
      <c r="AQ273" s="13">
        <f>IF(TabProd[[#This Row],[Total Daily]]=0,"",TabProd[[#This Row],[Total]]/TabProd[[#This Row],[Total Daily]])</f>
        <v>3617.5</v>
      </c>
    </row>
    <row r="274" spans="1:43" x14ac:dyDescent="0.3">
      <c r="A274" s="26">
        <v>46054</v>
      </c>
      <c r="B274" s="24" t="s">
        <v>101</v>
      </c>
      <c r="C274" s="14"/>
      <c r="D274" s="22">
        <v>3682</v>
      </c>
      <c r="E274" s="15" t="s">
        <v>8</v>
      </c>
      <c r="F274" s="15" t="s">
        <v>50</v>
      </c>
      <c r="G274" s="15" t="s">
        <v>115</v>
      </c>
      <c r="H274" s="22" t="s">
        <v>170</v>
      </c>
      <c r="I274" s="27">
        <v>46079</v>
      </c>
      <c r="J274" s="27">
        <v>46125</v>
      </c>
      <c r="K274" s="28">
        <v>7572.43</v>
      </c>
      <c r="L274" s="29">
        <f>SUM(TabProd[[#This Row],[Personal]:[Engineering]])</f>
        <v>7572.43</v>
      </c>
      <c r="M274" s="31" t="str">
        <f>IF(TabProd[[#This Row],[Amount Charged]]&lt;&gt;TabProd[[#This Row],[Value]],TabProd[[#This Row],[Amount Charged]]-TabProd[[#This Row],[Value]],"")</f>
        <v/>
      </c>
      <c r="N274" s="24">
        <v>5569</v>
      </c>
      <c r="O274" s="27">
        <v>46126</v>
      </c>
      <c r="P274" s="37"/>
      <c r="Q274" s="34"/>
      <c r="R274" s="16"/>
      <c r="S274" s="15" t="str">
        <f t="shared" si="16"/>
        <v/>
      </c>
      <c r="T274" s="38">
        <v>1172</v>
      </c>
      <c r="U274" s="34">
        <v>7572.43</v>
      </c>
      <c r="V274" s="16">
        <v>46132</v>
      </c>
      <c r="W274" s="15">
        <f t="shared" si="17"/>
        <v>7</v>
      </c>
      <c r="X274" s="23">
        <f>TabProd[[#This Row],[Value]]-TabProd[[#This Row],[InvoiceTotal Value]]-TabProd[[#This Row],[Rental Equipment Invoice Value]]+AR274</f>
        <v>0</v>
      </c>
      <c r="Y274" s="14"/>
      <c r="Z274" s="14"/>
      <c r="AA274" s="15">
        <f t="shared" si="18"/>
        <v>0</v>
      </c>
      <c r="AB274" s="13"/>
      <c r="AC274" s="13"/>
      <c r="AD274" s="13"/>
      <c r="AE274" s="13"/>
      <c r="AF274" s="13"/>
      <c r="AG274" s="13">
        <v>6703.2000000000007</v>
      </c>
      <c r="AH274" s="13">
        <v>869.23</v>
      </c>
      <c r="AI274" s="13"/>
      <c r="AJ274" s="13"/>
      <c r="AK274" s="13"/>
      <c r="AL274" s="13"/>
      <c r="AM274" s="13"/>
      <c r="AN274" s="13"/>
      <c r="AO274" s="13"/>
      <c r="AP274" s="20">
        <f t="shared" si="19"/>
        <v>7572.43</v>
      </c>
      <c r="AQ274" s="13" t="str">
        <f>IF(TabProd[[#This Row],[Total Daily]]=0,"",TabProd[[#This Row],[Total]]/TabProd[[#This Row],[Total Daily]])</f>
        <v/>
      </c>
    </row>
    <row r="275" spans="1:43" x14ac:dyDescent="0.3">
      <c r="A275" s="26">
        <v>46082</v>
      </c>
      <c r="B275" s="24" t="s">
        <v>101</v>
      </c>
      <c r="C275" s="14"/>
      <c r="D275" s="22">
        <v>3682</v>
      </c>
      <c r="E275" s="15" t="s">
        <v>8</v>
      </c>
      <c r="F275" s="15" t="s">
        <v>50</v>
      </c>
      <c r="G275" s="15" t="s">
        <v>115</v>
      </c>
      <c r="H275" s="22" t="s">
        <v>170</v>
      </c>
      <c r="I275" s="27">
        <v>46079</v>
      </c>
      <c r="J275" s="27">
        <v>46125</v>
      </c>
      <c r="K275" s="28">
        <v>69266.399999999994</v>
      </c>
      <c r="L275" s="29">
        <f>SUM(TabProd[[#This Row],[Personal]:[Engineering]])</f>
        <v>69266.399999999994</v>
      </c>
      <c r="M275" s="31" t="str">
        <f>IF(TabProd[[#This Row],[Amount Charged]]&lt;&gt;TabProd[[#This Row],[Value]],TabProd[[#This Row],[Amount Charged]]-TabProd[[#This Row],[Value]],"")</f>
        <v/>
      </c>
      <c r="N275" s="24">
        <v>5569</v>
      </c>
      <c r="O275" s="27">
        <v>46126</v>
      </c>
      <c r="P275" s="37"/>
      <c r="Q275" s="34"/>
      <c r="R275" s="16"/>
      <c r="S275" s="15" t="str">
        <f t="shared" si="16"/>
        <v/>
      </c>
      <c r="T275" s="38">
        <v>1172</v>
      </c>
      <c r="U275" s="34">
        <v>69266.399999999994</v>
      </c>
      <c r="V275" s="16">
        <v>46132</v>
      </c>
      <c r="W275" s="15">
        <f t="shared" si="17"/>
        <v>7</v>
      </c>
      <c r="X275" s="23">
        <f>TabProd[[#This Row],[Value]]-TabProd[[#This Row],[InvoiceTotal Value]]-TabProd[[#This Row],[Rental Equipment Invoice Value]]+AR275</f>
        <v>0</v>
      </c>
      <c r="Y275" s="14"/>
      <c r="Z275" s="14"/>
      <c r="AA275" s="15">
        <f t="shared" si="18"/>
        <v>0</v>
      </c>
      <c r="AB275" s="13"/>
      <c r="AC275" s="13"/>
      <c r="AD275" s="13"/>
      <c r="AE275" s="13"/>
      <c r="AF275" s="13"/>
      <c r="AG275" s="13">
        <v>69266.399999999994</v>
      </c>
      <c r="AH275" s="13"/>
      <c r="AI275" s="13"/>
      <c r="AJ275" s="13"/>
      <c r="AK275" s="13"/>
      <c r="AL275" s="13"/>
      <c r="AM275" s="13"/>
      <c r="AN275" s="13"/>
      <c r="AO275" s="13"/>
      <c r="AP275" s="20">
        <f t="shared" si="19"/>
        <v>69266.399999999994</v>
      </c>
      <c r="AQ275" s="13" t="str">
        <f>IF(TabProd[[#This Row],[Total Daily]]=0,"",TabProd[[#This Row],[Total]]/TabProd[[#This Row],[Total Daily]])</f>
        <v/>
      </c>
    </row>
    <row r="276" spans="1:43" x14ac:dyDescent="0.3">
      <c r="A276" s="26">
        <v>46113</v>
      </c>
      <c r="B276" s="24" t="s">
        <v>101</v>
      </c>
      <c r="C276" s="14"/>
      <c r="D276" s="22">
        <v>3682</v>
      </c>
      <c r="E276" s="15" t="s">
        <v>8</v>
      </c>
      <c r="F276" s="15" t="s">
        <v>50</v>
      </c>
      <c r="G276" s="15" t="s">
        <v>115</v>
      </c>
      <c r="H276" s="22" t="s">
        <v>170</v>
      </c>
      <c r="I276" s="27">
        <v>46079</v>
      </c>
      <c r="J276" s="27">
        <v>46125</v>
      </c>
      <c r="K276" s="28">
        <v>-19822.8</v>
      </c>
      <c r="L276" s="29">
        <f>SUM(TabProd[[#This Row],[Personal]:[Engineering]])</f>
        <v>-19822.799999999992</v>
      </c>
      <c r="M276" s="31" t="str">
        <f>IF(TabProd[[#This Row],[Amount Charged]]&lt;&gt;TabProd[[#This Row],[Value]],TabProd[[#This Row],[Amount Charged]]-TabProd[[#This Row],[Value]],"")</f>
        <v/>
      </c>
      <c r="N276" s="24">
        <v>5569</v>
      </c>
      <c r="O276" s="27">
        <v>46126</v>
      </c>
      <c r="P276" s="37"/>
      <c r="Q276" s="34"/>
      <c r="R276" s="16"/>
      <c r="S276" s="15" t="str">
        <f t="shared" si="16"/>
        <v/>
      </c>
      <c r="T276" s="38">
        <v>1172</v>
      </c>
      <c r="U276" s="34">
        <v>-19822.8</v>
      </c>
      <c r="V276" s="16">
        <v>46132</v>
      </c>
      <c r="W276" s="15">
        <f t="shared" si="17"/>
        <v>7</v>
      </c>
      <c r="X276" s="23">
        <f>TabProd[[#This Row],[Value]]-TabProd[[#This Row],[InvoiceTotal Value]]-TabProd[[#This Row],[Rental Equipment Invoice Value]]+AR276</f>
        <v>7.2759576141834259E-12</v>
      </c>
      <c r="Y276" s="14"/>
      <c r="Z276" s="14"/>
      <c r="AA276" s="15">
        <f t="shared" si="18"/>
        <v>0</v>
      </c>
      <c r="AB276" s="13"/>
      <c r="AC276" s="13"/>
      <c r="AD276" s="13"/>
      <c r="AE276" s="13"/>
      <c r="AF276" s="13"/>
      <c r="AG276" s="13">
        <v>-21892.799999999992</v>
      </c>
      <c r="AH276" s="13">
        <v>2070</v>
      </c>
      <c r="AI276" s="13"/>
      <c r="AJ276" s="13"/>
      <c r="AK276" s="13"/>
      <c r="AL276" s="13"/>
      <c r="AM276" s="13"/>
      <c r="AN276" s="13"/>
      <c r="AO276" s="13"/>
      <c r="AP276" s="20">
        <f t="shared" si="19"/>
        <v>-19822.799999999992</v>
      </c>
      <c r="AQ276" s="13" t="str">
        <f>IF(TabProd[[#This Row],[Total Daily]]=0,"",TabProd[[#This Row],[Total]]/TabProd[[#This Row],[Total Daily]])</f>
        <v/>
      </c>
    </row>
    <row r="277" spans="1:43" x14ac:dyDescent="0.3">
      <c r="A277" s="26">
        <v>46054</v>
      </c>
      <c r="B277" s="24" t="s">
        <v>101</v>
      </c>
      <c r="C277" s="14"/>
      <c r="D277" s="22">
        <v>3415</v>
      </c>
      <c r="E277" s="15" t="s">
        <v>10</v>
      </c>
      <c r="F277" s="15" t="s">
        <v>35</v>
      </c>
      <c r="G277" s="15" t="s">
        <v>120</v>
      </c>
      <c r="H277" s="22">
        <v>4874</v>
      </c>
      <c r="I277" s="27">
        <v>46079</v>
      </c>
      <c r="J277" s="27">
        <v>46093</v>
      </c>
      <c r="K277" s="28">
        <v>17000</v>
      </c>
      <c r="L277" s="29">
        <f>SUM(TabProd[[#This Row],[Personal]:[Engineering]])</f>
        <v>17000</v>
      </c>
      <c r="M277" s="31" t="str">
        <f>IF(TabProd[[#This Row],[Amount Charged]]&lt;&gt;TabProd[[#This Row],[Value]],TabProd[[#This Row],[Amount Charged]]-TabProd[[#This Row],[Value]],"")</f>
        <v/>
      </c>
      <c r="N277" s="24">
        <v>5570</v>
      </c>
      <c r="O277" s="27"/>
      <c r="P277" s="37">
        <v>0</v>
      </c>
      <c r="Q277" s="34">
        <v>17000</v>
      </c>
      <c r="R277" s="16">
        <v>46119</v>
      </c>
      <c r="S277" s="15">
        <f t="shared" si="16"/>
        <v>26</v>
      </c>
      <c r="T277" s="38"/>
      <c r="U277" s="34"/>
      <c r="V277" s="16"/>
      <c r="W277" s="15" t="str">
        <f t="shared" si="17"/>
        <v/>
      </c>
      <c r="X277" s="23">
        <f>TabProd[[#This Row],[Value]]-TabProd[[#This Row],[InvoiceTotal Value]]-TabProd[[#This Row],[Rental Equipment Invoice Value]]+AR277</f>
        <v>0</v>
      </c>
      <c r="Y277" s="14">
        <v>9</v>
      </c>
      <c r="Z277" s="14"/>
      <c r="AA277" s="15">
        <f t="shared" si="18"/>
        <v>9</v>
      </c>
      <c r="AB277" s="13">
        <v>17000</v>
      </c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20">
        <f t="shared" si="19"/>
        <v>17000</v>
      </c>
      <c r="AQ277" s="13">
        <f>IF(TabProd[[#This Row],[Total Daily]]=0,"",TabProd[[#This Row],[Total]]/TabProd[[#This Row],[Total Daily]])</f>
        <v>1888.8888888888889</v>
      </c>
    </row>
    <row r="278" spans="1:43" x14ac:dyDescent="0.3">
      <c r="A278" s="26">
        <v>46082</v>
      </c>
      <c r="B278" s="24" t="s">
        <v>101</v>
      </c>
      <c r="C278" s="14"/>
      <c r="D278" s="22">
        <v>3415</v>
      </c>
      <c r="E278" s="15" t="s">
        <v>10</v>
      </c>
      <c r="F278" s="15" t="s">
        <v>35</v>
      </c>
      <c r="G278" s="15" t="s">
        <v>120</v>
      </c>
      <c r="H278" s="22">
        <v>4874</v>
      </c>
      <c r="I278" s="27">
        <v>46079</v>
      </c>
      <c r="J278" s="27">
        <v>46093</v>
      </c>
      <c r="K278" s="28">
        <v>-17000</v>
      </c>
      <c r="L278" s="29">
        <f>SUM(TabProd[[#This Row],[Personal]:[Engineering]])</f>
        <v>-17000</v>
      </c>
      <c r="M278" s="31" t="str">
        <f>IF(TabProd[[#This Row],[Amount Charged]]&lt;&gt;TabProd[[#This Row],[Value]],TabProd[[#This Row],[Amount Charged]]-TabProd[[#This Row],[Value]],"")</f>
        <v/>
      </c>
      <c r="N278" s="24">
        <v>5570</v>
      </c>
      <c r="O278" s="27"/>
      <c r="P278" s="37">
        <v>0</v>
      </c>
      <c r="Q278" s="34">
        <v>-17000</v>
      </c>
      <c r="R278" s="16">
        <v>46119</v>
      </c>
      <c r="S278" s="15">
        <f t="shared" si="16"/>
        <v>26</v>
      </c>
      <c r="T278" s="38"/>
      <c r="U278" s="34"/>
      <c r="V278" s="16"/>
      <c r="W278" s="15" t="str">
        <f t="shared" si="17"/>
        <v/>
      </c>
      <c r="X278" s="23">
        <f>TabProd[[#This Row],[Value]]-TabProd[[#This Row],[InvoiceTotal Value]]-TabProd[[#This Row],[Rental Equipment Invoice Value]]+AR278</f>
        <v>0</v>
      </c>
      <c r="Y278" s="14"/>
      <c r="Z278" s="14"/>
      <c r="AA278" s="15">
        <f t="shared" si="18"/>
        <v>0</v>
      </c>
      <c r="AB278" s="13">
        <v>-17000</v>
      </c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20">
        <f t="shared" si="19"/>
        <v>-17000</v>
      </c>
      <c r="AQ278" s="13" t="str">
        <f>IF(TabProd[[#This Row],[Total Daily]]=0,"",TabProd[[#This Row],[Total]]/TabProd[[#This Row],[Total Daily]])</f>
        <v/>
      </c>
    </row>
    <row r="279" spans="1:43" x14ac:dyDescent="0.3">
      <c r="A279" s="26">
        <v>46054</v>
      </c>
      <c r="B279" s="24" t="s">
        <v>101</v>
      </c>
      <c r="C279" s="14"/>
      <c r="D279" s="22">
        <v>3664</v>
      </c>
      <c r="E279" s="15" t="s">
        <v>8</v>
      </c>
      <c r="F279" s="15" t="s">
        <v>29</v>
      </c>
      <c r="G279" s="15" t="s">
        <v>107</v>
      </c>
      <c r="H279" s="22">
        <v>5334</v>
      </c>
      <c r="I279" s="27">
        <v>46079</v>
      </c>
      <c r="J279" s="27">
        <v>46105</v>
      </c>
      <c r="K279" s="28">
        <v>10516.68</v>
      </c>
      <c r="L279" s="29">
        <f>SUM(TabProd[[#This Row],[Personal]:[Engineering]])</f>
        <v>10516.68</v>
      </c>
      <c r="M279" s="31" t="str">
        <f>IF(TabProd[[#This Row],[Amount Charged]]&lt;&gt;TabProd[[#This Row],[Value]],TabProd[[#This Row],[Amount Charged]]-TabProd[[#This Row],[Value]],"")</f>
        <v/>
      </c>
      <c r="N279" s="24">
        <v>5603</v>
      </c>
      <c r="O279" s="27">
        <v>46113</v>
      </c>
      <c r="P279" s="37"/>
      <c r="Q279" s="34"/>
      <c r="R279" s="16"/>
      <c r="S279" s="15" t="str">
        <f t="shared" si="16"/>
        <v/>
      </c>
      <c r="T279" s="38">
        <v>1138</v>
      </c>
      <c r="U279" s="34">
        <v>10516.68</v>
      </c>
      <c r="V279" s="16">
        <v>46119</v>
      </c>
      <c r="W279" s="15">
        <f t="shared" si="17"/>
        <v>14</v>
      </c>
      <c r="X279" s="23">
        <f>TabProd[[#This Row],[Value]]-TabProd[[#This Row],[InvoiceTotal Value]]-TabProd[[#This Row],[Rental Equipment Invoice Value]]+AR279</f>
        <v>0</v>
      </c>
      <c r="Y279" s="14"/>
      <c r="Z279" s="14"/>
      <c r="AA279" s="15">
        <f t="shared" si="18"/>
        <v>0</v>
      </c>
      <c r="AB279" s="13"/>
      <c r="AC279" s="13"/>
      <c r="AD279" s="13"/>
      <c r="AE279" s="13"/>
      <c r="AF279" s="13"/>
      <c r="AG279" s="13">
        <v>10516.68</v>
      </c>
      <c r="AH279" s="13"/>
      <c r="AI279" s="13"/>
      <c r="AJ279" s="13"/>
      <c r="AK279" s="13"/>
      <c r="AL279" s="13"/>
      <c r="AM279" s="13"/>
      <c r="AN279" s="13"/>
      <c r="AO279" s="13"/>
      <c r="AP279" s="20">
        <f t="shared" si="19"/>
        <v>10516.68</v>
      </c>
      <c r="AQ279" s="13" t="str">
        <f>IF(TabProd[[#This Row],[Total Daily]]=0,"",TabProd[[#This Row],[Total]]/TabProd[[#This Row],[Total Daily]])</f>
        <v/>
      </c>
    </row>
    <row r="280" spans="1:43" x14ac:dyDescent="0.3">
      <c r="A280" s="26">
        <v>46082</v>
      </c>
      <c r="B280" s="24" t="s">
        <v>101</v>
      </c>
      <c r="C280" s="14"/>
      <c r="D280" s="22">
        <v>3664</v>
      </c>
      <c r="E280" s="15" t="s">
        <v>8</v>
      </c>
      <c r="F280" s="15" t="s">
        <v>29</v>
      </c>
      <c r="G280" s="15" t="s">
        <v>107</v>
      </c>
      <c r="H280" s="22">
        <v>5334</v>
      </c>
      <c r="I280" s="27">
        <v>46079</v>
      </c>
      <c r="J280" s="27">
        <v>46105</v>
      </c>
      <c r="K280" s="28">
        <v>84133.440000000002</v>
      </c>
      <c r="L280" s="29">
        <f>SUM(TabProd[[#This Row],[Personal]:[Engineering]])</f>
        <v>84133.440000000002</v>
      </c>
      <c r="M280" s="31" t="str">
        <f>IF(TabProd[[#This Row],[Amount Charged]]&lt;&gt;TabProd[[#This Row],[Value]],TabProd[[#This Row],[Amount Charged]]-TabProd[[#This Row],[Value]],"")</f>
        <v/>
      </c>
      <c r="N280" s="24">
        <v>5603</v>
      </c>
      <c r="O280" s="27">
        <v>46113</v>
      </c>
      <c r="P280" s="37"/>
      <c r="Q280" s="34"/>
      <c r="R280" s="16"/>
      <c r="S280" s="15" t="str">
        <f t="shared" si="16"/>
        <v/>
      </c>
      <c r="T280" s="38">
        <v>1138</v>
      </c>
      <c r="U280" s="34">
        <v>84133.440000000002</v>
      </c>
      <c r="V280" s="16">
        <v>46119</v>
      </c>
      <c r="W280" s="15">
        <f t="shared" si="17"/>
        <v>14</v>
      </c>
      <c r="X280" s="23">
        <f>TabProd[[#This Row],[Value]]-TabProd[[#This Row],[InvoiceTotal Value]]-TabProd[[#This Row],[Rental Equipment Invoice Value]]+AR280</f>
        <v>0</v>
      </c>
      <c r="Y280" s="14"/>
      <c r="Z280" s="14"/>
      <c r="AA280" s="15">
        <f t="shared" si="18"/>
        <v>0</v>
      </c>
      <c r="AB280" s="13"/>
      <c r="AC280" s="13"/>
      <c r="AD280" s="13"/>
      <c r="AE280" s="13"/>
      <c r="AF280" s="13"/>
      <c r="AG280" s="13">
        <v>84133.440000000002</v>
      </c>
      <c r="AH280" s="13"/>
      <c r="AI280" s="13"/>
      <c r="AJ280" s="13"/>
      <c r="AK280" s="13"/>
      <c r="AL280" s="13"/>
      <c r="AM280" s="13"/>
      <c r="AN280" s="13"/>
      <c r="AO280" s="13"/>
      <c r="AP280" s="20">
        <f t="shared" si="19"/>
        <v>84133.440000000002</v>
      </c>
      <c r="AQ280" s="13" t="str">
        <f>IF(TabProd[[#This Row],[Total Daily]]=0,"",TabProd[[#This Row],[Total]]/TabProd[[#This Row],[Total Daily]])</f>
        <v/>
      </c>
    </row>
    <row r="281" spans="1:43" x14ac:dyDescent="0.3">
      <c r="A281" s="26">
        <v>46054</v>
      </c>
      <c r="B281" s="24" t="s">
        <v>101</v>
      </c>
      <c r="C281" s="14"/>
      <c r="D281" s="22">
        <v>3691</v>
      </c>
      <c r="E281" s="15" t="s">
        <v>11</v>
      </c>
      <c r="F281" s="15" t="s">
        <v>164</v>
      </c>
      <c r="G281" s="15" t="s">
        <v>165</v>
      </c>
      <c r="H281" s="22">
        <v>5019</v>
      </c>
      <c r="I281" s="27">
        <v>46080</v>
      </c>
      <c r="J281" s="27">
        <v>46085</v>
      </c>
      <c r="K281" s="28">
        <v>7058.41</v>
      </c>
      <c r="L281" s="29">
        <f>SUM(TabProd[[#This Row],[Personal]:[Engineering]])</f>
        <v>7058.41</v>
      </c>
      <c r="M281" s="31" t="str">
        <f>IF(TabProd[[#This Row],[Amount Charged]]&lt;&gt;TabProd[[#This Row],[Value]],TabProd[[#This Row],[Amount Charged]]-TabProd[[#This Row],[Value]],"")</f>
        <v/>
      </c>
      <c r="N281" s="24">
        <v>5555</v>
      </c>
      <c r="O281" s="27">
        <v>46090</v>
      </c>
      <c r="P281" s="37">
        <v>1797</v>
      </c>
      <c r="Q281" s="34">
        <v>3378.03</v>
      </c>
      <c r="R281" s="16">
        <v>46097</v>
      </c>
      <c r="S281" s="15">
        <f t="shared" si="16"/>
        <v>12</v>
      </c>
      <c r="T281" s="38">
        <v>1106</v>
      </c>
      <c r="U281" s="34">
        <v>3680.38</v>
      </c>
      <c r="V281" s="16">
        <v>46097</v>
      </c>
      <c r="W281" s="15">
        <f t="shared" si="17"/>
        <v>12</v>
      </c>
      <c r="X281" s="23">
        <f>TabProd[[#This Row],[Value]]-TabProd[[#This Row],[InvoiceTotal Value]]-TabProd[[#This Row],[Rental Equipment Invoice Value]]+AR281</f>
        <v>-4.5474735088646412E-13</v>
      </c>
      <c r="Y281" s="14">
        <v>1</v>
      </c>
      <c r="Z281" s="14"/>
      <c r="AA281" s="15">
        <f t="shared" si="18"/>
        <v>1</v>
      </c>
      <c r="AB281" s="13">
        <v>2168.61</v>
      </c>
      <c r="AC281" s="13"/>
      <c r="AD281" s="13">
        <v>1209.42</v>
      </c>
      <c r="AE281" s="13"/>
      <c r="AF281" s="13"/>
      <c r="AG281" s="13">
        <v>396.19</v>
      </c>
      <c r="AH281" s="13">
        <v>3284.19</v>
      </c>
      <c r="AI281" s="13"/>
      <c r="AJ281" s="13"/>
      <c r="AK281" s="13"/>
      <c r="AL281" s="13"/>
      <c r="AM281" s="13"/>
      <c r="AN281" s="13"/>
      <c r="AO281" s="13"/>
      <c r="AP281" s="20">
        <f t="shared" si="19"/>
        <v>7058.41</v>
      </c>
      <c r="AQ281" s="13">
        <f>IF(TabProd[[#This Row],[Total Daily]]=0,"",TabProd[[#This Row],[Total]]/TabProd[[#This Row],[Total Daily]])</f>
        <v>7058.41</v>
      </c>
    </row>
    <row r="282" spans="1:43" x14ac:dyDescent="0.3">
      <c r="A282" s="26">
        <v>46082</v>
      </c>
      <c r="B282" s="24" t="s">
        <v>101</v>
      </c>
      <c r="C282" s="14"/>
      <c r="D282" s="22">
        <v>3691</v>
      </c>
      <c r="E282" s="15" t="s">
        <v>11</v>
      </c>
      <c r="F282" s="15" t="s">
        <v>164</v>
      </c>
      <c r="G282" s="15" t="s">
        <v>165</v>
      </c>
      <c r="H282" s="22">
        <v>5019</v>
      </c>
      <c r="I282" s="27">
        <v>46080</v>
      </c>
      <c r="J282" s="27">
        <v>46085</v>
      </c>
      <c r="K282" s="28">
        <v>10832.63</v>
      </c>
      <c r="L282" s="29">
        <f>SUM(TabProd[[#This Row],[Personal]:[Engineering]])</f>
        <v>10832.630000000001</v>
      </c>
      <c r="M282" s="31" t="str">
        <f>IF(TabProd[[#This Row],[Amount Charged]]&lt;&gt;TabProd[[#This Row],[Value]],TabProd[[#This Row],[Amount Charged]]-TabProd[[#This Row],[Value]],"")</f>
        <v/>
      </c>
      <c r="N282" s="24">
        <v>5555</v>
      </c>
      <c r="O282" s="27">
        <v>46090</v>
      </c>
      <c r="P282" s="37">
        <v>1797</v>
      </c>
      <c r="Q282" s="34">
        <v>6756.06</v>
      </c>
      <c r="R282" s="16">
        <v>46097</v>
      </c>
      <c r="S282" s="15">
        <f t="shared" si="16"/>
        <v>12</v>
      </c>
      <c r="T282" s="38">
        <v>1106</v>
      </c>
      <c r="U282" s="34">
        <v>4076.57</v>
      </c>
      <c r="V282" s="16">
        <v>46097</v>
      </c>
      <c r="W282" s="15">
        <f t="shared" si="17"/>
        <v>12</v>
      </c>
      <c r="X282" s="23">
        <f>TabProd[[#This Row],[Value]]-TabProd[[#This Row],[InvoiceTotal Value]]-TabProd[[#This Row],[Rental Equipment Invoice Value]]+AR282</f>
        <v>4.5474735088646412E-13</v>
      </c>
      <c r="Y282" s="14">
        <v>2</v>
      </c>
      <c r="Z282" s="14"/>
      <c r="AA282" s="15">
        <f t="shared" si="18"/>
        <v>2</v>
      </c>
      <c r="AB282" s="13">
        <v>4337.22</v>
      </c>
      <c r="AC282" s="13"/>
      <c r="AD282" s="13">
        <v>2418.84</v>
      </c>
      <c r="AE282" s="13"/>
      <c r="AF282" s="13"/>
      <c r="AG282" s="13">
        <v>792.38</v>
      </c>
      <c r="AH282" s="13">
        <v>3284.19</v>
      </c>
      <c r="AI282" s="13"/>
      <c r="AJ282" s="13"/>
      <c r="AK282" s="13"/>
      <c r="AL282" s="13"/>
      <c r="AM282" s="13"/>
      <c r="AN282" s="13"/>
      <c r="AO282" s="13"/>
      <c r="AP282" s="20">
        <f t="shared" si="19"/>
        <v>10832.630000000001</v>
      </c>
      <c r="AQ282" s="13">
        <f>IF(TabProd[[#This Row],[Total Daily]]=0,"",TabProd[[#This Row],[Total]]/TabProd[[#This Row],[Total Daily]])</f>
        <v>5416.3150000000005</v>
      </c>
    </row>
    <row r="283" spans="1:43" x14ac:dyDescent="0.3">
      <c r="A283" s="26">
        <v>46082</v>
      </c>
      <c r="B283" s="24" t="s">
        <v>101</v>
      </c>
      <c r="C283" s="14"/>
      <c r="D283" s="22">
        <v>3487</v>
      </c>
      <c r="E283" s="15" t="s">
        <v>10</v>
      </c>
      <c r="F283" s="15" t="s">
        <v>50</v>
      </c>
      <c r="G283" s="15" t="s">
        <v>103</v>
      </c>
      <c r="H283" s="22">
        <v>4964</v>
      </c>
      <c r="I283" s="27">
        <v>46082</v>
      </c>
      <c r="J283" s="27">
        <v>46112</v>
      </c>
      <c r="K283" s="28">
        <v>264461.27</v>
      </c>
      <c r="L283" s="29">
        <f>SUM(TabProd[[#This Row],[Personal]:[Engineering]])</f>
        <v>264461.27</v>
      </c>
      <c r="M283" s="31" t="str">
        <f>IF(TabProd[[#This Row],[Amount Charged]]&lt;&gt;TabProd[[#This Row],[Value]],TabProd[[#This Row],[Amount Charged]]-TabProd[[#This Row],[Value]],"")</f>
        <v/>
      </c>
      <c r="N283" s="24">
        <v>5575</v>
      </c>
      <c r="O283" s="27">
        <v>46118</v>
      </c>
      <c r="P283" s="37">
        <v>1884</v>
      </c>
      <c r="Q283" s="98">
        <v>242201.46</v>
      </c>
      <c r="R283" s="16">
        <v>46129</v>
      </c>
      <c r="S283" s="15">
        <f t="shared" si="16"/>
        <v>17</v>
      </c>
      <c r="T283" s="38">
        <v>1158</v>
      </c>
      <c r="U283" s="98">
        <v>22259.81</v>
      </c>
      <c r="V283" s="16">
        <v>46129</v>
      </c>
      <c r="W283" s="15">
        <f t="shared" si="17"/>
        <v>17</v>
      </c>
      <c r="X283" s="23">
        <f>TabProd[[#This Row],[Value]]-TabProd[[#This Row],[InvoiceTotal Value]]-TabProd[[#This Row],[Rental Equipment Invoice Value]]+AR283</f>
        <v>2.5465851649641991E-11</v>
      </c>
      <c r="Y283" s="14">
        <v>91</v>
      </c>
      <c r="Z283" s="14"/>
      <c r="AA283" s="15">
        <f t="shared" si="18"/>
        <v>91</v>
      </c>
      <c r="AB283" s="13">
        <v>193945.11</v>
      </c>
      <c r="AC283" s="13"/>
      <c r="AD283" s="13">
        <v>15256.35</v>
      </c>
      <c r="AE283" s="13"/>
      <c r="AF283" s="13"/>
      <c r="AG283" s="13">
        <v>22259.81</v>
      </c>
      <c r="AH283" s="13"/>
      <c r="AI283" s="13"/>
      <c r="AJ283" s="13"/>
      <c r="AK283" s="13"/>
      <c r="AL283" s="13"/>
      <c r="AM283" s="13"/>
      <c r="AN283" s="13"/>
      <c r="AO283" s="13">
        <v>33000</v>
      </c>
      <c r="AP283" s="20">
        <f t="shared" si="19"/>
        <v>264461.27</v>
      </c>
      <c r="AQ283" s="13">
        <f>IF(TabProd[[#This Row],[Total Daily]]=0,"",TabProd[[#This Row],[Total]]/TabProd[[#This Row],[Total Daily]])</f>
        <v>2906.1678021978023</v>
      </c>
    </row>
    <row r="284" spans="1:43" x14ac:dyDescent="0.3">
      <c r="A284" s="26">
        <v>46082</v>
      </c>
      <c r="B284" s="24" t="s">
        <v>101</v>
      </c>
      <c r="C284" s="14"/>
      <c r="D284" s="22">
        <v>3491</v>
      </c>
      <c r="E284" s="15" t="s">
        <v>10</v>
      </c>
      <c r="F284" s="15" t="s">
        <v>50</v>
      </c>
      <c r="G284" s="15" t="s">
        <v>115</v>
      </c>
      <c r="H284" s="22">
        <v>4964</v>
      </c>
      <c r="I284" s="27">
        <v>46082</v>
      </c>
      <c r="J284" s="27">
        <v>46112</v>
      </c>
      <c r="K284" s="28">
        <v>261410</v>
      </c>
      <c r="L284" s="29">
        <f>SUM(TabProd[[#This Row],[Personal]:[Engineering]])</f>
        <v>261409.99999999997</v>
      </c>
      <c r="M284" s="31" t="str">
        <f>IF(TabProd[[#This Row],[Amount Charged]]&lt;&gt;TabProd[[#This Row],[Value]],TabProd[[#This Row],[Amount Charged]]-TabProd[[#This Row],[Value]],"")</f>
        <v/>
      </c>
      <c r="N284" s="24">
        <v>5578</v>
      </c>
      <c r="O284" s="27">
        <v>46114</v>
      </c>
      <c r="P284" s="37">
        <v>1883</v>
      </c>
      <c r="Q284" s="98">
        <v>239150.19</v>
      </c>
      <c r="R284" s="16">
        <v>46128</v>
      </c>
      <c r="S284" s="15">
        <f t="shared" si="16"/>
        <v>16</v>
      </c>
      <c r="T284" s="38">
        <v>1157</v>
      </c>
      <c r="U284" s="98">
        <v>22259.81</v>
      </c>
      <c r="V284" s="16">
        <v>46128</v>
      </c>
      <c r="W284" s="15">
        <f t="shared" si="17"/>
        <v>16</v>
      </c>
      <c r="X284" s="23">
        <f>TabProd[[#This Row],[Value]]-TabProd[[#This Row],[InvoiceTotal Value]]-TabProd[[#This Row],[Rental Equipment Invoice Value]]+AR284</f>
        <v>-3.2741809263825417E-11</v>
      </c>
      <c r="Y284" s="14">
        <v>93</v>
      </c>
      <c r="Z284" s="14"/>
      <c r="AA284" s="15">
        <f t="shared" si="18"/>
        <v>93</v>
      </c>
      <c r="AB284" s="13">
        <v>193945.11</v>
      </c>
      <c r="AC284" s="13"/>
      <c r="AD284" s="13">
        <v>12205.08</v>
      </c>
      <c r="AE284" s="13"/>
      <c r="AF284" s="13"/>
      <c r="AG284" s="13">
        <v>22259.81</v>
      </c>
      <c r="AH284" s="13"/>
      <c r="AI284" s="13"/>
      <c r="AJ284" s="13"/>
      <c r="AK284" s="13"/>
      <c r="AL284" s="13"/>
      <c r="AM284" s="13"/>
      <c r="AN284" s="13"/>
      <c r="AO284" s="13">
        <v>33000</v>
      </c>
      <c r="AP284" s="20">
        <f t="shared" si="19"/>
        <v>261409.99999999997</v>
      </c>
      <c r="AQ284" s="13">
        <f>IF(TabProd[[#This Row],[Total Daily]]=0,"",TabProd[[#This Row],[Total]]/TabProd[[#This Row],[Total Daily]])</f>
        <v>2810.8602150537631</v>
      </c>
    </row>
    <row r="285" spans="1:43" x14ac:dyDescent="0.3">
      <c r="A285" s="26">
        <v>46082</v>
      </c>
      <c r="B285" s="24" t="s">
        <v>101</v>
      </c>
      <c r="C285" s="14"/>
      <c r="D285" s="22">
        <v>3341</v>
      </c>
      <c r="E285" s="15" t="s">
        <v>11</v>
      </c>
      <c r="F285" s="15" t="s">
        <v>44</v>
      </c>
      <c r="G285" s="15" t="s">
        <v>114</v>
      </c>
      <c r="H285" s="22">
        <v>4693</v>
      </c>
      <c r="I285" s="27">
        <v>46082</v>
      </c>
      <c r="J285" s="27">
        <v>46112</v>
      </c>
      <c r="K285" s="28">
        <v>110675.39</v>
      </c>
      <c r="L285" s="29">
        <f>SUM(TabProd[[#This Row],[Personal]:[Engineering]])</f>
        <v>110675.39</v>
      </c>
      <c r="M285" s="31" t="str">
        <f>IF(TabProd[[#This Row],[Amount Charged]]&lt;&gt;TabProd[[#This Row],[Value]],TabProd[[#This Row],[Amount Charged]]-TabProd[[#This Row],[Value]],"")</f>
        <v/>
      </c>
      <c r="N285" s="24">
        <v>5573</v>
      </c>
      <c r="O285" s="27">
        <v>46113</v>
      </c>
      <c r="P285" s="37">
        <v>1905</v>
      </c>
      <c r="Q285" s="34">
        <v>47435.39</v>
      </c>
      <c r="R285" s="16">
        <v>46132</v>
      </c>
      <c r="S285" s="15">
        <f t="shared" si="16"/>
        <v>20</v>
      </c>
      <c r="T285" s="38">
        <v>1165</v>
      </c>
      <c r="U285" s="34">
        <v>63240</v>
      </c>
      <c r="V285" s="16">
        <v>46129</v>
      </c>
      <c r="W285" s="15">
        <f t="shared" si="17"/>
        <v>17</v>
      </c>
      <c r="X285" s="23">
        <f>TabProd[[#This Row],[Value]]-TabProd[[#This Row],[InvoiceTotal Value]]-TabProd[[#This Row],[Rental Equipment Invoice Value]]+AR285</f>
        <v>0</v>
      </c>
      <c r="Y285" s="14">
        <v>36</v>
      </c>
      <c r="Z285" s="14"/>
      <c r="AA285" s="15">
        <f t="shared" si="18"/>
        <v>36</v>
      </c>
      <c r="AB285" s="13">
        <v>38120</v>
      </c>
      <c r="AC285" s="13"/>
      <c r="AD285" s="13">
        <v>3360</v>
      </c>
      <c r="AE285" s="13">
        <v>5955.39</v>
      </c>
      <c r="AF285" s="13"/>
      <c r="AG285" s="13">
        <v>63240</v>
      </c>
      <c r="AH285" s="13"/>
      <c r="AI285" s="13"/>
      <c r="AJ285" s="13"/>
      <c r="AK285" s="13"/>
      <c r="AL285" s="13"/>
      <c r="AM285" s="13"/>
      <c r="AN285" s="13"/>
      <c r="AO285" s="13"/>
      <c r="AP285" s="20">
        <f t="shared" si="19"/>
        <v>110675.39</v>
      </c>
      <c r="AQ285" s="13">
        <f>IF(TabProd[[#This Row],[Total Daily]]=0,"",TabProd[[#This Row],[Total]]/TabProd[[#This Row],[Total Daily]])</f>
        <v>3074.3163888888889</v>
      </c>
    </row>
    <row r="286" spans="1:43" x14ac:dyDescent="0.3">
      <c r="A286" s="26">
        <v>46082</v>
      </c>
      <c r="B286" s="24" t="s">
        <v>101</v>
      </c>
      <c r="C286" s="14"/>
      <c r="D286" s="22">
        <v>3800</v>
      </c>
      <c r="E286" s="15" t="s">
        <v>9</v>
      </c>
      <c r="F286" s="15" t="s">
        <v>50</v>
      </c>
      <c r="G286" s="15" t="s">
        <v>115</v>
      </c>
      <c r="H286" s="22">
        <v>1877</v>
      </c>
      <c r="I286" s="27">
        <v>46082</v>
      </c>
      <c r="J286" s="27">
        <v>46112</v>
      </c>
      <c r="K286" s="28">
        <v>196340.46</v>
      </c>
      <c r="L286" s="29">
        <f>SUM(TabProd[[#This Row],[Personal]:[Engineering]])</f>
        <v>196340.46000000002</v>
      </c>
      <c r="M286" s="31" t="str">
        <f>IF(TabProd[[#This Row],[Amount Charged]]&lt;&gt;TabProd[[#This Row],[Value]],TabProd[[#This Row],[Amount Charged]]-TabProd[[#This Row],[Value]],"")</f>
        <v/>
      </c>
      <c r="N286" s="24">
        <v>5579</v>
      </c>
      <c r="O286" s="27">
        <v>46118</v>
      </c>
      <c r="P286" s="37">
        <v>1851</v>
      </c>
      <c r="Q286" s="98">
        <v>172448.95</v>
      </c>
      <c r="R286" s="16">
        <v>46119</v>
      </c>
      <c r="S286" s="15">
        <f t="shared" si="16"/>
        <v>7</v>
      </c>
      <c r="T286" s="38">
        <v>1136</v>
      </c>
      <c r="U286" s="98">
        <v>23891.51</v>
      </c>
      <c r="V286" s="16">
        <v>46119</v>
      </c>
      <c r="W286" s="15">
        <f t="shared" si="17"/>
        <v>7</v>
      </c>
      <c r="X286" s="23">
        <f>TabProd[[#This Row],[Value]]-TabProd[[#This Row],[InvoiceTotal Value]]-TabProd[[#This Row],[Rental Equipment Invoice Value]]+AR286</f>
        <v>1.0913936421275139E-11</v>
      </c>
      <c r="Y286" s="14">
        <v>93</v>
      </c>
      <c r="Z286" s="14"/>
      <c r="AA286" s="15">
        <f t="shared" si="18"/>
        <v>93</v>
      </c>
      <c r="AB286" s="13">
        <v>172448.95</v>
      </c>
      <c r="AC286" s="13"/>
      <c r="AD286" s="13"/>
      <c r="AE286" s="13"/>
      <c r="AF286" s="13"/>
      <c r="AG286" s="13">
        <v>23891.51</v>
      </c>
      <c r="AH286" s="13"/>
      <c r="AI286" s="13"/>
      <c r="AJ286" s="13"/>
      <c r="AK286" s="13"/>
      <c r="AL286" s="13"/>
      <c r="AM286" s="13"/>
      <c r="AN286" s="13"/>
      <c r="AO286" s="13"/>
      <c r="AP286" s="20">
        <f t="shared" si="19"/>
        <v>196340.46000000002</v>
      </c>
      <c r="AQ286" s="13">
        <f>IF(TabProd[[#This Row],[Total Daily]]=0,"",TabProd[[#This Row],[Total]]/TabProd[[#This Row],[Total Daily]])</f>
        <v>2111.1877419354842</v>
      </c>
    </row>
    <row r="287" spans="1:43" x14ac:dyDescent="0.3">
      <c r="A287" s="26">
        <v>46082</v>
      </c>
      <c r="B287" s="24" t="s">
        <v>101</v>
      </c>
      <c r="C287" s="14"/>
      <c r="D287" s="22">
        <v>3801</v>
      </c>
      <c r="E287" s="15" t="s">
        <v>9</v>
      </c>
      <c r="F287" s="15" t="s">
        <v>50</v>
      </c>
      <c r="G287" s="15" t="s">
        <v>142</v>
      </c>
      <c r="H287" s="22">
        <v>1877</v>
      </c>
      <c r="I287" s="27">
        <v>46082</v>
      </c>
      <c r="J287" s="27">
        <v>46112</v>
      </c>
      <c r="K287" s="28">
        <v>196340.47</v>
      </c>
      <c r="L287" s="29">
        <f>SUM(TabProd[[#This Row],[Personal]:[Engineering]])</f>
        <v>196340.47</v>
      </c>
      <c r="M287" s="31" t="str">
        <f>IF(TabProd[[#This Row],[Amount Charged]]&lt;&gt;TabProd[[#This Row],[Value]],TabProd[[#This Row],[Amount Charged]]-TabProd[[#This Row],[Value]],"")</f>
        <v/>
      </c>
      <c r="N287" s="24">
        <v>5580</v>
      </c>
      <c r="O287" s="27">
        <v>46114</v>
      </c>
      <c r="P287" s="37">
        <v>1845</v>
      </c>
      <c r="Q287" s="34">
        <v>172448.96</v>
      </c>
      <c r="R287" s="16">
        <v>46114</v>
      </c>
      <c r="S287" s="15">
        <f t="shared" si="16"/>
        <v>2</v>
      </c>
      <c r="T287" s="38">
        <v>1132</v>
      </c>
      <c r="U287" s="34">
        <v>23891.51</v>
      </c>
      <c r="V287" s="16">
        <v>46114</v>
      </c>
      <c r="W287" s="15">
        <f t="shared" si="17"/>
        <v>2</v>
      </c>
      <c r="X287" s="23">
        <f>TabProd[[#This Row],[Value]]-TabProd[[#This Row],[InvoiceTotal Value]]-TabProd[[#This Row],[Rental Equipment Invoice Value]]+AR287</f>
        <v>1.0913936421275139E-11</v>
      </c>
      <c r="Y287" s="14">
        <v>93</v>
      </c>
      <c r="Z287" s="14"/>
      <c r="AA287" s="15">
        <f t="shared" si="18"/>
        <v>93</v>
      </c>
      <c r="AB287" s="13">
        <v>172448.96</v>
      </c>
      <c r="AC287" s="13"/>
      <c r="AD287" s="13"/>
      <c r="AE287" s="13"/>
      <c r="AF287" s="13"/>
      <c r="AG287" s="13">
        <v>23891.51</v>
      </c>
      <c r="AH287" s="13"/>
      <c r="AI287" s="13"/>
      <c r="AJ287" s="13"/>
      <c r="AK287" s="13"/>
      <c r="AL287" s="13"/>
      <c r="AM287" s="13"/>
      <c r="AN287" s="13"/>
      <c r="AO287" s="13"/>
      <c r="AP287" s="20">
        <f t="shared" si="19"/>
        <v>196340.47</v>
      </c>
      <c r="AQ287" s="13">
        <f>IF(TabProd[[#This Row],[Total Daily]]=0,"",TabProd[[#This Row],[Total]]/TabProd[[#This Row],[Total Daily]])</f>
        <v>2111.1878494623656</v>
      </c>
    </row>
    <row r="288" spans="1:43" x14ac:dyDescent="0.3">
      <c r="A288" s="26">
        <v>46082</v>
      </c>
      <c r="B288" s="24" t="s">
        <v>101</v>
      </c>
      <c r="C288" s="14"/>
      <c r="D288" s="22">
        <v>3802</v>
      </c>
      <c r="E288" s="15" t="s">
        <v>9</v>
      </c>
      <c r="F288" s="15" t="s">
        <v>50</v>
      </c>
      <c r="G288" s="15" t="s">
        <v>102</v>
      </c>
      <c r="H288" s="22">
        <v>1877</v>
      </c>
      <c r="I288" s="27">
        <v>46082</v>
      </c>
      <c r="J288" s="27">
        <v>46112</v>
      </c>
      <c r="K288" s="28">
        <v>196340.47</v>
      </c>
      <c r="L288" s="29">
        <f>SUM(TabProd[[#This Row],[Personal]:[Engineering]])</f>
        <v>196340.47</v>
      </c>
      <c r="M288" s="31" t="str">
        <f>IF(TabProd[[#This Row],[Amount Charged]]&lt;&gt;TabProd[[#This Row],[Value]],TabProd[[#This Row],[Amount Charged]]-TabProd[[#This Row],[Value]],"")</f>
        <v/>
      </c>
      <c r="N288" s="24">
        <v>5581</v>
      </c>
      <c r="O288" s="27">
        <v>46113</v>
      </c>
      <c r="P288" s="37">
        <v>1838</v>
      </c>
      <c r="Q288" s="34">
        <v>172448.96</v>
      </c>
      <c r="R288" s="16">
        <v>46114</v>
      </c>
      <c r="S288" s="15">
        <f t="shared" si="16"/>
        <v>2</v>
      </c>
      <c r="T288" s="38">
        <v>1127</v>
      </c>
      <c r="U288" s="34">
        <v>23891.51</v>
      </c>
      <c r="V288" s="16">
        <v>46114</v>
      </c>
      <c r="W288" s="15">
        <f t="shared" si="17"/>
        <v>2</v>
      </c>
      <c r="X288" s="23">
        <f>TabProd[[#This Row],[Value]]-TabProd[[#This Row],[InvoiceTotal Value]]-TabProd[[#This Row],[Rental Equipment Invoice Value]]+AR288</f>
        <v>1.0913936421275139E-11</v>
      </c>
      <c r="Y288" s="14">
        <v>93</v>
      </c>
      <c r="Z288" s="14"/>
      <c r="AA288" s="15">
        <f t="shared" si="18"/>
        <v>93</v>
      </c>
      <c r="AB288" s="13">
        <v>172448.96</v>
      </c>
      <c r="AC288" s="13"/>
      <c r="AD288" s="13"/>
      <c r="AE288" s="13"/>
      <c r="AF288" s="13"/>
      <c r="AG288" s="13">
        <v>23891.51</v>
      </c>
      <c r="AH288" s="13"/>
      <c r="AI288" s="13"/>
      <c r="AJ288" s="13"/>
      <c r="AK288" s="13"/>
      <c r="AL288" s="13"/>
      <c r="AM288" s="13"/>
      <c r="AN288" s="13"/>
      <c r="AO288" s="13"/>
      <c r="AP288" s="20">
        <f t="shared" si="19"/>
        <v>196340.47</v>
      </c>
      <c r="AQ288" s="13">
        <f>IF(TabProd[[#This Row],[Total Daily]]=0,"",TabProd[[#This Row],[Total]]/TabProd[[#This Row],[Total Daily]])</f>
        <v>2111.1878494623656</v>
      </c>
    </row>
    <row r="289" spans="1:43" x14ac:dyDescent="0.3">
      <c r="A289" s="26">
        <v>46082</v>
      </c>
      <c r="B289" s="24" t="s">
        <v>101</v>
      </c>
      <c r="C289" s="14"/>
      <c r="D289" s="22">
        <v>3803</v>
      </c>
      <c r="E289" s="15" t="s">
        <v>9</v>
      </c>
      <c r="F289" s="15" t="s">
        <v>50</v>
      </c>
      <c r="G289" s="15" t="s">
        <v>143</v>
      </c>
      <c r="H289" s="22">
        <v>1877</v>
      </c>
      <c r="I289" s="27">
        <v>46082</v>
      </c>
      <c r="J289" s="27">
        <v>46112</v>
      </c>
      <c r="K289" s="28">
        <v>196340.46</v>
      </c>
      <c r="L289" s="29">
        <f>SUM(TabProd[[#This Row],[Personal]:[Engineering]])</f>
        <v>196340.46000000002</v>
      </c>
      <c r="M289" s="31" t="str">
        <f>IF(TabProd[[#This Row],[Amount Charged]]&lt;&gt;TabProd[[#This Row],[Value]],TabProd[[#This Row],[Amount Charged]]-TabProd[[#This Row],[Value]],"")</f>
        <v/>
      </c>
      <c r="N289" s="24">
        <v>5582</v>
      </c>
      <c r="O289" s="27">
        <v>46113</v>
      </c>
      <c r="P289" s="37">
        <v>1839</v>
      </c>
      <c r="Q289" s="34">
        <v>172448.95</v>
      </c>
      <c r="R289" s="16">
        <v>46114</v>
      </c>
      <c r="S289" s="15">
        <f t="shared" si="16"/>
        <v>2</v>
      </c>
      <c r="T289" s="38">
        <v>1128</v>
      </c>
      <c r="U289" s="34">
        <v>23891.51</v>
      </c>
      <c r="V289" s="16">
        <v>46114</v>
      </c>
      <c r="W289" s="15">
        <f t="shared" si="17"/>
        <v>2</v>
      </c>
      <c r="X289" s="23">
        <f>TabProd[[#This Row],[Value]]-TabProd[[#This Row],[InvoiceTotal Value]]-TabProd[[#This Row],[Rental Equipment Invoice Value]]+AR289</f>
        <v>1.0913936421275139E-11</v>
      </c>
      <c r="Y289" s="14">
        <v>92</v>
      </c>
      <c r="Z289" s="14"/>
      <c r="AA289" s="15">
        <f t="shared" si="18"/>
        <v>92</v>
      </c>
      <c r="AB289" s="13">
        <v>172448.95</v>
      </c>
      <c r="AC289" s="13"/>
      <c r="AD289" s="13"/>
      <c r="AE289" s="13"/>
      <c r="AF289" s="13"/>
      <c r="AG289" s="13">
        <v>23891.51</v>
      </c>
      <c r="AH289" s="13"/>
      <c r="AI289" s="13"/>
      <c r="AJ289" s="13"/>
      <c r="AK289" s="13"/>
      <c r="AL289" s="13"/>
      <c r="AM289" s="13"/>
      <c r="AN289" s="13"/>
      <c r="AO289" s="13"/>
      <c r="AP289" s="20">
        <f t="shared" si="19"/>
        <v>196340.46000000002</v>
      </c>
      <c r="AQ289" s="13">
        <f>IF(TabProd[[#This Row],[Total Daily]]=0,"",TabProd[[#This Row],[Total]]/TabProd[[#This Row],[Total Daily]])</f>
        <v>2134.1354347826091</v>
      </c>
    </row>
    <row r="290" spans="1:43" x14ac:dyDescent="0.3">
      <c r="A290" s="26">
        <v>46082</v>
      </c>
      <c r="B290" s="24" t="s">
        <v>101</v>
      </c>
      <c r="C290" s="14"/>
      <c r="D290" s="22">
        <v>3804</v>
      </c>
      <c r="E290" s="15" t="s">
        <v>9</v>
      </c>
      <c r="F290" s="15" t="s">
        <v>50</v>
      </c>
      <c r="G290" s="15" t="s">
        <v>144</v>
      </c>
      <c r="H290" s="22">
        <v>1877</v>
      </c>
      <c r="I290" s="27">
        <v>46082</v>
      </c>
      <c r="J290" s="27">
        <v>46112</v>
      </c>
      <c r="K290" s="28">
        <v>196340.46</v>
      </c>
      <c r="L290" s="29">
        <f>SUM(TabProd[[#This Row],[Personal]:[Engineering]])</f>
        <v>196340.46000000002</v>
      </c>
      <c r="M290" s="31" t="str">
        <f>IF(TabProd[[#This Row],[Amount Charged]]&lt;&gt;TabProd[[#This Row],[Value]],TabProd[[#This Row],[Amount Charged]]-TabProd[[#This Row],[Value]],"")</f>
        <v/>
      </c>
      <c r="N290" s="24">
        <v>5583</v>
      </c>
      <c r="O290" s="27">
        <v>46113</v>
      </c>
      <c r="P290" s="37">
        <v>1837</v>
      </c>
      <c r="Q290" s="34">
        <v>172448.95</v>
      </c>
      <c r="R290" s="16">
        <v>46114</v>
      </c>
      <c r="S290" s="15">
        <f t="shared" si="16"/>
        <v>2</v>
      </c>
      <c r="T290" s="38">
        <v>1126</v>
      </c>
      <c r="U290" s="34">
        <v>23891.51</v>
      </c>
      <c r="V290" s="16">
        <v>46114</v>
      </c>
      <c r="W290" s="15">
        <f t="shared" si="17"/>
        <v>2</v>
      </c>
      <c r="X290" s="23">
        <f>TabProd[[#This Row],[Value]]-TabProd[[#This Row],[InvoiceTotal Value]]-TabProd[[#This Row],[Rental Equipment Invoice Value]]+AR290</f>
        <v>1.0913936421275139E-11</v>
      </c>
      <c r="Y290" s="14">
        <v>93</v>
      </c>
      <c r="Z290" s="14"/>
      <c r="AA290" s="15">
        <f t="shared" si="18"/>
        <v>93</v>
      </c>
      <c r="AB290" s="13">
        <v>172448.95</v>
      </c>
      <c r="AC290" s="13"/>
      <c r="AD290" s="13"/>
      <c r="AE290" s="13"/>
      <c r="AF290" s="13"/>
      <c r="AG290" s="13">
        <v>23891.51</v>
      </c>
      <c r="AH290" s="13"/>
      <c r="AI290" s="13"/>
      <c r="AJ290" s="13"/>
      <c r="AK290" s="13"/>
      <c r="AL290" s="13"/>
      <c r="AM290" s="13"/>
      <c r="AN290" s="13"/>
      <c r="AO290" s="13"/>
      <c r="AP290" s="20">
        <f t="shared" si="19"/>
        <v>196340.46000000002</v>
      </c>
      <c r="AQ290" s="13">
        <f>IF(TabProd[[#This Row],[Total Daily]]=0,"",TabProd[[#This Row],[Total]]/TabProd[[#This Row],[Total Daily]])</f>
        <v>2111.1877419354842</v>
      </c>
    </row>
    <row r="291" spans="1:43" x14ac:dyDescent="0.3">
      <c r="A291" s="26">
        <v>46082</v>
      </c>
      <c r="B291" s="24" t="s">
        <v>101</v>
      </c>
      <c r="C291" s="14"/>
      <c r="D291" s="22">
        <v>3805</v>
      </c>
      <c r="E291" s="15" t="s">
        <v>9</v>
      </c>
      <c r="F291" s="15" t="s">
        <v>50</v>
      </c>
      <c r="G291" s="15" t="s">
        <v>103</v>
      </c>
      <c r="H291" s="22">
        <v>4191</v>
      </c>
      <c r="I291" s="27">
        <v>46082</v>
      </c>
      <c r="J291" s="27">
        <v>46112</v>
      </c>
      <c r="K291" s="28">
        <v>196340.46</v>
      </c>
      <c r="L291" s="29">
        <f>SUM(TabProd[[#This Row],[Personal]:[Engineering]])</f>
        <v>196340.46000000002</v>
      </c>
      <c r="M291" s="31" t="str">
        <f>IF(TabProd[[#This Row],[Amount Charged]]&lt;&gt;TabProd[[#This Row],[Value]],TabProd[[#This Row],[Amount Charged]]-TabProd[[#This Row],[Value]],"")</f>
        <v/>
      </c>
      <c r="N291" s="24">
        <v>5584</v>
      </c>
      <c r="O291" s="27">
        <v>46114</v>
      </c>
      <c r="P291" s="37">
        <v>1840</v>
      </c>
      <c r="Q291" s="34">
        <v>172448.95</v>
      </c>
      <c r="R291" s="16">
        <v>46114</v>
      </c>
      <c r="S291" s="15">
        <f t="shared" si="16"/>
        <v>2</v>
      </c>
      <c r="T291" s="38">
        <v>1129</v>
      </c>
      <c r="U291" s="34">
        <v>23891.51</v>
      </c>
      <c r="V291" s="16">
        <v>46114</v>
      </c>
      <c r="W291" s="15">
        <f t="shared" si="17"/>
        <v>2</v>
      </c>
      <c r="X291" s="23">
        <f>TabProd[[#This Row],[Value]]-TabProd[[#This Row],[InvoiceTotal Value]]-TabProd[[#This Row],[Rental Equipment Invoice Value]]+AR291</f>
        <v>1.0913936421275139E-11</v>
      </c>
      <c r="Y291" s="14">
        <v>93</v>
      </c>
      <c r="Z291" s="14"/>
      <c r="AA291" s="15">
        <f t="shared" si="18"/>
        <v>93</v>
      </c>
      <c r="AB291" s="13">
        <v>172448.95</v>
      </c>
      <c r="AC291" s="13"/>
      <c r="AD291" s="13"/>
      <c r="AE291" s="13"/>
      <c r="AF291" s="13"/>
      <c r="AG291" s="13">
        <v>23891.51</v>
      </c>
      <c r="AH291" s="13"/>
      <c r="AI291" s="13"/>
      <c r="AJ291" s="13"/>
      <c r="AK291" s="13"/>
      <c r="AL291" s="13"/>
      <c r="AM291" s="13"/>
      <c r="AN291" s="13"/>
      <c r="AO291" s="13"/>
      <c r="AP291" s="20">
        <f t="shared" si="19"/>
        <v>196340.46000000002</v>
      </c>
      <c r="AQ291" s="13">
        <f>IF(TabProd[[#This Row],[Total Daily]]=0,"",TabProd[[#This Row],[Total]]/TabProd[[#This Row],[Total Daily]])</f>
        <v>2111.1877419354842</v>
      </c>
    </row>
    <row r="292" spans="1:43" x14ac:dyDescent="0.3">
      <c r="A292" s="26">
        <v>46082</v>
      </c>
      <c r="B292" s="24" t="s">
        <v>101</v>
      </c>
      <c r="C292" s="14"/>
      <c r="D292" s="22">
        <v>3324</v>
      </c>
      <c r="E292" s="15" t="s">
        <v>11</v>
      </c>
      <c r="F292" s="15" t="s">
        <v>44</v>
      </c>
      <c r="G292" s="15" t="s">
        <v>128</v>
      </c>
      <c r="H292" s="22">
        <v>4662</v>
      </c>
      <c r="I292" s="27">
        <v>46082</v>
      </c>
      <c r="J292" s="27">
        <v>46112</v>
      </c>
      <c r="K292" s="28">
        <v>346996</v>
      </c>
      <c r="L292" s="29">
        <f>SUM(TabProd[[#This Row],[Personal]:[Engineering]])</f>
        <v>346996</v>
      </c>
      <c r="M292" s="31" t="str">
        <f>IF(TabProd[[#This Row],[Amount Charged]]&lt;&gt;TabProd[[#This Row],[Value]],TabProd[[#This Row],[Amount Charged]]-TabProd[[#This Row],[Value]],"")</f>
        <v/>
      </c>
      <c r="N292" s="24">
        <v>5592</v>
      </c>
      <c r="O292" s="27">
        <v>46146</v>
      </c>
      <c r="P292" s="37">
        <v>1931</v>
      </c>
      <c r="Q292" s="34">
        <v>296156</v>
      </c>
      <c r="R292" s="16">
        <v>46148</v>
      </c>
      <c r="S292" s="15">
        <f t="shared" si="16"/>
        <v>36</v>
      </c>
      <c r="T292" s="38">
        <v>1190</v>
      </c>
      <c r="U292" s="34">
        <v>50840</v>
      </c>
      <c r="V292" s="16">
        <v>46148</v>
      </c>
      <c r="W292" s="15">
        <f t="shared" si="17"/>
        <v>36</v>
      </c>
      <c r="X292" s="23">
        <f>TabProd[[#This Row],[Value]]-TabProd[[#This Row],[InvoiceTotal Value]]-TabProd[[#This Row],[Rental Equipment Invoice Value]]+AR292</f>
        <v>0</v>
      </c>
      <c r="Y292" s="14">
        <v>112</v>
      </c>
      <c r="Z292" s="14"/>
      <c r="AA292" s="15">
        <f t="shared" si="18"/>
        <v>112</v>
      </c>
      <c r="AB292" s="13">
        <v>284636</v>
      </c>
      <c r="AC292" s="13"/>
      <c r="AD292" s="13">
        <v>11520</v>
      </c>
      <c r="AE292" s="13"/>
      <c r="AF292" s="13"/>
      <c r="AG292" s="13">
        <v>50840</v>
      </c>
      <c r="AH292" s="13"/>
      <c r="AI292" s="13"/>
      <c r="AJ292" s="13"/>
      <c r="AK292" s="13"/>
      <c r="AL292" s="13"/>
      <c r="AM292" s="13"/>
      <c r="AN292" s="13"/>
      <c r="AO292" s="13"/>
      <c r="AP292" s="20">
        <f t="shared" si="19"/>
        <v>346996</v>
      </c>
      <c r="AQ292" s="13">
        <f>IF(TabProd[[#This Row],[Total Daily]]=0,"",TabProd[[#This Row],[Total]]/TabProd[[#This Row],[Total Daily]])</f>
        <v>3098.1785714285716</v>
      </c>
    </row>
    <row r="293" spans="1:43" x14ac:dyDescent="0.3">
      <c r="A293" s="26">
        <v>46113</v>
      </c>
      <c r="B293" s="24" t="s">
        <v>101</v>
      </c>
      <c r="C293" s="14"/>
      <c r="D293" s="22">
        <v>3324</v>
      </c>
      <c r="E293" s="15" t="s">
        <v>11</v>
      </c>
      <c r="F293" s="15" t="s">
        <v>44</v>
      </c>
      <c r="G293" s="15" t="s">
        <v>128</v>
      </c>
      <c r="H293" s="22">
        <v>4662</v>
      </c>
      <c r="I293" s="27">
        <v>46082</v>
      </c>
      <c r="J293" s="27">
        <v>46112</v>
      </c>
      <c r="K293" s="28">
        <v>-32048</v>
      </c>
      <c r="L293" s="29">
        <f>SUM(TabProd[[#This Row],[Personal]:[Engineering]])</f>
        <v>-32048</v>
      </c>
      <c r="M293" s="31" t="str">
        <f>IF(TabProd[[#This Row],[Amount Charged]]&lt;&gt;TabProd[[#This Row],[Value]],TabProd[[#This Row],[Amount Charged]]-TabProd[[#This Row],[Value]],"")</f>
        <v/>
      </c>
      <c r="N293" s="24">
        <v>5592</v>
      </c>
      <c r="O293" s="27">
        <v>46146</v>
      </c>
      <c r="P293" s="37">
        <v>1931</v>
      </c>
      <c r="Q293" s="34">
        <v>-32048</v>
      </c>
      <c r="R293" s="16">
        <v>46148</v>
      </c>
      <c r="S293" s="15">
        <f t="shared" si="16"/>
        <v>36</v>
      </c>
      <c r="T293" s="38">
        <v>1190</v>
      </c>
      <c r="U293" s="34">
        <v>0</v>
      </c>
      <c r="V293" s="16">
        <v>46148</v>
      </c>
      <c r="W293" s="15">
        <f t="shared" si="17"/>
        <v>36</v>
      </c>
      <c r="X293" s="23">
        <f>TabProd[[#This Row],[Value]]-TabProd[[#This Row],[InvoiceTotal Value]]-TabProd[[#This Row],[Rental Equipment Invoice Value]]+AR293</f>
        <v>0</v>
      </c>
      <c r="Y293" s="14">
        <v>24</v>
      </c>
      <c r="Z293" s="14"/>
      <c r="AA293" s="15">
        <f t="shared" si="18"/>
        <v>24</v>
      </c>
      <c r="AB293" s="13">
        <v>61072</v>
      </c>
      <c r="AC293" s="13"/>
      <c r="AD293" s="13">
        <v>2880</v>
      </c>
      <c r="AE293" s="13"/>
      <c r="AF293" s="13"/>
      <c r="AG293" s="13"/>
      <c r="AH293" s="13"/>
      <c r="AI293" s="13"/>
      <c r="AJ293" s="13"/>
      <c r="AK293" s="13"/>
      <c r="AL293" s="13"/>
      <c r="AM293" s="13">
        <v>-96000</v>
      </c>
      <c r="AN293" s="13"/>
      <c r="AO293" s="13"/>
      <c r="AP293" s="20">
        <f t="shared" si="19"/>
        <v>-32048</v>
      </c>
      <c r="AQ293" s="13">
        <f>IF(TabProd[[#This Row],[Total Daily]]=0,"",TabProd[[#This Row],[Total]]/TabProd[[#This Row],[Total Daily]])</f>
        <v>-1335.3333333333333</v>
      </c>
    </row>
    <row r="294" spans="1:43" x14ac:dyDescent="0.3">
      <c r="A294" s="26">
        <v>46082</v>
      </c>
      <c r="B294" s="24" t="s">
        <v>101</v>
      </c>
      <c r="C294" s="14"/>
      <c r="D294" s="22">
        <v>3359</v>
      </c>
      <c r="E294" s="15" t="s">
        <v>11</v>
      </c>
      <c r="F294" s="15" t="s">
        <v>44</v>
      </c>
      <c r="G294" s="15" t="s">
        <v>127</v>
      </c>
      <c r="H294" s="22">
        <v>4730</v>
      </c>
      <c r="I294" s="27">
        <v>46082</v>
      </c>
      <c r="J294" s="27">
        <v>46112</v>
      </c>
      <c r="K294" s="28">
        <v>294600</v>
      </c>
      <c r="L294" s="29">
        <f>SUM(TabProd[[#This Row],[Personal]:[Engineering]])</f>
        <v>294600</v>
      </c>
      <c r="M294" s="31" t="str">
        <f>IF(TabProd[[#This Row],[Amount Charged]]&lt;&gt;TabProd[[#This Row],[Value]],TabProd[[#This Row],[Amount Charged]]-TabProd[[#This Row],[Value]],"")</f>
        <v/>
      </c>
      <c r="N294" s="24">
        <v>5593</v>
      </c>
      <c r="O294" s="27">
        <v>46113</v>
      </c>
      <c r="P294" s="37">
        <v>39</v>
      </c>
      <c r="Q294" s="34">
        <v>197520</v>
      </c>
      <c r="R294" s="16">
        <v>46136</v>
      </c>
      <c r="S294" s="15">
        <f t="shared" si="16"/>
        <v>24</v>
      </c>
      <c r="T294" s="38">
        <v>2569</v>
      </c>
      <c r="U294" s="34">
        <v>97080</v>
      </c>
      <c r="V294" s="16">
        <v>46136</v>
      </c>
      <c r="W294" s="15">
        <f t="shared" si="17"/>
        <v>24</v>
      </c>
      <c r="X294" s="23">
        <f>TabProd[[#This Row],[Value]]-TabProd[[#This Row],[InvoiceTotal Value]]-TabProd[[#This Row],[Rental Equipment Invoice Value]]+AR294</f>
        <v>0</v>
      </c>
      <c r="Y294" s="14">
        <v>84</v>
      </c>
      <c r="Z294" s="14"/>
      <c r="AA294" s="15">
        <f t="shared" si="18"/>
        <v>84</v>
      </c>
      <c r="AB294" s="13">
        <v>190800</v>
      </c>
      <c r="AC294" s="13"/>
      <c r="AD294" s="13">
        <v>6720</v>
      </c>
      <c r="AE294" s="13"/>
      <c r="AF294" s="13"/>
      <c r="AG294" s="13">
        <v>90780</v>
      </c>
      <c r="AH294" s="13">
        <v>6300</v>
      </c>
      <c r="AI294" s="13"/>
      <c r="AJ294" s="13"/>
      <c r="AK294" s="13"/>
      <c r="AL294" s="13"/>
      <c r="AM294" s="13"/>
      <c r="AN294" s="13"/>
      <c r="AO294" s="13"/>
      <c r="AP294" s="20">
        <f t="shared" si="19"/>
        <v>294600</v>
      </c>
      <c r="AQ294" s="13">
        <f>IF(TabProd[[#This Row],[Total Daily]]=0,"",TabProd[[#This Row],[Total]]/TabProd[[#This Row],[Total Daily]])</f>
        <v>3507.1428571428573</v>
      </c>
    </row>
    <row r="295" spans="1:43" x14ac:dyDescent="0.3">
      <c r="A295" s="26">
        <v>46113</v>
      </c>
      <c r="B295" s="24" t="s">
        <v>101</v>
      </c>
      <c r="C295" s="14"/>
      <c r="D295" s="22">
        <v>3359</v>
      </c>
      <c r="E295" s="15" t="s">
        <v>11</v>
      </c>
      <c r="F295" s="15" t="s">
        <v>44</v>
      </c>
      <c r="G295" s="15" t="s">
        <v>127</v>
      </c>
      <c r="H295" s="22">
        <v>4730</v>
      </c>
      <c r="I295" s="27">
        <v>46082</v>
      </c>
      <c r="J295" s="27">
        <v>46112</v>
      </c>
      <c r="K295" s="28">
        <v>-72000</v>
      </c>
      <c r="L295" s="29">
        <f>SUM(TabProd[[#This Row],[Personal]:[Engineering]])</f>
        <v>-72000</v>
      </c>
      <c r="M295" s="31" t="str">
        <f>IF(TabProd[[#This Row],[Amount Charged]]&lt;&gt;TabProd[[#This Row],[Value]],TabProd[[#This Row],[Amount Charged]]-TabProd[[#This Row],[Value]],"")</f>
        <v/>
      </c>
      <c r="N295" s="24">
        <v>5593</v>
      </c>
      <c r="O295" s="27">
        <v>46113</v>
      </c>
      <c r="P295" s="37">
        <v>39</v>
      </c>
      <c r="Q295" s="34">
        <v>-72000</v>
      </c>
      <c r="R295" s="16">
        <v>46136</v>
      </c>
      <c r="S295" s="15">
        <f t="shared" si="16"/>
        <v>24</v>
      </c>
      <c r="T295" s="38">
        <v>2569</v>
      </c>
      <c r="U295" s="34">
        <v>0</v>
      </c>
      <c r="V295" s="16">
        <v>46136</v>
      </c>
      <c r="W295" s="15">
        <f t="shared" si="17"/>
        <v>24</v>
      </c>
      <c r="X295" s="23">
        <f>TabProd[[#This Row],[Value]]-TabProd[[#This Row],[InvoiceTotal Value]]-TabProd[[#This Row],[Rental Equipment Invoice Value]]+AR295</f>
        <v>0</v>
      </c>
      <c r="Y295" s="14"/>
      <c r="Z295" s="14"/>
      <c r="AA295" s="15">
        <f t="shared" si="18"/>
        <v>0</v>
      </c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>
        <v>-72000</v>
      </c>
      <c r="AN295" s="13"/>
      <c r="AO295" s="13"/>
      <c r="AP295" s="20">
        <f t="shared" si="19"/>
        <v>-72000</v>
      </c>
      <c r="AQ295" s="13" t="str">
        <f>IF(TabProd[[#This Row],[Total Daily]]=0,"",TabProd[[#This Row],[Total]]/TabProd[[#This Row],[Total Daily]])</f>
        <v/>
      </c>
    </row>
    <row r="296" spans="1:43" x14ac:dyDescent="0.3">
      <c r="A296" s="26">
        <v>46082</v>
      </c>
      <c r="B296" s="24" t="s">
        <v>101</v>
      </c>
      <c r="C296" s="14"/>
      <c r="D296" s="22">
        <v>3814</v>
      </c>
      <c r="E296" s="15" t="s">
        <v>9</v>
      </c>
      <c r="F296" s="15" t="s">
        <v>53</v>
      </c>
      <c r="G296" s="15" t="s">
        <v>135</v>
      </c>
      <c r="H296" s="22">
        <v>3610</v>
      </c>
      <c r="I296" s="27">
        <v>46082</v>
      </c>
      <c r="J296" s="27">
        <v>46096</v>
      </c>
      <c r="K296" s="28">
        <v>75161.5</v>
      </c>
      <c r="L296" s="29">
        <f>SUM(TabProd[[#This Row],[Personal]:[Engineering]])</f>
        <v>75161.5</v>
      </c>
      <c r="M296" s="31" t="str">
        <f>IF(TabProd[[#This Row],[Amount Charged]]&lt;&gt;TabProd[[#This Row],[Value]],TabProd[[#This Row],[Amount Charged]]-TabProd[[#This Row],[Value]],"")</f>
        <v/>
      </c>
      <c r="N296" s="24">
        <v>5595</v>
      </c>
      <c r="O296" s="27">
        <v>46097</v>
      </c>
      <c r="P296" s="37">
        <v>1822</v>
      </c>
      <c r="Q296" s="34">
        <v>75161.5</v>
      </c>
      <c r="R296" s="16">
        <v>46101</v>
      </c>
      <c r="S296" s="15">
        <f t="shared" si="16"/>
        <v>5</v>
      </c>
      <c r="T296" s="38"/>
      <c r="U296" s="34"/>
      <c r="V296" s="16"/>
      <c r="W296" s="15" t="str">
        <f t="shared" si="17"/>
        <v/>
      </c>
      <c r="X296" s="23">
        <f>TabProd[[#This Row],[Value]]-TabProd[[#This Row],[InvoiceTotal Value]]-TabProd[[#This Row],[Rental Equipment Invoice Value]]+AR296</f>
        <v>0</v>
      </c>
      <c r="Y296" s="14">
        <v>41</v>
      </c>
      <c r="Z296" s="14"/>
      <c r="AA296" s="15">
        <f t="shared" si="18"/>
        <v>41</v>
      </c>
      <c r="AB296" s="13">
        <v>73808</v>
      </c>
      <c r="AC296" s="13"/>
      <c r="AD296" s="13"/>
      <c r="AE296" s="13"/>
      <c r="AF296" s="13"/>
      <c r="AG296" s="13"/>
      <c r="AH296" s="13"/>
      <c r="AI296" s="13"/>
      <c r="AJ296" s="13"/>
      <c r="AK296" s="13"/>
      <c r="AL296" s="13">
        <v>1353.5</v>
      </c>
      <c r="AM296" s="13"/>
      <c r="AN296" s="13"/>
      <c r="AO296" s="13"/>
      <c r="AP296" s="20">
        <f t="shared" si="19"/>
        <v>75161.5</v>
      </c>
      <c r="AQ296" s="13">
        <f>IF(TabProd[[#This Row],[Total Daily]]=0,"",TabProd[[#This Row],[Total]]/TabProd[[#This Row],[Total Daily]])</f>
        <v>1833.2073170731708</v>
      </c>
    </row>
    <row r="297" spans="1:43" x14ac:dyDescent="0.3">
      <c r="A297" s="26">
        <v>46082</v>
      </c>
      <c r="B297" s="24" t="s">
        <v>101</v>
      </c>
      <c r="C297" s="14"/>
      <c r="D297" s="22">
        <v>3807</v>
      </c>
      <c r="E297" s="15" t="s">
        <v>9</v>
      </c>
      <c r="F297" s="15" t="s">
        <v>26</v>
      </c>
      <c r="G297" s="15" t="s">
        <v>147</v>
      </c>
      <c r="H297" s="22">
        <v>3380</v>
      </c>
      <c r="I297" s="27">
        <v>46082</v>
      </c>
      <c r="J297" s="27">
        <v>46112</v>
      </c>
      <c r="K297" s="28">
        <v>168658.79</v>
      </c>
      <c r="L297" s="29">
        <f>SUM(TabProd[[#This Row],[Personal]:[Engineering]])</f>
        <v>168658.79</v>
      </c>
      <c r="M297" s="31" t="str">
        <f>IF(TabProd[[#This Row],[Amount Charged]]&lt;&gt;TabProd[[#This Row],[Value]],TabProd[[#This Row],[Amount Charged]]-TabProd[[#This Row],[Value]],"")</f>
        <v/>
      </c>
      <c r="N297" s="24">
        <v>5596</v>
      </c>
      <c r="O297" s="27">
        <v>46113</v>
      </c>
      <c r="P297" s="37">
        <v>1836</v>
      </c>
      <c r="Q297" s="98">
        <v>168658.79</v>
      </c>
      <c r="R297" s="16">
        <v>46113</v>
      </c>
      <c r="S297" s="15">
        <f t="shared" si="16"/>
        <v>1</v>
      </c>
      <c r="T297" s="38"/>
      <c r="U297" s="34"/>
      <c r="V297" s="16"/>
      <c r="W297" s="15" t="str">
        <f t="shared" si="17"/>
        <v/>
      </c>
      <c r="X297" s="23">
        <f>TabProd[[#This Row],[Value]]-TabProd[[#This Row],[InvoiceTotal Value]]-TabProd[[#This Row],[Rental Equipment Invoice Value]]+AR297</f>
        <v>0</v>
      </c>
      <c r="Y297" s="14">
        <v>93</v>
      </c>
      <c r="Z297" s="14"/>
      <c r="AA297" s="15">
        <f t="shared" si="18"/>
        <v>93</v>
      </c>
      <c r="AB297" s="13">
        <v>156439.19</v>
      </c>
      <c r="AC297" s="13"/>
      <c r="AD297" s="13">
        <v>12219.6</v>
      </c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20">
        <f t="shared" si="19"/>
        <v>168658.79</v>
      </c>
      <c r="AQ297" s="13">
        <f>IF(TabProd[[#This Row],[Total Daily]]=0,"",TabProd[[#This Row],[Total]]/TabProd[[#This Row],[Total Daily]])</f>
        <v>1813.5353763440862</v>
      </c>
    </row>
    <row r="298" spans="1:43" x14ac:dyDescent="0.3">
      <c r="A298" s="26">
        <v>46082</v>
      </c>
      <c r="B298" s="24" t="s">
        <v>101</v>
      </c>
      <c r="C298" s="14"/>
      <c r="D298" s="22">
        <v>3809</v>
      </c>
      <c r="E298" s="15" t="s">
        <v>9</v>
      </c>
      <c r="F298" s="15" t="s">
        <v>26</v>
      </c>
      <c r="G298" s="15" t="s">
        <v>121</v>
      </c>
      <c r="H298" s="22">
        <v>5115</v>
      </c>
      <c r="I298" s="27">
        <v>46082</v>
      </c>
      <c r="J298" s="27">
        <v>46112</v>
      </c>
      <c r="K298" s="28">
        <v>187766.25</v>
      </c>
      <c r="L298" s="29">
        <f>SUM(TabProd[[#This Row],[Personal]:[Engineering]])</f>
        <v>187766.25</v>
      </c>
      <c r="M298" s="31" t="str">
        <f>IF(TabProd[[#This Row],[Amount Charged]]&lt;&gt;TabProd[[#This Row],[Value]],TabProd[[#This Row],[Amount Charged]]-TabProd[[#This Row],[Value]],"")</f>
        <v/>
      </c>
      <c r="N298" s="24">
        <v>5597</v>
      </c>
      <c r="O298" s="27">
        <v>46114</v>
      </c>
      <c r="P298" s="37">
        <v>1855</v>
      </c>
      <c r="Q298" s="98">
        <v>187766.25</v>
      </c>
      <c r="R298" s="16">
        <v>46119</v>
      </c>
      <c r="S298" s="15">
        <f t="shared" si="16"/>
        <v>7</v>
      </c>
      <c r="T298" s="38"/>
      <c r="U298" s="34"/>
      <c r="V298" s="16"/>
      <c r="W298" s="15" t="str">
        <f t="shared" si="17"/>
        <v/>
      </c>
      <c r="X298" s="23">
        <f>TabProd[[#This Row],[Value]]-TabProd[[#This Row],[InvoiceTotal Value]]-TabProd[[#This Row],[Rental Equipment Invoice Value]]+AR298</f>
        <v>0</v>
      </c>
      <c r="Y298" s="14">
        <v>93</v>
      </c>
      <c r="Z298" s="14"/>
      <c r="AA298" s="15">
        <f t="shared" si="18"/>
        <v>93</v>
      </c>
      <c r="AB298" s="13">
        <v>156394.35</v>
      </c>
      <c r="AC298" s="13"/>
      <c r="AD298" s="13">
        <v>31371.9</v>
      </c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20">
        <f t="shared" si="19"/>
        <v>187766.25</v>
      </c>
      <c r="AQ298" s="13">
        <f>IF(TabProd[[#This Row],[Total Daily]]=0,"",TabProd[[#This Row],[Total]]/TabProd[[#This Row],[Total Daily]])</f>
        <v>2018.991935483871</v>
      </c>
    </row>
    <row r="299" spans="1:43" x14ac:dyDescent="0.3">
      <c r="A299" s="26">
        <v>46082</v>
      </c>
      <c r="B299" s="24" t="s">
        <v>101</v>
      </c>
      <c r="C299" s="14"/>
      <c r="D299" s="22">
        <v>3577</v>
      </c>
      <c r="E299" s="15" t="s">
        <v>7</v>
      </c>
      <c r="F299" s="15" t="s">
        <v>26</v>
      </c>
      <c r="G299" s="15" t="s">
        <v>136</v>
      </c>
      <c r="H299" s="22">
        <v>5080</v>
      </c>
      <c r="I299" s="27">
        <v>46082</v>
      </c>
      <c r="J299" s="27">
        <v>46112</v>
      </c>
      <c r="K299" s="28">
        <v>37643.760000000002</v>
      </c>
      <c r="L299" s="29">
        <f>SUM(TabProd[[#This Row],[Personal]:[Engineering]])</f>
        <v>37643.760000000002</v>
      </c>
      <c r="M299" s="31" t="str">
        <f>IF(TabProd[[#This Row],[Amount Charged]]&lt;&gt;TabProd[[#This Row],[Value]],TabProd[[#This Row],[Amount Charged]]-TabProd[[#This Row],[Value]],"")</f>
        <v/>
      </c>
      <c r="N299" s="24">
        <v>5598</v>
      </c>
      <c r="O299" s="27">
        <v>46113</v>
      </c>
      <c r="P299" s="37">
        <v>1848</v>
      </c>
      <c r="Q299" s="34">
        <v>37643.760000000002</v>
      </c>
      <c r="R299" s="16">
        <v>46114</v>
      </c>
      <c r="S299" s="15">
        <f t="shared" si="16"/>
        <v>2</v>
      </c>
      <c r="T299" s="38"/>
      <c r="U299" s="34"/>
      <c r="V299" s="16"/>
      <c r="W299" s="15" t="str">
        <f t="shared" si="17"/>
        <v/>
      </c>
      <c r="X299" s="23">
        <f>TabProd[[#This Row],[Value]]-TabProd[[#This Row],[InvoiceTotal Value]]-TabProd[[#This Row],[Rental Equipment Invoice Value]]+AR299</f>
        <v>0</v>
      </c>
      <c r="Y299" s="14"/>
      <c r="Z299" s="14"/>
      <c r="AA299" s="15">
        <f t="shared" si="18"/>
        <v>0</v>
      </c>
      <c r="AB299" s="13">
        <v>37643.760000000002</v>
      </c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20">
        <f t="shared" si="19"/>
        <v>37643.760000000002</v>
      </c>
      <c r="AQ299" s="13" t="str">
        <f>IF(TabProd[[#This Row],[Total Daily]]=0,"",TabProd[[#This Row],[Total]]/TabProd[[#This Row],[Total Daily]])</f>
        <v/>
      </c>
    </row>
    <row r="300" spans="1:43" x14ac:dyDescent="0.3">
      <c r="A300" s="26">
        <v>46082</v>
      </c>
      <c r="B300" s="24" t="s">
        <v>101</v>
      </c>
      <c r="C300" s="14"/>
      <c r="D300" s="22">
        <v>3813</v>
      </c>
      <c r="E300" s="15" t="s">
        <v>9</v>
      </c>
      <c r="F300" s="15" t="s">
        <v>29</v>
      </c>
      <c r="G300" s="15" t="s">
        <v>107</v>
      </c>
      <c r="H300" s="22">
        <v>2016</v>
      </c>
      <c r="I300" s="27">
        <v>46082</v>
      </c>
      <c r="J300" s="27">
        <v>46112</v>
      </c>
      <c r="K300" s="28">
        <v>173780.72</v>
      </c>
      <c r="L300" s="29">
        <f>SUM(TabProd[[#This Row],[Personal]:[Engineering]])</f>
        <v>173780.72</v>
      </c>
      <c r="M300" s="31" t="str">
        <f>IF(TabProd[[#This Row],[Amount Charged]]&lt;&gt;TabProd[[#This Row],[Value]],TabProd[[#This Row],[Amount Charged]]-TabProd[[#This Row],[Value]],"")</f>
        <v/>
      </c>
      <c r="N300" s="24">
        <v>5601</v>
      </c>
      <c r="O300" s="27">
        <v>46113</v>
      </c>
      <c r="P300" s="37">
        <v>1843</v>
      </c>
      <c r="Q300" s="34">
        <v>173780.72</v>
      </c>
      <c r="R300" s="16">
        <v>46114</v>
      </c>
      <c r="S300" s="15">
        <f t="shared" si="16"/>
        <v>2</v>
      </c>
      <c r="T300" s="38"/>
      <c r="U300" s="34"/>
      <c r="V300" s="16"/>
      <c r="W300" s="15" t="str">
        <f t="shared" si="17"/>
        <v/>
      </c>
      <c r="X300" s="23">
        <f>TabProd[[#This Row],[Value]]-TabProd[[#This Row],[InvoiceTotal Value]]-TabProd[[#This Row],[Rental Equipment Invoice Value]]+AR300</f>
        <v>0</v>
      </c>
      <c r="Y300" s="14">
        <v>93</v>
      </c>
      <c r="Z300" s="14"/>
      <c r="AA300" s="15">
        <f t="shared" si="18"/>
        <v>93</v>
      </c>
      <c r="AB300" s="13">
        <v>173780.72</v>
      </c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20">
        <f t="shared" si="19"/>
        <v>173780.72</v>
      </c>
      <c r="AQ300" s="13">
        <f>IF(TabProd[[#This Row],[Total Daily]]=0,"",TabProd[[#This Row],[Total]]/TabProd[[#This Row],[Total Daily]])</f>
        <v>1868.6098924731182</v>
      </c>
    </row>
    <row r="301" spans="1:43" x14ac:dyDescent="0.3">
      <c r="A301" s="26">
        <v>46082</v>
      </c>
      <c r="B301" s="24" t="s">
        <v>101</v>
      </c>
      <c r="C301" s="14"/>
      <c r="D301" s="22">
        <v>3445</v>
      </c>
      <c r="E301" s="15" t="s">
        <v>7</v>
      </c>
      <c r="F301" s="15" t="s">
        <v>34</v>
      </c>
      <c r="G301" s="15" t="s">
        <v>100</v>
      </c>
      <c r="H301" s="22">
        <v>4912</v>
      </c>
      <c r="I301" s="27">
        <v>46082</v>
      </c>
      <c r="J301" s="27">
        <v>46112</v>
      </c>
      <c r="K301" s="28">
        <v>22800</v>
      </c>
      <c r="L301" s="29">
        <f>SUM(TabProd[[#This Row],[Personal]:[Engineering]])</f>
        <v>22800</v>
      </c>
      <c r="M301" s="31" t="str">
        <f>IF(TabProd[[#This Row],[Amount Charged]]&lt;&gt;TabProd[[#This Row],[Value]],TabProd[[#This Row],[Amount Charged]]-TabProd[[#This Row],[Value]],"")</f>
        <v/>
      </c>
      <c r="N301" s="24">
        <v>5605</v>
      </c>
      <c r="O301" s="27">
        <v>46114</v>
      </c>
      <c r="P301" s="37">
        <v>1861</v>
      </c>
      <c r="Q301" s="34">
        <v>22800</v>
      </c>
      <c r="R301" s="16">
        <v>46121</v>
      </c>
      <c r="S301" s="15">
        <f t="shared" si="16"/>
        <v>9</v>
      </c>
      <c r="T301" s="38"/>
      <c r="U301" s="34"/>
      <c r="V301" s="16"/>
      <c r="W301" s="15" t="str">
        <f t="shared" si="17"/>
        <v/>
      </c>
      <c r="X301" s="23">
        <f>TabProd[[#This Row],[Value]]-TabProd[[#This Row],[InvoiceTotal Value]]-TabProd[[#This Row],[Rental Equipment Invoice Value]]+AR301</f>
        <v>0</v>
      </c>
      <c r="Y301" s="14"/>
      <c r="Z301" s="14"/>
      <c r="AA301" s="15">
        <f t="shared" si="18"/>
        <v>0</v>
      </c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>
        <v>22800</v>
      </c>
      <c r="AP301" s="20">
        <f t="shared" si="19"/>
        <v>22800</v>
      </c>
      <c r="AQ301" s="13" t="str">
        <f>IF(TabProd[[#This Row],[Total Daily]]=0,"",TabProd[[#This Row],[Total]]/TabProd[[#This Row],[Total Daily]])</f>
        <v/>
      </c>
    </row>
    <row r="302" spans="1:43" x14ac:dyDescent="0.3">
      <c r="A302" s="26">
        <v>46082</v>
      </c>
      <c r="B302" s="24" t="s">
        <v>101</v>
      </c>
      <c r="C302" s="14"/>
      <c r="D302" s="22">
        <v>3543</v>
      </c>
      <c r="E302" s="15" t="s">
        <v>7</v>
      </c>
      <c r="F302" s="15" t="s">
        <v>34</v>
      </c>
      <c r="G302" s="15" t="s">
        <v>104</v>
      </c>
      <c r="H302" s="22">
        <v>5109</v>
      </c>
      <c r="I302" s="27">
        <v>46082</v>
      </c>
      <c r="J302" s="27">
        <v>46112</v>
      </c>
      <c r="K302" s="28">
        <v>22800</v>
      </c>
      <c r="L302" s="29">
        <f>SUM(TabProd[[#This Row],[Personal]:[Engineering]])</f>
        <v>22800</v>
      </c>
      <c r="M302" s="31" t="str">
        <f>IF(TabProd[[#This Row],[Amount Charged]]&lt;&gt;TabProd[[#This Row],[Value]],TabProd[[#This Row],[Amount Charged]]-TabProd[[#This Row],[Value]],"")</f>
        <v/>
      </c>
      <c r="N302" s="24">
        <v>5607</v>
      </c>
      <c r="O302" s="27">
        <v>46114</v>
      </c>
      <c r="P302" s="37">
        <v>1860</v>
      </c>
      <c r="Q302" s="34">
        <v>22800</v>
      </c>
      <c r="R302" s="16">
        <v>46121</v>
      </c>
      <c r="S302" s="15">
        <f t="shared" si="16"/>
        <v>9</v>
      </c>
      <c r="T302" s="38"/>
      <c r="U302" s="34"/>
      <c r="V302" s="16"/>
      <c r="W302" s="15" t="str">
        <f t="shared" si="17"/>
        <v/>
      </c>
      <c r="X302" s="23">
        <f>TabProd[[#This Row],[Value]]-TabProd[[#This Row],[InvoiceTotal Value]]-TabProd[[#This Row],[Rental Equipment Invoice Value]]+AR302</f>
        <v>0</v>
      </c>
      <c r="Y302" s="14"/>
      <c r="Z302" s="14"/>
      <c r="AA302" s="15">
        <f t="shared" si="18"/>
        <v>0</v>
      </c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>
        <v>22800</v>
      </c>
      <c r="AP302" s="20">
        <f t="shared" si="19"/>
        <v>22800</v>
      </c>
      <c r="AQ302" s="13" t="str">
        <f>IF(TabProd[[#This Row],[Total Daily]]=0,"",TabProd[[#This Row],[Total]]/TabProd[[#This Row],[Total Daily]])</f>
        <v/>
      </c>
    </row>
    <row r="303" spans="1:43" x14ac:dyDescent="0.3">
      <c r="A303" s="26">
        <v>46082</v>
      </c>
      <c r="B303" s="24" t="s">
        <v>101</v>
      </c>
      <c r="C303" s="14"/>
      <c r="D303" s="22">
        <v>3436</v>
      </c>
      <c r="E303" s="15" t="s">
        <v>7</v>
      </c>
      <c r="F303" s="15" t="s">
        <v>53</v>
      </c>
      <c r="G303" s="15" t="s">
        <v>116</v>
      </c>
      <c r="H303" s="22">
        <v>4750</v>
      </c>
      <c r="I303" s="27">
        <v>46082</v>
      </c>
      <c r="J303" s="27">
        <v>46112</v>
      </c>
      <c r="K303" s="28">
        <v>39520</v>
      </c>
      <c r="L303" s="29">
        <f>SUM(TabProd[[#This Row],[Personal]:[Engineering]])</f>
        <v>39520</v>
      </c>
      <c r="M303" s="31" t="str">
        <f>IF(TabProd[[#This Row],[Amount Charged]]&lt;&gt;TabProd[[#This Row],[Value]],TabProd[[#This Row],[Amount Charged]]-TabProd[[#This Row],[Value]],"")</f>
        <v/>
      </c>
      <c r="N303" s="24">
        <v>5618</v>
      </c>
      <c r="O303" s="27">
        <v>46113</v>
      </c>
      <c r="P303" s="37">
        <v>1854</v>
      </c>
      <c r="Q303" s="34">
        <v>39520</v>
      </c>
      <c r="R303" s="16">
        <v>46119</v>
      </c>
      <c r="S303" s="15">
        <f t="shared" si="16"/>
        <v>7</v>
      </c>
      <c r="T303" s="38"/>
      <c r="U303" s="34"/>
      <c r="V303" s="16"/>
      <c r="W303" s="15" t="str">
        <f t="shared" si="17"/>
        <v/>
      </c>
      <c r="X303" s="23">
        <f>TabProd[[#This Row],[Value]]-TabProd[[#This Row],[InvoiceTotal Value]]-TabProd[[#This Row],[Rental Equipment Invoice Value]]+AR303</f>
        <v>0</v>
      </c>
      <c r="Y303" s="14"/>
      <c r="Z303" s="14"/>
      <c r="AA303" s="15">
        <f t="shared" si="18"/>
        <v>0</v>
      </c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>
        <v>39520</v>
      </c>
      <c r="AP303" s="20">
        <f t="shared" si="19"/>
        <v>39520</v>
      </c>
      <c r="AQ303" s="13" t="str">
        <f>IF(TabProd[[#This Row],[Total Daily]]=0,"",TabProd[[#This Row],[Total]]/TabProd[[#This Row],[Total Daily]])</f>
        <v/>
      </c>
    </row>
    <row r="304" spans="1:43" x14ac:dyDescent="0.3">
      <c r="A304" s="26">
        <v>46082</v>
      </c>
      <c r="B304" s="24" t="s">
        <v>101</v>
      </c>
      <c r="C304" s="14"/>
      <c r="D304" s="22">
        <v>3437</v>
      </c>
      <c r="E304" s="15" t="s">
        <v>7</v>
      </c>
      <c r="F304" s="15" t="s">
        <v>53</v>
      </c>
      <c r="G304" s="15" t="s">
        <v>135</v>
      </c>
      <c r="H304" s="22">
        <v>4751</v>
      </c>
      <c r="I304" s="27">
        <v>46082</v>
      </c>
      <c r="J304" s="27">
        <v>46112</v>
      </c>
      <c r="K304" s="28">
        <v>39520</v>
      </c>
      <c r="L304" s="29">
        <f>SUM(TabProd[[#This Row],[Personal]:[Engineering]])</f>
        <v>39520</v>
      </c>
      <c r="M304" s="31" t="str">
        <f>IF(TabProd[[#This Row],[Amount Charged]]&lt;&gt;TabProd[[#This Row],[Value]],TabProd[[#This Row],[Amount Charged]]-TabProd[[#This Row],[Value]],"")</f>
        <v/>
      </c>
      <c r="N304" s="24">
        <v>5619</v>
      </c>
      <c r="O304" s="27">
        <v>46113</v>
      </c>
      <c r="P304" s="37">
        <v>1857</v>
      </c>
      <c r="Q304" s="34">
        <v>39520</v>
      </c>
      <c r="R304" s="16">
        <v>46120</v>
      </c>
      <c r="S304" s="15">
        <f t="shared" si="16"/>
        <v>8</v>
      </c>
      <c r="T304" s="38"/>
      <c r="U304" s="34"/>
      <c r="V304" s="16"/>
      <c r="W304" s="15" t="str">
        <f t="shared" si="17"/>
        <v/>
      </c>
      <c r="X304" s="23">
        <f>TabProd[[#This Row],[Value]]-TabProd[[#This Row],[InvoiceTotal Value]]-TabProd[[#This Row],[Rental Equipment Invoice Value]]+AR304</f>
        <v>0</v>
      </c>
      <c r="Y304" s="14"/>
      <c r="Z304" s="14"/>
      <c r="AA304" s="15">
        <f t="shared" si="18"/>
        <v>0</v>
      </c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>
        <v>39520</v>
      </c>
      <c r="AP304" s="20">
        <f t="shared" si="19"/>
        <v>39520</v>
      </c>
      <c r="AQ304" s="13" t="str">
        <f>IF(TabProd[[#This Row],[Total Daily]]=0,"",TabProd[[#This Row],[Total]]/TabProd[[#This Row],[Total Daily]])</f>
        <v/>
      </c>
    </row>
    <row r="305" spans="1:43" x14ac:dyDescent="0.3">
      <c r="A305" s="26">
        <v>46082</v>
      </c>
      <c r="B305" s="24" t="s">
        <v>101</v>
      </c>
      <c r="C305" s="14"/>
      <c r="D305" s="22">
        <v>3815</v>
      </c>
      <c r="E305" s="15" t="s">
        <v>9</v>
      </c>
      <c r="F305" s="15" t="s">
        <v>53</v>
      </c>
      <c r="G305" s="15" t="s">
        <v>116</v>
      </c>
      <c r="H305" s="22">
        <v>3610</v>
      </c>
      <c r="I305" s="27">
        <v>46082</v>
      </c>
      <c r="J305" s="27">
        <v>46112</v>
      </c>
      <c r="K305" s="28">
        <v>163773.5</v>
      </c>
      <c r="L305" s="29">
        <f>SUM(TabProd[[#This Row],[Personal]:[Engineering]])</f>
        <v>163773.5</v>
      </c>
      <c r="M305" s="31" t="str">
        <f>IF(TabProd[[#This Row],[Amount Charged]]&lt;&gt;TabProd[[#This Row],[Value]],TabProd[[#This Row],[Amount Charged]]-TabProd[[#This Row],[Value]],"")</f>
        <v/>
      </c>
      <c r="N305" s="24">
        <v>5620</v>
      </c>
      <c r="O305" s="27">
        <v>46113</v>
      </c>
      <c r="P305" s="37">
        <v>1852</v>
      </c>
      <c r="Q305" s="34">
        <v>163773.5</v>
      </c>
      <c r="R305" s="16">
        <v>46119</v>
      </c>
      <c r="S305" s="15">
        <f t="shared" si="16"/>
        <v>7</v>
      </c>
      <c r="T305" s="38"/>
      <c r="U305" s="34"/>
      <c r="V305" s="16"/>
      <c r="W305" s="15" t="str">
        <f t="shared" si="17"/>
        <v/>
      </c>
      <c r="X305" s="23">
        <f>TabProd[[#This Row],[Value]]-TabProd[[#This Row],[InvoiceTotal Value]]-TabProd[[#This Row],[Rental Equipment Invoice Value]]+AR305</f>
        <v>0</v>
      </c>
      <c r="Y305" s="14">
        <v>93</v>
      </c>
      <c r="Z305" s="14"/>
      <c r="AA305" s="15">
        <f t="shared" si="18"/>
        <v>93</v>
      </c>
      <c r="AB305" s="13">
        <v>162420</v>
      </c>
      <c r="AC305" s="13"/>
      <c r="AD305" s="13"/>
      <c r="AE305" s="13"/>
      <c r="AF305" s="13"/>
      <c r="AG305" s="13"/>
      <c r="AH305" s="13"/>
      <c r="AI305" s="13"/>
      <c r="AJ305" s="13"/>
      <c r="AK305" s="13"/>
      <c r="AL305" s="13">
        <v>1353.5</v>
      </c>
      <c r="AM305" s="13"/>
      <c r="AN305" s="13"/>
      <c r="AO305" s="13"/>
      <c r="AP305" s="20">
        <f t="shared" si="19"/>
        <v>163773.5</v>
      </c>
      <c r="AQ305" s="13">
        <f>IF(TabProd[[#This Row],[Total Daily]]=0,"",TabProd[[#This Row],[Total]]/TabProd[[#This Row],[Total Daily]])</f>
        <v>1761.005376344086</v>
      </c>
    </row>
    <row r="306" spans="1:43" x14ac:dyDescent="0.3">
      <c r="A306" s="26">
        <v>46082</v>
      </c>
      <c r="B306" s="24" t="s">
        <v>101</v>
      </c>
      <c r="C306" s="14"/>
      <c r="D306" s="22">
        <v>3436</v>
      </c>
      <c r="E306" s="15" t="s">
        <v>10</v>
      </c>
      <c r="F306" s="15" t="s">
        <v>53</v>
      </c>
      <c r="G306" s="15" t="s">
        <v>116</v>
      </c>
      <c r="H306" s="22">
        <v>4750</v>
      </c>
      <c r="I306" s="27">
        <v>46082</v>
      </c>
      <c r="J306" s="27">
        <v>46112</v>
      </c>
      <c r="K306" s="28">
        <v>208017.6</v>
      </c>
      <c r="L306" s="29">
        <f>SUM(TabProd[[#This Row],[Personal]:[Engineering]])</f>
        <v>208017.6</v>
      </c>
      <c r="M306" s="31" t="str">
        <f>IF(TabProd[[#This Row],[Amount Charged]]&lt;&gt;TabProd[[#This Row],[Value]],TabProd[[#This Row],[Amount Charged]]-TabProd[[#This Row],[Value]],"")</f>
        <v/>
      </c>
      <c r="N306" s="24">
        <v>5621</v>
      </c>
      <c r="O306" s="27">
        <v>46113</v>
      </c>
      <c r="P306" s="37">
        <v>1853</v>
      </c>
      <c r="Q306" s="98">
        <v>190347.6</v>
      </c>
      <c r="R306" s="16">
        <v>46119</v>
      </c>
      <c r="S306" s="15">
        <f t="shared" si="16"/>
        <v>7</v>
      </c>
      <c r="T306" s="38">
        <v>1137</v>
      </c>
      <c r="U306" s="98">
        <v>17670</v>
      </c>
      <c r="V306" s="16">
        <v>46119</v>
      </c>
      <c r="W306" s="15">
        <f t="shared" si="17"/>
        <v>7</v>
      </c>
      <c r="X306" s="23">
        <f>TabProd[[#This Row],[Value]]-TabProd[[#This Row],[InvoiceTotal Value]]-TabProd[[#This Row],[Rental Equipment Invoice Value]]+AR306</f>
        <v>0</v>
      </c>
      <c r="Y306" s="14">
        <v>93</v>
      </c>
      <c r="Z306" s="14"/>
      <c r="AA306" s="15">
        <f t="shared" si="18"/>
        <v>93</v>
      </c>
      <c r="AB306" s="13">
        <v>181647.6</v>
      </c>
      <c r="AC306" s="13"/>
      <c r="AD306" s="13">
        <v>8700</v>
      </c>
      <c r="AE306" s="13"/>
      <c r="AF306" s="13"/>
      <c r="AG306" s="13">
        <v>17670</v>
      </c>
      <c r="AH306" s="13"/>
      <c r="AI306" s="13"/>
      <c r="AJ306" s="13"/>
      <c r="AK306" s="13"/>
      <c r="AL306" s="13"/>
      <c r="AM306" s="13"/>
      <c r="AN306" s="13"/>
      <c r="AO306" s="13"/>
      <c r="AP306" s="20">
        <f t="shared" si="19"/>
        <v>208017.6</v>
      </c>
      <c r="AQ306" s="13">
        <f>IF(TabProd[[#This Row],[Total Daily]]=0,"",TabProd[[#This Row],[Total]]/TabProd[[#This Row],[Total Daily]])</f>
        <v>2236.7483870967744</v>
      </c>
    </row>
    <row r="307" spans="1:43" x14ac:dyDescent="0.3">
      <c r="A307" s="26">
        <v>46082</v>
      </c>
      <c r="B307" s="24" t="s">
        <v>101</v>
      </c>
      <c r="C307" s="14"/>
      <c r="D307" s="22">
        <v>3437</v>
      </c>
      <c r="E307" s="15" t="s">
        <v>10</v>
      </c>
      <c r="F307" s="15" t="s">
        <v>53</v>
      </c>
      <c r="G307" s="15" t="s">
        <v>135</v>
      </c>
      <c r="H307" s="22">
        <v>4751</v>
      </c>
      <c r="I307" s="27">
        <v>46082</v>
      </c>
      <c r="J307" s="27">
        <v>46112</v>
      </c>
      <c r="K307" s="28">
        <v>207437.6</v>
      </c>
      <c r="L307" s="29">
        <f>SUM(TabProd[[#This Row],[Personal]:[Engineering]])</f>
        <v>207437.6</v>
      </c>
      <c r="M307" s="31" t="str">
        <f>IF(TabProd[[#This Row],[Amount Charged]]&lt;&gt;TabProd[[#This Row],[Value]],TabProd[[#This Row],[Amount Charged]]-TabProd[[#This Row],[Value]],"")</f>
        <v/>
      </c>
      <c r="N307" s="24">
        <v>5622</v>
      </c>
      <c r="O307" s="27">
        <v>46113</v>
      </c>
      <c r="P307" s="37">
        <v>1858</v>
      </c>
      <c r="Q307" s="98">
        <v>189767.6</v>
      </c>
      <c r="R307" s="16">
        <v>46120</v>
      </c>
      <c r="S307" s="15">
        <f t="shared" si="16"/>
        <v>8</v>
      </c>
      <c r="T307" s="38">
        <v>1140</v>
      </c>
      <c r="U307" s="98">
        <v>17670</v>
      </c>
      <c r="V307" s="16">
        <v>46120</v>
      </c>
      <c r="W307" s="15">
        <f t="shared" si="17"/>
        <v>8</v>
      </c>
      <c r="X307" s="23">
        <f>TabProd[[#This Row],[Value]]-TabProd[[#This Row],[InvoiceTotal Value]]-TabProd[[#This Row],[Rental Equipment Invoice Value]]+AR307</f>
        <v>0</v>
      </c>
      <c r="Y307" s="14">
        <v>93</v>
      </c>
      <c r="Z307" s="14"/>
      <c r="AA307" s="15">
        <f t="shared" si="18"/>
        <v>93</v>
      </c>
      <c r="AB307" s="13">
        <v>181647.6</v>
      </c>
      <c r="AC307" s="13"/>
      <c r="AD307" s="13">
        <v>8120</v>
      </c>
      <c r="AE307" s="13"/>
      <c r="AF307" s="13"/>
      <c r="AG307" s="13">
        <v>17670</v>
      </c>
      <c r="AH307" s="13"/>
      <c r="AI307" s="13"/>
      <c r="AJ307" s="13"/>
      <c r="AK307" s="13"/>
      <c r="AL307" s="13"/>
      <c r="AM307" s="13"/>
      <c r="AN307" s="13"/>
      <c r="AO307" s="13"/>
      <c r="AP307" s="20">
        <f t="shared" si="19"/>
        <v>207437.6</v>
      </c>
      <c r="AQ307" s="13">
        <f>IF(TabProd[[#This Row],[Total Daily]]=0,"",TabProd[[#This Row],[Total]]/TabProd[[#This Row],[Total Daily]])</f>
        <v>2230.5118279569892</v>
      </c>
    </row>
    <row r="308" spans="1:43" x14ac:dyDescent="0.3">
      <c r="A308" s="26">
        <v>46113</v>
      </c>
      <c r="B308" s="24" t="s">
        <v>101</v>
      </c>
      <c r="C308" s="14"/>
      <c r="D308" s="22">
        <v>3530</v>
      </c>
      <c r="E308" s="15" t="s">
        <v>7</v>
      </c>
      <c r="F308" s="15" t="s">
        <v>50</v>
      </c>
      <c r="G308" s="15" t="s">
        <v>143</v>
      </c>
      <c r="H308" s="22">
        <v>4669</v>
      </c>
      <c r="I308" s="27">
        <v>46082</v>
      </c>
      <c r="J308" s="27">
        <v>46112</v>
      </c>
      <c r="K308" s="28">
        <v>33000</v>
      </c>
      <c r="L308" s="29">
        <f>SUM(TabProd[[#This Row],[Personal]:[Engineering]])</f>
        <v>33000</v>
      </c>
      <c r="M308" s="31" t="str">
        <f>IF(TabProd[[#This Row],[Amount Charged]]&lt;&gt;TabProd[[#This Row],[Value]],TabProd[[#This Row],[Amount Charged]]-TabProd[[#This Row],[Value]],"")</f>
        <v/>
      </c>
      <c r="N308" s="24">
        <v>5626</v>
      </c>
      <c r="O308" s="27">
        <v>46122</v>
      </c>
      <c r="P308" s="37">
        <v>1897</v>
      </c>
      <c r="Q308" s="34">
        <v>33000</v>
      </c>
      <c r="R308" s="16">
        <v>46132</v>
      </c>
      <c r="S308" s="15">
        <f t="shared" si="16"/>
        <v>20</v>
      </c>
      <c r="T308" s="38"/>
      <c r="U308" s="34"/>
      <c r="V308" s="16"/>
      <c r="W308" s="15" t="str">
        <f t="shared" si="17"/>
        <v/>
      </c>
      <c r="X308" s="23">
        <f>TabProd[[#This Row],[Value]]-TabProd[[#This Row],[InvoiceTotal Value]]-TabProd[[#This Row],[Rental Equipment Invoice Value]]+AR308</f>
        <v>0</v>
      </c>
      <c r="Y308" s="14"/>
      <c r="Z308" s="14"/>
      <c r="AA308" s="15">
        <f t="shared" si="18"/>
        <v>0</v>
      </c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>
        <v>33000</v>
      </c>
      <c r="AP308" s="20">
        <f t="shared" si="19"/>
        <v>33000</v>
      </c>
      <c r="AQ308" s="13" t="str">
        <f>IF(TabProd[[#This Row],[Total Daily]]=0,"",TabProd[[#This Row],[Total]]/TabProd[[#This Row],[Total Daily]])</f>
        <v/>
      </c>
    </row>
    <row r="309" spans="1:43" x14ac:dyDescent="0.3">
      <c r="A309" s="26">
        <v>46082</v>
      </c>
      <c r="B309" s="24" t="s">
        <v>101</v>
      </c>
      <c r="C309" s="14"/>
      <c r="D309" s="22">
        <v>3572</v>
      </c>
      <c r="E309" s="15" t="s">
        <v>13</v>
      </c>
      <c r="F309" s="15" t="s">
        <v>38</v>
      </c>
      <c r="G309" s="15" t="s">
        <v>131</v>
      </c>
      <c r="H309" s="22">
        <v>5145</v>
      </c>
      <c r="I309" s="27">
        <v>46082</v>
      </c>
      <c r="J309" s="27">
        <v>46112</v>
      </c>
      <c r="K309" s="28">
        <v>350867.28</v>
      </c>
      <c r="L309" s="29">
        <f>SUM(TabProd[[#This Row],[Personal]:[Engineering]])</f>
        <v>350867.27999999997</v>
      </c>
      <c r="M309" s="31" t="str">
        <f>IF(TabProd[[#This Row],[Amount Charged]]&lt;&gt;TabProd[[#This Row],[Value]],TabProd[[#This Row],[Amount Charged]]-TabProd[[#This Row],[Value]],"")</f>
        <v/>
      </c>
      <c r="N309" s="24">
        <v>5627</v>
      </c>
      <c r="O309" s="27">
        <v>46105</v>
      </c>
      <c r="P309" s="37">
        <v>1951</v>
      </c>
      <c r="Q309" s="34">
        <v>216077.39</v>
      </c>
      <c r="R309" s="16">
        <v>46157</v>
      </c>
      <c r="S309" s="15">
        <f t="shared" si="16"/>
        <v>45</v>
      </c>
      <c r="T309" s="38">
        <v>1203</v>
      </c>
      <c r="U309" s="34">
        <v>134789.89000000001</v>
      </c>
      <c r="V309" s="16">
        <v>46157</v>
      </c>
      <c r="W309" s="15">
        <f t="shared" si="17"/>
        <v>45</v>
      </c>
      <c r="X309" s="23">
        <f>TabProd[[#This Row],[Value]]-TabProd[[#This Row],[InvoiceTotal Value]]-TabProd[[#This Row],[Rental Equipment Invoice Value]]+AR309</f>
        <v>-5.8207660913467407E-11</v>
      </c>
      <c r="Y309" s="14">
        <v>86</v>
      </c>
      <c r="Z309" s="14"/>
      <c r="AA309" s="15">
        <f t="shared" si="18"/>
        <v>86</v>
      </c>
      <c r="AB309" s="13">
        <v>206883.07</v>
      </c>
      <c r="AC309" s="13"/>
      <c r="AD309" s="13">
        <v>3668.32</v>
      </c>
      <c r="AE309" s="13"/>
      <c r="AF309" s="13"/>
      <c r="AG309" s="13">
        <v>130925.09</v>
      </c>
      <c r="AH309" s="13">
        <v>3864.8</v>
      </c>
      <c r="AI309" s="13"/>
      <c r="AJ309" s="13">
        <v>5526</v>
      </c>
      <c r="AK309" s="13"/>
      <c r="AL309" s="13"/>
      <c r="AM309" s="13"/>
      <c r="AN309" s="13"/>
      <c r="AO309" s="13"/>
      <c r="AP309" s="20">
        <f t="shared" si="19"/>
        <v>350867.27999999997</v>
      </c>
      <c r="AQ309" s="13">
        <f>IF(TabProd[[#This Row],[Total Daily]]=0,"",TabProd[[#This Row],[Total]]/TabProd[[#This Row],[Total Daily]])</f>
        <v>4079.8520930232553</v>
      </c>
    </row>
    <row r="310" spans="1:43" x14ac:dyDescent="0.3">
      <c r="A310" s="26">
        <v>46082</v>
      </c>
      <c r="B310" s="24" t="s">
        <v>101</v>
      </c>
      <c r="C310" s="14"/>
      <c r="D310" s="22">
        <v>3406</v>
      </c>
      <c r="E310" s="15" t="s">
        <v>7</v>
      </c>
      <c r="F310" s="15" t="s">
        <v>44</v>
      </c>
      <c r="G310" s="15" t="s">
        <v>128</v>
      </c>
      <c r="H310" s="22">
        <v>4779</v>
      </c>
      <c r="I310" s="27">
        <v>46082</v>
      </c>
      <c r="J310" s="27">
        <v>46112</v>
      </c>
      <c r="K310" s="28">
        <v>16250</v>
      </c>
      <c r="L310" s="29">
        <f>SUM(TabProd[[#This Row],[Personal]:[Engineering]])</f>
        <v>16250</v>
      </c>
      <c r="M310" s="31" t="str">
        <f>IF(TabProd[[#This Row],[Amount Charged]]&lt;&gt;TabProd[[#This Row],[Value]],TabProd[[#This Row],[Amount Charged]]-TabProd[[#This Row],[Value]],"")</f>
        <v/>
      </c>
      <c r="N310" s="24">
        <v>5642</v>
      </c>
      <c r="O310" s="27">
        <v>46146</v>
      </c>
      <c r="P310" s="37">
        <v>1929</v>
      </c>
      <c r="Q310" s="34">
        <v>16250</v>
      </c>
      <c r="R310" s="16">
        <v>46148</v>
      </c>
      <c r="S310" s="15">
        <f t="shared" si="16"/>
        <v>36</v>
      </c>
      <c r="T310" s="38"/>
      <c r="U310" s="34"/>
      <c r="V310" s="16"/>
      <c r="W310" s="15" t="str">
        <f t="shared" si="17"/>
        <v/>
      </c>
      <c r="X310" s="23">
        <f>TabProd[[#This Row],[Value]]-TabProd[[#This Row],[InvoiceTotal Value]]-TabProd[[#This Row],[Rental Equipment Invoice Value]]+AR310</f>
        <v>0</v>
      </c>
      <c r="Y310" s="14"/>
      <c r="Z310" s="14"/>
      <c r="AA310" s="15">
        <f t="shared" si="18"/>
        <v>0</v>
      </c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>
        <v>16250</v>
      </c>
      <c r="AP310" s="20">
        <f t="shared" si="19"/>
        <v>16250</v>
      </c>
      <c r="AQ310" s="13" t="str">
        <f>IF(TabProd[[#This Row],[Total Daily]]=0,"",TabProd[[#This Row],[Total]]/TabProd[[#This Row],[Total Daily]])</f>
        <v/>
      </c>
    </row>
    <row r="311" spans="1:43" x14ac:dyDescent="0.3">
      <c r="A311" s="26">
        <v>46082</v>
      </c>
      <c r="B311" s="24" t="s">
        <v>101</v>
      </c>
      <c r="C311" s="14"/>
      <c r="D311" s="22">
        <v>3481</v>
      </c>
      <c r="E311" s="15" t="s">
        <v>7</v>
      </c>
      <c r="F311" s="15" t="s">
        <v>44</v>
      </c>
      <c r="G311" s="15" t="s">
        <v>114</v>
      </c>
      <c r="H311" s="22">
        <v>4858</v>
      </c>
      <c r="I311" s="27">
        <v>46082</v>
      </c>
      <c r="J311" s="27">
        <v>46112</v>
      </c>
      <c r="K311" s="28">
        <v>16250</v>
      </c>
      <c r="L311" s="29">
        <f>SUM(TabProd[[#This Row],[Personal]:[Engineering]])</f>
        <v>16250</v>
      </c>
      <c r="M311" s="31" t="str">
        <f>IF(TabProd[[#This Row],[Amount Charged]]&lt;&gt;TabProd[[#This Row],[Value]],TabProd[[#This Row],[Amount Charged]]-TabProd[[#This Row],[Value]],"")</f>
        <v/>
      </c>
      <c r="N311" s="24">
        <v>5643</v>
      </c>
      <c r="O311" s="27">
        <v>46122</v>
      </c>
      <c r="P311" s="37">
        <v>1870</v>
      </c>
      <c r="Q311" s="34">
        <v>16250</v>
      </c>
      <c r="R311" s="16">
        <v>46125</v>
      </c>
      <c r="S311" s="15">
        <f t="shared" si="16"/>
        <v>13</v>
      </c>
      <c r="T311" s="38"/>
      <c r="U311" s="34"/>
      <c r="V311" s="16"/>
      <c r="W311" s="15" t="str">
        <f t="shared" si="17"/>
        <v/>
      </c>
      <c r="X311" s="23">
        <f>TabProd[[#This Row],[Value]]-TabProd[[#This Row],[InvoiceTotal Value]]-TabProd[[#This Row],[Rental Equipment Invoice Value]]+AR311</f>
        <v>0</v>
      </c>
      <c r="Y311" s="14"/>
      <c r="Z311" s="14"/>
      <c r="AA311" s="15">
        <f t="shared" si="18"/>
        <v>0</v>
      </c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>
        <v>16250</v>
      </c>
      <c r="AP311" s="20">
        <f t="shared" si="19"/>
        <v>16250</v>
      </c>
      <c r="AQ311" s="13" t="str">
        <f>IF(TabProd[[#This Row],[Total Daily]]=0,"",TabProd[[#This Row],[Total]]/TabProd[[#This Row],[Total Daily]])</f>
        <v/>
      </c>
    </row>
    <row r="312" spans="1:43" x14ac:dyDescent="0.3">
      <c r="A312" s="26">
        <v>46082</v>
      </c>
      <c r="B312" s="24" t="s">
        <v>101</v>
      </c>
      <c r="C312" s="14"/>
      <c r="D312" s="22">
        <v>3480</v>
      </c>
      <c r="E312" s="15" t="s">
        <v>7</v>
      </c>
      <c r="F312" s="15" t="s">
        <v>44</v>
      </c>
      <c r="G312" s="15" t="s">
        <v>127</v>
      </c>
      <c r="H312" s="22">
        <v>4857</v>
      </c>
      <c r="I312" s="27">
        <v>46082</v>
      </c>
      <c r="J312" s="27">
        <v>46112</v>
      </c>
      <c r="K312" s="28">
        <v>16250</v>
      </c>
      <c r="L312" s="29">
        <f>SUM(TabProd[[#This Row],[Personal]:[Engineering]])</f>
        <v>16250</v>
      </c>
      <c r="M312" s="31" t="str">
        <f>IF(TabProd[[#This Row],[Amount Charged]]&lt;&gt;TabProd[[#This Row],[Value]],TabProd[[#This Row],[Amount Charged]]-TabProd[[#This Row],[Value]],"")</f>
        <v/>
      </c>
      <c r="N312" s="24">
        <v>5644</v>
      </c>
      <c r="O312" s="27">
        <v>46122</v>
      </c>
      <c r="P312" s="37">
        <v>34</v>
      </c>
      <c r="Q312" s="34">
        <v>16250</v>
      </c>
      <c r="R312" s="16">
        <v>46125</v>
      </c>
      <c r="S312" s="15">
        <f t="shared" si="16"/>
        <v>13</v>
      </c>
      <c r="T312" s="38"/>
      <c r="U312" s="34"/>
      <c r="V312" s="16"/>
      <c r="W312" s="15" t="str">
        <f t="shared" si="17"/>
        <v/>
      </c>
      <c r="X312" s="23">
        <f>TabProd[[#This Row],[Value]]-TabProd[[#This Row],[InvoiceTotal Value]]-TabProd[[#This Row],[Rental Equipment Invoice Value]]+AR312</f>
        <v>0</v>
      </c>
      <c r="Y312" s="14"/>
      <c r="Z312" s="14"/>
      <c r="AA312" s="15">
        <f t="shared" si="18"/>
        <v>0</v>
      </c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>
        <v>16250</v>
      </c>
      <c r="AP312" s="20">
        <f t="shared" si="19"/>
        <v>16250</v>
      </c>
      <c r="AQ312" s="13" t="str">
        <f>IF(TabProd[[#This Row],[Total Daily]]=0,"",TabProd[[#This Row],[Total]]/TabProd[[#This Row],[Total Daily]])</f>
        <v/>
      </c>
    </row>
    <row r="313" spans="1:43" x14ac:dyDescent="0.3">
      <c r="A313" s="26">
        <v>46082</v>
      </c>
      <c r="B313" s="24" t="s">
        <v>101</v>
      </c>
      <c r="C313" s="14"/>
      <c r="D313" s="22">
        <v>3812</v>
      </c>
      <c r="E313" s="15" t="s">
        <v>9</v>
      </c>
      <c r="F313" s="15" t="s">
        <v>29</v>
      </c>
      <c r="G313" s="15" t="s">
        <v>126</v>
      </c>
      <c r="H313" s="22">
        <v>2016</v>
      </c>
      <c r="I313" s="27">
        <v>46082</v>
      </c>
      <c r="J313" s="27">
        <v>46112</v>
      </c>
      <c r="K313" s="28">
        <v>173780.72</v>
      </c>
      <c r="L313" s="29">
        <f>SUM(TabProd[[#This Row],[Personal]:[Engineering]])</f>
        <v>173780.72</v>
      </c>
      <c r="M313" s="31" t="str">
        <f>IF(TabProd[[#This Row],[Amount Charged]]&lt;&gt;TabProd[[#This Row],[Value]],TabProd[[#This Row],[Amount Charged]]-TabProd[[#This Row],[Value]],"")</f>
        <v/>
      </c>
      <c r="N313" s="24">
        <v>5600</v>
      </c>
      <c r="O313" s="27"/>
      <c r="P313" s="37">
        <v>1866</v>
      </c>
      <c r="Q313" s="34">
        <v>173780.72</v>
      </c>
      <c r="R313" s="16">
        <v>46122</v>
      </c>
      <c r="S313" s="15">
        <f t="shared" si="16"/>
        <v>10</v>
      </c>
      <c r="T313" s="38"/>
      <c r="U313" s="34"/>
      <c r="V313" s="16"/>
      <c r="W313" s="15" t="str">
        <f t="shared" si="17"/>
        <v/>
      </c>
      <c r="X313" s="23">
        <f>TabProd[[#This Row],[Value]]-TabProd[[#This Row],[InvoiceTotal Value]]-TabProd[[#This Row],[Rental Equipment Invoice Value]]+AR313</f>
        <v>0</v>
      </c>
      <c r="Y313" s="14">
        <v>95</v>
      </c>
      <c r="Z313" s="14"/>
      <c r="AA313" s="15">
        <f t="shared" si="18"/>
        <v>95</v>
      </c>
      <c r="AB313" s="13">
        <v>173780.72</v>
      </c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20">
        <f t="shared" si="19"/>
        <v>173780.72</v>
      </c>
      <c r="AQ313" s="13">
        <f>IF(TabProd[[#This Row],[Total Daily]]=0,"",TabProd[[#This Row],[Total]]/TabProd[[#This Row],[Total Daily]])</f>
        <v>1829.2707368421052</v>
      </c>
    </row>
    <row r="314" spans="1:43" x14ac:dyDescent="0.3">
      <c r="A314" s="26">
        <v>46082</v>
      </c>
      <c r="B314" s="24" t="s">
        <v>101</v>
      </c>
      <c r="C314" s="14"/>
      <c r="D314" s="22">
        <v>3488</v>
      </c>
      <c r="E314" s="15" t="s">
        <v>10</v>
      </c>
      <c r="F314" s="15" t="s">
        <v>50</v>
      </c>
      <c r="G314" s="15" t="s">
        <v>142</v>
      </c>
      <c r="H314" s="22">
        <v>4964</v>
      </c>
      <c r="I314" s="27">
        <v>46082</v>
      </c>
      <c r="J314" s="27">
        <v>46112</v>
      </c>
      <c r="K314" s="28">
        <v>237393.9</v>
      </c>
      <c r="L314" s="29">
        <f>SUM(TabProd[[#This Row],[Personal]:[Engineering]])</f>
        <v>237393.9</v>
      </c>
      <c r="M314" s="31" t="str">
        <f>IF(TabProd[[#This Row],[Amount Charged]]&lt;&gt;TabProd[[#This Row],[Value]],TabProd[[#This Row],[Amount Charged]]-TabProd[[#This Row],[Value]],"")</f>
        <v/>
      </c>
      <c r="N314" s="24">
        <v>5576</v>
      </c>
      <c r="O314" s="27">
        <v>46113</v>
      </c>
      <c r="P314" s="37">
        <v>1896</v>
      </c>
      <c r="Q314" s="98">
        <v>215134.18</v>
      </c>
      <c r="R314" s="16">
        <v>46132</v>
      </c>
      <c r="S314" s="15">
        <f t="shared" si="16"/>
        <v>20</v>
      </c>
      <c r="T314" s="38">
        <v>1173</v>
      </c>
      <c r="U314" s="98">
        <v>22259.72</v>
      </c>
      <c r="V314" s="16">
        <v>46132</v>
      </c>
      <c r="W314" s="15">
        <f t="shared" si="17"/>
        <v>20</v>
      </c>
      <c r="X314" s="23">
        <f>TabProd[[#This Row],[Value]]-TabProd[[#This Row],[InvoiceTotal Value]]-TabProd[[#This Row],[Rental Equipment Invoice Value]]+AR314</f>
        <v>0</v>
      </c>
      <c r="Y314" s="14">
        <v>91</v>
      </c>
      <c r="Z314" s="14"/>
      <c r="AA314" s="15">
        <f t="shared" si="18"/>
        <v>91</v>
      </c>
      <c r="AB314" s="13">
        <v>193945.12</v>
      </c>
      <c r="AC314" s="13"/>
      <c r="AD314" s="13">
        <v>8967.06</v>
      </c>
      <c r="AE314" s="13"/>
      <c r="AF314" s="13"/>
      <c r="AG314" s="13">
        <v>22259.72</v>
      </c>
      <c r="AH314" s="13"/>
      <c r="AI314" s="13"/>
      <c r="AJ314" s="13"/>
      <c r="AK314" s="13"/>
      <c r="AL314" s="13"/>
      <c r="AM314" s="13">
        <v>-20778</v>
      </c>
      <c r="AN314" s="13"/>
      <c r="AO314" s="13">
        <v>33000</v>
      </c>
      <c r="AP314" s="20">
        <f t="shared" si="19"/>
        <v>237393.9</v>
      </c>
      <c r="AQ314" s="13">
        <f>IF(TabProd[[#This Row],[Total Daily]]=0,"",TabProd[[#This Row],[Total]]/TabProd[[#This Row],[Total Daily]])</f>
        <v>2608.7241758241757</v>
      </c>
    </row>
    <row r="315" spans="1:43" x14ac:dyDescent="0.3">
      <c r="A315" s="26">
        <v>46082</v>
      </c>
      <c r="B315" s="24" t="s">
        <v>101</v>
      </c>
      <c r="C315" s="14"/>
      <c r="D315" s="22">
        <v>3486</v>
      </c>
      <c r="E315" s="15" t="s">
        <v>10</v>
      </c>
      <c r="F315" s="15" t="s">
        <v>50</v>
      </c>
      <c r="G315" s="15" t="s">
        <v>144</v>
      </c>
      <c r="H315" s="22">
        <v>4964</v>
      </c>
      <c r="I315" s="27">
        <v>46082</v>
      </c>
      <c r="J315" s="27">
        <v>46112</v>
      </c>
      <c r="K315" s="28">
        <v>261410</v>
      </c>
      <c r="L315" s="29">
        <f>SUM(TabProd[[#This Row],[Personal]:[Engineering]])</f>
        <v>261409.99999999997</v>
      </c>
      <c r="M315" s="31" t="str">
        <f>IF(TabProd[[#This Row],[Amount Charged]]&lt;&gt;TabProd[[#This Row],[Value]],TabProd[[#This Row],[Amount Charged]]-TabProd[[#This Row],[Value]],"")</f>
        <v/>
      </c>
      <c r="N315" s="24">
        <v>5574</v>
      </c>
      <c r="O315" s="27">
        <v>46114</v>
      </c>
      <c r="P315" s="37">
        <v>1865</v>
      </c>
      <c r="Q315" s="98">
        <v>239150.19</v>
      </c>
      <c r="R315" s="16">
        <v>46122</v>
      </c>
      <c r="S315" s="15">
        <f t="shared" si="16"/>
        <v>10</v>
      </c>
      <c r="T315" s="38">
        <v>1143</v>
      </c>
      <c r="U315" s="98">
        <v>22259.81</v>
      </c>
      <c r="V315" s="16">
        <v>46122</v>
      </c>
      <c r="W315" s="15">
        <f t="shared" si="17"/>
        <v>10</v>
      </c>
      <c r="X315" s="23">
        <f>TabProd[[#This Row],[Value]]-TabProd[[#This Row],[InvoiceTotal Value]]-TabProd[[#This Row],[Rental Equipment Invoice Value]]+AR315</f>
        <v>-3.2741809263825417E-11</v>
      </c>
      <c r="Y315" s="14">
        <v>93</v>
      </c>
      <c r="Z315" s="14"/>
      <c r="AA315" s="15">
        <f t="shared" si="18"/>
        <v>93</v>
      </c>
      <c r="AB315" s="13">
        <v>193945.11</v>
      </c>
      <c r="AC315" s="13"/>
      <c r="AD315" s="13">
        <v>12205.08</v>
      </c>
      <c r="AE315" s="13"/>
      <c r="AF315" s="13"/>
      <c r="AG315" s="13">
        <v>22259.81</v>
      </c>
      <c r="AH315" s="13"/>
      <c r="AI315" s="13"/>
      <c r="AJ315" s="13"/>
      <c r="AK315" s="13"/>
      <c r="AL315" s="13"/>
      <c r="AM315" s="13"/>
      <c r="AN315" s="13"/>
      <c r="AO315" s="13">
        <v>33000</v>
      </c>
      <c r="AP315" s="20">
        <f t="shared" si="19"/>
        <v>261409.99999999997</v>
      </c>
      <c r="AQ315" s="13">
        <f>IF(TabProd[[#This Row],[Total Daily]]=0,"",TabProd[[#This Row],[Total]]/TabProd[[#This Row],[Total Daily]])</f>
        <v>2810.8602150537631</v>
      </c>
    </row>
    <row r="316" spans="1:43" x14ac:dyDescent="0.3">
      <c r="A316" s="26">
        <v>46082</v>
      </c>
      <c r="B316" s="24" t="s">
        <v>101</v>
      </c>
      <c r="C316" s="14"/>
      <c r="D316" s="22">
        <v>3493</v>
      </c>
      <c r="E316" s="15" t="s">
        <v>12</v>
      </c>
      <c r="F316" s="15" t="s">
        <v>50</v>
      </c>
      <c r="G316" s="15" t="s">
        <v>102</v>
      </c>
      <c r="H316" s="22">
        <v>4990</v>
      </c>
      <c r="I316" s="27">
        <v>46082</v>
      </c>
      <c r="J316" s="27">
        <v>46094</v>
      </c>
      <c r="K316" s="28">
        <v>92732.1</v>
      </c>
      <c r="L316" s="29">
        <f>SUM(TabProd[[#This Row],[Personal]:[Engineering]])</f>
        <v>92732.099999999991</v>
      </c>
      <c r="M316" s="31" t="str">
        <f>IF(TabProd[[#This Row],[Amount Charged]]&lt;&gt;TabProd[[#This Row],[Value]],TabProd[[#This Row],[Amount Charged]]-TabProd[[#This Row],[Value]],"")</f>
        <v/>
      </c>
      <c r="N316" s="24">
        <v>5568</v>
      </c>
      <c r="O316" s="27">
        <v>46098</v>
      </c>
      <c r="P316" s="37">
        <v>1812</v>
      </c>
      <c r="Q316" s="34">
        <v>88260.12</v>
      </c>
      <c r="R316" s="16">
        <v>46100</v>
      </c>
      <c r="S316" s="15">
        <f t="shared" si="16"/>
        <v>6</v>
      </c>
      <c r="T316" s="38">
        <v>1112</v>
      </c>
      <c r="U316" s="34">
        <v>4471.9799999999996</v>
      </c>
      <c r="V316" s="16">
        <v>46100</v>
      </c>
      <c r="W316" s="15">
        <f t="shared" si="17"/>
        <v>6</v>
      </c>
      <c r="X316" s="23">
        <f>TabProd[[#This Row],[Value]]-TabProd[[#This Row],[InvoiceTotal Value]]-TabProd[[#This Row],[Rental Equipment Invoice Value]]+AR316</f>
        <v>-3.637978807091713E-12</v>
      </c>
      <c r="Y316" s="14">
        <v>34</v>
      </c>
      <c r="Z316" s="14"/>
      <c r="AA316" s="15">
        <f t="shared" si="18"/>
        <v>34</v>
      </c>
      <c r="AB316" s="13">
        <v>86385.5</v>
      </c>
      <c r="AC316" s="13"/>
      <c r="AD316" s="13">
        <v>1874.62</v>
      </c>
      <c r="AE316" s="13"/>
      <c r="AF316" s="13"/>
      <c r="AG316" s="13">
        <v>4092.48</v>
      </c>
      <c r="AH316" s="13">
        <v>379.5</v>
      </c>
      <c r="AI316" s="13"/>
      <c r="AJ316" s="13"/>
      <c r="AK316" s="13"/>
      <c r="AL316" s="13"/>
      <c r="AM316" s="13"/>
      <c r="AN316" s="13"/>
      <c r="AO316" s="13"/>
      <c r="AP316" s="20">
        <f t="shared" si="19"/>
        <v>92732.099999999991</v>
      </c>
      <c r="AQ316" s="13">
        <f>IF(TabProd[[#This Row],[Total Daily]]=0,"",TabProd[[#This Row],[Total]]/TabProd[[#This Row],[Total Daily]])</f>
        <v>2727.4147058823528</v>
      </c>
    </row>
    <row r="317" spans="1:43" x14ac:dyDescent="0.3">
      <c r="A317" s="26">
        <v>46082</v>
      </c>
      <c r="B317" s="24" t="s">
        <v>101</v>
      </c>
      <c r="C317" s="14"/>
      <c r="D317" s="22">
        <v>3811</v>
      </c>
      <c r="E317" s="15" t="s">
        <v>9</v>
      </c>
      <c r="F317" s="15" t="s">
        <v>29</v>
      </c>
      <c r="G317" s="15" t="s">
        <v>132</v>
      </c>
      <c r="H317" s="22">
        <v>2016</v>
      </c>
      <c r="I317" s="27">
        <v>46082</v>
      </c>
      <c r="J317" s="27">
        <v>46112</v>
      </c>
      <c r="K317" s="28">
        <v>182469.72</v>
      </c>
      <c r="L317" s="29">
        <f>SUM(TabProd[[#This Row],[Personal]:[Engineering]])</f>
        <v>182469.72</v>
      </c>
      <c r="M317" s="31" t="str">
        <f>IF(TabProd[[#This Row],[Amount Charged]]&lt;&gt;TabProd[[#This Row],[Value]],TabProd[[#This Row],[Amount Charged]]-TabProd[[#This Row],[Value]],"")</f>
        <v/>
      </c>
      <c r="N317" s="24" t="s">
        <v>218</v>
      </c>
      <c r="O317" s="27">
        <v>46113</v>
      </c>
      <c r="P317" s="37" t="s">
        <v>219</v>
      </c>
      <c r="Q317" s="34">
        <v>182469.72</v>
      </c>
      <c r="R317" s="16">
        <v>46129</v>
      </c>
      <c r="S317" s="15">
        <f t="shared" si="16"/>
        <v>17</v>
      </c>
      <c r="T317" s="38"/>
      <c r="U317" s="34"/>
      <c r="V317" s="16"/>
      <c r="W317" s="15" t="str">
        <f t="shared" si="17"/>
        <v/>
      </c>
      <c r="X317" s="23">
        <f>TabProd[[#This Row],[Value]]-TabProd[[#This Row],[InvoiceTotal Value]]-TabProd[[#This Row],[Rental Equipment Invoice Value]]+AR317</f>
        <v>0</v>
      </c>
      <c r="Y317" s="14">
        <v>93</v>
      </c>
      <c r="Z317" s="14"/>
      <c r="AA317" s="15">
        <f t="shared" si="18"/>
        <v>93</v>
      </c>
      <c r="AB317" s="13">
        <v>173780.72</v>
      </c>
      <c r="AC317" s="13"/>
      <c r="AD317" s="13"/>
      <c r="AE317" s="13"/>
      <c r="AF317" s="13"/>
      <c r="AG317" s="13"/>
      <c r="AH317" s="13"/>
      <c r="AI317" s="13"/>
      <c r="AJ317" s="13"/>
      <c r="AK317" s="13"/>
      <c r="AL317" s="13">
        <v>8689</v>
      </c>
      <c r="AM317" s="13"/>
      <c r="AN317" s="13"/>
      <c r="AO317" s="13"/>
      <c r="AP317" s="20">
        <f t="shared" si="19"/>
        <v>182469.72</v>
      </c>
      <c r="AQ317" s="13">
        <f>IF(TabProd[[#This Row],[Total Daily]]=0,"",TabProd[[#This Row],[Total]]/TabProd[[#This Row],[Total Daily]])</f>
        <v>1962.04</v>
      </c>
    </row>
    <row r="318" spans="1:43" x14ac:dyDescent="0.3">
      <c r="A318" s="26">
        <v>46113</v>
      </c>
      <c r="B318" s="24" t="s">
        <v>101</v>
      </c>
      <c r="C318" s="14"/>
      <c r="D318" s="22">
        <v>3811</v>
      </c>
      <c r="E318" s="15" t="s">
        <v>9</v>
      </c>
      <c r="F318" s="15" t="s">
        <v>29</v>
      </c>
      <c r="G318" s="15" t="s">
        <v>132</v>
      </c>
      <c r="H318" s="22">
        <v>2016</v>
      </c>
      <c r="I318" s="27">
        <v>46082</v>
      </c>
      <c r="J318" s="27">
        <v>46112</v>
      </c>
      <c r="K318" s="28">
        <v>-0.04</v>
      </c>
      <c r="L318" s="29">
        <f>SUM(TabProd[[#This Row],[Personal]:[Engineering]])</f>
        <v>-0.04</v>
      </c>
      <c r="M318" s="31" t="str">
        <f>IF(TabProd[[#This Row],[Amount Charged]]&lt;&gt;TabProd[[#This Row],[Value]],TabProd[[#This Row],[Amount Charged]]-TabProd[[#This Row],[Value]],"")</f>
        <v/>
      </c>
      <c r="N318" s="24" t="s">
        <v>218</v>
      </c>
      <c r="O318" s="27">
        <v>46113</v>
      </c>
      <c r="P318" s="37" t="s">
        <v>219</v>
      </c>
      <c r="Q318" s="34">
        <v>-0.04</v>
      </c>
      <c r="R318" s="16">
        <v>46120</v>
      </c>
      <c r="S318" s="15">
        <f t="shared" si="16"/>
        <v>8</v>
      </c>
      <c r="T318" s="38"/>
      <c r="U318" s="34"/>
      <c r="V318" s="16"/>
      <c r="W318" s="15" t="str">
        <f t="shared" si="17"/>
        <v/>
      </c>
      <c r="X318" s="23">
        <f>TabProd[[#This Row],[Value]]-TabProd[[#This Row],[InvoiceTotal Value]]-TabProd[[#This Row],[Rental Equipment Invoice Value]]+AR318</f>
        <v>0</v>
      </c>
      <c r="Y318" s="14"/>
      <c r="Z318" s="14"/>
      <c r="AA318" s="15">
        <f t="shared" si="18"/>
        <v>0</v>
      </c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>
        <v>-0.04</v>
      </c>
      <c r="AM318" s="13"/>
      <c r="AN318" s="13"/>
      <c r="AO318" s="13"/>
      <c r="AP318" s="20">
        <f t="shared" si="19"/>
        <v>-0.04</v>
      </c>
      <c r="AQ318" s="13" t="str">
        <f>IF(TabProd[[#This Row],[Total Daily]]=0,"",TabProd[[#This Row],[Total]]/TabProd[[#This Row],[Total Daily]])</f>
        <v/>
      </c>
    </row>
    <row r="319" spans="1:43" x14ac:dyDescent="0.3">
      <c r="A319" s="26">
        <v>46082</v>
      </c>
      <c r="B319" s="24" t="s">
        <v>101</v>
      </c>
      <c r="C319" s="14"/>
      <c r="D319" s="22">
        <v>3490</v>
      </c>
      <c r="E319" s="15" t="s">
        <v>10</v>
      </c>
      <c r="F319" s="15" t="s">
        <v>50</v>
      </c>
      <c r="G319" s="15" t="s">
        <v>102</v>
      </c>
      <c r="H319" s="22">
        <v>4964</v>
      </c>
      <c r="I319" s="27">
        <v>46082</v>
      </c>
      <c r="J319" s="27">
        <v>46112</v>
      </c>
      <c r="K319" s="28">
        <v>228876.57</v>
      </c>
      <c r="L319" s="29">
        <f>SUM(TabProd[[#This Row],[Personal]:[Engineering]])</f>
        <v>228876.56999999998</v>
      </c>
      <c r="M319" s="31" t="str">
        <f>IF(TabProd[[#This Row],[Amount Charged]]&lt;&gt;TabProd[[#This Row],[Value]],TabProd[[#This Row],[Amount Charged]]-TabProd[[#This Row],[Value]],"")</f>
        <v/>
      </c>
      <c r="N319" s="24">
        <v>5577</v>
      </c>
      <c r="O319" s="27">
        <v>46113</v>
      </c>
      <c r="P319" s="37">
        <v>1849</v>
      </c>
      <c r="Q319" s="98">
        <v>206616.76</v>
      </c>
      <c r="R319" s="16">
        <v>46118</v>
      </c>
      <c r="S319" s="15">
        <f t="shared" si="16"/>
        <v>6</v>
      </c>
      <c r="T319" s="38">
        <v>1135</v>
      </c>
      <c r="U319" s="98">
        <v>22259.81</v>
      </c>
      <c r="V319" s="16">
        <v>46118</v>
      </c>
      <c r="W319" s="15">
        <f t="shared" si="17"/>
        <v>6</v>
      </c>
      <c r="X319" s="23">
        <f>TabProd[[#This Row],[Value]]-TabProd[[#This Row],[InvoiceTotal Value]]-TabProd[[#This Row],[Rental Equipment Invoice Value]]+AR319</f>
        <v>-3.2741809263825417E-11</v>
      </c>
      <c r="Y319" s="14">
        <v>72</v>
      </c>
      <c r="Z319" s="14"/>
      <c r="AA319" s="15">
        <f t="shared" si="18"/>
        <v>72</v>
      </c>
      <c r="AB319" s="13">
        <v>167140.54999999999</v>
      </c>
      <c r="AC319" s="13"/>
      <c r="AD319" s="13">
        <v>6476.21</v>
      </c>
      <c r="AE319" s="13"/>
      <c r="AF319" s="13"/>
      <c r="AG319" s="13">
        <v>22259.81</v>
      </c>
      <c r="AH319" s="13"/>
      <c r="AI319" s="13"/>
      <c r="AJ319" s="13"/>
      <c r="AK319" s="13"/>
      <c r="AL319" s="13"/>
      <c r="AM319" s="13"/>
      <c r="AN319" s="13"/>
      <c r="AO319" s="13">
        <v>33000</v>
      </c>
      <c r="AP319" s="20">
        <f t="shared" si="19"/>
        <v>228876.56999999998</v>
      </c>
      <c r="AQ319" s="13">
        <f>IF(TabProd[[#This Row],[Total Daily]]=0,"",TabProd[[#This Row],[Total]]/TabProd[[#This Row],[Total Daily]])</f>
        <v>3178.8412499999995</v>
      </c>
    </row>
    <row r="320" spans="1:43" x14ac:dyDescent="0.3">
      <c r="A320" s="26">
        <v>46082</v>
      </c>
      <c r="B320" s="24" t="s">
        <v>101</v>
      </c>
      <c r="C320" s="14"/>
      <c r="D320" s="22">
        <v>3612</v>
      </c>
      <c r="E320" s="15" t="s">
        <v>11</v>
      </c>
      <c r="F320" s="15" t="s">
        <v>49</v>
      </c>
      <c r="G320" s="15" t="s">
        <v>181</v>
      </c>
      <c r="H320" s="22">
        <v>5194</v>
      </c>
      <c r="I320" s="27">
        <v>46083</v>
      </c>
      <c r="J320" s="27">
        <v>46086</v>
      </c>
      <c r="K320" s="28">
        <v>46103.48</v>
      </c>
      <c r="L320" s="29">
        <f>SUM(TabProd[[#This Row],[Personal]:[Engineering]])</f>
        <v>46103.479999999996</v>
      </c>
      <c r="M320" s="31" t="str">
        <f>IF(TabProd[[#This Row],[Amount Charged]]&lt;&gt;TabProd[[#This Row],[Value]],TabProd[[#This Row],[Amount Charged]]-TabProd[[#This Row],[Value]],"")</f>
        <v/>
      </c>
      <c r="N320" s="24">
        <v>5585</v>
      </c>
      <c r="O320" s="27">
        <v>46097</v>
      </c>
      <c r="P320" s="37">
        <v>1827</v>
      </c>
      <c r="Q320" s="34">
        <v>34596.92</v>
      </c>
      <c r="R320" s="16">
        <v>46106</v>
      </c>
      <c r="S320" s="15">
        <f t="shared" si="16"/>
        <v>20</v>
      </c>
      <c r="T320" s="38">
        <v>1119</v>
      </c>
      <c r="U320" s="34">
        <v>11506.56</v>
      </c>
      <c r="V320" s="16">
        <v>46106</v>
      </c>
      <c r="W320" s="15">
        <f t="shared" si="17"/>
        <v>20</v>
      </c>
      <c r="X320" s="23">
        <f>TabProd[[#This Row],[Value]]-TabProd[[#This Row],[InvoiceTotal Value]]-TabProd[[#This Row],[Rental Equipment Invoice Value]]+AR320</f>
        <v>-1.8189894035458565E-12</v>
      </c>
      <c r="Y320" s="14">
        <v>12</v>
      </c>
      <c r="Z320" s="14"/>
      <c r="AA320" s="15">
        <f t="shared" si="18"/>
        <v>12</v>
      </c>
      <c r="AB320" s="13">
        <v>23483.439999999999</v>
      </c>
      <c r="AC320" s="13"/>
      <c r="AD320" s="13">
        <v>4723</v>
      </c>
      <c r="AE320" s="13">
        <v>6390.48</v>
      </c>
      <c r="AF320" s="13"/>
      <c r="AG320" s="13">
        <v>8917.92</v>
      </c>
      <c r="AH320" s="13">
        <v>2588.64</v>
      </c>
      <c r="AI320" s="13"/>
      <c r="AJ320" s="13"/>
      <c r="AK320" s="13"/>
      <c r="AL320" s="13"/>
      <c r="AM320" s="13"/>
      <c r="AN320" s="13"/>
      <c r="AO320" s="13"/>
      <c r="AP320" s="20">
        <f t="shared" si="19"/>
        <v>46103.479999999996</v>
      </c>
      <c r="AQ320" s="13">
        <f>IF(TabProd[[#This Row],[Total Daily]]=0,"",TabProd[[#This Row],[Total]]/TabProd[[#This Row],[Total Daily]])</f>
        <v>3841.9566666666665</v>
      </c>
    </row>
    <row r="321" spans="1:43" x14ac:dyDescent="0.3">
      <c r="A321" s="26">
        <v>46082</v>
      </c>
      <c r="B321" s="24" t="s">
        <v>101</v>
      </c>
      <c r="C321" s="14"/>
      <c r="D321" s="22">
        <v>3694</v>
      </c>
      <c r="E321" s="15" t="s">
        <v>11</v>
      </c>
      <c r="F321" s="15" t="s">
        <v>36</v>
      </c>
      <c r="G321" s="15" t="s">
        <v>136</v>
      </c>
      <c r="H321" s="22">
        <v>5402</v>
      </c>
      <c r="I321" s="27">
        <v>46083</v>
      </c>
      <c r="J321" s="27">
        <v>46090</v>
      </c>
      <c r="K321" s="28">
        <v>32191.5</v>
      </c>
      <c r="L321" s="29">
        <f>SUM(TabProd[[#This Row],[Personal]:[Engineering]])</f>
        <v>32191.5</v>
      </c>
      <c r="M321" s="31" t="str">
        <f>IF(TabProd[[#This Row],[Amount Charged]]&lt;&gt;TabProd[[#This Row],[Value]],TabProd[[#This Row],[Amount Charged]]-TabProd[[#This Row],[Value]],"")</f>
        <v/>
      </c>
      <c r="N321" s="24" t="s">
        <v>222</v>
      </c>
      <c r="O321" s="27">
        <v>46097</v>
      </c>
      <c r="P321" s="37" t="s">
        <v>223</v>
      </c>
      <c r="Q321" s="34">
        <v>32191.5</v>
      </c>
      <c r="R321" s="16">
        <v>46113</v>
      </c>
      <c r="S321" s="15">
        <f t="shared" si="16"/>
        <v>23</v>
      </c>
      <c r="T321" s="38"/>
      <c r="U321" s="34"/>
      <c r="V321" s="16"/>
      <c r="W321" s="15" t="str">
        <f t="shared" si="17"/>
        <v/>
      </c>
      <c r="X321" s="23">
        <f>TabProd[[#This Row],[Value]]-TabProd[[#This Row],[InvoiceTotal Value]]-TabProd[[#This Row],[Rental Equipment Invoice Value]]+AR321</f>
        <v>0</v>
      </c>
      <c r="Y321" s="14">
        <v>10</v>
      </c>
      <c r="Z321" s="14"/>
      <c r="AA321" s="15">
        <f t="shared" si="18"/>
        <v>10</v>
      </c>
      <c r="AB321" s="13">
        <v>20548.400000000001</v>
      </c>
      <c r="AC321" s="13"/>
      <c r="AD321" s="13">
        <v>6383.1</v>
      </c>
      <c r="AE321" s="13"/>
      <c r="AF321" s="13"/>
      <c r="AG321" s="13">
        <v>4000</v>
      </c>
      <c r="AH321" s="13">
        <v>1260</v>
      </c>
      <c r="AI321" s="13"/>
      <c r="AJ321" s="13"/>
      <c r="AK321" s="13"/>
      <c r="AL321" s="13"/>
      <c r="AM321" s="13"/>
      <c r="AN321" s="13"/>
      <c r="AO321" s="13"/>
      <c r="AP321" s="20">
        <f t="shared" si="19"/>
        <v>32191.5</v>
      </c>
      <c r="AQ321" s="13">
        <f>IF(TabProd[[#This Row],[Total Daily]]=0,"",TabProd[[#This Row],[Total]]/TabProd[[#This Row],[Total Daily]])</f>
        <v>3219.15</v>
      </c>
    </row>
    <row r="322" spans="1:43" x14ac:dyDescent="0.3">
      <c r="A322" s="26">
        <v>46082</v>
      </c>
      <c r="B322" s="24" t="s">
        <v>101</v>
      </c>
      <c r="C322" s="14"/>
      <c r="D322" s="22">
        <v>3693</v>
      </c>
      <c r="E322" s="15" t="s">
        <v>11</v>
      </c>
      <c r="F322" s="15" t="s">
        <v>36</v>
      </c>
      <c r="G322" s="15" t="s">
        <v>136</v>
      </c>
      <c r="H322" s="22">
        <v>5406</v>
      </c>
      <c r="I322" s="27">
        <v>46084</v>
      </c>
      <c r="J322" s="27">
        <v>46084</v>
      </c>
      <c r="K322" s="28">
        <v>7622.3</v>
      </c>
      <c r="L322" s="29">
        <f>SUM(TabProd[[#This Row],[Personal]:[Engineering]])</f>
        <v>7622.3</v>
      </c>
      <c r="M322" s="31" t="str">
        <f>IF(TabProd[[#This Row],[Amount Charged]]&lt;&gt;TabProd[[#This Row],[Value]],TabProd[[#This Row],[Amount Charged]]-TabProd[[#This Row],[Value]],"")</f>
        <v/>
      </c>
      <c r="N322" s="24">
        <v>5611</v>
      </c>
      <c r="O322" s="27">
        <v>46097</v>
      </c>
      <c r="P322" s="37">
        <v>26</v>
      </c>
      <c r="Q322" s="34">
        <v>7622.3</v>
      </c>
      <c r="R322" s="16">
        <v>46100</v>
      </c>
      <c r="S322" s="15">
        <f t="shared" ref="S322:S385" si="20">IF(R322="","",R322-J322)</f>
        <v>16</v>
      </c>
      <c r="T322" s="38"/>
      <c r="U322" s="34"/>
      <c r="V322" s="16"/>
      <c r="W322" s="15" t="str">
        <f t="shared" ref="W322:W385" si="21">IF(V322="","",V322-J322)</f>
        <v/>
      </c>
      <c r="X322" s="23">
        <f>TabProd[[#This Row],[Value]]-TabProd[[#This Row],[InvoiceTotal Value]]-TabProd[[#This Row],[Rental Equipment Invoice Value]]+AR322</f>
        <v>0</v>
      </c>
      <c r="Y322" s="14">
        <v>2</v>
      </c>
      <c r="Z322" s="14"/>
      <c r="AA322" s="15">
        <f t="shared" ref="AA322:AA385" si="22">SUM(Y322:Z322)</f>
        <v>2</v>
      </c>
      <c r="AB322" s="13">
        <v>4109.68</v>
      </c>
      <c r="AC322" s="13"/>
      <c r="AD322" s="13">
        <v>1276.6199999999999</v>
      </c>
      <c r="AE322" s="13"/>
      <c r="AF322" s="13"/>
      <c r="AG322" s="13">
        <v>976</v>
      </c>
      <c r="AH322" s="13">
        <v>1260</v>
      </c>
      <c r="AI322" s="13"/>
      <c r="AJ322" s="13"/>
      <c r="AK322" s="13"/>
      <c r="AL322" s="13"/>
      <c r="AM322" s="13"/>
      <c r="AN322" s="13"/>
      <c r="AO322" s="13"/>
      <c r="AP322" s="20">
        <f t="shared" ref="AP322:AP385" si="23">SUM(AB322:AO322)</f>
        <v>7622.3</v>
      </c>
      <c r="AQ322" s="13">
        <f>IF(TabProd[[#This Row],[Total Daily]]=0,"",TabProd[[#This Row],[Total]]/TabProd[[#This Row],[Total Daily]])</f>
        <v>3811.15</v>
      </c>
    </row>
    <row r="323" spans="1:43" x14ac:dyDescent="0.3">
      <c r="A323" s="26">
        <v>46082</v>
      </c>
      <c r="B323" s="24" t="s">
        <v>101</v>
      </c>
      <c r="C323" s="14"/>
      <c r="D323" s="22">
        <v>3654</v>
      </c>
      <c r="E323" s="15" t="s">
        <v>10</v>
      </c>
      <c r="F323" s="15" t="s">
        <v>50</v>
      </c>
      <c r="G323" s="15" t="s">
        <v>103</v>
      </c>
      <c r="H323" s="22">
        <v>5314</v>
      </c>
      <c r="I323" s="27">
        <v>46085</v>
      </c>
      <c r="J323" s="27">
        <v>46085</v>
      </c>
      <c r="K323" s="28">
        <v>9512</v>
      </c>
      <c r="L323" s="29">
        <f>SUM(TabProd[[#This Row],[Personal]:[Engineering]])</f>
        <v>9512</v>
      </c>
      <c r="M323" s="31" t="str">
        <f>IF(TabProd[[#This Row],[Amount Charged]]&lt;&gt;TabProd[[#This Row],[Value]],TabProd[[#This Row],[Amount Charged]]-TabProd[[#This Row],[Value]],"")</f>
        <v/>
      </c>
      <c r="N323" s="24">
        <v>5661</v>
      </c>
      <c r="O323" s="27">
        <v>46120</v>
      </c>
      <c r="P323" s="37">
        <v>1895</v>
      </c>
      <c r="Q323" s="34">
        <v>8352</v>
      </c>
      <c r="R323" s="16">
        <v>46132</v>
      </c>
      <c r="S323" s="15">
        <f t="shared" si="20"/>
        <v>47</v>
      </c>
      <c r="T323" s="38">
        <v>1171</v>
      </c>
      <c r="U323" s="34">
        <v>1160</v>
      </c>
      <c r="V323" s="16">
        <v>46132</v>
      </c>
      <c r="W323" s="15">
        <f t="shared" si="21"/>
        <v>47</v>
      </c>
      <c r="X323" s="23">
        <f>TabProd[[#This Row],[Value]]-TabProd[[#This Row],[InvoiceTotal Value]]-TabProd[[#This Row],[Rental Equipment Invoice Value]]+AR323</f>
        <v>0</v>
      </c>
      <c r="Y323" s="14"/>
      <c r="Z323" s="14"/>
      <c r="AA323" s="15">
        <f t="shared" si="22"/>
        <v>0</v>
      </c>
      <c r="AB323" s="13"/>
      <c r="AC323" s="13"/>
      <c r="AD323" s="13"/>
      <c r="AE323" s="13"/>
      <c r="AF323" s="13"/>
      <c r="AG323" s="13">
        <v>1160</v>
      </c>
      <c r="AH323" s="13"/>
      <c r="AI323" s="13"/>
      <c r="AJ323" s="13"/>
      <c r="AK323" s="13"/>
      <c r="AL323" s="13"/>
      <c r="AM323" s="13"/>
      <c r="AN323" s="13"/>
      <c r="AO323" s="13">
        <v>8352</v>
      </c>
      <c r="AP323" s="20">
        <f t="shared" si="23"/>
        <v>9512</v>
      </c>
      <c r="AQ323" s="13" t="str">
        <f>IF(TabProd[[#This Row],[Total Daily]]=0,"",TabProd[[#This Row],[Total]]/TabProd[[#This Row],[Total Daily]])</f>
        <v/>
      </c>
    </row>
    <row r="324" spans="1:43" x14ac:dyDescent="0.3">
      <c r="A324" s="26">
        <v>46082</v>
      </c>
      <c r="B324" s="24" t="s">
        <v>101</v>
      </c>
      <c r="C324" s="14"/>
      <c r="D324" s="22">
        <v>3665</v>
      </c>
      <c r="E324" s="15" t="s">
        <v>12</v>
      </c>
      <c r="F324" s="15" t="s">
        <v>28</v>
      </c>
      <c r="G324" s="15" t="s">
        <v>145</v>
      </c>
      <c r="H324" s="22">
        <v>5304</v>
      </c>
      <c r="I324" s="27">
        <v>46086</v>
      </c>
      <c r="J324" s="27">
        <v>46094</v>
      </c>
      <c r="K324" s="28">
        <v>119502.91</v>
      </c>
      <c r="L324" s="29">
        <f>SUM(TabProd[[#This Row],[Personal]:[Engineering]])</f>
        <v>119502.91</v>
      </c>
      <c r="M324" s="31" t="str">
        <f>IF(TabProd[[#This Row],[Amount Charged]]&lt;&gt;TabProd[[#This Row],[Value]],TabProd[[#This Row],[Amount Charged]]-TabProd[[#This Row],[Value]],"")</f>
        <v/>
      </c>
      <c r="N324" s="24">
        <v>5586</v>
      </c>
      <c r="O324" s="27">
        <v>46105</v>
      </c>
      <c r="P324" s="37">
        <v>1831</v>
      </c>
      <c r="Q324" s="34">
        <v>77319.03</v>
      </c>
      <c r="R324" s="16">
        <v>46113</v>
      </c>
      <c r="S324" s="15">
        <f t="shared" si="20"/>
        <v>19</v>
      </c>
      <c r="T324" s="38">
        <v>1120</v>
      </c>
      <c r="U324" s="34">
        <v>42183.88</v>
      </c>
      <c r="V324" s="16">
        <v>46113</v>
      </c>
      <c r="W324" s="15">
        <f t="shared" si="21"/>
        <v>19</v>
      </c>
      <c r="X324" s="23">
        <f>TabProd[[#This Row],[Value]]-TabProd[[#This Row],[InvoiceTotal Value]]-TabProd[[#This Row],[Rental Equipment Invoice Value]]+AR324</f>
        <v>7.2759576141834259E-12</v>
      </c>
      <c r="Y324" s="14">
        <v>20</v>
      </c>
      <c r="Z324" s="14">
        <v>2</v>
      </c>
      <c r="AA324" s="15">
        <f t="shared" si="22"/>
        <v>22</v>
      </c>
      <c r="AB324" s="13">
        <v>46570</v>
      </c>
      <c r="AC324" s="13">
        <v>2315.5</v>
      </c>
      <c r="AD324" s="13">
        <v>25395.83</v>
      </c>
      <c r="AE324" s="13">
        <v>2662.7</v>
      </c>
      <c r="AF324" s="13"/>
      <c r="AG324" s="13">
        <v>41250</v>
      </c>
      <c r="AH324" s="13">
        <v>933.88</v>
      </c>
      <c r="AI324" s="13"/>
      <c r="AJ324" s="13"/>
      <c r="AK324" s="13"/>
      <c r="AL324" s="13"/>
      <c r="AM324" s="13"/>
      <c r="AN324" s="13">
        <v>375</v>
      </c>
      <c r="AO324" s="13"/>
      <c r="AP324" s="20">
        <f t="shared" si="23"/>
        <v>119502.91</v>
      </c>
      <c r="AQ324" s="13">
        <f>IF(TabProd[[#This Row],[Total Daily]]=0,"",TabProd[[#This Row],[Total]]/TabProd[[#This Row],[Total Daily]])</f>
        <v>5431.9504545454547</v>
      </c>
    </row>
    <row r="325" spans="1:43" x14ac:dyDescent="0.3">
      <c r="A325" s="26">
        <v>46082</v>
      </c>
      <c r="B325" s="24" t="s">
        <v>101</v>
      </c>
      <c r="C325" s="14"/>
      <c r="D325" s="22">
        <v>3448</v>
      </c>
      <c r="E325" s="15" t="s">
        <v>11</v>
      </c>
      <c r="F325" s="15" t="s">
        <v>39</v>
      </c>
      <c r="G325" s="15" t="s">
        <v>161</v>
      </c>
      <c r="H325" s="22">
        <v>4706</v>
      </c>
      <c r="I325" s="27">
        <v>46087</v>
      </c>
      <c r="J325" s="27">
        <v>46106</v>
      </c>
      <c r="K325" s="28">
        <v>415443.26</v>
      </c>
      <c r="L325" s="29">
        <f>SUM(TabProd[[#This Row],[Personal]:[Engineering]])</f>
        <v>415443.26</v>
      </c>
      <c r="M325" s="31" t="str">
        <f>IF(TabProd[[#This Row],[Amount Charged]]&lt;&gt;TabProd[[#This Row],[Value]],TabProd[[#This Row],[Amount Charged]]-TabProd[[#This Row],[Value]],"")</f>
        <v/>
      </c>
      <c r="N325" s="24">
        <v>5590</v>
      </c>
      <c r="O325" s="27">
        <v>46149</v>
      </c>
      <c r="P325" s="37" t="s">
        <v>162</v>
      </c>
      <c r="Q325" s="34">
        <v>303110.15999999997</v>
      </c>
      <c r="R325" s="16">
        <v>46164</v>
      </c>
      <c r="S325" s="15">
        <f t="shared" si="20"/>
        <v>58</v>
      </c>
      <c r="T325" s="38" t="s">
        <v>163</v>
      </c>
      <c r="U325" s="34">
        <v>112333.1</v>
      </c>
      <c r="V325" s="16">
        <v>46164</v>
      </c>
      <c r="W325" s="15">
        <f t="shared" si="21"/>
        <v>58</v>
      </c>
      <c r="X325" s="23">
        <f>TabProd[[#This Row],[Value]]-TabProd[[#This Row],[InvoiceTotal Value]]-TabProd[[#This Row],[Rental Equipment Invoice Value]]+AR325</f>
        <v>2.9103830456733704E-11</v>
      </c>
      <c r="Y325" s="14">
        <v>138</v>
      </c>
      <c r="Z325" s="14"/>
      <c r="AA325" s="15">
        <f t="shared" si="22"/>
        <v>138</v>
      </c>
      <c r="AB325" s="13">
        <v>293208</v>
      </c>
      <c r="AC325" s="13"/>
      <c r="AD325" s="13">
        <v>5510.08</v>
      </c>
      <c r="AE325" s="13">
        <v>4392.08</v>
      </c>
      <c r="AF325" s="13"/>
      <c r="AG325" s="13">
        <v>104520</v>
      </c>
      <c r="AH325" s="13">
        <v>7813.1</v>
      </c>
      <c r="AI325" s="13"/>
      <c r="AJ325" s="13"/>
      <c r="AK325" s="13"/>
      <c r="AL325" s="13"/>
      <c r="AM325" s="13"/>
      <c r="AN325" s="13"/>
      <c r="AO325" s="13"/>
      <c r="AP325" s="20">
        <f t="shared" si="23"/>
        <v>415443.26</v>
      </c>
      <c r="AQ325" s="13">
        <f>IF(TabProd[[#This Row],[Total Daily]]=0,"",TabProd[[#This Row],[Total]]/TabProd[[#This Row],[Total Daily]])</f>
        <v>3010.4584057971015</v>
      </c>
    </row>
    <row r="326" spans="1:43" x14ac:dyDescent="0.3">
      <c r="A326" s="26">
        <v>46082</v>
      </c>
      <c r="B326" s="24"/>
      <c r="C326" s="14"/>
      <c r="D326" s="22">
        <v>3638</v>
      </c>
      <c r="E326" s="15" t="s">
        <v>10</v>
      </c>
      <c r="F326" s="15" t="s">
        <v>29</v>
      </c>
      <c r="G326" s="15" t="s">
        <v>132</v>
      </c>
      <c r="H326" s="22">
        <v>5269</v>
      </c>
      <c r="I326" s="27">
        <v>46087</v>
      </c>
      <c r="J326" s="27">
        <v>46095</v>
      </c>
      <c r="K326" s="28">
        <v>59773.67</v>
      </c>
      <c r="L326" s="29">
        <f>SUM(TabProd[[#This Row],[Personal]:[Engineering]])</f>
        <v>59773.67</v>
      </c>
      <c r="M326" s="31" t="str">
        <f>IF(TabProd[[#This Row],[Amount Charged]]&lt;&gt;TabProd[[#This Row],[Value]],TabProd[[#This Row],[Amount Charged]]-TabProd[[#This Row],[Value]],"")</f>
        <v/>
      </c>
      <c r="N326" s="24" t="s">
        <v>189</v>
      </c>
      <c r="O326" s="27">
        <v>46094</v>
      </c>
      <c r="P326" s="37">
        <v>1804</v>
      </c>
      <c r="Q326" s="34">
        <v>1048.6700000000019</v>
      </c>
      <c r="R326" s="16">
        <v>46098</v>
      </c>
      <c r="S326" s="15">
        <f t="shared" si="20"/>
        <v>3</v>
      </c>
      <c r="T326" s="38"/>
      <c r="U326" s="34"/>
      <c r="V326" s="16"/>
      <c r="W326" s="15" t="str">
        <f t="shared" si="21"/>
        <v/>
      </c>
      <c r="X326" s="23">
        <f>TabProd[[#This Row],[Value]]-TabProd[[#This Row],[InvoiceTotal Value]]-TabProd[[#This Row],[Rental Equipment Invoice Value]]+AR326</f>
        <v>58725</v>
      </c>
      <c r="Y326" s="14">
        <v>31</v>
      </c>
      <c r="Z326" s="14"/>
      <c r="AA326" s="15">
        <f t="shared" si="22"/>
        <v>31</v>
      </c>
      <c r="AB326" s="13">
        <v>58725</v>
      </c>
      <c r="AC326" s="13">
        <v>1048.6700000000019</v>
      </c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20">
        <f t="shared" si="23"/>
        <v>59773.67</v>
      </c>
      <c r="AQ326" s="13">
        <f>IF(TabProd[[#This Row],[Total Daily]]=0,"",TabProd[[#This Row],[Total]]/TabProd[[#This Row],[Total Daily]])</f>
        <v>1928.1829032258063</v>
      </c>
    </row>
    <row r="327" spans="1:43" x14ac:dyDescent="0.3">
      <c r="A327" s="26">
        <v>46054</v>
      </c>
      <c r="B327" s="24" t="s">
        <v>101</v>
      </c>
      <c r="C327" s="14"/>
      <c r="D327" s="22">
        <v>3684</v>
      </c>
      <c r="E327" s="15" t="s">
        <v>8</v>
      </c>
      <c r="F327" s="15" t="s">
        <v>29</v>
      </c>
      <c r="G327" s="15" t="s">
        <v>132</v>
      </c>
      <c r="H327" s="22">
        <v>5389</v>
      </c>
      <c r="I327" s="27">
        <v>46087</v>
      </c>
      <c r="J327" s="27">
        <v>46097</v>
      </c>
      <c r="K327" s="28">
        <v>15331.86</v>
      </c>
      <c r="L327" s="29">
        <f>SUM(TabProd[[#This Row],[Personal]:[Engineering]])</f>
        <v>15331.86</v>
      </c>
      <c r="M327" s="31" t="str">
        <f>IF(TabProd[[#This Row],[Amount Charged]]&lt;&gt;TabProd[[#This Row],[Value]],TabProd[[#This Row],[Amount Charged]]-TabProd[[#This Row],[Value]],"")</f>
        <v/>
      </c>
      <c r="N327" s="24" t="s">
        <v>220</v>
      </c>
      <c r="O327" s="27"/>
      <c r="P327" s="37"/>
      <c r="Q327" s="34"/>
      <c r="R327" s="16"/>
      <c r="S327" s="15" t="str">
        <f t="shared" si="20"/>
        <v/>
      </c>
      <c r="T327" s="38" t="s">
        <v>221</v>
      </c>
      <c r="U327" s="34">
        <v>15331.86</v>
      </c>
      <c r="V327" s="16">
        <v>46129</v>
      </c>
      <c r="W327" s="15">
        <f t="shared" si="21"/>
        <v>32</v>
      </c>
      <c r="X327" s="23">
        <f>TabProd[[#This Row],[Value]]-TabProd[[#This Row],[InvoiceTotal Value]]-TabProd[[#This Row],[Rental Equipment Invoice Value]]+AR327</f>
        <v>0</v>
      </c>
      <c r="Y327" s="14"/>
      <c r="Z327" s="14"/>
      <c r="AA327" s="15">
        <f t="shared" si="22"/>
        <v>0</v>
      </c>
      <c r="AB327" s="13"/>
      <c r="AC327" s="13"/>
      <c r="AD327" s="13"/>
      <c r="AE327" s="13"/>
      <c r="AF327" s="13"/>
      <c r="AG327" s="13">
        <v>15331.86</v>
      </c>
      <c r="AH327" s="13"/>
      <c r="AI327" s="13"/>
      <c r="AJ327" s="13"/>
      <c r="AK327" s="13"/>
      <c r="AL327" s="13"/>
      <c r="AM327" s="13"/>
      <c r="AN327" s="13"/>
      <c r="AO327" s="13"/>
      <c r="AP327" s="20">
        <f t="shared" si="23"/>
        <v>15331.86</v>
      </c>
      <c r="AQ327" s="13" t="str">
        <f>IF(TabProd[[#This Row],[Total Daily]]=0,"",TabProd[[#This Row],[Total]]/TabProd[[#This Row],[Total Daily]])</f>
        <v/>
      </c>
    </row>
    <row r="328" spans="1:43" x14ac:dyDescent="0.3">
      <c r="A328" s="26">
        <v>46082</v>
      </c>
      <c r="B328" s="24" t="s">
        <v>101</v>
      </c>
      <c r="C328" s="14"/>
      <c r="D328" s="22">
        <v>3684</v>
      </c>
      <c r="E328" s="15" t="s">
        <v>8</v>
      </c>
      <c r="F328" s="15" t="s">
        <v>29</v>
      </c>
      <c r="G328" s="15" t="s">
        <v>132</v>
      </c>
      <c r="H328" s="22">
        <v>5389</v>
      </c>
      <c r="I328" s="27">
        <v>46087</v>
      </c>
      <c r="J328" s="27">
        <v>46097</v>
      </c>
      <c r="K328" s="28">
        <v>40884.959999999999</v>
      </c>
      <c r="L328" s="29">
        <f>SUM(TabProd[[#This Row],[Personal]:[Engineering]])</f>
        <v>40884.959999999999</v>
      </c>
      <c r="M328" s="31" t="str">
        <f>IF(TabProd[[#This Row],[Amount Charged]]&lt;&gt;TabProd[[#This Row],[Value]],TabProd[[#This Row],[Amount Charged]]-TabProd[[#This Row],[Value]],"")</f>
        <v/>
      </c>
      <c r="N328" s="24" t="s">
        <v>220</v>
      </c>
      <c r="O328" s="27"/>
      <c r="P328" s="37"/>
      <c r="Q328" s="34"/>
      <c r="R328" s="16"/>
      <c r="S328" s="15" t="str">
        <f t="shared" si="20"/>
        <v/>
      </c>
      <c r="T328" s="38" t="s">
        <v>221</v>
      </c>
      <c r="U328" s="34">
        <v>40884.959999999999</v>
      </c>
      <c r="V328" s="16">
        <v>46129</v>
      </c>
      <c r="W328" s="15">
        <f t="shared" si="21"/>
        <v>32</v>
      </c>
      <c r="X328" s="23">
        <f>TabProd[[#This Row],[Value]]-TabProd[[#This Row],[InvoiceTotal Value]]-TabProd[[#This Row],[Rental Equipment Invoice Value]]+AR328</f>
        <v>0</v>
      </c>
      <c r="Y328" s="14"/>
      <c r="Z328" s="14"/>
      <c r="AA328" s="15">
        <f t="shared" si="22"/>
        <v>0</v>
      </c>
      <c r="AB328" s="13"/>
      <c r="AC328" s="13"/>
      <c r="AD328" s="13"/>
      <c r="AE328" s="13"/>
      <c r="AF328" s="13"/>
      <c r="AG328" s="13">
        <v>40884.959999999999</v>
      </c>
      <c r="AH328" s="13"/>
      <c r="AI328" s="13"/>
      <c r="AJ328" s="13"/>
      <c r="AK328" s="13"/>
      <c r="AL328" s="13"/>
      <c r="AM328" s="13"/>
      <c r="AN328" s="13"/>
      <c r="AO328" s="13"/>
      <c r="AP328" s="20">
        <f t="shared" si="23"/>
        <v>40884.959999999999</v>
      </c>
      <c r="AQ328" s="13" t="str">
        <f>IF(TabProd[[#This Row],[Total Daily]]=0,"",TabProd[[#This Row],[Total]]/TabProd[[#This Row],[Total Daily]])</f>
        <v/>
      </c>
    </row>
    <row r="329" spans="1:43" x14ac:dyDescent="0.3">
      <c r="A329" s="26">
        <v>46113</v>
      </c>
      <c r="B329" s="24" t="s">
        <v>101</v>
      </c>
      <c r="C329" s="14"/>
      <c r="D329" s="22">
        <v>3684</v>
      </c>
      <c r="E329" s="15" t="s">
        <v>8</v>
      </c>
      <c r="F329" s="15" t="s">
        <v>29</v>
      </c>
      <c r="G329" s="15" t="s">
        <v>132</v>
      </c>
      <c r="H329" s="22">
        <v>5389</v>
      </c>
      <c r="I329" s="27">
        <v>46087</v>
      </c>
      <c r="J329" s="27">
        <v>46097</v>
      </c>
      <c r="K329" s="28">
        <v>0.2</v>
      </c>
      <c r="L329" s="29">
        <f>SUM(TabProd[[#This Row],[Personal]:[Engineering]])</f>
        <v>0.2</v>
      </c>
      <c r="M329" s="31" t="str">
        <f>IF(TabProd[[#This Row],[Amount Charged]]&lt;&gt;TabProd[[#This Row],[Value]],TabProd[[#This Row],[Amount Charged]]-TabProd[[#This Row],[Value]],"")</f>
        <v/>
      </c>
      <c r="N329" s="24" t="s">
        <v>220</v>
      </c>
      <c r="O329" s="27"/>
      <c r="P329" s="37"/>
      <c r="Q329" s="34"/>
      <c r="R329" s="16"/>
      <c r="S329" s="15" t="str">
        <f t="shared" si="20"/>
        <v/>
      </c>
      <c r="T329" s="38" t="s">
        <v>221</v>
      </c>
      <c r="U329" s="34">
        <v>0.2</v>
      </c>
      <c r="V329" s="16">
        <v>46129</v>
      </c>
      <c r="W329" s="15">
        <f t="shared" si="21"/>
        <v>32</v>
      </c>
      <c r="X329" s="23">
        <f>TabProd[[#This Row],[Value]]-TabProd[[#This Row],[InvoiceTotal Value]]-TabProd[[#This Row],[Rental Equipment Invoice Value]]+AR329</f>
        <v>0</v>
      </c>
      <c r="Y329" s="14"/>
      <c r="Z329" s="14"/>
      <c r="AA329" s="15">
        <f t="shared" si="22"/>
        <v>0</v>
      </c>
      <c r="AB329" s="13"/>
      <c r="AC329" s="13"/>
      <c r="AD329" s="13"/>
      <c r="AE329" s="13"/>
      <c r="AF329" s="13"/>
      <c r="AG329" s="13">
        <v>0.2</v>
      </c>
      <c r="AH329" s="13"/>
      <c r="AI329" s="13"/>
      <c r="AJ329" s="13"/>
      <c r="AK329" s="13"/>
      <c r="AL329" s="13"/>
      <c r="AM329" s="13"/>
      <c r="AN329" s="13"/>
      <c r="AO329" s="13"/>
      <c r="AP329" s="20">
        <f t="shared" si="23"/>
        <v>0.2</v>
      </c>
      <c r="AQ329" s="13" t="str">
        <f>IF(TabProd[[#This Row],[Total Daily]]=0,"",TabProd[[#This Row],[Total]]/TabProd[[#This Row],[Total Daily]])</f>
        <v/>
      </c>
    </row>
    <row r="330" spans="1:43" x14ac:dyDescent="0.3">
      <c r="A330" s="26">
        <v>46082</v>
      </c>
      <c r="B330" s="24" t="s">
        <v>101</v>
      </c>
      <c r="C330" s="14"/>
      <c r="D330" s="22">
        <v>3543</v>
      </c>
      <c r="E330" s="15" t="s">
        <v>10</v>
      </c>
      <c r="F330" s="15" t="s">
        <v>34</v>
      </c>
      <c r="G330" s="15" t="s">
        <v>104</v>
      </c>
      <c r="H330" s="22">
        <v>5109</v>
      </c>
      <c r="I330" s="27">
        <v>46088</v>
      </c>
      <c r="J330" s="27">
        <v>46102</v>
      </c>
      <c r="K330" s="28">
        <v>97618.26</v>
      </c>
      <c r="L330" s="29">
        <f>SUM(TabProd[[#This Row],[Personal]:[Engineering]])</f>
        <v>97618.26</v>
      </c>
      <c r="M330" s="31" t="str">
        <f>IF(TabProd[[#This Row],[Amount Charged]]&lt;&gt;TabProd[[#This Row],[Value]],TabProd[[#This Row],[Amount Charged]]-TabProd[[#This Row],[Value]],"")</f>
        <v/>
      </c>
      <c r="N330" s="24">
        <v>5606</v>
      </c>
      <c r="O330" s="27">
        <v>46105</v>
      </c>
      <c r="P330" s="37">
        <v>1846</v>
      </c>
      <c r="Q330" s="34">
        <v>88243.86</v>
      </c>
      <c r="R330" s="16">
        <v>46114</v>
      </c>
      <c r="S330" s="15">
        <f t="shared" si="20"/>
        <v>12</v>
      </c>
      <c r="T330" s="38">
        <v>1133</v>
      </c>
      <c r="U330" s="98">
        <v>9374.4</v>
      </c>
      <c r="V330" s="16">
        <v>46114</v>
      </c>
      <c r="W330" s="15">
        <f t="shared" si="21"/>
        <v>12</v>
      </c>
      <c r="X330" s="23">
        <f>TabProd[[#This Row],[Value]]-TabProd[[#This Row],[InvoiceTotal Value]]-TabProd[[#This Row],[Rental Equipment Invoice Value]]+AR330</f>
        <v>-5.4569682106375694E-12</v>
      </c>
      <c r="Y330" s="14">
        <v>42</v>
      </c>
      <c r="Z330" s="14"/>
      <c r="AA330" s="15">
        <f t="shared" si="22"/>
        <v>42</v>
      </c>
      <c r="AB330" s="13">
        <v>85651.86</v>
      </c>
      <c r="AC330" s="13"/>
      <c r="AD330" s="13">
        <v>2592</v>
      </c>
      <c r="AE330" s="13"/>
      <c r="AF330" s="13"/>
      <c r="AG330" s="13">
        <v>9374.4</v>
      </c>
      <c r="AH330" s="13"/>
      <c r="AI330" s="13"/>
      <c r="AJ330" s="13"/>
      <c r="AK330" s="13"/>
      <c r="AL330" s="13"/>
      <c r="AM330" s="13"/>
      <c r="AN330" s="13"/>
      <c r="AO330" s="13"/>
      <c r="AP330" s="20">
        <f t="shared" si="23"/>
        <v>97618.26</v>
      </c>
      <c r="AQ330" s="13">
        <f>IF(TabProd[[#This Row],[Total Daily]]=0,"",TabProd[[#This Row],[Total]]/TabProd[[#This Row],[Total Daily]])</f>
        <v>2324.2442857142855</v>
      </c>
    </row>
    <row r="331" spans="1:43" x14ac:dyDescent="0.3">
      <c r="A331" s="26">
        <v>46082</v>
      </c>
      <c r="B331" s="24" t="s">
        <v>101</v>
      </c>
      <c r="C331" s="14"/>
      <c r="D331" s="22">
        <v>3810</v>
      </c>
      <c r="E331" s="15" t="s">
        <v>9</v>
      </c>
      <c r="F331" s="15" t="s">
        <v>28</v>
      </c>
      <c r="G331" s="15" t="s">
        <v>158</v>
      </c>
      <c r="H331" s="22">
        <v>3701</v>
      </c>
      <c r="I331" s="27">
        <v>46089</v>
      </c>
      <c r="J331" s="27">
        <v>46103</v>
      </c>
      <c r="K331" s="28">
        <v>98495.83</v>
      </c>
      <c r="L331" s="29">
        <f>SUM(TabProd[[#This Row],[Personal]:[Engineering]])</f>
        <v>98495.83</v>
      </c>
      <c r="M331" s="31" t="str">
        <f>IF(TabProd[[#This Row],[Amount Charged]]&lt;&gt;TabProd[[#This Row],[Value]],TabProd[[#This Row],[Amount Charged]]-TabProd[[#This Row],[Value]],"")</f>
        <v/>
      </c>
      <c r="N331" s="24">
        <v>5587</v>
      </c>
      <c r="O331" s="27">
        <v>46105</v>
      </c>
      <c r="P331" s="37">
        <v>1824</v>
      </c>
      <c r="Q331" s="34">
        <v>59097.5</v>
      </c>
      <c r="R331" s="16">
        <v>46105</v>
      </c>
      <c r="S331" s="15">
        <f t="shared" si="20"/>
        <v>2</v>
      </c>
      <c r="T331" s="38">
        <v>1117</v>
      </c>
      <c r="U331" s="34">
        <v>39398.33</v>
      </c>
      <c r="V331" s="16">
        <v>46105</v>
      </c>
      <c r="W331" s="15">
        <f t="shared" si="21"/>
        <v>2</v>
      </c>
      <c r="X331" s="23">
        <f>TabProd[[#This Row],[Value]]-TabProd[[#This Row],[InvoiceTotal Value]]-TabProd[[#This Row],[Rental Equipment Invoice Value]]+AR331</f>
        <v>0</v>
      </c>
      <c r="Y331" s="14">
        <v>43</v>
      </c>
      <c r="Z331" s="14">
        <v>2</v>
      </c>
      <c r="AA331" s="15">
        <f t="shared" si="22"/>
        <v>45</v>
      </c>
      <c r="AB331" s="13">
        <v>59097.5</v>
      </c>
      <c r="AC331" s="13"/>
      <c r="AD331" s="13"/>
      <c r="AE331" s="13"/>
      <c r="AF331" s="13"/>
      <c r="AG331" s="13">
        <v>39398.33</v>
      </c>
      <c r="AH331" s="13"/>
      <c r="AI331" s="13"/>
      <c r="AJ331" s="13"/>
      <c r="AK331" s="13"/>
      <c r="AL331" s="13"/>
      <c r="AM331" s="13"/>
      <c r="AN331" s="13"/>
      <c r="AO331" s="13"/>
      <c r="AP331" s="20">
        <f t="shared" si="23"/>
        <v>98495.83</v>
      </c>
      <c r="AQ331" s="13">
        <f>IF(TabProd[[#This Row],[Total Daily]]=0,"",TabProd[[#This Row],[Total]]/TabProd[[#This Row],[Total Daily]])</f>
        <v>2188.7962222222222</v>
      </c>
    </row>
    <row r="332" spans="1:43" x14ac:dyDescent="0.3">
      <c r="A332" s="26">
        <v>46082</v>
      </c>
      <c r="B332" s="24" t="s">
        <v>101</v>
      </c>
      <c r="C332" s="14"/>
      <c r="D332" s="22">
        <v>3686</v>
      </c>
      <c r="E332" s="15" t="s">
        <v>10</v>
      </c>
      <c r="F332" s="15" t="s">
        <v>34</v>
      </c>
      <c r="G332" s="15" t="s">
        <v>178</v>
      </c>
      <c r="H332" s="22">
        <v>5387</v>
      </c>
      <c r="I332" s="27">
        <v>46090</v>
      </c>
      <c r="J332" s="27">
        <v>46092</v>
      </c>
      <c r="K332" s="28">
        <v>26777.05</v>
      </c>
      <c r="L332" s="29">
        <f>SUM(TabProd[[#This Row],[Personal]:[Engineering]])</f>
        <v>26777.05</v>
      </c>
      <c r="M332" s="31" t="str">
        <f>IF(TabProd[[#This Row],[Amount Charged]]&lt;&gt;TabProd[[#This Row],[Value]],TabProd[[#This Row],[Amount Charged]]-TabProd[[#This Row],[Value]],"")</f>
        <v/>
      </c>
      <c r="N332" s="24">
        <v>5635</v>
      </c>
      <c r="O332" s="27">
        <v>46105</v>
      </c>
      <c r="P332" s="37">
        <v>1847</v>
      </c>
      <c r="Q332" s="34">
        <v>14624.68</v>
      </c>
      <c r="R332" s="16">
        <v>46114</v>
      </c>
      <c r="S332" s="15">
        <f t="shared" si="20"/>
        <v>22</v>
      </c>
      <c r="T332" s="38">
        <v>1134</v>
      </c>
      <c r="U332" s="98">
        <v>12152.37</v>
      </c>
      <c r="V332" s="16">
        <v>46114</v>
      </c>
      <c r="W332" s="15">
        <f t="shared" si="21"/>
        <v>22</v>
      </c>
      <c r="X332" s="23">
        <f>TabProd[[#This Row],[Value]]-TabProd[[#This Row],[InvoiceTotal Value]]-TabProd[[#This Row],[Rental Equipment Invoice Value]]+AR332</f>
        <v>-1.8189894035458565E-12</v>
      </c>
      <c r="Y332" s="14">
        <v>6</v>
      </c>
      <c r="Z332" s="14"/>
      <c r="AA332" s="15">
        <f t="shared" si="22"/>
        <v>6</v>
      </c>
      <c r="AB332" s="13">
        <v>12823.08</v>
      </c>
      <c r="AC332" s="13"/>
      <c r="AD332" s="13">
        <v>1801.6</v>
      </c>
      <c r="AE332" s="13"/>
      <c r="AF332" s="13"/>
      <c r="AG332" s="13">
        <v>5508.93</v>
      </c>
      <c r="AH332" s="13">
        <v>6643.44</v>
      </c>
      <c r="AI332" s="13"/>
      <c r="AJ332" s="13"/>
      <c r="AK332" s="13"/>
      <c r="AL332" s="13"/>
      <c r="AM332" s="13"/>
      <c r="AN332" s="13"/>
      <c r="AO332" s="13"/>
      <c r="AP332" s="20">
        <f t="shared" si="23"/>
        <v>26777.05</v>
      </c>
      <c r="AQ332" s="13">
        <f>IF(TabProd[[#This Row],[Total Daily]]=0,"",TabProd[[#This Row],[Total]]/TabProd[[#This Row],[Total Daily]])</f>
        <v>4462.8416666666662</v>
      </c>
    </row>
    <row r="333" spans="1:43" x14ac:dyDescent="0.3">
      <c r="A333" s="26">
        <v>46082</v>
      </c>
      <c r="B333" s="24" t="s">
        <v>101</v>
      </c>
      <c r="C333" s="14"/>
      <c r="D333" s="22">
        <v>3677</v>
      </c>
      <c r="E333" s="15" t="s">
        <v>12</v>
      </c>
      <c r="F333" s="15" t="s">
        <v>50</v>
      </c>
      <c r="G333" s="15" t="s">
        <v>102</v>
      </c>
      <c r="H333" s="22">
        <v>5178</v>
      </c>
      <c r="I333" s="27">
        <v>46090</v>
      </c>
      <c r="J333" s="27">
        <v>46100</v>
      </c>
      <c r="K333" s="28">
        <v>177069.88</v>
      </c>
      <c r="L333" s="29">
        <f>SUM(TabProd[[#This Row],[Personal]:[Engineering]])</f>
        <v>177069.88</v>
      </c>
      <c r="M333" s="31" t="str">
        <f>IF(TabProd[[#This Row],[Amount Charged]]&lt;&gt;TabProd[[#This Row],[Value]],TabProd[[#This Row],[Amount Charged]]-TabProd[[#This Row],[Value]],"")</f>
        <v/>
      </c>
      <c r="N333" s="24">
        <v>5623</v>
      </c>
      <c r="O333" s="27">
        <v>46113</v>
      </c>
      <c r="P333" s="37">
        <v>1864</v>
      </c>
      <c r="Q333" s="98">
        <v>150169.60999999999</v>
      </c>
      <c r="R333" s="16">
        <v>46121</v>
      </c>
      <c r="S333" s="15">
        <f t="shared" si="20"/>
        <v>21</v>
      </c>
      <c r="T333" s="38">
        <v>1142</v>
      </c>
      <c r="U333" s="34">
        <v>26900.27</v>
      </c>
      <c r="V333" s="16">
        <v>46121</v>
      </c>
      <c r="W333" s="15">
        <f t="shared" si="21"/>
        <v>21</v>
      </c>
      <c r="X333" s="23">
        <f>TabProd[[#This Row],[Value]]-TabProd[[#This Row],[InvoiceTotal Value]]-TabProd[[#This Row],[Rental Equipment Invoice Value]]+AR333</f>
        <v>1.8189894035458565E-11</v>
      </c>
      <c r="Y333" s="14">
        <v>44</v>
      </c>
      <c r="Z333" s="14"/>
      <c r="AA333" s="15">
        <f t="shared" si="22"/>
        <v>44</v>
      </c>
      <c r="AB333" s="13">
        <v>116061.46</v>
      </c>
      <c r="AC333" s="13"/>
      <c r="AD333" s="13">
        <v>5967.4</v>
      </c>
      <c r="AE333" s="13"/>
      <c r="AF333" s="13"/>
      <c r="AG333" s="13">
        <v>26182.720000000001</v>
      </c>
      <c r="AH333" s="13">
        <v>717.55</v>
      </c>
      <c r="AI333" s="13"/>
      <c r="AJ333" s="13">
        <v>25600</v>
      </c>
      <c r="AK333" s="13"/>
      <c r="AL333" s="13">
        <v>2540.75</v>
      </c>
      <c r="AM333" s="13"/>
      <c r="AN333" s="13"/>
      <c r="AO333" s="13"/>
      <c r="AP333" s="20">
        <f t="shared" si="23"/>
        <v>177069.88</v>
      </c>
      <c r="AQ333" s="13">
        <f>IF(TabProd[[#This Row],[Total Daily]]=0,"",TabProd[[#This Row],[Total]]/TabProd[[#This Row],[Total Daily]])</f>
        <v>4024.3154545454545</v>
      </c>
    </row>
    <row r="334" spans="1:43" x14ac:dyDescent="0.3">
      <c r="A334" s="26">
        <v>46113</v>
      </c>
      <c r="B334" s="24" t="s">
        <v>101</v>
      </c>
      <c r="C334" s="14"/>
      <c r="D334" s="22">
        <v>3677</v>
      </c>
      <c r="E334" s="15" t="s">
        <v>12</v>
      </c>
      <c r="F334" s="15" t="s">
        <v>50</v>
      </c>
      <c r="G334" s="15" t="s">
        <v>102</v>
      </c>
      <c r="H334" s="22">
        <v>5178</v>
      </c>
      <c r="I334" s="27">
        <v>46090</v>
      </c>
      <c r="J334" s="27">
        <v>46100</v>
      </c>
      <c r="K334" s="28">
        <v>-0.2</v>
      </c>
      <c r="L334" s="29">
        <f>SUM(TabProd[[#This Row],[Personal]:[Engineering]])</f>
        <v>-0.2</v>
      </c>
      <c r="M334" s="31" t="str">
        <f>IF(TabProd[[#This Row],[Amount Charged]]&lt;&gt;TabProd[[#This Row],[Value]],TabProd[[#This Row],[Amount Charged]]-TabProd[[#This Row],[Value]],"")</f>
        <v/>
      </c>
      <c r="N334" s="24">
        <v>5623</v>
      </c>
      <c r="O334" s="27">
        <v>46113</v>
      </c>
      <c r="P334" s="37">
        <v>1864</v>
      </c>
      <c r="Q334" s="98">
        <v>0</v>
      </c>
      <c r="R334" s="16">
        <v>46121</v>
      </c>
      <c r="S334" s="15">
        <f t="shared" si="20"/>
        <v>21</v>
      </c>
      <c r="T334" s="38">
        <v>1142</v>
      </c>
      <c r="U334" s="34">
        <v>-0.2</v>
      </c>
      <c r="V334" s="16">
        <v>46121</v>
      </c>
      <c r="W334" s="15">
        <f t="shared" si="21"/>
        <v>21</v>
      </c>
      <c r="X334" s="23">
        <f>TabProd[[#This Row],[Value]]-TabProd[[#This Row],[InvoiceTotal Value]]-TabProd[[#This Row],[Rental Equipment Invoice Value]]+AR334</f>
        <v>0</v>
      </c>
      <c r="Y334" s="14"/>
      <c r="Z334" s="14"/>
      <c r="AA334" s="15">
        <f t="shared" si="22"/>
        <v>0</v>
      </c>
      <c r="AB334" s="13"/>
      <c r="AC334" s="13"/>
      <c r="AD334" s="13"/>
      <c r="AE334" s="13"/>
      <c r="AF334" s="13"/>
      <c r="AG334" s="13">
        <v>-0.2</v>
      </c>
      <c r="AH334" s="13"/>
      <c r="AI334" s="13"/>
      <c r="AJ334" s="13"/>
      <c r="AK334" s="13"/>
      <c r="AL334" s="13"/>
      <c r="AM334" s="13"/>
      <c r="AN334" s="13"/>
      <c r="AO334" s="13"/>
      <c r="AP334" s="20">
        <f t="shared" si="23"/>
        <v>-0.2</v>
      </c>
      <c r="AQ334" s="13" t="str">
        <f>IF(TabProd[[#This Row],[Total Daily]]=0,"",TabProd[[#This Row],[Total]]/TabProd[[#This Row],[Total Daily]])</f>
        <v/>
      </c>
    </row>
    <row r="335" spans="1:43" x14ac:dyDescent="0.3">
      <c r="A335" s="26">
        <v>46082</v>
      </c>
      <c r="B335" s="24" t="s">
        <v>101</v>
      </c>
      <c r="C335" s="14"/>
      <c r="D335" s="22">
        <v>3541</v>
      </c>
      <c r="E335" s="15" t="s">
        <v>10</v>
      </c>
      <c r="F335" s="15" t="s">
        <v>50</v>
      </c>
      <c r="G335" s="15" t="s">
        <v>115</v>
      </c>
      <c r="H335" s="22">
        <v>4931</v>
      </c>
      <c r="I335" s="27">
        <v>46091</v>
      </c>
      <c r="J335" s="27">
        <v>46094</v>
      </c>
      <c r="K335" s="28">
        <v>32488.12</v>
      </c>
      <c r="L335" s="29">
        <f>SUM(TabProd[[#This Row],[Personal]:[Engineering]])</f>
        <v>32488.12</v>
      </c>
      <c r="M335" s="31" t="str">
        <f>IF(TabProd[[#This Row],[Amount Charged]]&lt;&gt;TabProd[[#This Row],[Value]],TabProd[[#This Row],[Amount Charged]]-TabProd[[#This Row],[Value]],"")</f>
        <v/>
      </c>
      <c r="N335" s="24">
        <v>5610</v>
      </c>
      <c r="O335" s="27">
        <v>46088</v>
      </c>
      <c r="P335" s="37">
        <v>1817</v>
      </c>
      <c r="Q335" s="34">
        <v>15208.14</v>
      </c>
      <c r="R335" s="16">
        <v>46101</v>
      </c>
      <c r="S335" s="15">
        <f t="shared" si="20"/>
        <v>7</v>
      </c>
      <c r="T335" s="38">
        <v>1114</v>
      </c>
      <c r="U335" s="34">
        <v>17279.98</v>
      </c>
      <c r="V335" s="16">
        <v>46101</v>
      </c>
      <c r="W335" s="15">
        <f t="shared" si="21"/>
        <v>7</v>
      </c>
      <c r="X335" s="23">
        <f>TabProd[[#This Row],[Value]]-TabProd[[#This Row],[InvoiceTotal Value]]-TabProd[[#This Row],[Rental Equipment Invoice Value]]+AR335</f>
        <v>0</v>
      </c>
      <c r="Y335" s="14">
        <v>3</v>
      </c>
      <c r="Z335" s="14">
        <v>1</v>
      </c>
      <c r="AA335" s="15">
        <f t="shared" si="22"/>
        <v>4</v>
      </c>
      <c r="AB335" s="13">
        <v>7622.2499999999991</v>
      </c>
      <c r="AC335" s="13">
        <v>1270.3800000000001</v>
      </c>
      <c r="AD335" s="13">
        <v>4709.25</v>
      </c>
      <c r="AE335" s="13">
        <v>1606.26</v>
      </c>
      <c r="AF335" s="13"/>
      <c r="AG335" s="13">
        <v>14255.48</v>
      </c>
      <c r="AH335" s="13">
        <v>3024.5</v>
      </c>
      <c r="AI335" s="13"/>
      <c r="AJ335" s="13"/>
      <c r="AK335" s="13"/>
      <c r="AL335" s="13"/>
      <c r="AM335" s="13"/>
      <c r="AN335" s="13"/>
      <c r="AO335" s="13"/>
      <c r="AP335" s="20">
        <f t="shared" si="23"/>
        <v>32488.12</v>
      </c>
      <c r="AQ335" s="13">
        <f>IF(TabProd[[#This Row],[Total Daily]]=0,"",TabProd[[#This Row],[Total]]/TabProd[[#This Row],[Total Daily]])</f>
        <v>8122.03</v>
      </c>
    </row>
    <row r="336" spans="1:43" x14ac:dyDescent="0.3">
      <c r="A336" s="26">
        <v>46082</v>
      </c>
      <c r="B336" s="24"/>
      <c r="C336" s="14"/>
      <c r="D336" s="22">
        <v>3705</v>
      </c>
      <c r="E336" s="15" t="s">
        <v>12</v>
      </c>
      <c r="F336" s="15" t="s">
        <v>29</v>
      </c>
      <c r="G336" s="15" t="s">
        <v>126</v>
      </c>
      <c r="H336" s="22">
        <v>5434</v>
      </c>
      <c r="I336" s="27">
        <v>46093</v>
      </c>
      <c r="J336" s="27">
        <v>46103</v>
      </c>
      <c r="K336" s="28">
        <v>202994.24</v>
      </c>
      <c r="L336" s="29">
        <f>SUM(TabProd[[#This Row],[Personal]:[Engineering]])</f>
        <v>202994.24</v>
      </c>
      <c r="M336" s="31" t="str">
        <f>IF(TabProd[[#This Row],[Amount Charged]]&lt;&gt;TabProd[[#This Row],[Value]],TabProd[[#This Row],[Amount Charged]]-TabProd[[#This Row],[Value]],"")</f>
        <v/>
      </c>
      <c r="N336" s="24">
        <v>5631</v>
      </c>
      <c r="O336" s="27">
        <v>46183</v>
      </c>
      <c r="P336" s="37">
        <v>2033</v>
      </c>
      <c r="Q336" s="34">
        <v>145316.74</v>
      </c>
      <c r="R336" s="16">
        <v>46188</v>
      </c>
      <c r="S336" s="15">
        <f t="shared" si="20"/>
        <v>85</v>
      </c>
      <c r="T336" s="38">
        <v>1255</v>
      </c>
      <c r="U336" s="34">
        <v>57677.5</v>
      </c>
      <c r="V336" s="16">
        <v>46188</v>
      </c>
      <c r="W336" s="15">
        <f t="shared" si="21"/>
        <v>85</v>
      </c>
      <c r="X336" s="23">
        <f>TabProd[[#This Row],[Value]]-TabProd[[#This Row],[InvoiceTotal Value]]-TabProd[[#This Row],[Rental Equipment Invoice Value]]+AR336</f>
        <v>0</v>
      </c>
      <c r="Y336" s="14">
        <v>52</v>
      </c>
      <c r="Z336" s="14"/>
      <c r="AA336" s="15">
        <f t="shared" si="22"/>
        <v>52</v>
      </c>
      <c r="AB336" s="13">
        <v>145316.74</v>
      </c>
      <c r="AC336" s="13"/>
      <c r="AD336" s="13"/>
      <c r="AE336" s="13"/>
      <c r="AF336" s="13"/>
      <c r="AG336" s="13">
        <v>57677.5</v>
      </c>
      <c r="AH336" s="13"/>
      <c r="AI336" s="13"/>
      <c r="AJ336" s="13"/>
      <c r="AK336" s="13"/>
      <c r="AL336" s="13"/>
      <c r="AM336" s="13"/>
      <c r="AN336" s="13"/>
      <c r="AO336" s="13"/>
      <c r="AP336" s="20">
        <f t="shared" si="23"/>
        <v>202994.24</v>
      </c>
      <c r="AQ336" s="13">
        <f>IF(TabProd[[#This Row],[Total Daily]]=0,"",TabProd[[#This Row],[Total]]/TabProd[[#This Row],[Total Daily]])</f>
        <v>3903.7353846153846</v>
      </c>
    </row>
    <row r="337" spans="1:43" x14ac:dyDescent="0.3">
      <c r="A337" s="26">
        <v>46174</v>
      </c>
      <c r="B337" s="24"/>
      <c r="C337" s="14"/>
      <c r="D337" s="22">
        <v>3705</v>
      </c>
      <c r="E337" s="15" t="s">
        <v>12</v>
      </c>
      <c r="F337" s="15" t="s">
        <v>29</v>
      </c>
      <c r="G337" s="15" t="s">
        <v>126</v>
      </c>
      <c r="H337" s="22">
        <v>5434</v>
      </c>
      <c r="I337" s="27">
        <v>46093</v>
      </c>
      <c r="J337" s="27">
        <v>46103</v>
      </c>
      <c r="K337" s="28">
        <v>23071</v>
      </c>
      <c r="L337" s="29">
        <f>SUM(TabProd[[#This Row],[Personal]:[Engineering]])</f>
        <v>23071</v>
      </c>
      <c r="M337" s="31" t="str">
        <f>IF(TabProd[[#This Row],[Amount Charged]]&lt;&gt;TabProd[[#This Row],[Value]],TabProd[[#This Row],[Amount Charged]]-TabProd[[#This Row],[Value]],"")</f>
        <v/>
      </c>
      <c r="N337" s="24">
        <v>5631</v>
      </c>
      <c r="O337" s="27">
        <v>46183</v>
      </c>
      <c r="P337" s="37">
        <v>2033</v>
      </c>
      <c r="Q337" s="34">
        <v>0</v>
      </c>
      <c r="R337" s="16">
        <v>46188</v>
      </c>
      <c r="S337" s="15">
        <f t="shared" si="20"/>
        <v>85</v>
      </c>
      <c r="T337" s="38">
        <v>1255</v>
      </c>
      <c r="U337" s="34">
        <v>23071</v>
      </c>
      <c r="V337" s="16">
        <v>46188</v>
      </c>
      <c r="W337" s="15">
        <f t="shared" si="21"/>
        <v>85</v>
      </c>
      <c r="X337" s="23">
        <f>TabProd[[#This Row],[Value]]-TabProd[[#This Row],[InvoiceTotal Value]]-TabProd[[#This Row],[Rental Equipment Invoice Value]]+AR337</f>
        <v>0</v>
      </c>
      <c r="Y337" s="14"/>
      <c r="Z337" s="14"/>
      <c r="AA337" s="15">
        <f t="shared" si="22"/>
        <v>0</v>
      </c>
      <c r="AB337" s="13"/>
      <c r="AC337" s="13"/>
      <c r="AD337" s="13"/>
      <c r="AE337" s="13"/>
      <c r="AF337" s="13"/>
      <c r="AG337" s="13">
        <v>23071</v>
      </c>
      <c r="AH337" s="13"/>
      <c r="AI337" s="13"/>
      <c r="AJ337" s="13"/>
      <c r="AK337" s="13"/>
      <c r="AL337" s="13"/>
      <c r="AM337" s="13"/>
      <c r="AN337" s="13"/>
      <c r="AO337" s="13"/>
      <c r="AP337" s="20">
        <f t="shared" si="23"/>
        <v>23071</v>
      </c>
      <c r="AQ337" s="13" t="str">
        <f>IF(TabProd[[#This Row],[Total Daily]]=0,"",TabProd[[#This Row],[Total]]/TabProd[[#This Row],[Total Daily]])</f>
        <v/>
      </c>
    </row>
    <row r="338" spans="1:43" x14ac:dyDescent="0.3">
      <c r="A338" s="26">
        <v>46082</v>
      </c>
      <c r="B338" s="24" t="s">
        <v>101</v>
      </c>
      <c r="C338" s="14"/>
      <c r="D338" s="22">
        <v>3447</v>
      </c>
      <c r="E338" s="15" t="s">
        <v>11</v>
      </c>
      <c r="F338" s="15" t="s">
        <v>39</v>
      </c>
      <c r="G338" s="15" t="s">
        <v>174</v>
      </c>
      <c r="H338" s="22">
        <v>4704</v>
      </c>
      <c r="I338" s="27">
        <v>46093</v>
      </c>
      <c r="J338" s="27">
        <v>46119</v>
      </c>
      <c r="K338" s="28">
        <v>462462.38</v>
      </c>
      <c r="L338" s="29">
        <f>SUM(TabProd[[#This Row],[Personal]:[Engineering]])</f>
        <v>462462.38</v>
      </c>
      <c r="M338" s="31" t="str">
        <f>IF(TabProd[[#This Row],[Amount Charged]]&lt;&gt;TabProd[[#This Row],[Value]],TabProd[[#This Row],[Amount Charged]]-TabProd[[#This Row],[Value]],"")</f>
        <v/>
      </c>
      <c r="N338" s="24">
        <v>5608</v>
      </c>
      <c r="O338" s="27">
        <v>46126</v>
      </c>
      <c r="P338" s="37" t="s">
        <v>175</v>
      </c>
      <c r="Q338" s="34">
        <v>403595.09</v>
      </c>
      <c r="R338" s="16">
        <v>46136</v>
      </c>
      <c r="S338" s="15">
        <f t="shared" si="20"/>
        <v>17</v>
      </c>
      <c r="T338" s="38" t="s">
        <v>176</v>
      </c>
      <c r="U338" s="34">
        <v>58867.29</v>
      </c>
      <c r="V338" s="16">
        <v>46136</v>
      </c>
      <c r="W338" s="15">
        <f t="shared" si="21"/>
        <v>17</v>
      </c>
      <c r="X338" s="23">
        <f>TabProd[[#This Row],[Value]]-TabProd[[#This Row],[InvoiceTotal Value]]-TabProd[[#This Row],[Rental Equipment Invoice Value]]+AR338</f>
        <v>-2.1827872842550278E-11</v>
      </c>
      <c r="Y338" s="14">
        <v>181</v>
      </c>
      <c r="Z338" s="14">
        <v>1</v>
      </c>
      <c r="AA338" s="15">
        <f t="shared" si="22"/>
        <v>182</v>
      </c>
      <c r="AB338" s="13">
        <v>389956</v>
      </c>
      <c r="AC338" s="13">
        <v>1225.5</v>
      </c>
      <c r="AD338" s="13">
        <v>10620.25</v>
      </c>
      <c r="AE338" s="13">
        <v>1793.34</v>
      </c>
      <c r="AF338" s="13"/>
      <c r="AG338" s="13">
        <v>52800</v>
      </c>
      <c r="AH338" s="13">
        <v>6067.29</v>
      </c>
      <c r="AI338" s="13"/>
      <c r="AJ338" s="13"/>
      <c r="AK338" s="13"/>
      <c r="AL338" s="13"/>
      <c r="AM338" s="13"/>
      <c r="AN338" s="13"/>
      <c r="AO338" s="13"/>
      <c r="AP338" s="20">
        <f t="shared" si="23"/>
        <v>462462.38</v>
      </c>
      <c r="AQ338" s="13">
        <f>IF(TabProd[[#This Row],[Total Daily]]=0,"",TabProd[[#This Row],[Total]]/TabProd[[#This Row],[Total Daily]])</f>
        <v>2541.002087912088</v>
      </c>
    </row>
    <row r="339" spans="1:43" x14ac:dyDescent="0.3">
      <c r="A339" s="26">
        <v>46113</v>
      </c>
      <c r="B339" s="24" t="s">
        <v>101</v>
      </c>
      <c r="C339" s="14"/>
      <c r="D339" s="22">
        <v>3447</v>
      </c>
      <c r="E339" s="15" t="s">
        <v>11</v>
      </c>
      <c r="F339" s="15" t="s">
        <v>39</v>
      </c>
      <c r="G339" s="15" t="s">
        <v>174</v>
      </c>
      <c r="H339" s="22">
        <v>4704</v>
      </c>
      <c r="I339" s="27">
        <v>46093</v>
      </c>
      <c r="J339" s="27">
        <v>46119</v>
      </c>
      <c r="K339" s="28">
        <v>383657.89</v>
      </c>
      <c r="L339" s="29">
        <f>SUM(TabProd[[#This Row],[Personal]:[Engineering]])</f>
        <v>383657.89</v>
      </c>
      <c r="M339" s="31" t="str">
        <f>IF(TabProd[[#This Row],[Amount Charged]]&lt;&gt;TabProd[[#This Row],[Value]],TabProd[[#This Row],[Amount Charged]]-TabProd[[#This Row],[Value]],"")</f>
        <v/>
      </c>
      <c r="N339" s="24">
        <v>5608</v>
      </c>
      <c r="O339" s="27">
        <v>46126</v>
      </c>
      <c r="P339" s="37" t="s">
        <v>175</v>
      </c>
      <c r="Q339" s="34">
        <v>190518.07</v>
      </c>
      <c r="R339" s="16">
        <v>46136</v>
      </c>
      <c r="S339" s="15">
        <f t="shared" si="20"/>
        <v>17</v>
      </c>
      <c r="T339" s="38" t="s">
        <v>176</v>
      </c>
      <c r="U339" s="34">
        <v>193139.82</v>
      </c>
      <c r="V339" s="16">
        <v>46136</v>
      </c>
      <c r="W339" s="15">
        <f t="shared" si="21"/>
        <v>17</v>
      </c>
      <c r="X339" s="23">
        <f>TabProd[[#This Row],[Value]]-TabProd[[#This Row],[InvoiceTotal Value]]-TabProd[[#This Row],[Rental Equipment Invoice Value]]+AR339</f>
        <v>0</v>
      </c>
      <c r="Y339" s="14">
        <v>86</v>
      </c>
      <c r="Z339" s="14">
        <v>-1</v>
      </c>
      <c r="AA339" s="15">
        <f t="shared" si="22"/>
        <v>85</v>
      </c>
      <c r="AB339" s="13">
        <v>193314.37</v>
      </c>
      <c r="AC339" s="13"/>
      <c r="AD339" s="13">
        <v>7178.7000000000007</v>
      </c>
      <c r="AE339" s="13"/>
      <c r="AF339" s="13"/>
      <c r="AG339" s="13">
        <v>185970</v>
      </c>
      <c r="AH339" s="13">
        <v>7169.8200000000006</v>
      </c>
      <c r="AI339" s="13"/>
      <c r="AJ339" s="13"/>
      <c r="AK339" s="13"/>
      <c r="AL339" s="13"/>
      <c r="AM339" s="13">
        <v>-9975</v>
      </c>
      <c r="AN339" s="13"/>
      <c r="AO339" s="13"/>
      <c r="AP339" s="20">
        <f t="shared" si="23"/>
        <v>383657.89</v>
      </c>
      <c r="AQ339" s="13">
        <f>IF(TabProd[[#This Row],[Total Daily]]=0,"",TabProd[[#This Row],[Total]]/TabProd[[#This Row],[Total Daily]])</f>
        <v>4513.6222352941177</v>
      </c>
    </row>
    <row r="340" spans="1:43" x14ac:dyDescent="0.3">
      <c r="A340" s="26">
        <v>46082</v>
      </c>
      <c r="B340" s="24" t="s">
        <v>101</v>
      </c>
      <c r="C340" s="14"/>
      <c r="D340" s="22">
        <v>3445</v>
      </c>
      <c r="E340" s="15" t="s">
        <v>10</v>
      </c>
      <c r="F340" s="15" t="s">
        <v>34</v>
      </c>
      <c r="G340" s="15" t="s">
        <v>100</v>
      </c>
      <c r="H340" s="22">
        <v>4912</v>
      </c>
      <c r="I340" s="27">
        <v>46094</v>
      </c>
      <c r="J340" s="27">
        <v>46110</v>
      </c>
      <c r="K340" s="28">
        <v>117311.43</v>
      </c>
      <c r="L340" s="29">
        <f>SUM(TabProd[[#This Row],[Personal]:[Engineering]])</f>
        <v>117311.43000000001</v>
      </c>
      <c r="M340" s="31" t="str">
        <f>IF(TabProd[[#This Row],[Amount Charged]]&lt;&gt;TabProd[[#This Row],[Value]],TabProd[[#This Row],[Amount Charged]]-TabProd[[#This Row],[Value]],"")</f>
        <v/>
      </c>
      <c r="N340" s="24">
        <v>5615</v>
      </c>
      <c r="O340" s="27">
        <v>46111</v>
      </c>
      <c r="P340" s="37">
        <v>1862</v>
      </c>
      <c r="Q340" s="34">
        <v>106597.83</v>
      </c>
      <c r="R340" s="16">
        <v>46121</v>
      </c>
      <c r="S340" s="15">
        <f t="shared" si="20"/>
        <v>11</v>
      </c>
      <c r="T340" s="38">
        <v>1141</v>
      </c>
      <c r="U340" s="34">
        <v>10713.6</v>
      </c>
      <c r="V340" s="16">
        <v>46121</v>
      </c>
      <c r="W340" s="15">
        <f t="shared" si="21"/>
        <v>11</v>
      </c>
      <c r="X340" s="23">
        <f>TabProd[[#This Row],[Value]]-TabProd[[#This Row],[InvoiceTotal Value]]-TabProd[[#This Row],[Rental Equipment Invoice Value]]+AR340</f>
        <v>5.4569682106375694E-12</v>
      </c>
      <c r="Y340" s="14">
        <v>42</v>
      </c>
      <c r="Z340" s="14">
        <v>6</v>
      </c>
      <c r="AA340" s="15">
        <f t="shared" si="22"/>
        <v>48</v>
      </c>
      <c r="AB340" s="13">
        <v>104005.83</v>
      </c>
      <c r="AC340" s="13"/>
      <c r="AD340" s="13">
        <v>2592</v>
      </c>
      <c r="AE340" s="13"/>
      <c r="AF340" s="13"/>
      <c r="AG340" s="13">
        <v>10713.6</v>
      </c>
      <c r="AH340" s="13"/>
      <c r="AI340" s="13"/>
      <c r="AJ340" s="13"/>
      <c r="AK340" s="13"/>
      <c r="AL340" s="13"/>
      <c r="AM340" s="13"/>
      <c r="AN340" s="13"/>
      <c r="AO340" s="13"/>
      <c r="AP340" s="20">
        <f t="shared" si="23"/>
        <v>117311.43000000001</v>
      </c>
      <c r="AQ340" s="13">
        <f>IF(TabProd[[#This Row],[Total Daily]]=0,"",TabProd[[#This Row],[Total]]/TabProd[[#This Row],[Total Daily]])</f>
        <v>2443.9881250000003</v>
      </c>
    </row>
    <row r="341" spans="1:43" x14ac:dyDescent="0.3">
      <c r="A341" s="26">
        <v>46082</v>
      </c>
      <c r="B341" s="24" t="s">
        <v>101</v>
      </c>
      <c r="C341" s="14"/>
      <c r="D341" s="22">
        <v>3700</v>
      </c>
      <c r="E341" s="15" t="s">
        <v>10</v>
      </c>
      <c r="F341" s="15" t="s">
        <v>29</v>
      </c>
      <c r="G341" s="15" t="s">
        <v>131</v>
      </c>
      <c r="H341" s="22">
        <v>5369</v>
      </c>
      <c r="I341" s="27">
        <v>46094</v>
      </c>
      <c r="J341" s="27">
        <v>46108</v>
      </c>
      <c r="K341" s="28">
        <v>159895.10999999999</v>
      </c>
      <c r="L341" s="29">
        <f>SUM(TabProd[[#This Row],[Personal]:[Engineering]])</f>
        <v>159895.10999999999</v>
      </c>
      <c r="M341" s="31" t="str">
        <f>IF(TabProd[[#This Row],[Amount Charged]]&lt;&gt;TabProd[[#This Row],[Value]],TabProd[[#This Row],[Amount Charged]]-TabProd[[#This Row],[Value]],"")</f>
        <v/>
      </c>
      <c r="N341" s="24">
        <v>5628</v>
      </c>
      <c r="O341" s="27">
        <v>46111</v>
      </c>
      <c r="P341" s="37">
        <v>1906</v>
      </c>
      <c r="Q341" s="98">
        <v>101001</v>
      </c>
      <c r="R341" s="16">
        <v>46132</v>
      </c>
      <c r="S341" s="15">
        <f t="shared" si="20"/>
        <v>24</v>
      </c>
      <c r="T341" s="38">
        <v>1193</v>
      </c>
      <c r="U341" s="98">
        <v>58894.11</v>
      </c>
      <c r="V341" s="16">
        <v>46148</v>
      </c>
      <c r="W341" s="15">
        <f t="shared" si="21"/>
        <v>40</v>
      </c>
      <c r="X341" s="23">
        <f>TabProd[[#This Row],[Value]]-TabProd[[#This Row],[InvoiceTotal Value]]-TabProd[[#This Row],[Rental Equipment Invoice Value]]+AR341</f>
        <v>-1.4551915228366852E-11</v>
      </c>
      <c r="Y341" s="14">
        <v>45</v>
      </c>
      <c r="Z341" s="14"/>
      <c r="AA341" s="15">
        <f t="shared" si="22"/>
        <v>45</v>
      </c>
      <c r="AB341" s="13">
        <v>98249.76</v>
      </c>
      <c r="AC341" s="13"/>
      <c r="AD341" s="13">
        <v>2751.24</v>
      </c>
      <c r="AE341" s="13"/>
      <c r="AF341" s="13"/>
      <c r="AG341" s="13">
        <v>52594.11</v>
      </c>
      <c r="AH341" s="13">
        <v>6300</v>
      </c>
      <c r="AI341" s="13"/>
      <c r="AJ341" s="13"/>
      <c r="AK341" s="13"/>
      <c r="AL341" s="13"/>
      <c r="AM341" s="13"/>
      <c r="AN341" s="13"/>
      <c r="AO341" s="13"/>
      <c r="AP341" s="20">
        <f t="shared" si="23"/>
        <v>159895.10999999999</v>
      </c>
      <c r="AQ341" s="13">
        <f>IF(TabProd[[#This Row],[Total Daily]]=0,"",TabProd[[#This Row],[Total]]/TabProd[[#This Row],[Total Daily]])</f>
        <v>3553.2246666666665</v>
      </c>
    </row>
    <row r="342" spans="1:43" x14ac:dyDescent="0.3">
      <c r="A342" s="26">
        <v>46082</v>
      </c>
      <c r="B342" s="24" t="s">
        <v>101</v>
      </c>
      <c r="C342" s="14"/>
      <c r="D342" s="22">
        <v>3690</v>
      </c>
      <c r="E342" s="15" t="s">
        <v>10</v>
      </c>
      <c r="F342" s="15" t="s">
        <v>50</v>
      </c>
      <c r="G342" s="15" t="s">
        <v>103</v>
      </c>
      <c r="H342" s="22">
        <v>5383</v>
      </c>
      <c r="I342" s="27">
        <v>46095</v>
      </c>
      <c r="J342" s="27">
        <v>46101</v>
      </c>
      <c r="K342" s="28">
        <v>48791.8</v>
      </c>
      <c r="L342" s="29">
        <f>SUM(TabProd[[#This Row],[Personal]:[Engineering]])</f>
        <v>48791.8</v>
      </c>
      <c r="M342" s="31" t="str">
        <f>IF(TabProd[[#This Row],[Amount Charged]]&lt;&gt;TabProd[[#This Row],[Value]],TabProd[[#This Row],[Amount Charged]]-TabProd[[#This Row],[Value]],"")</f>
        <v/>
      </c>
      <c r="N342" s="24">
        <v>5634</v>
      </c>
      <c r="O342" s="27">
        <v>46113</v>
      </c>
      <c r="P342" s="37">
        <v>1898</v>
      </c>
      <c r="Q342" s="34">
        <v>30059.51</v>
      </c>
      <c r="R342" s="16">
        <v>46132</v>
      </c>
      <c r="S342" s="15">
        <f t="shared" si="20"/>
        <v>31</v>
      </c>
      <c r="T342" s="38">
        <v>1174</v>
      </c>
      <c r="U342" s="34">
        <v>18732.29</v>
      </c>
      <c r="V342" s="16">
        <v>46132</v>
      </c>
      <c r="W342" s="15">
        <f t="shared" si="21"/>
        <v>31</v>
      </c>
      <c r="X342" s="23">
        <f>TabProd[[#This Row],[Value]]-TabProd[[#This Row],[InvoiceTotal Value]]-TabProd[[#This Row],[Rental Equipment Invoice Value]]+AR342</f>
        <v>3.637978807091713E-12</v>
      </c>
      <c r="Y342" s="14">
        <v>7</v>
      </c>
      <c r="Z342" s="14">
        <v>4</v>
      </c>
      <c r="AA342" s="15">
        <f t="shared" si="22"/>
        <v>11</v>
      </c>
      <c r="AB342" s="13">
        <v>17785.23</v>
      </c>
      <c r="AC342" s="13">
        <v>5081.5200000000004</v>
      </c>
      <c r="AD342" s="13">
        <v>4719.45</v>
      </c>
      <c r="AE342" s="13">
        <v>2473.31</v>
      </c>
      <c r="AF342" s="13"/>
      <c r="AG342" s="13">
        <v>16547.29</v>
      </c>
      <c r="AH342" s="13">
        <v>2185</v>
      </c>
      <c r="AI342" s="13"/>
      <c r="AJ342" s="13"/>
      <c r="AK342" s="13"/>
      <c r="AL342" s="13"/>
      <c r="AM342" s="13"/>
      <c r="AN342" s="13"/>
      <c r="AO342" s="13"/>
      <c r="AP342" s="20">
        <f t="shared" si="23"/>
        <v>48791.8</v>
      </c>
      <c r="AQ342" s="13">
        <f>IF(TabProd[[#This Row],[Total Daily]]=0,"",TabProd[[#This Row],[Total]]/TabProd[[#This Row],[Total Daily]])</f>
        <v>4435.6181818181822</v>
      </c>
    </row>
    <row r="343" spans="1:43" x14ac:dyDescent="0.3">
      <c r="A343" s="26">
        <v>46082</v>
      </c>
      <c r="B343" s="24" t="s">
        <v>101</v>
      </c>
      <c r="C343" s="14"/>
      <c r="D343" s="22">
        <v>3685</v>
      </c>
      <c r="E343" s="15" t="s">
        <v>10</v>
      </c>
      <c r="F343" s="15" t="s">
        <v>50</v>
      </c>
      <c r="G343" s="15" t="s">
        <v>142</v>
      </c>
      <c r="H343" s="22">
        <v>5056</v>
      </c>
      <c r="I343" s="27">
        <v>46095</v>
      </c>
      <c r="J343" s="27">
        <v>46115</v>
      </c>
      <c r="K343" s="28">
        <v>480917.67</v>
      </c>
      <c r="L343" s="29">
        <f>SUM(TabProd[[#This Row],[Personal]:[Engineering]])</f>
        <v>480917.66999999993</v>
      </c>
      <c r="M343" s="31" t="str">
        <f>IF(TabProd[[#This Row],[Amount Charged]]&lt;&gt;TabProd[[#This Row],[Value]],TabProd[[#This Row],[Amount Charged]]-TabProd[[#This Row],[Value]],"")</f>
        <v/>
      </c>
      <c r="N343" s="24">
        <v>5625</v>
      </c>
      <c r="O343" s="27">
        <v>46128</v>
      </c>
      <c r="P343" s="37">
        <v>1914</v>
      </c>
      <c r="Q343" s="34">
        <v>174065.91</v>
      </c>
      <c r="R343" s="16">
        <v>46146</v>
      </c>
      <c r="S343" s="15">
        <f t="shared" si="20"/>
        <v>31</v>
      </c>
      <c r="T343" s="38">
        <v>1183</v>
      </c>
      <c r="U343" s="34">
        <v>306851.75999999995</v>
      </c>
      <c r="V343" s="16">
        <v>46146</v>
      </c>
      <c r="W343" s="15">
        <f t="shared" si="21"/>
        <v>31</v>
      </c>
      <c r="X343" s="23">
        <f>TabProd[[#This Row],[Value]]-TabProd[[#This Row],[InvoiceTotal Value]]-TabProd[[#This Row],[Rental Equipment Invoice Value]]+AR343</f>
        <v>-5.8207660913467407E-11</v>
      </c>
      <c r="Y343" s="14">
        <v>64</v>
      </c>
      <c r="Z343" s="14">
        <v>4</v>
      </c>
      <c r="AA343" s="15">
        <f t="shared" si="22"/>
        <v>68</v>
      </c>
      <c r="AB343" s="13">
        <v>163024.29999999999</v>
      </c>
      <c r="AC343" s="13">
        <v>4782.7299999999996</v>
      </c>
      <c r="AD343" s="13">
        <v>6258.88</v>
      </c>
      <c r="AE343" s="13"/>
      <c r="AF343" s="13"/>
      <c r="AG343" s="13"/>
      <c r="AH343" s="13">
        <v>305168.15999999997</v>
      </c>
      <c r="AI343" s="13">
        <v>1683.6</v>
      </c>
      <c r="AJ343" s="13"/>
      <c r="AK343" s="13"/>
      <c r="AL343" s="13"/>
      <c r="AM343" s="13"/>
      <c r="AN343" s="13"/>
      <c r="AO343" s="13"/>
      <c r="AP343" s="20">
        <f t="shared" si="23"/>
        <v>480917.66999999993</v>
      </c>
      <c r="AQ343" s="13">
        <f>IF(TabProd[[#This Row],[Total Daily]]=0,"",TabProd[[#This Row],[Total]]/TabProd[[#This Row],[Total Daily]])</f>
        <v>7072.318676470587</v>
      </c>
    </row>
    <row r="344" spans="1:43" x14ac:dyDescent="0.3">
      <c r="A344" s="26">
        <v>46113</v>
      </c>
      <c r="B344" s="24" t="s">
        <v>101</v>
      </c>
      <c r="C344" s="14"/>
      <c r="D344" s="22">
        <v>3685</v>
      </c>
      <c r="E344" s="15" t="s">
        <v>10</v>
      </c>
      <c r="F344" s="15" t="s">
        <v>50</v>
      </c>
      <c r="G344" s="15" t="s">
        <v>142</v>
      </c>
      <c r="H344" s="22">
        <v>5056</v>
      </c>
      <c r="I344" s="27">
        <v>46095</v>
      </c>
      <c r="J344" s="27">
        <v>46115</v>
      </c>
      <c r="K344" s="28">
        <v>224352.83</v>
      </c>
      <c r="L344" s="29">
        <f>SUM(TabProd[[#This Row],[Personal]:[Engineering]])</f>
        <v>224352.83000000002</v>
      </c>
      <c r="M344" s="31" t="str">
        <f>IF(TabProd[[#This Row],[Amount Charged]]&lt;&gt;TabProd[[#This Row],[Value]],TabProd[[#This Row],[Amount Charged]]-TabProd[[#This Row],[Value]],"")</f>
        <v/>
      </c>
      <c r="N344" s="24">
        <v>5625</v>
      </c>
      <c r="O344" s="27">
        <v>46128</v>
      </c>
      <c r="P344" s="37">
        <v>1914</v>
      </c>
      <c r="Q344" s="34">
        <v>80734.19</v>
      </c>
      <c r="R344" s="16">
        <v>46146</v>
      </c>
      <c r="S344" s="15">
        <f t="shared" si="20"/>
        <v>31</v>
      </c>
      <c r="T344" s="38">
        <v>1183</v>
      </c>
      <c r="U344" s="34">
        <v>143618.64000000001</v>
      </c>
      <c r="V344" s="16">
        <v>46146</v>
      </c>
      <c r="W344" s="15">
        <f t="shared" si="21"/>
        <v>31</v>
      </c>
      <c r="X344" s="23">
        <f>TabProd[[#This Row],[Value]]-TabProd[[#This Row],[InvoiceTotal Value]]-TabProd[[#This Row],[Rental Equipment Invoice Value]]+AR344</f>
        <v>0</v>
      </c>
      <c r="Y344" s="14">
        <v>36</v>
      </c>
      <c r="Z344" s="14"/>
      <c r="AA344" s="15">
        <f t="shared" si="22"/>
        <v>36</v>
      </c>
      <c r="AB344" s="13">
        <v>76660.84</v>
      </c>
      <c r="AC344" s="13"/>
      <c r="AD344" s="13">
        <v>4073.3499999999995</v>
      </c>
      <c r="AE344" s="13"/>
      <c r="AF344" s="13"/>
      <c r="AG344" s="13"/>
      <c r="AH344" s="13">
        <v>168368.64000000001</v>
      </c>
      <c r="AI344" s="13"/>
      <c r="AJ344" s="13"/>
      <c r="AK344" s="13"/>
      <c r="AL344" s="13"/>
      <c r="AM344" s="13">
        <v>-24750</v>
      </c>
      <c r="AN344" s="13"/>
      <c r="AO344" s="13"/>
      <c r="AP344" s="20">
        <f t="shared" si="23"/>
        <v>224352.83000000002</v>
      </c>
      <c r="AQ344" s="13">
        <f>IF(TabProd[[#This Row],[Total Daily]]=0,"",TabProd[[#This Row],[Total]]/TabProd[[#This Row],[Total Daily]])</f>
        <v>6232.0230555555563</v>
      </c>
    </row>
    <row r="345" spans="1:43" x14ac:dyDescent="0.3">
      <c r="A345" s="26">
        <v>46082</v>
      </c>
      <c r="B345" s="24" t="s">
        <v>101</v>
      </c>
      <c r="C345" s="14"/>
      <c r="D345" s="22">
        <v>3675</v>
      </c>
      <c r="E345" s="15" t="s">
        <v>12</v>
      </c>
      <c r="F345" s="15" t="s">
        <v>50</v>
      </c>
      <c r="G345" s="15" t="s">
        <v>115</v>
      </c>
      <c r="H345" s="22">
        <v>4889</v>
      </c>
      <c r="I345" s="27">
        <v>46096</v>
      </c>
      <c r="J345" s="27">
        <v>46104</v>
      </c>
      <c r="K345" s="28">
        <v>235693.77</v>
      </c>
      <c r="L345" s="29">
        <f>SUM(TabProd[[#This Row],[Personal]:[Engineering]])</f>
        <v>235693.76999999996</v>
      </c>
      <c r="M345" s="31" t="str">
        <f>IF(TabProd[[#This Row],[Amount Charged]]&lt;&gt;TabProd[[#This Row],[Value]],TabProd[[#This Row],[Amount Charged]]-TabProd[[#This Row],[Value]],"")</f>
        <v/>
      </c>
      <c r="N345" s="24">
        <v>5624</v>
      </c>
      <c r="O345" s="27">
        <v>46114</v>
      </c>
      <c r="P345" s="37">
        <v>1881</v>
      </c>
      <c r="Q345" s="34">
        <v>165068.88</v>
      </c>
      <c r="R345" s="16">
        <v>46127</v>
      </c>
      <c r="S345" s="15">
        <f t="shared" si="20"/>
        <v>23</v>
      </c>
      <c r="T345" s="38">
        <v>1155</v>
      </c>
      <c r="U345" s="34">
        <v>70624.89</v>
      </c>
      <c r="V345" s="16">
        <v>46127</v>
      </c>
      <c r="W345" s="15">
        <f t="shared" si="21"/>
        <v>23</v>
      </c>
      <c r="X345" s="23">
        <f>TabProd[[#This Row],[Value]]-TabProd[[#This Row],[InvoiceTotal Value]]-TabProd[[#This Row],[Rental Equipment Invoice Value]]+AR345</f>
        <v>-4.3655745685100555E-11</v>
      </c>
      <c r="Y345" s="14">
        <v>45</v>
      </c>
      <c r="Z345" s="14">
        <v>5</v>
      </c>
      <c r="AA345" s="15">
        <f t="shared" si="22"/>
        <v>50</v>
      </c>
      <c r="AB345" s="13">
        <v>118661.4</v>
      </c>
      <c r="AC345" s="13">
        <v>6592.3</v>
      </c>
      <c r="AD345" s="13">
        <v>12188.45</v>
      </c>
      <c r="AE345" s="13">
        <v>1057.77</v>
      </c>
      <c r="AF345" s="13"/>
      <c r="AG345" s="13">
        <v>67915.12</v>
      </c>
      <c r="AH345" s="13">
        <v>2709.77</v>
      </c>
      <c r="AI345" s="13"/>
      <c r="AJ345" s="13">
        <v>26568.959999999999</v>
      </c>
      <c r="AK345" s="13"/>
      <c r="AL345" s="13"/>
      <c r="AM345" s="13"/>
      <c r="AN345" s="13"/>
      <c r="AO345" s="13"/>
      <c r="AP345" s="20">
        <f t="shared" si="23"/>
        <v>235693.76999999996</v>
      </c>
      <c r="AQ345" s="13">
        <f>IF(TabProd[[#This Row],[Total Daily]]=0,"",TabProd[[#This Row],[Total]]/TabProd[[#This Row],[Total Daily]])</f>
        <v>4713.875399999999</v>
      </c>
    </row>
    <row r="346" spans="1:43" x14ac:dyDescent="0.3">
      <c r="A346" s="26">
        <v>46113</v>
      </c>
      <c r="B346" s="24" t="s">
        <v>101</v>
      </c>
      <c r="C346" s="14"/>
      <c r="D346" s="22">
        <v>3675</v>
      </c>
      <c r="E346" s="15" t="s">
        <v>12</v>
      </c>
      <c r="F346" s="15" t="s">
        <v>50</v>
      </c>
      <c r="G346" s="15" t="s">
        <v>115</v>
      </c>
      <c r="H346" s="22">
        <v>4889</v>
      </c>
      <c r="I346" s="27">
        <v>46096</v>
      </c>
      <c r="J346" s="27">
        <v>46104</v>
      </c>
      <c r="K346" s="28">
        <v>-0.01</v>
      </c>
      <c r="L346" s="29">
        <f>SUM(TabProd[[#This Row],[Personal]:[Engineering]])</f>
        <v>-0.01</v>
      </c>
      <c r="M346" s="31" t="str">
        <f>IF(TabProd[[#This Row],[Amount Charged]]&lt;&gt;TabProd[[#This Row],[Value]],TabProd[[#This Row],[Amount Charged]]-TabProd[[#This Row],[Value]],"")</f>
        <v/>
      </c>
      <c r="N346" s="24">
        <v>5624</v>
      </c>
      <c r="O346" s="27">
        <v>46114</v>
      </c>
      <c r="P346" s="37">
        <v>1881</v>
      </c>
      <c r="Q346" s="34">
        <v>-0.01</v>
      </c>
      <c r="R346" s="16">
        <v>46127</v>
      </c>
      <c r="S346" s="15">
        <f t="shared" si="20"/>
        <v>23</v>
      </c>
      <c r="T346" s="38">
        <v>1155</v>
      </c>
      <c r="U346" s="34">
        <v>0</v>
      </c>
      <c r="V346" s="16">
        <v>46127</v>
      </c>
      <c r="W346" s="15">
        <f t="shared" si="21"/>
        <v>23</v>
      </c>
      <c r="X346" s="23">
        <f>TabProd[[#This Row],[Value]]-TabProd[[#This Row],[InvoiceTotal Value]]-TabProd[[#This Row],[Rental Equipment Invoice Value]]+AR346</f>
        <v>0</v>
      </c>
      <c r="Y346" s="14"/>
      <c r="Z346" s="14"/>
      <c r="AA346" s="15">
        <f t="shared" si="22"/>
        <v>0</v>
      </c>
      <c r="AB346" s="13">
        <v>-0.01</v>
      </c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20">
        <f t="shared" si="23"/>
        <v>-0.01</v>
      </c>
      <c r="AQ346" s="13" t="str">
        <f>IF(TabProd[[#This Row],[Total Daily]]=0,"",TabProd[[#This Row],[Total]]/TabProd[[#This Row],[Total Daily]])</f>
        <v/>
      </c>
    </row>
    <row r="347" spans="1:43" x14ac:dyDescent="0.3">
      <c r="A347" s="26">
        <v>46082</v>
      </c>
      <c r="B347" s="24" t="s">
        <v>101</v>
      </c>
      <c r="C347" s="14"/>
      <c r="D347" s="22">
        <v>3011</v>
      </c>
      <c r="E347" s="15" t="s">
        <v>12</v>
      </c>
      <c r="F347" s="15" t="s">
        <v>53</v>
      </c>
      <c r="G347" s="15" t="s">
        <v>135</v>
      </c>
      <c r="H347" s="22">
        <v>4037</v>
      </c>
      <c r="I347" s="27">
        <v>46096</v>
      </c>
      <c r="J347" s="27">
        <v>46111</v>
      </c>
      <c r="K347" s="28">
        <v>103820</v>
      </c>
      <c r="L347" s="29">
        <f>SUM(TabProd[[#This Row],[Personal]:[Engineering]])</f>
        <v>103820</v>
      </c>
      <c r="M347" s="31" t="str">
        <f>IF(TabProd[[#This Row],[Amount Charged]]&lt;&gt;TabProd[[#This Row],[Value]],TabProd[[#This Row],[Amount Charged]]-TabProd[[#This Row],[Value]],"")</f>
        <v/>
      </c>
      <c r="N347" s="24">
        <v>5617</v>
      </c>
      <c r="O347" s="27">
        <v>46112</v>
      </c>
      <c r="P347" s="37">
        <v>1856</v>
      </c>
      <c r="Q347" s="34">
        <v>92720</v>
      </c>
      <c r="R347" s="16">
        <v>46120</v>
      </c>
      <c r="S347" s="15">
        <f t="shared" si="20"/>
        <v>9</v>
      </c>
      <c r="T347" s="38">
        <v>1139</v>
      </c>
      <c r="U347" s="34">
        <v>11100</v>
      </c>
      <c r="V347" s="16">
        <v>46120</v>
      </c>
      <c r="W347" s="15">
        <f t="shared" si="21"/>
        <v>9</v>
      </c>
      <c r="X347" s="23">
        <f>TabProd[[#This Row],[Value]]-TabProd[[#This Row],[InvoiceTotal Value]]-TabProd[[#This Row],[Rental Equipment Invoice Value]]+AR347</f>
        <v>0</v>
      </c>
      <c r="Y347" s="14">
        <v>45</v>
      </c>
      <c r="Z347" s="14"/>
      <c r="AA347" s="15">
        <f t="shared" si="22"/>
        <v>45</v>
      </c>
      <c r="AB347" s="13">
        <v>88080</v>
      </c>
      <c r="AC347" s="13"/>
      <c r="AD347" s="13">
        <v>4640</v>
      </c>
      <c r="AE347" s="13"/>
      <c r="AF347" s="13"/>
      <c r="AG347" s="13">
        <v>11100</v>
      </c>
      <c r="AH347" s="13"/>
      <c r="AI347" s="13"/>
      <c r="AJ347" s="13"/>
      <c r="AK347" s="13"/>
      <c r="AL347" s="13"/>
      <c r="AM347" s="13"/>
      <c r="AN347" s="13"/>
      <c r="AO347" s="13"/>
      <c r="AP347" s="20">
        <f t="shared" si="23"/>
        <v>103820</v>
      </c>
      <c r="AQ347" s="13">
        <f>IF(TabProd[[#This Row],[Total Daily]]=0,"",TabProd[[#This Row],[Total]]/TabProd[[#This Row],[Total Daily]])</f>
        <v>2307.1111111111113</v>
      </c>
    </row>
    <row r="348" spans="1:43" x14ac:dyDescent="0.3">
      <c r="A348" s="26">
        <v>46082</v>
      </c>
      <c r="B348" s="24" t="s">
        <v>101</v>
      </c>
      <c r="C348" s="14"/>
      <c r="D348" s="22">
        <v>3031</v>
      </c>
      <c r="E348" s="15" t="s">
        <v>12</v>
      </c>
      <c r="F348" s="15" t="s">
        <v>29</v>
      </c>
      <c r="G348" s="15" t="s">
        <v>107</v>
      </c>
      <c r="H348" s="22">
        <v>4120</v>
      </c>
      <c r="I348" s="27">
        <v>46096</v>
      </c>
      <c r="J348" s="27">
        <v>46110</v>
      </c>
      <c r="K348" s="28">
        <v>32718.7</v>
      </c>
      <c r="L348" s="29">
        <f>SUM(TabProd[[#This Row],[Personal]:[Engineering]])</f>
        <v>32718.7</v>
      </c>
      <c r="M348" s="31" t="str">
        <f>IF(TabProd[[#This Row],[Amount Charged]]&lt;&gt;TabProd[[#This Row],[Value]],TabProd[[#This Row],[Amount Charged]]-TabProd[[#This Row],[Value]],"")</f>
        <v/>
      </c>
      <c r="N348" s="24">
        <v>5638</v>
      </c>
      <c r="O348" s="27">
        <v>46113</v>
      </c>
      <c r="P348" s="37">
        <v>1842</v>
      </c>
      <c r="Q348" s="34">
        <v>31460.240000000002</v>
      </c>
      <c r="R348" s="16">
        <v>46114</v>
      </c>
      <c r="S348" s="15">
        <f t="shared" si="20"/>
        <v>4</v>
      </c>
      <c r="T348" s="38">
        <v>1130</v>
      </c>
      <c r="U348" s="34">
        <v>1258.46</v>
      </c>
      <c r="V348" s="16">
        <v>46114</v>
      </c>
      <c r="W348" s="15">
        <f t="shared" si="21"/>
        <v>4</v>
      </c>
      <c r="X348" s="23">
        <f>TabProd[[#This Row],[Value]]-TabProd[[#This Row],[InvoiceTotal Value]]-TabProd[[#This Row],[Rental Equipment Invoice Value]]+AR348</f>
        <v>-9.0949470177292824E-13</v>
      </c>
      <c r="Y348" s="14">
        <v>14</v>
      </c>
      <c r="Z348" s="14"/>
      <c r="AA348" s="15">
        <f t="shared" si="22"/>
        <v>14</v>
      </c>
      <c r="AB348" s="13">
        <v>31460.240000000002</v>
      </c>
      <c r="AC348" s="13"/>
      <c r="AD348" s="13"/>
      <c r="AE348" s="13"/>
      <c r="AF348" s="13"/>
      <c r="AG348" s="13">
        <v>1258.46</v>
      </c>
      <c r="AH348" s="13"/>
      <c r="AI348" s="13"/>
      <c r="AJ348" s="13"/>
      <c r="AK348" s="13"/>
      <c r="AL348" s="13"/>
      <c r="AM348" s="13"/>
      <c r="AN348" s="13"/>
      <c r="AO348" s="13"/>
      <c r="AP348" s="20">
        <f t="shared" si="23"/>
        <v>32718.7</v>
      </c>
      <c r="AQ348" s="13">
        <f>IF(TabProd[[#This Row],[Total Daily]]=0,"",TabProd[[#This Row],[Total]]/TabProd[[#This Row],[Total Daily]])</f>
        <v>2337.0500000000002</v>
      </c>
    </row>
    <row r="349" spans="1:43" x14ac:dyDescent="0.3">
      <c r="A349" s="26">
        <v>46082</v>
      </c>
      <c r="B349" s="24" t="s">
        <v>101</v>
      </c>
      <c r="C349" s="14"/>
      <c r="D349" s="22">
        <v>3427</v>
      </c>
      <c r="E349" s="15" t="s">
        <v>12</v>
      </c>
      <c r="F349" s="15" t="s">
        <v>29</v>
      </c>
      <c r="G349" s="15" t="s">
        <v>107</v>
      </c>
      <c r="H349" s="22">
        <v>4892</v>
      </c>
      <c r="I349" s="27">
        <v>46096</v>
      </c>
      <c r="J349" s="27">
        <v>46110</v>
      </c>
      <c r="K349" s="28">
        <v>72988.02</v>
      </c>
      <c r="L349" s="29">
        <f>SUM(TabProd[[#This Row],[Personal]:[Engineering]])</f>
        <v>72988.02</v>
      </c>
      <c r="M349" s="31" t="str">
        <f>IF(TabProd[[#This Row],[Amount Charged]]&lt;&gt;TabProd[[#This Row],[Value]],TabProd[[#This Row],[Amount Charged]]-TabProd[[#This Row],[Value]],"")</f>
        <v/>
      </c>
      <c r="N349" s="24">
        <v>5639</v>
      </c>
      <c r="O349" s="27">
        <v>46113</v>
      </c>
      <c r="P349" s="37">
        <v>1841</v>
      </c>
      <c r="Q349" s="34">
        <v>58725.8</v>
      </c>
      <c r="R349" s="16">
        <v>46114</v>
      </c>
      <c r="S349" s="15">
        <f t="shared" si="20"/>
        <v>4</v>
      </c>
      <c r="T349" s="38">
        <v>1131</v>
      </c>
      <c r="U349" s="55">
        <v>14262.22</v>
      </c>
      <c r="V349" s="16">
        <v>46114</v>
      </c>
      <c r="W349" s="15">
        <f t="shared" si="21"/>
        <v>4</v>
      </c>
      <c r="X349" s="23">
        <f>TabProd[[#This Row],[Value]]-TabProd[[#This Row],[InvoiceTotal Value]]-TabProd[[#This Row],[Rental Equipment Invoice Value]]+AR349</f>
        <v>1.8189894035458565E-12</v>
      </c>
      <c r="Y349" s="14">
        <v>28</v>
      </c>
      <c r="Z349" s="14"/>
      <c r="AA349" s="15">
        <f t="shared" si="22"/>
        <v>28</v>
      </c>
      <c r="AB349" s="13">
        <v>58725.8</v>
      </c>
      <c r="AC349" s="13"/>
      <c r="AD349" s="13"/>
      <c r="AE349" s="13"/>
      <c r="AF349" s="13"/>
      <c r="AG349" s="13">
        <v>14262.22</v>
      </c>
      <c r="AH349" s="13"/>
      <c r="AI349" s="13"/>
      <c r="AJ349" s="13"/>
      <c r="AK349" s="13"/>
      <c r="AL349" s="13"/>
      <c r="AM349" s="13"/>
      <c r="AN349" s="13"/>
      <c r="AO349" s="13"/>
      <c r="AP349" s="20">
        <f t="shared" si="23"/>
        <v>72988.02</v>
      </c>
      <c r="AQ349" s="13">
        <f>IF(TabProd[[#This Row],[Total Daily]]=0,"",TabProd[[#This Row],[Total]]/TabProd[[#This Row],[Total Daily]])</f>
        <v>2606.7150000000001</v>
      </c>
    </row>
    <row r="350" spans="1:43" x14ac:dyDescent="0.3">
      <c r="A350" s="26">
        <v>46082</v>
      </c>
      <c r="B350" s="24" t="s">
        <v>101</v>
      </c>
      <c r="C350" s="14"/>
      <c r="D350" s="22">
        <v>3637</v>
      </c>
      <c r="E350" s="15" t="s">
        <v>11</v>
      </c>
      <c r="F350" s="15" t="s">
        <v>28</v>
      </c>
      <c r="G350" s="15" t="s">
        <v>145</v>
      </c>
      <c r="H350" s="22" t="s">
        <v>146</v>
      </c>
      <c r="I350" s="27">
        <v>46097</v>
      </c>
      <c r="J350" s="27">
        <v>46113</v>
      </c>
      <c r="K350" s="28">
        <v>206485.09</v>
      </c>
      <c r="L350" s="29">
        <f>SUM(TabProd[[#This Row],[Personal]:[Engineering]])</f>
        <v>206485.09</v>
      </c>
      <c r="M350" s="31" t="str">
        <f>IF(TabProd[[#This Row],[Amount Charged]]&lt;&gt;TabProd[[#This Row],[Value]],TabProd[[#This Row],[Amount Charged]]-TabProd[[#This Row],[Value]],"")</f>
        <v/>
      </c>
      <c r="N350" s="24">
        <v>5613</v>
      </c>
      <c r="O350" s="27">
        <v>46119</v>
      </c>
      <c r="P350" s="37">
        <v>1874</v>
      </c>
      <c r="Q350" s="98">
        <v>147385.09</v>
      </c>
      <c r="R350" s="16">
        <v>46126</v>
      </c>
      <c r="S350" s="15">
        <f t="shared" si="20"/>
        <v>13</v>
      </c>
      <c r="T350" s="38">
        <v>1149</v>
      </c>
      <c r="U350" s="34">
        <v>59100</v>
      </c>
      <c r="V350" s="16">
        <v>46126</v>
      </c>
      <c r="W350" s="15">
        <f t="shared" si="21"/>
        <v>13</v>
      </c>
      <c r="X350" s="23">
        <f>TabProd[[#This Row],[Value]]-TabProd[[#This Row],[InvoiceTotal Value]]-TabProd[[#This Row],[Rental Equipment Invoice Value]]+AR350</f>
        <v>0</v>
      </c>
      <c r="Y350" s="14">
        <v>47</v>
      </c>
      <c r="Z350" s="14"/>
      <c r="AA350" s="15">
        <f t="shared" si="22"/>
        <v>47</v>
      </c>
      <c r="AB350" s="13">
        <v>117486</v>
      </c>
      <c r="AC350" s="13"/>
      <c r="AD350" s="13">
        <v>28301.47</v>
      </c>
      <c r="AE350" s="13">
        <v>1597.62</v>
      </c>
      <c r="AF350" s="13"/>
      <c r="AG350" s="13">
        <v>59100</v>
      </c>
      <c r="AH350" s="13"/>
      <c r="AI350" s="13"/>
      <c r="AJ350" s="13"/>
      <c r="AK350" s="13"/>
      <c r="AL350" s="13"/>
      <c r="AM350" s="13"/>
      <c r="AN350" s="13"/>
      <c r="AO350" s="13"/>
      <c r="AP350" s="20">
        <f t="shared" si="23"/>
        <v>206485.09</v>
      </c>
      <c r="AQ350" s="13">
        <f>IF(TabProd[[#This Row],[Total Daily]]=0,"",TabProd[[#This Row],[Total]]/TabProd[[#This Row],[Total Daily]])</f>
        <v>4393.2997872340429</v>
      </c>
    </row>
    <row r="351" spans="1:43" x14ac:dyDescent="0.3">
      <c r="A351" s="26">
        <v>46082</v>
      </c>
      <c r="B351" s="24" t="s">
        <v>101</v>
      </c>
      <c r="C351" s="14"/>
      <c r="D351" s="22">
        <v>3704</v>
      </c>
      <c r="E351" s="15" t="s">
        <v>10</v>
      </c>
      <c r="F351" s="15" t="s">
        <v>26</v>
      </c>
      <c r="G351" s="15" t="s">
        <v>147</v>
      </c>
      <c r="H351" s="22">
        <v>5436</v>
      </c>
      <c r="I351" s="27">
        <v>46097</v>
      </c>
      <c r="J351" s="27">
        <v>46111</v>
      </c>
      <c r="K351" s="28">
        <v>98060.04</v>
      </c>
      <c r="L351" s="29">
        <f>SUM(TabProd[[#This Row],[Personal]:[Engineering]])</f>
        <v>98060.040000000008</v>
      </c>
      <c r="M351" s="31" t="str">
        <f>IF(TabProd[[#This Row],[Amount Charged]]&lt;&gt;TabProd[[#This Row],[Value]],TabProd[[#This Row],[Amount Charged]]-TabProd[[#This Row],[Value]],"")</f>
        <v/>
      </c>
      <c r="N351" s="24">
        <v>5614</v>
      </c>
      <c r="O351" s="27">
        <v>46120</v>
      </c>
      <c r="P351" s="37">
        <v>1879</v>
      </c>
      <c r="Q351" s="98">
        <v>85600.04</v>
      </c>
      <c r="R351" s="16">
        <v>46127</v>
      </c>
      <c r="S351" s="15">
        <f t="shared" si="20"/>
        <v>16</v>
      </c>
      <c r="T351" s="38">
        <v>1154</v>
      </c>
      <c r="U351" s="98">
        <v>12460</v>
      </c>
      <c r="V351" s="16">
        <v>46127</v>
      </c>
      <c r="W351" s="15">
        <f t="shared" si="21"/>
        <v>16</v>
      </c>
      <c r="X351" s="23">
        <f>TabProd[[#This Row],[Value]]-TabProd[[#This Row],[InvoiceTotal Value]]-TabProd[[#This Row],[Rental Equipment Invoice Value]]+AR351</f>
        <v>1.4551915228366852E-11</v>
      </c>
      <c r="Y351" s="14">
        <v>42</v>
      </c>
      <c r="Z351" s="14"/>
      <c r="AA351" s="15">
        <f t="shared" si="22"/>
        <v>42</v>
      </c>
      <c r="AB351" s="13">
        <v>81934.16</v>
      </c>
      <c r="AC351" s="13"/>
      <c r="AD351" s="13">
        <v>3665.88</v>
      </c>
      <c r="AE351" s="13"/>
      <c r="AF351" s="13"/>
      <c r="AG351" s="13">
        <v>11200</v>
      </c>
      <c r="AH351" s="13">
        <v>1260</v>
      </c>
      <c r="AI351" s="13"/>
      <c r="AJ351" s="13"/>
      <c r="AK351" s="13"/>
      <c r="AL351" s="13"/>
      <c r="AM351" s="13"/>
      <c r="AN351" s="13"/>
      <c r="AO351" s="13"/>
      <c r="AP351" s="20">
        <f t="shared" si="23"/>
        <v>98060.040000000008</v>
      </c>
      <c r="AQ351" s="13">
        <f>IF(TabProd[[#This Row],[Total Daily]]=0,"",TabProd[[#This Row],[Total]]/TabProd[[#This Row],[Total Daily]])</f>
        <v>2334.7628571428572</v>
      </c>
    </row>
    <row r="352" spans="1:43" x14ac:dyDescent="0.3">
      <c r="A352" s="26">
        <v>46082</v>
      </c>
      <c r="B352" s="24" t="s">
        <v>101</v>
      </c>
      <c r="C352" s="14"/>
      <c r="D352" s="22">
        <v>3818</v>
      </c>
      <c r="E352" s="15" t="s">
        <v>11</v>
      </c>
      <c r="F352" s="15" t="s">
        <v>35</v>
      </c>
      <c r="G352" s="15" t="s">
        <v>177</v>
      </c>
      <c r="H352" s="22">
        <v>5276</v>
      </c>
      <c r="I352" s="27">
        <v>46097</v>
      </c>
      <c r="J352" s="27">
        <v>46110</v>
      </c>
      <c r="K352" s="28">
        <v>78536.639999999999</v>
      </c>
      <c r="L352" s="29">
        <f>SUM(TabProd[[#This Row],[Personal]:[Engineering]])</f>
        <v>78536.639999999999</v>
      </c>
      <c r="M352" s="31" t="str">
        <f>IF(TabProd[[#This Row],[Amount Charged]]&lt;&gt;TabProd[[#This Row],[Value]],TabProd[[#This Row],[Amount Charged]]-TabProd[[#This Row],[Value]],"")</f>
        <v/>
      </c>
      <c r="N352" s="24">
        <v>5630</v>
      </c>
      <c r="O352" s="27">
        <v>46134</v>
      </c>
      <c r="P352" s="37">
        <v>1924</v>
      </c>
      <c r="Q352" s="34">
        <v>78536.639999999999</v>
      </c>
      <c r="R352" s="16">
        <v>46148</v>
      </c>
      <c r="S352" s="15">
        <f t="shared" si="20"/>
        <v>38</v>
      </c>
      <c r="T352" s="38"/>
      <c r="U352" s="34"/>
      <c r="V352" s="16"/>
      <c r="W352" s="15" t="str">
        <f t="shared" si="21"/>
        <v/>
      </c>
      <c r="X352" s="23">
        <f>TabProd[[#This Row],[Value]]-TabProd[[#This Row],[InvoiceTotal Value]]-TabProd[[#This Row],[Rental Equipment Invoice Value]]+AR352</f>
        <v>0</v>
      </c>
      <c r="Y352" s="14">
        <v>43</v>
      </c>
      <c r="Z352" s="14"/>
      <c r="AA352" s="15">
        <f t="shared" si="22"/>
        <v>43</v>
      </c>
      <c r="AB352" s="13">
        <v>78536.639999999999</v>
      </c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20">
        <f t="shared" si="23"/>
        <v>78536.639999999999</v>
      </c>
      <c r="AQ352" s="13">
        <f>IF(TabProd[[#This Row],[Total Daily]]=0,"",TabProd[[#This Row],[Total]]/TabProd[[#This Row],[Total Daily]])</f>
        <v>1826.4334883720931</v>
      </c>
    </row>
    <row r="353" spans="1:43" x14ac:dyDescent="0.3">
      <c r="A353" s="26">
        <v>46113</v>
      </c>
      <c r="B353" s="24" t="s">
        <v>101</v>
      </c>
      <c r="C353" s="14"/>
      <c r="D353" s="22">
        <v>3818</v>
      </c>
      <c r="E353" s="15" t="s">
        <v>11</v>
      </c>
      <c r="F353" s="15" t="s">
        <v>35</v>
      </c>
      <c r="G353" s="15" t="s">
        <v>177</v>
      </c>
      <c r="H353" s="22">
        <v>5276</v>
      </c>
      <c r="I353" s="27">
        <v>46097</v>
      </c>
      <c r="J353" s="27">
        <v>46110</v>
      </c>
      <c r="K353" s="28">
        <v>18.91</v>
      </c>
      <c r="L353" s="29">
        <f>SUM(TabProd[[#This Row],[Personal]:[Engineering]])</f>
        <v>18.91</v>
      </c>
      <c r="M353" s="31" t="str">
        <f>IF(TabProd[[#This Row],[Amount Charged]]&lt;&gt;TabProd[[#This Row],[Value]],TabProd[[#This Row],[Amount Charged]]-TabProd[[#This Row],[Value]],"")</f>
        <v/>
      </c>
      <c r="N353" s="24">
        <v>5630</v>
      </c>
      <c r="O353" s="27">
        <v>46134</v>
      </c>
      <c r="P353" s="37">
        <v>1924</v>
      </c>
      <c r="Q353" s="34">
        <v>18.91</v>
      </c>
      <c r="R353" s="16">
        <v>46148</v>
      </c>
      <c r="S353" s="15">
        <f t="shared" si="20"/>
        <v>38</v>
      </c>
      <c r="T353" s="38"/>
      <c r="U353" s="34"/>
      <c r="V353" s="16"/>
      <c r="W353" s="15" t="str">
        <f t="shared" si="21"/>
        <v/>
      </c>
      <c r="X353" s="23">
        <f>TabProd[[#This Row],[Value]]-TabProd[[#This Row],[InvoiceTotal Value]]-TabProd[[#This Row],[Rental Equipment Invoice Value]]+AR353</f>
        <v>0</v>
      </c>
      <c r="Y353" s="14">
        <v>-1</v>
      </c>
      <c r="Z353" s="14"/>
      <c r="AA353" s="15">
        <f t="shared" si="22"/>
        <v>-1</v>
      </c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>
        <v>18.91</v>
      </c>
      <c r="AN353" s="13"/>
      <c r="AO353" s="13"/>
      <c r="AP353" s="20">
        <f t="shared" si="23"/>
        <v>18.91</v>
      </c>
      <c r="AQ353" s="13">
        <f>IF(TabProd[[#This Row],[Total Daily]]=0,"",TabProd[[#This Row],[Total]]/TabProd[[#This Row],[Total Daily]])</f>
        <v>-18.91</v>
      </c>
    </row>
    <row r="354" spans="1:43" x14ac:dyDescent="0.3">
      <c r="A354" s="26">
        <v>46082</v>
      </c>
      <c r="B354" s="24" t="s">
        <v>101</v>
      </c>
      <c r="C354" s="14"/>
      <c r="D354" s="22">
        <v>3816</v>
      </c>
      <c r="E354" s="15" t="s">
        <v>9</v>
      </c>
      <c r="F354" s="15" t="s">
        <v>34</v>
      </c>
      <c r="G354" s="15" t="s">
        <v>154</v>
      </c>
      <c r="H354" s="22">
        <v>3970</v>
      </c>
      <c r="I354" s="27">
        <v>46102</v>
      </c>
      <c r="J354" s="27">
        <v>46116</v>
      </c>
      <c r="K354" s="28">
        <v>73266.09</v>
      </c>
      <c r="L354" s="29">
        <f>SUM(TabProd[[#This Row],[Personal]:[Engineering]])</f>
        <v>73266.09</v>
      </c>
      <c r="M354" s="31" t="str">
        <f>IF(TabProd[[#This Row],[Amount Charged]]&lt;&gt;TabProd[[#This Row],[Value]],TabProd[[#This Row],[Amount Charged]]-TabProd[[#This Row],[Value]],"")</f>
        <v/>
      </c>
      <c r="N354" s="24">
        <v>5640</v>
      </c>
      <c r="O354" s="27">
        <v>46121</v>
      </c>
      <c r="P354" s="37">
        <v>1868</v>
      </c>
      <c r="Q354" s="34">
        <v>43959.63</v>
      </c>
      <c r="R354" s="16">
        <v>46125</v>
      </c>
      <c r="S354" s="15">
        <f t="shared" si="20"/>
        <v>9</v>
      </c>
      <c r="T354" s="38">
        <v>1145</v>
      </c>
      <c r="U354" s="34">
        <v>29306.46</v>
      </c>
      <c r="V354" s="16">
        <v>46125</v>
      </c>
      <c r="W354" s="15">
        <f t="shared" si="21"/>
        <v>9</v>
      </c>
      <c r="X354" s="23">
        <f>TabProd[[#This Row],[Value]]-TabProd[[#This Row],[InvoiceTotal Value]]-TabProd[[#This Row],[Rental Equipment Invoice Value]]+AR354</f>
        <v>0</v>
      </c>
      <c r="Y354" s="14">
        <v>33</v>
      </c>
      <c r="Z354" s="14"/>
      <c r="AA354" s="15">
        <f t="shared" si="22"/>
        <v>33</v>
      </c>
      <c r="AB354" s="13">
        <v>43959.63</v>
      </c>
      <c r="AC354" s="13"/>
      <c r="AD354" s="13"/>
      <c r="AE354" s="13"/>
      <c r="AF354" s="13"/>
      <c r="AG354" s="13">
        <v>29306.46</v>
      </c>
      <c r="AH354" s="13"/>
      <c r="AI354" s="13"/>
      <c r="AJ354" s="13"/>
      <c r="AK354" s="13"/>
      <c r="AL354" s="13"/>
      <c r="AM354" s="13"/>
      <c r="AN354" s="13"/>
      <c r="AO354" s="13"/>
      <c r="AP354" s="20">
        <f t="shared" si="23"/>
        <v>73266.09</v>
      </c>
      <c r="AQ354" s="13">
        <f>IF(TabProd[[#This Row],[Total Daily]]=0,"",TabProd[[#This Row],[Total]]/TabProd[[#This Row],[Total Daily]])</f>
        <v>2220.1845454545455</v>
      </c>
    </row>
    <row r="355" spans="1:43" x14ac:dyDescent="0.3">
      <c r="A355" s="26">
        <v>46113</v>
      </c>
      <c r="B355" s="24" t="s">
        <v>101</v>
      </c>
      <c r="C355" s="14"/>
      <c r="D355" s="22">
        <v>3816</v>
      </c>
      <c r="E355" s="15" t="s">
        <v>9</v>
      </c>
      <c r="F355" s="15" t="s">
        <v>34</v>
      </c>
      <c r="G355" s="15" t="s">
        <v>154</v>
      </c>
      <c r="H355" s="22">
        <v>3970</v>
      </c>
      <c r="I355" s="27">
        <v>46102</v>
      </c>
      <c r="J355" s="27">
        <v>46116</v>
      </c>
      <c r="K355" s="28">
        <v>20301.38</v>
      </c>
      <c r="L355" s="29">
        <f>SUM(TabProd[[#This Row],[Personal]:[Engineering]])</f>
        <v>20301.380000000005</v>
      </c>
      <c r="M355" s="31" t="str">
        <f>IF(TabProd[[#This Row],[Amount Charged]]&lt;&gt;TabProd[[#This Row],[Value]],TabProd[[#This Row],[Amount Charged]]-TabProd[[#This Row],[Value]],"")</f>
        <v/>
      </c>
      <c r="N355" s="24">
        <v>5640</v>
      </c>
      <c r="O355" s="27">
        <v>46121</v>
      </c>
      <c r="P355" s="37">
        <v>1868</v>
      </c>
      <c r="Q355" s="34">
        <v>12308.700000000004</v>
      </c>
      <c r="R355" s="16">
        <v>46125</v>
      </c>
      <c r="S355" s="15">
        <f t="shared" si="20"/>
        <v>9</v>
      </c>
      <c r="T355" s="38">
        <v>1145</v>
      </c>
      <c r="U355" s="34">
        <v>7992.68</v>
      </c>
      <c r="V355" s="16">
        <v>46125</v>
      </c>
      <c r="W355" s="15">
        <f t="shared" si="21"/>
        <v>9</v>
      </c>
      <c r="X355" s="23">
        <f>TabProd[[#This Row],[Value]]-TabProd[[#This Row],[InvoiceTotal Value]]-TabProd[[#This Row],[Rental Equipment Invoice Value]]+AR355</f>
        <v>0</v>
      </c>
      <c r="Y355" s="14">
        <v>9</v>
      </c>
      <c r="Z355" s="14"/>
      <c r="AA355" s="15">
        <f t="shared" si="22"/>
        <v>9</v>
      </c>
      <c r="AB355" s="13">
        <v>12308.700000000004</v>
      </c>
      <c r="AC355" s="13"/>
      <c r="AD355" s="13"/>
      <c r="AE355" s="13"/>
      <c r="AF355" s="13"/>
      <c r="AG355" s="13">
        <v>7992.68</v>
      </c>
      <c r="AH355" s="13"/>
      <c r="AI355" s="13"/>
      <c r="AJ355" s="13"/>
      <c r="AK355" s="13"/>
      <c r="AL355" s="13"/>
      <c r="AM355" s="13"/>
      <c r="AN355" s="13"/>
      <c r="AO355" s="13"/>
      <c r="AP355" s="20">
        <f t="shared" si="23"/>
        <v>20301.380000000005</v>
      </c>
      <c r="AQ355" s="13">
        <f>IF(TabProd[[#This Row],[Total Daily]]=0,"",TabProd[[#This Row],[Total]]/TabProd[[#This Row],[Total Daily]])</f>
        <v>2255.7088888888893</v>
      </c>
    </row>
    <row r="356" spans="1:43" x14ac:dyDescent="0.3">
      <c r="A356" s="26">
        <v>46082</v>
      </c>
      <c r="B356" s="24" t="s">
        <v>101</v>
      </c>
      <c r="C356" s="14"/>
      <c r="D356" s="22">
        <v>3806</v>
      </c>
      <c r="E356" s="15" t="s">
        <v>9</v>
      </c>
      <c r="F356" s="15" t="s">
        <v>26</v>
      </c>
      <c r="G356" s="15" t="s">
        <v>123</v>
      </c>
      <c r="H356" s="22">
        <v>3380</v>
      </c>
      <c r="I356" s="27">
        <v>46103</v>
      </c>
      <c r="J356" s="27">
        <v>46116</v>
      </c>
      <c r="K356" s="28">
        <v>59869.83</v>
      </c>
      <c r="L356" s="29">
        <f>SUM(TabProd[[#This Row],[Personal]:[Engineering]])</f>
        <v>59869.83</v>
      </c>
      <c r="M356" s="31" t="str">
        <f>IF(TabProd[[#This Row],[Amount Charged]]&lt;&gt;TabProd[[#This Row],[Value]],TabProd[[#This Row],[Amount Charged]]-TabProd[[#This Row],[Value]],"")</f>
        <v/>
      </c>
      <c r="N356" s="24">
        <v>5636</v>
      </c>
      <c r="O356" s="27">
        <v>46121</v>
      </c>
      <c r="P356" s="37">
        <v>1869</v>
      </c>
      <c r="Q356" s="34">
        <v>59869.83</v>
      </c>
      <c r="R356" s="16">
        <v>46125</v>
      </c>
      <c r="S356" s="15">
        <f t="shared" si="20"/>
        <v>9</v>
      </c>
      <c r="T356" s="38"/>
      <c r="U356" s="34"/>
      <c r="V356" s="16"/>
      <c r="W356" s="15" t="str">
        <f t="shared" si="21"/>
        <v/>
      </c>
      <c r="X356" s="23">
        <f>TabProd[[#This Row],[Value]]-TabProd[[#This Row],[InvoiceTotal Value]]-TabProd[[#This Row],[Rental Equipment Invoice Value]]+AR356</f>
        <v>0</v>
      </c>
      <c r="Y356" s="14">
        <v>30</v>
      </c>
      <c r="Z356" s="14"/>
      <c r="AA356" s="15">
        <f t="shared" si="22"/>
        <v>30</v>
      </c>
      <c r="AB356" s="13">
        <v>58647.87</v>
      </c>
      <c r="AC356" s="13"/>
      <c r="AD356" s="13">
        <v>1221.96</v>
      </c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20">
        <f t="shared" si="23"/>
        <v>59869.83</v>
      </c>
      <c r="AQ356" s="13">
        <f>IF(TabProd[[#This Row],[Total Daily]]=0,"",TabProd[[#This Row],[Total]]/TabProd[[#This Row],[Total Daily]])</f>
        <v>1995.6610000000001</v>
      </c>
    </row>
    <row r="357" spans="1:43" x14ac:dyDescent="0.3">
      <c r="A357" s="26">
        <v>46113</v>
      </c>
      <c r="B357" s="24" t="s">
        <v>101</v>
      </c>
      <c r="C357" s="14"/>
      <c r="D357" s="22">
        <v>3806</v>
      </c>
      <c r="E357" s="15" t="s">
        <v>9</v>
      </c>
      <c r="F357" s="15" t="s">
        <v>26</v>
      </c>
      <c r="G357" s="15" t="s">
        <v>123</v>
      </c>
      <c r="H357" s="22">
        <v>3380</v>
      </c>
      <c r="I357" s="27">
        <v>46103</v>
      </c>
      <c r="J357" s="27">
        <v>46116</v>
      </c>
      <c r="K357" s="28">
        <v>27613.09</v>
      </c>
      <c r="L357" s="29">
        <f>SUM(TabProd[[#This Row],[Personal]:[Engineering]])</f>
        <v>27613.089999999993</v>
      </c>
      <c r="M357" s="31" t="str">
        <f>IF(TabProd[[#This Row],[Amount Charged]]&lt;&gt;TabProd[[#This Row],[Value]],TabProd[[#This Row],[Amount Charged]]-TabProd[[#This Row],[Value]],"")</f>
        <v/>
      </c>
      <c r="N357" s="24">
        <v>5636</v>
      </c>
      <c r="O357" s="27">
        <v>46121</v>
      </c>
      <c r="P357" s="37">
        <v>1869</v>
      </c>
      <c r="Q357" s="34">
        <v>27613.09</v>
      </c>
      <c r="R357" s="16">
        <v>46125</v>
      </c>
      <c r="S357" s="15">
        <f t="shared" si="20"/>
        <v>9</v>
      </c>
      <c r="T357" s="38"/>
      <c r="U357" s="34"/>
      <c r="V357" s="16"/>
      <c r="W357" s="15" t="str">
        <f t="shared" si="21"/>
        <v/>
      </c>
      <c r="X357" s="23">
        <f>TabProd[[#This Row],[Value]]-TabProd[[#This Row],[InvoiceTotal Value]]-TabProd[[#This Row],[Rental Equipment Invoice Value]]+AR357</f>
        <v>-7.2759576141834259E-12</v>
      </c>
      <c r="Y357" s="14">
        <v>11</v>
      </c>
      <c r="Z357" s="14"/>
      <c r="AA357" s="15">
        <f t="shared" si="22"/>
        <v>11</v>
      </c>
      <c r="AB357" s="13">
        <v>23459.159999999996</v>
      </c>
      <c r="AC357" s="13"/>
      <c r="AD357" s="13">
        <v>2443.92</v>
      </c>
      <c r="AE357" s="13"/>
      <c r="AF357" s="13"/>
      <c r="AG357" s="13"/>
      <c r="AH357" s="13"/>
      <c r="AI357" s="13"/>
      <c r="AJ357" s="13"/>
      <c r="AK357" s="13"/>
      <c r="AL357" s="13">
        <v>1710.01</v>
      </c>
      <c r="AM357" s="13"/>
      <c r="AN357" s="13"/>
      <c r="AO357" s="13"/>
      <c r="AP357" s="20">
        <f t="shared" si="23"/>
        <v>27613.089999999993</v>
      </c>
      <c r="AQ357" s="13">
        <f>IF(TabProd[[#This Row],[Total Daily]]=0,"",TabProd[[#This Row],[Total]]/TabProd[[#This Row],[Total Daily]])</f>
        <v>2510.2809090909086</v>
      </c>
    </row>
    <row r="358" spans="1:43" x14ac:dyDescent="0.3">
      <c r="A358" s="26">
        <v>46082</v>
      </c>
      <c r="B358" s="24" t="s">
        <v>101</v>
      </c>
      <c r="C358" s="14"/>
      <c r="D358" s="22">
        <v>3817</v>
      </c>
      <c r="E358" s="15" t="s">
        <v>9</v>
      </c>
      <c r="F358" s="15" t="s">
        <v>34</v>
      </c>
      <c r="G358" s="15" t="s">
        <v>155</v>
      </c>
      <c r="H358" s="22">
        <v>3970</v>
      </c>
      <c r="I358" s="27">
        <v>46103</v>
      </c>
      <c r="J358" s="27">
        <v>46117</v>
      </c>
      <c r="K358" s="28">
        <v>66605.539999999994</v>
      </c>
      <c r="L358" s="29">
        <f>SUM(TabProd[[#This Row],[Personal]:[Engineering]])</f>
        <v>66605.540000000008</v>
      </c>
      <c r="M358" s="31" t="str">
        <f>IF(TabProd[[#This Row],[Amount Charged]]&lt;&gt;TabProd[[#This Row],[Value]],TabProd[[#This Row],[Amount Charged]]-TabProd[[#This Row],[Value]],"")</f>
        <v/>
      </c>
      <c r="N358" s="24">
        <v>5641</v>
      </c>
      <c r="O358" s="27">
        <v>46121</v>
      </c>
      <c r="P358" s="37">
        <v>1894</v>
      </c>
      <c r="Q358" s="34">
        <v>39963.300000000003</v>
      </c>
      <c r="R358" s="16">
        <v>46132</v>
      </c>
      <c r="S358" s="15">
        <f t="shared" si="20"/>
        <v>15</v>
      </c>
      <c r="T358" s="38">
        <v>1170</v>
      </c>
      <c r="U358" s="34">
        <v>26642.240000000002</v>
      </c>
      <c r="V358" s="16">
        <v>46132</v>
      </c>
      <c r="W358" s="15">
        <f t="shared" si="21"/>
        <v>15</v>
      </c>
      <c r="X358" s="23">
        <f>TabProd[[#This Row],[Value]]-TabProd[[#This Row],[InvoiceTotal Value]]-TabProd[[#This Row],[Rental Equipment Invoice Value]]+AR358</f>
        <v>3.637978807091713E-12</v>
      </c>
      <c r="Y358" s="14">
        <v>30</v>
      </c>
      <c r="Z358" s="14"/>
      <c r="AA358" s="15">
        <f t="shared" si="22"/>
        <v>30</v>
      </c>
      <c r="AB358" s="13">
        <v>39963.300000000003</v>
      </c>
      <c r="AC358" s="13"/>
      <c r="AD358" s="13"/>
      <c r="AE358" s="13"/>
      <c r="AF358" s="13"/>
      <c r="AG358" s="13">
        <v>26642.240000000002</v>
      </c>
      <c r="AH358" s="13"/>
      <c r="AI358" s="13"/>
      <c r="AJ358" s="13"/>
      <c r="AK358" s="13"/>
      <c r="AL358" s="13"/>
      <c r="AM358" s="13"/>
      <c r="AN358" s="13"/>
      <c r="AO358" s="13"/>
      <c r="AP358" s="20">
        <f t="shared" si="23"/>
        <v>66605.540000000008</v>
      </c>
      <c r="AQ358" s="13">
        <f>IF(TabProd[[#This Row],[Total Daily]]=0,"",TabProd[[#This Row],[Total]]/TabProd[[#This Row],[Total Daily]])</f>
        <v>2220.184666666667</v>
      </c>
    </row>
    <row r="359" spans="1:43" x14ac:dyDescent="0.3">
      <c r="A359" s="26">
        <v>46113</v>
      </c>
      <c r="B359" s="24"/>
      <c r="C359" s="14"/>
      <c r="D359" s="22">
        <v>3817</v>
      </c>
      <c r="E359" s="15" t="s">
        <v>9</v>
      </c>
      <c r="F359" s="15" t="s">
        <v>34</v>
      </c>
      <c r="G359" s="15" t="s">
        <v>155</v>
      </c>
      <c r="H359" s="22">
        <v>3970</v>
      </c>
      <c r="I359" s="27">
        <v>46103</v>
      </c>
      <c r="J359" s="27">
        <v>46117</v>
      </c>
      <c r="K359" s="28">
        <v>45983.26</v>
      </c>
      <c r="L359" s="29">
        <f>SUM(TabProd[[#This Row],[Personal]:[Engineering]])</f>
        <v>45983.259999999995</v>
      </c>
      <c r="M359" s="31" t="str">
        <f>IF(TabProd[[#This Row],[Amount Charged]]&lt;&gt;TabProd[[#This Row],[Value]],TabProd[[#This Row],[Amount Charged]]-TabProd[[#This Row],[Value]],"")</f>
        <v/>
      </c>
      <c r="N359" s="24">
        <v>5641</v>
      </c>
      <c r="O359" s="27">
        <v>46121</v>
      </c>
      <c r="P359" s="37">
        <v>1894</v>
      </c>
      <c r="Q359" s="34">
        <v>33526.36</v>
      </c>
      <c r="R359" s="16">
        <v>46132</v>
      </c>
      <c r="S359" s="15">
        <f t="shared" si="20"/>
        <v>15</v>
      </c>
      <c r="T359" s="38">
        <v>1170</v>
      </c>
      <c r="U359" s="34">
        <v>10656.899999999998</v>
      </c>
      <c r="V359" s="16">
        <v>46132</v>
      </c>
      <c r="W359" s="15">
        <f t="shared" si="21"/>
        <v>15</v>
      </c>
      <c r="X359" s="23">
        <f>TabProd[[#This Row],[Value]]-TabProd[[#This Row],[InvoiceTotal Value]]-TabProd[[#This Row],[Rental Equipment Invoice Value]]+AR359</f>
        <v>1799.9999999999964</v>
      </c>
      <c r="Y359" s="14">
        <v>20</v>
      </c>
      <c r="Z359" s="14"/>
      <c r="AA359" s="15">
        <f t="shared" si="22"/>
        <v>20</v>
      </c>
      <c r="AB359" s="13">
        <v>33526.36</v>
      </c>
      <c r="AC359" s="13"/>
      <c r="AD359" s="13">
        <v>1800</v>
      </c>
      <c r="AE359" s="13"/>
      <c r="AF359" s="13"/>
      <c r="AG359" s="13">
        <v>10656.899999999998</v>
      </c>
      <c r="AH359" s="13"/>
      <c r="AI359" s="13"/>
      <c r="AJ359" s="13"/>
      <c r="AK359" s="13"/>
      <c r="AL359" s="13"/>
      <c r="AM359" s="13"/>
      <c r="AN359" s="13"/>
      <c r="AO359" s="13"/>
      <c r="AP359" s="20">
        <f t="shared" si="23"/>
        <v>45983.259999999995</v>
      </c>
      <c r="AQ359" s="13">
        <f>IF(TabProd[[#This Row],[Total Daily]]=0,"",TabProd[[#This Row],[Total]]/TabProd[[#This Row],[Total Daily]])</f>
        <v>2299.1629999999996</v>
      </c>
    </row>
    <row r="360" spans="1:43" x14ac:dyDescent="0.3">
      <c r="A360" s="26">
        <v>46082</v>
      </c>
      <c r="B360" s="24" t="s">
        <v>101</v>
      </c>
      <c r="C360" s="14"/>
      <c r="D360" s="22">
        <v>3810</v>
      </c>
      <c r="E360" s="15" t="s">
        <v>9</v>
      </c>
      <c r="F360" s="15" t="s">
        <v>28</v>
      </c>
      <c r="G360" s="15" t="s">
        <v>158</v>
      </c>
      <c r="H360" s="22">
        <v>3701</v>
      </c>
      <c r="I360" s="27">
        <v>46103</v>
      </c>
      <c r="J360" s="27">
        <v>46112</v>
      </c>
      <c r="K360" s="28">
        <v>67125</v>
      </c>
      <c r="L360" s="29">
        <f>SUM(TabProd[[#This Row],[Personal]:[Engineering]])</f>
        <v>67125</v>
      </c>
      <c r="M360" s="31" t="str">
        <f>IF(TabProd[[#This Row],[Amount Charged]]&lt;&gt;TabProd[[#This Row],[Value]],TabProd[[#This Row],[Amount Charged]]-TabProd[[#This Row],[Value]],"")</f>
        <v/>
      </c>
      <c r="N360" s="24">
        <v>5645</v>
      </c>
      <c r="O360" s="27">
        <v>46120</v>
      </c>
      <c r="P360" s="37">
        <v>1867</v>
      </c>
      <c r="Q360" s="34">
        <v>40275</v>
      </c>
      <c r="R360" s="16">
        <v>46122</v>
      </c>
      <c r="S360" s="15">
        <f t="shared" si="20"/>
        <v>10</v>
      </c>
      <c r="T360" s="38">
        <v>1144</v>
      </c>
      <c r="U360" s="34">
        <v>26850</v>
      </c>
      <c r="V360" s="16">
        <v>46122</v>
      </c>
      <c r="W360" s="15">
        <f t="shared" si="21"/>
        <v>10</v>
      </c>
      <c r="X360" s="23">
        <f>TabProd[[#This Row],[Value]]-TabProd[[#This Row],[InvoiceTotal Value]]-TabProd[[#This Row],[Rental Equipment Invoice Value]]+AR360</f>
        <v>0</v>
      </c>
      <c r="Y360" s="14">
        <v>30</v>
      </c>
      <c r="Z360" s="14"/>
      <c r="AA360" s="15">
        <f t="shared" si="22"/>
        <v>30</v>
      </c>
      <c r="AB360" s="13">
        <v>40275</v>
      </c>
      <c r="AC360" s="13"/>
      <c r="AD360" s="13"/>
      <c r="AE360" s="13"/>
      <c r="AF360" s="13"/>
      <c r="AG360" s="13">
        <v>26850</v>
      </c>
      <c r="AH360" s="13"/>
      <c r="AI360" s="13"/>
      <c r="AJ360" s="13"/>
      <c r="AK360" s="13"/>
      <c r="AL360" s="13"/>
      <c r="AM360" s="13"/>
      <c r="AN360" s="13"/>
      <c r="AO360" s="13"/>
      <c r="AP360" s="20">
        <f t="shared" si="23"/>
        <v>67125</v>
      </c>
      <c r="AQ360" s="13">
        <f>IF(TabProd[[#This Row],[Total Daily]]=0,"",TabProd[[#This Row],[Total]]/TabProd[[#This Row],[Total Daily]])</f>
        <v>2237.5</v>
      </c>
    </row>
    <row r="361" spans="1:43" x14ac:dyDescent="0.3">
      <c r="A361" s="26">
        <v>46113</v>
      </c>
      <c r="B361" s="24" t="s">
        <v>101</v>
      </c>
      <c r="C361" s="14"/>
      <c r="D361" s="22">
        <v>3810</v>
      </c>
      <c r="E361" s="15" t="s">
        <v>9</v>
      </c>
      <c r="F361" s="15" t="s">
        <v>28</v>
      </c>
      <c r="G361" s="15" t="s">
        <v>158</v>
      </c>
      <c r="H361" s="22">
        <v>3701</v>
      </c>
      <c r="I361" s="27">
        <v>46103</v>
      </c>
      <c r="J361" s="27">
        <v>46112</v>
      </c>
      <c r="K361" s="28">
        <v>-8027.4</v>
      </c>
      <c r="L361" s="29">
        <f>SUM(TabProd[[#This Row],[Personal]:[Engineering]])</f>
        <v>-8027.4000000000015</v>
      </c>
      <c r="M361" s="31" t="str">
        <f>IF(TabProd[[#This Row],[Amount Charged]]&lt;&gt;TabProd[[#This Row],[Value]],TabProd[[#This Row],[Amount Charged]]-TabProd[[#This Row],[Value]],"")</f>
        <v/>
      </c>
      <c r="N361" s="24">
        <v>5645</v>
      </c>
      <c r="O361" s="27">
        <v>46120</v>
      </c>
      <c r="P361" s="37">
        <v>1867</v>
      </c>
      <c r="Q361" s="34">
        <v>-4816.4400000000023</v>
      </c>
      <c r="R361" s="16">
        <v>46122</v>
      </c>
      <c r="S361" s="15">
        <f t="shared" si="20"/>
        <v>10</v>
      </c>
      <c r="T361" s="38">
        <v>1144</v>
      </c>
      <c r="U361" s="34">
        <v>-3210.96</v>
      </c>
      <c r="V361" s="16">
        <v>46122</v>
      </c>
      <c r="W361" s="15">
        <f t="shared" si="21"/>
        <v>10</v>
      </c>
      <c r="X361" s="23">
        <f>TabProd[[#This Row],[Value]]-TabProd[[#This Row],[InvoiceTotal Value]]-TabProd[[#This Row],[Rental Equipment Invoice Value]]+AR361</f>
        <v>9.0949470177292824E-13</v>
      </c>
      <c r="Y361" s="14">
        <v>-3</v>
      </c>
      <c r="Z361" s="14"/>
      <c r="AA361" s="15">
        <f t="shared" si="22"/>
        <v>-3</v>
      </c>
      <c r="AB361" s="13">
        <v>-4816.4400000000023</v>
      </c>
      <c r="AC361" s="13"/>
      <c r="AD361" s="13"/>
      <c r="AE361" s="13"/>
      <c r="AF361" s="13"/>
      <c r="AG361" s="13">
        <v>-3210.9599999999991</v>
      </c>
      <c r="AH361" s="13"/>
      <c r="AI361" s="13"/>
      <c r="AJ361" s="13"/>
      <c r="AK361" s="13"/>
      <c r="AL361" s="13"/>
      <c r="AM361" s="13"/>
      <c r="AN361" s="13"/>
      <c r="AO361" s="13"/>
      <c r="AP361" s="20">
        <f t="shared" si="23"/>
        <v>-8027.4000000000015</v>
      </c>
      <c r="AQ361" s="13">
        <f>IF(TabProd[[#This Row],[Total Daily]]=0,"",TabProd[[#This Row],[Total]]/TabProd[[#This Row],[Total Daily]])</f>
        <v>2675.8000000000006</v>
      </c>
    </row>
    <row r="362" spans="1:43" ht="13.95" customHeight="1" x14ac:dyDescent="0.3">
      <c r="A362" s="26">
        <v>46082</v>
      </c>
      <c r="B362" s="24"/>
      <c r="C362" s="14"/>
      <c r="D362" s="22">
        <v>3819</v>
      </c>
      <c r="E362" s="15" t="s">
        <v>11</v>
      </c>
      <c r="F362" s="15" t="s">
        <v>35</v>
      </c>
      <c r="G362" s="15" t="s">
        <v>183</v>
      </c>
      <c r="H362" s="22">
        <v>5293</v>
      </c>
      <c r="I362" s="27">
        <v>46103</v>
      </c>
      <c r="J362" s="27">
        <v>46117</v>
      </c>
      <c r="K362" s="28">
        <v>36000</v>
      </c>
      <c r="L362" s="29">
        <f>SUM(TabProd[[#This Row],[Personal]:[Engineering]])</f>
        <v>36000</v>
      </c>
      <c r="M362" s="31" t="str">
        <f>IF(TabProd[[#This Row],[Amount Charged]]&lt;&gt;TabProd[[#This Row],[Value]],TabProd[[#This Row],[Amount Charged]]-TabProd[[#This Row],[Value]],"")</f>
        <v/>
      </c>
      <c r="N362" s="24">
        <v>5656</v>
      </c>
      <c r="O362" s="27">
        <v>46188</v>
      </c>
      <c r="P362" s="37">
        <v>2059</v>
      </c>
      <c r="Q362" s="34">
        <v>36000</v>
      </c>
      <c r="R362" s="16">
        <v>46193</v>
      </c>
      <c r="S362" s="15">
        <f t="shared" si="20"/>
        <v>76</v>
      </c>
      <c r="T362" s="38"/>
      <c r="U362" s="34"/>
      <c r="V362" s="16"/>
      <c r="W362" s="15" t="str">
        <f t="shared" si="21"/>
        <v/>
      </c>
      <c r="X362" s="23">
        <f>TabProd[[#This Row],[Value]]-TabProd[[#This Row],[InvoiceTotal Value]]-TabProd[[#This Row],[Rental Equipment Invoice Value]]+AR362</f>
        <v>0</v>
      </c>
      <c r="Y362" s="14">
        <v>30</v>
      </c>
      <c r="Z362" s="14"/>
      <c r="AA362" s="15">
        <f t="shared" si="22"/>
        <v>30</v>
      </c>
      <c r="AB362" s="13">
        <v>36000</v>
      </c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20">
        <f t="shared" si="23"/>
        <v>36000</v>
      </c>
      <c r="AQ362" s="13">
        <f>IF(TabProd[[#This Row],[Total Daily]]=0,"",TabProd[[#This Row],[Total]]/TabProd[[#This Row],[Total Daily]])</f>
        <v>1200</v>
      </c>
    </row>
    <row r="363" spans="1:43" x14ac:dyDescent="0.3">
      <c r="A363" s="26">
        <v>46113</v>
      </c>
      <c r="B363" s="24"/>
      <c r="C363" s="14"/>
      <c r="D363" s="22">
        <v>3819</v>
      </c>
      <c r="E363" s="15" t="s">
        <v>11</v>
      </c>
      <c r="F363" s="15" t="s">
        <v>35</v>
      </c>
      <c r="G363" s="15" t="s">
        <v>183</v>
      </c>
      <c r="H363" s="22">
        <v>5293</v>
      </c>
      <c r="I363" s="27">
        <v>46103</v>
      </c>
      <c r="J363" s="27">
        <v>46117</v>
      </c>
      <c r="K363" s="28">
        <v>54480.6</v>
      </c>
      <c r="L363" s="29">
        <f>SUM(TabProd[[#This Row],[Personal]:[Engineering]])</f>
        <v>54480.600000000006</v>
      </c>
      <c r="M363" s="31" t="str">
        <f>IF(TabProd[[#This Row],[Amount Charged]]&lt;&gt;TabProd[[#This Row],[Value]],TabProd[[#This Row],[Amount Charged]]-TabProd[[#This Row],[Value]],"")</f>
        <v/>
      </c>
      <c r="N363" s="24">
        <v>5656</v>
      </c>
      <c r="O363" s="27">
        <v>46188</v>
      </c>
      <c r="P363" s="37">
        <v>2059</v>
      </c>
      <c r="Q363" s="34">
        <v>54480.6</v>
      </c>
      <c r="R363" s="16">
        <v>46193</v>
      </c>
      <c r="S363" s="15">
        <f t="shared" si="20"/>
        <v>76</v>
      </c>
      <c r="T363" s="38"/>
      <c r="U363" s="34"/>
      <c r="V363" s="16"/>
      <c r="W363" s="15" t="str">
        <f t="shared" si="21"/>
        <v/>
      </c>
      <c r="X363" s="23">
        <f>TabProd[[#This Row],[Value]]-TabProd[[#This Row],[InvoiceTotal Value]]-TabProd[[#This Row],[Rental Equipment Invoice Value]]+AR363</f>
        <v>7.2759576141834259E-12</v>
      </c>
      <c r="Y363" s="14">
        <v>12</v>
      </c>
      <c r="Z363" s="14"/>
      <c r="AA363" s="15">
        <f t="shared" si="22"/>
        <v>12</v>
      </c>
      <c r="AB363" s="13">
        <v>54480.600000000006</v>
      </c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20">
        <f t="shared" si="23"/>
        <v>54480.600000000006</v>
      </c>
      <c r="AQ363" s="13">
        <f>IF(TabProd[[#This Row],[Total Daily]]=0,"",TabProd[[#This Row],[Total]]/TabProd[[#This Row],[Total Daily]])</f>
        <v>4540.05</v>
      </c>
    </row>
    <row r="364" spans="1:43" x14ac:dyDescent="0.3">
      <c r="A364" s="26">
        <v>46174</v>
      </c>
      <c r="B364" s="24"/>
      <c r="C364" s="14"/>
      <c r="D364" s="22">
        <v>3819</v>
      </c>
      <c r="E364" s="15" t="s">
        <v>11</v>
      </c>
      <c r="F364" s="15" t="s">
        <v>35</v>
      </c>
      <c r="G364" s="15" t="s">
        <v>183</v>
      </c>
      <c r="H364" s="22">
        <v>5293</v>
      </c>
      <c r="I364" s="27">
        <v>46103</v>
      </c>
      <c r="J364" s="27">
        <v>46117</v>
      </c>
      <c r="K364" s="28">
        <v>16858.669999999998</v>
      </c>
      <c r="L364" s="29">
        <f>SUM(TabProd[[#This Row],[Personal]:[Engineering]])</f>
        <v>16858.669999999998</v>
      </c>
      <c r="M364" s="31" t="str">
        <f>IF(TabProd[[#This Row],[Amount Charged]]&lt;&gt;TabProd[[#This Row],[Value]],TabProd[[#This Row],[Amount Charged]]-TabProd[[#This Row],[Value]],"")</f>
        <v/>
      </c>
      <c r="N364" s="24">
        <v>5656</v>
      </c>
      <c r="O364" s="27">
        <v>46188</v>
      </c>
      <c r="P364" s="37">
        <v>2059</v>
      </c>
      <c r="Q364" s="34">
        <v>16858.669999999998</v>
      </c>
      <c r="R364" s="16">
        <v>46193</v>
      </c>
      <c r="S364" s="15">
        <f t="shared" si="20"/>
        <v>76</v>
      </c>
      <c r="T364" s="38"/>
      <c r="U364" s="34"/>
      <c r="V364" s="16"/>
      <c r="W364" s="15" t="str">
        <f t="shared" si="21"/>
        <v/>
      </c>
      <c r="X364" s="23">
        <f>TabProd[[#This Row],[Value]]-TabProd[[#This Row],[InvoiceTotal Value]]-TabProd[[#This Row],[Rental Equipment Invoice Value]]+AR364</f>
        <v>0</v>
      </c>
      <c r="Y364" s="14"/>
      <c r="Z364" s="14"/>
      <c r="AA364" s="15">
        <f t="shared" si="22"/>
        <v>0</v>
      </c>
      <c r="AB364" s="13">
        <v>16537.799999999988</v>
      </c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>
        <v>320.8700000000099</v>
      </c>
      <c r="AN364" s="13"/>
      <c r="AO364" s="13"/>
      <c r="AP364" s="20">
        <f t="shared" si="23"/>
        <v>16858.669999999998</v>
      </c>
      <c r="AQ364" s="13" t="str">
        <f>IF(TabProd[[#This Row],[Total Daily]]=0,"",TabProd[[#This Row],[Total]]/TabProd[[#This Row],[Total Daily]])</f>
        <v/>
      </c>
    </row>
    <row r="365" spans="1:43" x14ac:dyDescent="0.3">
      <c r="A365" s="26">
        <v>46082</v>
      </c>
      <c r="B365" s="24" t="s">
        <v>101</v>
      </c>
      <c r="C365" s="14"/>
      <c r="D365" s="22">
        <v>3683</v>
      </c>
      <c r="E365" s="15" t="s">
        <v>11</v>
      </c>
      <c r="F365" s="15" t="s">
        <v>28</v>
      </c>
      <c r="G365" s="15" t="s">
        <v>145</v>
      </c>
      <c r="H365" s="22">
        <v>5391</v>
      </c>
      <c r="I365" s="27">
        <v>46105</v>
      </c>
      <c r="J365" s="27">
        <v>46121</v>
      </c>
      <c r="K365" s="28">
        <v>69913.91</v>
      </c>
      <c r="L365" s="29">
        <f>SUM(TabProd[[#This Row],[Personal]:[Engineering]])</f>
        <v>69913.91</v>
      </c>
      <c r="M365" s="31" t="str">
        <f>IF(TabProd[[#This Row],[Amount Charged]]&lt;&gt;TabProd[[#This Row],[Value]],TabProd[[#This Row],[Amount Charged]]-TabProd[[#This Row],[Value]],"")</f>
        <v/>
      </c>
      <c r="N365" s="24">
        <v>5653</v>
      </c>
      <c r="O365" s="27">
        <v>46122</v>
      </c>
      <c r="P365" s="37">
        <v>1878</v>
      </c>
      <c r="Q365" s="34">
        <v>61531.16</v>
      </c>
      <c r="R365" s="16">
        <v>46127</v>
      </c>
      <c r="S365" s="15">
        <f t="shared" si="20"/>
        <v>6</v>
      </c>
      <c r="T365" s="38">
        <v>1153</v>
      </c>
      <c r="U365" s="34">
        <f>TabProd[[#This Row],[Material]]+TabProd[[#This Row],[Log de Materials]]</f>
        <v>8382.75</v>
      </c>
      <c r="V365" s="16">
        <v>46127</v>
      </c>
      <c r="W365" s="15">
        <f t="shared" si="21"/>
        <v>6</v>
      </c>
      <c r="X365" s="23">
        <f>TabProd[[#This Row],[Value]]-TabProd[[#This Row],[InvoiceTotal Value]]-TabProd[[#This Row],[Rental Equipment Invoice Value]]+AR365</f>
        <v>0</v>
      </c>
      <c r="Y365" s="14">
        <v>23</v>
      </c>
      <c r="Z365" s="14">
        <v>1</v>
      </c>
      <c r="AA365" s="15">
        <f t="shared" si="22"/>
        <v>24</v>
      </c>
      <c r="AB365" s="13">
        <v>57072</v>
      </c>
      <c r="AC365" s="13">
        <v>1129</v>
      </c>
      <c r="AD365" s="13">
        <v>1200</v>
      </c>
      <c r="AE365" s="13">
        <v>2130.16</v>
      </c>
      <c r="AF365" s="13"/>
      <c r="AG365" s="13">
        <v>4560</v>
      </c>
      <c r="AH365" s="13">
        <v>3822.75</v>
      </c>
      <c r="AI365" s="13"/>
      <c r="AJ365" s="13"/>
      <c r="AK365" s="13"/>
      <c r="AL365" s="13"/>
      <c r="AM365" s="13"/>
      <c r="AN365" s="13"/>
      <c r="AO365" s="13"/>
      <c r="AP365" s="20">
        <f t="shared" si="23"/>
        <v>69913.91</v>
      </c>
      <c r="AQ365" s="13">
        <f>IF(TabProd[[#This Row],[Total Daily]]=0,"",TabProd[[#This Row],[Total]]/TabProd[[#This Row],[Total Daily]])</f>
        <v>2913.0795833333336</v>
      </c>
    </row>
    <row r="366" spans="1:43" x14ac:dyDescent="0.3">
      <c r="A366" s="26">
        <v>46113</v>
      </c>
      <c r="B366" s="24" t="s">
        <v>101</v>
      </c>
      <c r="C366" s="14"/>
      <c r="D366" s="22">
        <v>3683</v>
      </c>
      <c r="E366" s="15" t="s">
        <v>11</v>
      </c>
      <c r="F366" s="15" t="s">
        <v>28</v>
      </c>
      <c r="G366" s="15" t="s">
        <v>145</v>
      </c>
      <c r="H366" s="22">
        <v>5391</v>
      </c>
      <c r="I366" s="27">
        <v>46105</v>
      </c>
      <c r="J366" s="27">
        <v>46121</v>
      </c>
      <c r="K366" s="28">
        <v>84149.95</v>
      </c>
      <c r="L366" s="29">
        <f>SUM(TabProd[[#This Row],[Personal]:[Engineering]])</f>
        <v>84149.95</v>
      </c>
      <c r="M366" s="31" t="str">
        <f>IF(TabProd[[#This Row],[Amount Charged]]&lt;&gt;TabProd[[#This Row],[Value]],TabProd[[#This Row],[Amount Charged]]-TabProd[[#This Row],[Value]],"")</f>
        <v/>
      </c>
      <c r="N366" s="24">
        <v>5653</v>
      </c>
      <c r="O366" s="27">
        <v>46122</v>
      </c>
      <c r="P366" s="37">
        <v>1878</v>
      </c>
      <c r="Q366" s="34">
        <v>87187.199999999997</v>
      </c>
      <c r="R366" s="16">
        <v>46127</v>
      </c>
      <c r="S366" s="15">
        <f t="shared" si="20"/>
        <v>6</v>
      </c>
      <c r="T366" s="38">
        <v>1153</v>
      </c>
      <c r="U366" s="34">
        <f>TabProd[[#This Row],[Material]]+TabProd[[#This Row],[Log de Materials]]</f>
        <v>-3037.25</v>
      </c>
      <c r="V366" s="16">
        <v>46127</v>
      </c>
      <c r="W366" s="15">
        <f t="shared" si="21"/>
        <v>6</v>
      </c>
      <c r="X366" s="23">
        <f>TabProd[[#This Row],[Value]]-TabProd[[#This Row],[InvoiceTotal Value]]-TabProd[[#This Row],[Rental Equipment Invoice Value]]+AR366</f>
        <v>0</v>
      </c>
      <c r="Y366" s="14">
        <v>24</v>
      </c>
      <c r="Z366" s="14"/>
      <c r="AA366" s="15">
        <f t="shared" si="22"/>
        <v>24</v>
      </c>
      <c r="AB366" s="13">
        <v>60819</v>
      </c>
      <c r="AC366" s="13"/>
      <c r="AD366" s="13">
        <v>25835.66</v>
      </c>
      <c r="AE366" s="13">
        <v>532.54</v>
      </c>
      <c r="AF366" s="13"/>
      <c r="AG366" s="13">
        <v>-560</v>
      </c>
      <c r="AH366" s="13">
        <v>-2477.25</v>
      </c>
      <c r="AI366" s="13"/>
      <c r="AJ366" s="13"/>
      <c r="AK366" s="13"/>
      <c r="AL366" s="13"/>
      <c r="AM366" s="13"/>
      <c r="AN366" s="13"/>
      <c r="AO366" s="13"/>
      <c r="AP366" s="20">
        <f t="shared" si="23"/>
        <v>84149.95</v>
      </c>
      <c r="AQ366" s="13">
        <f>IF(TabProd[[#This Row],[Total Daily]]=0,"",TabProd[[#This Row],[Total]]/TabProd[[#This Row],[Total Daily]])</f>
        <v>3506.2479166666667</v>
      </c>
    </row>
    <row r="367" spans="1:43" x14ac:dyDescent="0.3">
      <c r="A367" s="26">
        <v>46082</v>
      </c>
      <c r="B367" s="24"/>
      <c r="C367" s="14"/>
      <c r="D367" s="22">
        <v>3630</v>
      </c>
      <c r="E367" s="15" t="s">
        <v>11</v>
      </c>
      <c r="F367" s="15" t="s">
        <v>53</v>
      </c>
      <c r="G367" s="15" t="s">
        <v>159</v>
      </c>
      <c r="H367" s="22">
        <v>5242</v>
      </c>
      <c r="I367" s="27">
        <v>46105</v>
      </c>
      <c r="J367" s="27">
        <v>46116</v>
      </c>
      <c r="K367" s="28">
        <v>101646.39999999999</v>
      </c>
      <c r="L367" s="29">
        <f>SUM(TabProd[[#This Row],[Personal]:[Engineering]])</f>
        <v>101646.39999999999</v>
      </c>
      <c r="M367" s="31" t="str">
        <f>IF(TabProd[[#This Row],[Amount Charged]]&lt;&gt;TabProd[[#This Row],[Value]],TabProd[[#This Row],[Amount Charged]]-TabProd[[#This Row],[Value]],"")</f>
        <v/>
      </c>
      <c r="N367" s="24" t="s">
        <v>224</v>
      </c>
      <c r="O367" s="27">
        <v>46160</v>
      </c>
      <c r="P367" s="37">
        <v>2020</v>
      </c>
      <c r="Q367" s="34">
        <v>42745.9</v>
      </c>
      <c r="R367" s="16">
        <v>46184</v>
      </c>
      <c r="S367" s="15">
        <f t="shared" si="20"/>
        <v>68</v>
      </c>
      <c r="T367" s="38">
        <v>1244</v>
      </c>
      <c r="U367" s="34">
        <v>58900.5</v>
      </c>
      <c r="V367" s="16">
        <v>46184</v>
      </c>
      <c r="W367" s="15">
        <f t="shared" si="21"/>
        <v>68</v>
      </c>
      <c r="X367" s="23">
        <f>TabProd[[#This Row],[Value]]-TabProd[[#This Row],[InvoiceTotal Value]]-TabProd[[#This Row],[Rental Equipment Invoice Value]]+AR367</f>
        <v>-7.2759576141834259E-12</v>
      </c>
      <c r="Y367" s="14">
        <v>24</v>
      </c>
      <c r="Z367" s="14"/>
      <c r="AA367" s="15">
        <f t="shared" si="22"/>
        <v>24</v>
      </c>
      <c r="AB367" s="13">
        <v>55406.400000000001</v>
      </c>
      <c r="AC367" s="13"/>
      <c r="AD367" s="13">
        <v>1740</v>
      </c>
      <c r="AE367" s="13"/>
      <c r="AF367" s="13"/>
      <c r="AG367" s="13">
        <v>44500</v>
      </c>
      <c r="AH367" s="13"/>
      <c r="AI367" s="13"/>
      <c r="AJ367" s="13"/>
      <c r="AK367" s="13"/>
      <c r="AL367" s="13"/>
      <c r="AM367" s="13"/>
      <c r="AN367" s="13"/>
      <c r="AO367" s="13"/>
      <c r="AP367" s="20">
        <f t="shared" si="23"/>
        <v>101646.39999999999</v>
      </c>
      <c r="AQ367" s="13">
        <f>IF(TabProd[[#This Row],[Total Daily]]=0,"",TabProd[[#This Row],[Total]]/TabProd[[#This Row],[Total Daily]])</f>
        <v>4235.2666666666664</v>
      </c>
    </row>
    <row r="368" spans="1:43" x14ac:dyDescent="0.3">
      <c r="A368" s="26">
        <v>46113</v>
      </c>
      <c r="B368" s="24"/>
      <c r="C368" s="14"/>
      <c r="D368" s="22">
        <v>3630</v>
      </c>
      <c r="E368" s="15" t="s">
        <v>11</v>
      </c>
      <c r="F368" s="15" t="s">
        <v>53</v>
      </c>
      <c r="G368" s="15" t="s">
        <v>159</v>
      </c>
      <c r="H368" s="22">
        <v>5242</v>
      </c>
      <c r="I368" s="27">
        <v>46105</v>
      </c>
      <c r="J368" s="27">
        <v>46116</v>
      </c>
      <c r="K368" s="28">
        <v>83257.399999999994</v>
      </c>
      <c r="L368" s="29">
        <f>SUM(TabProd[[#This Row],[Personal]:[Engineering]])</f>
        <v>83257.399999999994</v>
      </c>
      <c r="M368" s="31" t="str">
        <f>IF(TabProd[[#This Row],[Amount Charged]]&lt;&gt;TabProd[[#This Row],[Value]],TabProd[[#This Row],[Amount Charged]]-TabProd[[#This Row],[Value]],"")</f>
        <v/>
      </c>
      <c r="N368" s="24" t="s">
        <v>224</v>
      </c>
      <c r="O368" s="27">
        <v>46160</v>
      </c>
      <c r="P368" s="37">
        <v>2020</v>
      </c>
      <c r="Q368" s="34"/>
      <c r="R368" s="16">
        <v>46184</v>
      </c>
      <c r="S368" s="15">
        <f t="shared" si="20"/>
        <v>68</v>
      </c>
      <c r="T368" s="38">
        <v>1244</v>
      </c>
      <c r="U368" s="34">
        <v>18297</v>
      </c>
      <c r="V368" s="16">
        <v>46184</v>
      </c>
      <c r="W368" s="15">
        <f t="shared" si="21"/>
        <v>68</v>
      </c>
      <c r="X368" s="23">
        <f>TabProd[[#This Row],[Value]]-TabProd[[#This Row],[InvoiceTotal Value]]-TabProd[[#This Row],[Rental Equipment Invoice Value]]+AR368</f>
        <v>64960.399999999994</v>
      </c>
      <c r="Y368" s="14">
        <v>9</v>
      </c>
      <c r="Z368" s="14"/>
      <c r="AA368" s="15">
        <f t="shared" si="22"/>
        <v>9</v>
      </c>
      <c r="AB368" s="13">
        <v>20777.400000000001</v>
      </c>
      <c r="AC368" s="13"/>
      <c r="AD368" s="13">
        <v>1740</v>
      </c>
      <c r="AE368" s="13"/>
      <c r="AF368" s="13"/>
      <c r="AG368" s="13">
        <v>58740</v>
      </c>
      <c r="AH368" s="13">
        <v>2000</v>
      </c>
      <c r="AI368" s="13"/>
      <c r="AJ368" s="13"/>
      <c r="AK368" s="13"/>
      <c r="AL368" s="13"/>
      <c r="AM368" s="13"/>
      <c r="AN368" s="13"/>
      <c r="AO368" s="13"/>
      <c r="AP368" s="20">
        <f t="shared" si="23"/>
        <v>83257.399999999994</v>
      </c>
      <c r="AQ368" s="13">
        <f>IF(TabProd[[#This Row],[Total Daily]]=0,"",TabProd[[#This Row],[Total]]/TabProd[[#This Row],[Total Daily]])</f>
        <v>9250.8222222222212</v>
      </c>
    </row>
    <row r="369" spans="1:43" x14ac:dyDescent="0.3">
      <c r="A369" s="26">
        <v>46082</v>
      </c>
      <c r="B369" s="24" t="s">
        <v>101</v>
      </c>
      <c r="C369" s="14"/>
      <c r="D369" s="22">
        <v>3820</v>
      </c>
      <c r="E369" s="15" t="s">
        <v>11</v>
      </c>
      <c r="F369" s="15" t="s">
        <v>35</v>
      </c>
      <c r="G369" s="15" t="s">
        <v>106</v>
      </c>
      <c r="H369" s="22">
        <v>5428</v>
      </c>
      <c r="I369" s="27">
        <v>46106</v>
      </c>
      <c r="J369" s="27">
        <v>46120</v>
      </c>
      <c r="K369" s="28">
        <v>32000</v>
      </c>
      <c r="L369" s="29">
        <f>SUM(TabProd[[#This Row],[Personal]:[Engineering]])</f>
        <v>32000</v>
      </c>
      <c r="M369" s="31" t="str">
        <f>IF(TabProd[[#This Row],[Amount Charged]]&lt;&gt;TabProd[[#This Row],[Value]],TabProd[[#This Row],[Amount Charged]]-TabProd[[#This Row],[Value]],"")</f>
        <v/>
      </c>
      <c r="N369" s="24">
        <v>5657</v>
      </c>
      <c r="O369" s="27">
        <v>46136</v>
      </c>
      <c r="P369" s="37">
        <v>1915</v>
      </c>
      <c r="Q369" s="34">
        <v>32000</v>
      </c>
      <c r="R369" s="16">
        <v>46146</v>
      </c>
      <c r="S369" s="15">
        <f t="shared" si="20"/>
        <v>26</v>
      </c>
      <c r="T369" s="38"/>
      <c r="U369" s="34"/>
      <c r="V369" s="16"/>
      <c r="W369" s="15" t="str">
        <f t="shared" si="21"/>
        <v/>
      </c>
      <c r="X369" s="23">
        <f>TabProd[[#This Row],[Value]]-TabProd[[#This Row],[InvoiceTotal Value]]-TabProd[[#This Row],[Rental Equipment Invoice Value]]+AR369</f>
        <v>0</v>
      </c>
      <c r="Y369" s="14">
        <v>21</v>
      </c>
      <c r="Z369" s="14"/>
      <c r="AA369" s="15">
        <f t="shared" si="22"/>
        <v>21</v>
      </c>
      <c r="AB369" s="13">
        <v>32000</v>
      </c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20">
        <f t="shared" si="23"/>
        <v>32000</v>
      </c>
      <c r="AQ369" s="13">
        <f>IF(TabProd[[#This Row],[Total Daily]]=0,"",TabProd[[#This Row],[Total]]/TabProd[[#This Row],[Total Daily]])</f>
        <v>1523.8095238095239</v>
      </c>
    </row>
    <row r="370" spans="1:43" x14ac:dyDescent="0.3">
      <c r="A370" s="26">
        <v>46113</v>
      </c>
      <c r="B370" s="24" t="s">
        <v>101</v>
      </c>
      <c r="C370" s="14"/>
      <c r="D370" s="22">
        <v>3820</v>
      </c>
      <c r="E370" s="15" t="s">
        <v>11</v>
      </c>
      <c r="F370" s="15" t="s">
        <v>35</v>
      </c>
      <c r="G370" s="15" t="s">
        <v>106</v>
      </c>
      <c r="H370" s="22">
        <v>5428</v>
      </c>
      <c r="I370" s="27">
        <v>46106</v>
      </c>
      <c r="J370" s="27">
        <v>46120</v>
      </c>
      <c r="K370" s="28">
        <v>55753.39</v>
      </c>
      <c r="L370" s="29">
        <f>SUM(TabProd[[#This Row],[Personal]:[Engineering]])</f>
        <v>55753.39</v>
      </c>
      <c r="M370" s="31" t="str">
        <f>IF(TabProd[[#This Row],[Amount Charged]]&lt;&gt;TabProd[[#This Row],[Value]],TabProd[[#This Row],[Amount Charged]]-TabProd[[#This Row],[Value]],"")</f>
        <v/>
      </c>
      <c r="N370" s="24">
        <v>5657</v>
      </c>
      <c r="O370" s="27">
        <v>46136</v>
      </c>
      <c r="P370" s="37">
        <v>1915</v>
      </c>
      <c r="Q370" s="34">
        <v>55753.39</v>
      </c>
      <c r="R370" s="16">
        <v>46146</v>
      </c>
      <c r="S370" s="15">
        <f t="shared" si="20"/>
        <v>26</v>
      </c>
      <c r="T370" s="38"/>
      <c r="U370" s="34"/>
      <c r="V370" s="16"/>
      <c r="W370" s="15" t="str">
        <f t="shared" si="21"/>
        <v/>
      </c>
      <c r="X370" s="23">
        <f>TabProd[[#This Row],[Value]]-TabProd[[#This Row],[InvoiceTotal Value]]-TabProd[[#This Row],[Rental Equipment Invoice Value]]+AR370</f>
        <v>0</v>
      </c>
      <c r="Y370" s="14">
        <v>21</v>
      </c>
      <c r="Z370" s="14"/>
      <c r="AA370" s="15">
        <f t="shared" si="22"/>
        <v>21</v>
      </c>
      <c r="AB370" s="13">
        <v>55570</v>
      </c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>
        <v>183.39</v>
      </c>
      <c r="AN370" s="13"/>
      <c r="AO370" s="13"/>
      <c r="AP370" s="20">
        <f t="shared" si="23"/>
        <v>55753.39</v>
      </c>
      <c r="AQ370" s="13">
        <f>IF(TabProd[[#This Row],[Total Daily]]=0,"",TabProd[[#This Row],[Total]]/TabProd[[#This Row],[Total Daily]])</f>
        <v>2654.9233333333332</v>
      </c>
    </row>
    <row r="371" spans="1:43" x14ac:dyDescent="0.3">
      <c r="A371" s="26">
        <v>46143</v>
      </c>
      <c r="B371" s="24" t="s">
        <v>101</v>
      </c>
      <c r="C371" s="14"/>
      <c r="D371" s="22">
        <v>3448</v>
      </c>
      <c r="E371" s="15" t="s">
        <v>11</v>
      </c>
      <c r="F371" s="15" t="s">
        <v>39</v>
      </c>
      <c r="G371" s="15" t="s">
        <v>161</v>
      </c>
      <c r="H371" s="22">
        <v>4706</v>
      </c>
      <c r="I371" s="27">
        <v>46107</v>
      </c>
      <c r="J371" s="27">
        <v>46151</v>
      </c>
      <c r="K371" s="28">
        <v>223919.21</v>
      </c>
      <c r="L371" s="29">
        <f>SUM(TabProd[[#This Row],[Personal]:[Engineering]])</f>
        <v>223919.20999999996</v>
      </c>
      <c r="M371" s="31" t="str">
        <f>IF(TabProd[[#This Row],[Amount Charged]]&lt;&gt;TabProd[[#This Row],[Value]],TabProd[[#This Row],[Amount Charged]]-TabProd[[#This Row],[Value]],"")</f>
        <v/>
      </c>
      <c r="N371" s="24">
        <v>5590</v>
      </c>
      <c r="O371" s="27">
        <v>46149</v>
      </c>
      <c r="P371" s="37" t="s">
        <v>162</v>
      </c>
      <c r="Q371" s="34">
        <v>44136.61</v>
      </c>
      <c r="R371" s="16">
        <v>46164</v>
      </c>
      <c r="S371" s="15">
        <f t="shared" si="20"/>
        <v>13</v>
      </c>
      <c r="T371" s="38" t="s">
        <v>163</v>
      </c>
      <c r="U371" s="34">
        <v>179782.59999999998</v>
      </c>
      <c r="V371" s="16">
        <v>46164</v>
      </c>
      <c r="W371" s="15">
        <f t="shared" si="21"/>
        <v>13</v>
      </c>
      <c r="X371" s="23">
        <f>TabProd[[#This Row],[Value]]-TabProd[[#This Row],[InvoiceTotal Value]]-TabProd[[#This Row],[Rental Equipment Invoice Value]]+AR371</f>
        <v>0</v>
      </c>
      <c r="Y371" s="14">
        <v>18</v>
      </c>
      <c r="Z371" s="14"/>
      <c r="AA371" s="15">
        <f t="shared" si="22"/>
        <v>18</v>
      </c>
      <c r="AB371" s="13">
        <v>39273</v>
      </c>
      <c r="AC371" s="13"/>
      <c r="AD371" s="13">
        <v>4858.5599999999995</v>
      </c>
      <c r="AE371" s="13">
        <v>290.05</v>
      </c>
      <c r="AF371" s="13"/>
      <c r="AG371" s="13">
        <v>179782.59999999998</v>
      </c>
      <c r="AH371" s="13"/>
      <c r="AI371" s="13"/>
      <c r="AJ371" s="13"/>
      <c r="AK371" s="13"/>
      <c r="AL371" s="13">
        <v>-285</v>
      </c>
      <c r="AM371" s="13"/>
      <c r="AN371" s="13"/>
      <c r="AO371" s="13"/>
      <c r="AP371" s="20">
        <f t="shared" si="23"/>
        <v>223919.20999999996</v>
      </c>
      <c r="AQ371" s="13">
        <f>IF(TabProd[[#This Row],[Total Daily]]=0,"",TabProd[[#This Row],[Total]]/TabProd[[#This Row],[Total Daily]])</f>
        <v>12439.956111111109</v>
      </c>
    </row>
    <row r="372" spans="1:43" x14ac:dyDescent="0.3">
      <c r="A372" s="26">
        <v>46082</v>
      </c>
      <c r="B372" s="24" t="s">
        <v>101</v>
      </c>
      <c r="C372" s="14"/>
      <c r="D372" s="22">
        <v>3448</v>
      </c>
      <c r="E372" s="15" t="s">
        <v>11</v>
      </c>
      <c r="F372" s="15" t="s">
        <v>39</v>
      </c>
      <c r="G372" s="15" t="s">
        <v>161</v>
      </c>
      <c r="H372" s="22">
        <v>4706</v>
      </c>
      <c r="I372" s="27">
        <v>46107</v>
      </c>
      <c r="J372" s="27">
        <v>46151</v>
      </c>
      <c r="K372" s="28">
        <v>133110</v>
      </c>
      <c r="L372" s="29">
        <f>SUM(TabProd[[#This Row],[Personal]:[Engineering]])</f>
        <v>133110</v>
      </c>
      <c r="M372" s="31" t="str">
        <f>IF(TabProd[[#This Row],[Amount Charged]]&lt;&gt;TabProd[[#This Row],[Value]],TabProd[[#This Row],[Amount Charged]]-TabProd[[#This Row],[Value]],"")</f>
        <v/>
      </c>
      <c r="N372" s="24">
        <v>5590</v>
      </c>
      <c r="O372" s="27">
        <v>46149</v>
      </c>
      <c r="P372" s="37" t="s">
        <v>162</v>
      </c>
      <c r="Q372" s="34">
        <v>121410</v>
      </c>
      <c r="R372" s="16">
        <v>46164</v>
      </c>
      <c r="S372" s="15">
        <f t="shared" si="20"/>
        <v>13</v>
      </c>
      <c r="T372" s="38" t="s">
        <v>163</v>
      </c>
      <c r="U372" s="34">
        <v>11700</v>
      </c>
      <c r="V372" s="16">
        <v>46164</v>
      </c>
      <c r="W372" s="15">
        <f t="shared" si="21"/>
        <v>13</v>
      </c>
      <c r="X372" s="23">
        <f>TabProd[[#This Row],[Value]]-TabProd[[#This Row],[InvoiceTotal Value]]-TabProd[[#This Row],[Rental Equipment Invoice Value]]+AR372</f>
        <v>0</v>
      </c>
      <c r="Y372" s="14">
        <v>65</v>
      </c>
      <c r="Z372" s="14"/>
      <c r="AA372" s="15">
        <f t="shared" si="22"/>
        <v>65</v>
      </c>
      <c r="AB372" s="13">
        <v>121410</v>
      </c>
      <c r="AC372" s="13"/>
      <c r="AD372" s="13"/>
      <c r="AE372" s="13"/>
      <c r="AF372" s="13"/>
      <c r="AG372" s="13">
        <v>11700</v>
      </c>
      <c r="AH372" s="13"/>
      <c r="AI372" s="13"/>
      <c r="AJ372" s="13"/>
      <c r="AK372" s="13"/>
      <c r="AL372" s="13"/>
      <c r="AM372" s="13"/>
      <c r="AN372" s="13"/>
      <c r="AO372" s="13"/>
      <c r="AP372" s="20">
        <f t="shared" si="23"/>
        <v>133110</v>
      </c>
      <c r="AQ372" s="13">
        <f>IF(TabProd[[#This Row],[Total Daily]]=0,"",TabProd[[#This Row],[Total]]/TabProd[[#This Row],[Total Daily]])</f>
        <v>2047.8461538461538</v>
      </c>
    </row>
    <row r="373" spans="1:43" x14ac:dyDescent="0.3">
      <c r="A373" s="26">
        <v>46113</v>
      </c>
      <c r="B373" s="24" t="s">
        <v>101</v>
      </c>
      <c r="C373" s="14"/>
      <c r="D373" s="22">
        <v>3448</v>
      </c>
      <c r="E373" s="15" t="s">
        <v>11</v>
      </c>
      <c r="F373" s="15" t="s">
        <v>39</v>
      </c>
      <c r="G373" s="15" t="s">
        <v>161</v>
      </c>
      <c r="H373" s="22">
        <v>4706</v>
      </c>
      <c r="I373" s="27">
        <v>46107</v>
      </c>
      <c r="J373" s="27">
        <v>46151</v>
      </c>
      <c r="K373" s="28">
        <v>632847.97</v>
      </c>
      <c r="L373" s="29">
        <f>SUM(TabProd[[#This Row],[Personal]:[Engineering]])</f>
        <v>632847.97</v>
      </c>
      <c r="M373" s="31" t="str">
        <f>IF(TabProd[[#This Row],[Amount Charged]]&lt;&gt;TabProd[[#This Row],[Value]],TabProd[[#This Row],[Amount Charged]]-TabProd[[#This Row],[Value]],"")</f>
        <v/>
      </c>
      <c r="N373" s="24">
        <v>5590</v>
      </c>
      <c r="O373" s="27">
        <v>46149</v>
      </c>
      <c r="P373" s="37" t="s">
        <v>162</v>
      </c>
      <c r="Q373" s="34">
        <v>305470.57</v>
      </c>
      <c r="R373" s="16">
        <v>46164</v>
      </c>
      <c r="S373" s="15">
        <f t="shared" si="20"/>
        <v>13</v>
      </c>
      <c r="T373" s="38" t="s">
        <v>163</v>
      </c>
      <c r="U373" s="34">
        <v>327377.40000000002</v>
      </c>
      <c r="V373" s="16">
        <v>46164</v>
      </c>
      <c r="W373" s="15">
        <f t="shared" si="21"/>
        <v>13</v>
      </c>
      <c r="X373" s="23">
        <f>TabProd[[#This Row],[Value]]-TabProd[[#This Row],[InvoiceTotal Value]]-TabProd[[#This Row],[Rental Equipment Invoice Value]]+AR373</f>
        <v>-5.8207660913467407E-11</v>
      </c>
      <c r="Y373" s="14">
        <v>118</v>
      </c>
      <c r="Z373" s="14"/>
      <c r="AA373" s="15">
        <f t="shared" si="22"/>
        <v>118</v>
      </c>
      <c r="AB373" s="13">
        <v>263568</v>
      </c>
      <c r="AC373" s="13"/>
      <c r="AD373" s="13">
        <v>30613</v>
      </c>
      <c r="AE373" s="13">
        <v>-493.86999999999989</v>
      </c>
      <c r="AF373" s="13"/>
      <c r="AG373" s="13">
        <v>327377.40000000002</v>
      </c>
      <c r="AH373" s="13"/>
      <c r="AI373" s="13"/>
      <c r="AJ373" s="13"/>
      <c r="AK373" s="13"/>
      <c r="AL373" s="13">
        <v>11471.25</v>
      </c>
      <c r="AM373" s="13"/>
      <c r="AN373" s="13">
        <v>312.19</v>
      </c>
      <c r="AO373" s="13"/>
      <c r="AP373" s="20">
        <f t="shared" si="23"/>
        <v>632847.97</v>
      </c>
      <c r="AQ373" s="13">
        <f>IF(TabProd[[#This Row],[Total Daily]]=0,"",TabProd[[#This Row],[Total]]/TabProd[[#This Row],[Total Daily]])</f>
        <v>5363.118389830508</v>
      </c>
    </row>
    <row r="374" spans="1:43" x14ac:dyDescent="0.3">
      <c r="A374" s="26">
        <v>46082</v>
      </c>
      <c r="B374" s="24" t="s">
        <v>101</v>
      </c>
      <c r="C374" s="14"/>
      <c r="D374" s="22">
        <v>3710</v>
      </c>
      <c r="E374" s="15" t="s">
        <v>11</v>
      </c>
      <c r="F374" s="15" t="s">
        <v>49</v>
      </c>
      <c r="G374" s="15" t="s">
        <v>186</v>
      </c>
      <c r="H374" s="22">
        <v>5458</v>
      </c>
      <c r="I374" s="27">
        <v>46107</v>
      </c>
      <c r="J374" s="27">
        <v>46108</v>
      </c>
      <c r="K374" s="28">
        <v>40613.53</v>
      </c>
      <c r="L374" s="29">
        <f>SUM(TabProd[[#This Row],[Personal]:[Engineering]])</f>
        <v>40613.53</v>
      </c>
      <c r="M374" s="31" t="str">
        <f>IF(TabProd[[#This Row],[Amount Charged]]&lt;&gt;TabProd[[#This Row],[Value]],TabProd[[#This Row],[Amount Charged]]-TabProd[[#This Row],[Value]],"")</f>
        <v/>
      </c>
      <c r="N374" s="24">
        <v>5654</v>
      </c>
      <c r="O374" s="27">
        <v>46122</v>
      </c>
      <c r="P374" s="37">
        <v>35</v>
      </c>
      <c r="Q374" s="34">
        <v>15597.81</v>
      </c>
      <c r="R374" s="16">
        <v>46127</v>
      </c>
      <c r="S374" s="15">
        <f t="shared" si="20"/>
        <v>19</v>
      </c>
      <c r="T374" s="38">
        <v>2565</v>
      </c>
      <c r="U374" s="34">
        <v>25015.72</v>
      </c>
      <c r="V374" s="16">
        <v>46127</v>
      </c>
      <c r="W374" s="15">
        <f t="shared" si="21"/>
        <v>19</v>
      </c>
      <c r="X374" s="23">
        <f>TabProd[[#This Row],[Value]]-TabProd[[#This Row],[InvoiceTotal Value]]-TabProd[[#This Row],[Rental Equipment Invoice Value]]+AR374</f>
        <v>0</v>
      </c>
      <c r="Y374" s="14">
        <v>6</v>
      </c>
      <c r="Z374" s="14"/>
      <c r="AA374" s="15">
        <f t="shared" si="22"/>
        <v>6</v>
      </c>
      <c r="AB374" s="13">
        <v>11494.02</v>
      </c>
      <c r="AC374" s="13"/>
      <c r="AD374" s="13">
        <v>2287.23</v>
      </c>
      <c r="AE374" s="13">
        <v>1816.56</v>
      </c>
      <c r="AF374" s="13"/>
      <c r="AG374" s="13">
        <v>16308.5</v>
      </c>
      <c r="AH374" s="13">
        <v>8707.2199999999993</v>
      </c>
      <c r="AI374" s="13"/>
      <c r="AJ374" s="13"/>
      <c r="AK374" s="13"/>
      <c r="AL374" s="13"/>
      <c r="AM374" s="13"/>
      <c r="AN374" s="13"/>
      <c r="AO374" s="13"/>
      <c r="AP374" s="20">
        <f t="shared" si="23"/>
        <v>40613.53</v>
      </c>
      <c r="AQ374" s="13">
        <f>IF(TabProd[[#This Row],[Total Daily]]=0,"",TabProd[[#This Row],[Total]]/TabProd[[#This Row],[Total Daily]])</f>
        <v>6768.9216666666662</v>
      </c>
    </row>
    <row r="375" spans="1:43" x14ac:dyDescent="0.3">
      <c r="A375" s="26">
        <v>46082</v>
      </c>
      <c r="B375" s="24" t="s">
        <v>101</v>
      </c>
      <c r="C375" s="14"/>
      <c r="D375" s="22">
        <v>3808</v>
      </c>
      <c r="E375" s="15" t="s">
        <v>9</v>
      </c>
      <c r="F375" s="15" t="s">
        <v>26</v>
      </c>
      <c r="G375" s="15" t="s">
        <v>153</v>
      </c>
      <c r="H375" s="22">
        <v>3380</v>
      </c>
      <c r="I375" s="27">
        <v>46108</v>
      </c>
      <c r="J375" s="27">
        <v>46122</v>
      </c>
      <c r="K375" s="28">
        <v>32529</v>
      </c>
      <c r="L375" s="29">
        <f>SUM(TabProd[[#This Row],[Personal]:[Engineering]])</f>
        <v>32529</v>
      </c>
      <c r="M375" s="31" t="str">
        <f>IF(TabProd[[#This Row],[Amount Charged]]&lt;&gt;TabProd[[#This Row],[Value]],TabProd[[#This Row],[Amount Charged]]-TabProd[[#This Row],[Value]],"")</f>
        <v/>
      </c>
      <c r="N375" s="24">
        <v>5651</v>
      </c>
      <c r="O375" s="27">
        <v>46126</v>
      </c>
      <c r="P375" s="37">
        <v>1901</v>
      </c>
      <c r="Q375" s="34">
        <v>32529</v>
      </c>
      <c r="R375" s="16">
        <v>46132</v>
      </c>
      <c r="S375" s="15">
        <f t="shared" si="20"/>
        <v>10</v>
      </c>
      <c r="T375" s="38"/>
      <c r="U375" s="34"/>
      <c r="V375" s="16"/>
      <c r="W375" s="15" t="str">
        <f t="shared" si="21"/>
        <v/>
      </c>
      <c r="X375" s="23">
        <f>TabProd[[#This Row],[Value]]-TabProd[[#This Row],[InvoiceTotal Value]]-TabProd[[#This Row],[Rental Equipment Invoice Value]]+AR375</f>
        <v>0</v>
      </c>
      <c r="Y375" s="14">
        <v>15</v>
      </c>
      <c r="Z375" s="14"/>
      <c r="AA375" s="15">
        <f t="shared" si="22"/>
        <v>15</v>
      </c>
      <c r="AB375" s="13">
        <v>29323</v>
      </c>
      <c r="AC375" s="13"/>
      <c r="AD375" s="13">
        <v>3206</v>
      </c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20">
        <f t="shared" si="23"/>
        <v>32529</v>
      </c>
      <c r="AQ375" s="13">
        <f>IF(TabProd[[#This Row],[Total Daily]]=0,"",TabProd[[#This Row],[Total]]/TabProd[[#This Row],[Total Daily]])</f>
        <v>2168.6</v>
      </c>
    </row>
    <row r="376" spans="1:43" x14ac:dyDescent="0.3">
      <c r="A376" s="26">
        <v>46113</v>
      </c>
      <c r="B376" s="24" t="s">
        <v>101</v>
      </c>
      <c r="C376" s="14"/>
      <c r="D376" s="22">
        <v>3808</v>
      </c>
      <c r="E376" s="15" t="s">
        <v>9</v>
      </c>
      <c r="F376" s="15" t="s">
        <v>26</v>
      </c>
      <c r="G376" s="15" t="s">
        <v>153</v>
      </c>
      <c r="H376" s="22">
        <v>3380</v>
      </c>
      <c r="I376" s="27">
        <v>46108</v>
      </c>
      <c r="J376" s="27">
        <v>46122</v>
      </c>
      <c r="K376" s="28">
        <v>65189.43</v>
      </c>
      <c r="L376" s="29">
        <f>SUM(TabProd[[#This Row],[Personal]:[Engineering]])</f>
        <v>65189.430000000008</v>
      </c>
      <c r="M376" s="31" t="str">
        <f>IF(TabProd[[#This Row],[Amount Charged]]&lt;&gt;TabProd[[#This Row],[Value]],TabProd[[#This Row],[Amount Charged]]-TabProd[[#This Row],[Value]],"")</f>
        <v/>
      </c>
      <c r="N376" s="24">
        <v>5651</v>
      </c>
      <c r="O376" s="27">
        <v>46126</v>
      </c>
      <c r="P376" s="37">
        <v>1901</v>
      </c>
      <c r="Q376" s="34">
        <v>65189.43</v>
      </c>
      <c r="R376" s="16">
        <v>46132</v>
      </c>
      <c r="S376" s="15">
        <f t="shared" si="20"/>
        <v>10</v>
      </c>
      <c r="T376" s="38"/>
      <c r="U376" s="34"/>
      <c r="V376" s="16"/>
      <c r="W376" s="15" t="str">
        <f t="shared" si="21"/>
        <v/>
      </c>
      <c r="X376" s="23">
        <f>TabProd[[#This Row],[Value]]-TabProd[[#This Row],[InvoiceTotal Value]]-TabProd[[#This Row],[Rental Equipment Invoice Value]]+AR376</f>
        <v>7.2759576141834259E-12</v>
      </c>
      <c r="Y376" s="14">
        <v>29</v>
      </c>
      <c r="Z376" s="14"/>
      <c r="AA376" s="15">
        <f t="shared" si="22"/>
        <v>29</v>
      </c>
      <c r="AB376" s="13">
        <v>58333.070000000007</v>
      </c>
      <c r="AC376" s="13"/>
      <c r="AD376" s="13">
        <v>6856.3600000000006</v>
      </c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20">
        <f t="shared" si="23"/>
        <v>65189.430000000008</v>
      </c>
      <c r="AQ376" s="13">
        <f>IF(TabProd[[#This Row],[Total Daily]]=0,"",TabProd[[#This Row],[Total]]/TabProd[[#This Row],[Total Daily]])</f>
        <v>2247.9113793103452</v>
      </c>
    </row>
    <row r="377" spans="1:43" x14ac:dyDescent="0.3">
      <c r="A377" s="26">
        <v>46082</v>
      </c>
      <c r="B377" s="24"/>
      <c r="C377" s="14"/>
      <c r="D377" s="22">
        <v>3638</v>
      </c>
      <c r="E377" s="15" t="s">
        <v>10</v>
      </c>
      <c r="F377" s="15" t="s">
        <v>29</v>
      </c>
      <c r="G377" s="15" t="s">
        <v>132</v>
      </c>
      <c r="H377" s="22">
        <v>5269</v>
      </c>
      <c r="I377" s="27">
        <v>46108</v>
      </c>
      <c r="J377" s="27">
        <v>46122</v>
      </c>
      <c r="K377" s="28">
        <v>26690</v>
      </c>
      <c r="L377" s="29">
        <f>SUM(TabProd[[#This Row],[Personal]:[Engineering]])</f>
        <v>26690</v>
      </c>
      <c r="M377" s="31" t="str">
        <f>IF(TabProd[[#This Row],[Amount Charged]]&lt;&gt;TabProd[[#This Row],[Value]],TabProd[[#This Row],[Amount Charged]]-TabProd[[#This Row],[Value]],"")</f>
        <v/>
      </c>
      <c r="N377" s="24" t="s">
        <v>189</v>
      </c>
      <c r="O377" s="27"/>
      <c r="P377" s="37"/>
      <c r="Q377" s="34"/>
      <c r="R377" s="16"/>
      <c r="S377" s="15" t="str">
        <f t="shared" si="20"/>
        <v/>
      </c>
      <c r="T377" s="38"/>
      <c r="U377" s="34"/>
      <c r="V377" s="16"/>
      <c r="W377" s="15" t="str">
        <f t="shared" si="21"/>
        <v/>
      </c>
      <c r="X377" s="23">
        <f>TabProd[[#This Row],[Value]]-TabProd[[#This Row],[InvoiceTotal Value]]-TabProd[[#This Row],[Rental Equipment Invoice Value]]+AR377</f>
        <v>26690</v>
      </c>
      <c r="Y377" s="14">
        <v>15</v>
      </c>
      <c r="Z377" s="14"/>
      <c r="AA377" s="15">
        <f t="shared" si="22"/>
        <v>15</v>
      </c>
      <c r="AB377" s="13">
        <v>26690</v>
      </c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20">
        <f t="shared" si="23"/>
        <v>26690</v>
      </c>
      <c r="AQ377" s="13">
        <f>IF(TabProd[[#This Row],[Total Daily]]=0,"",TabProd[[#This Row],[Total]]/TabProd[[#This Row],[Total Daily]])</f>
        <v>1779.3333333333333</v>
      </c>
    </row>
    <row r="378" spans="1:43" x14ac:dyDescent="0.3">
      <c r="A378" s="26">
        <v>46113</v>
      </c>
      <c r="B378" s="24"/>
      <c r="C378" s="14"/>
      <c r="D378" s="22">
        <v>3638</v>
      </c>
      <c r="E378" s="15" t="s">
        <v>10</v>
      </c>
      <c r="F378" s="15" t="s">
        <v>29</v>
      </c>
      <c r="G378" s="15" t="s">
        <v>132</v>
      </c>
      <c r="H378" s="22">
        <v>5269</v>
      </c>
      <c r="I378" s="27">
        <v>46108</v>
      </c>
      <c r="J378" s="27">
        <v>46122</v>
      </c>
      <c r="K378" s="28">
        <v>21355.86</v>
      </c>
      <c r="L378" s="29">
        <f>SUM(TabProd[[#This Row],[Personal]:[Engineering]])</f>
        <v>21355.86</v>
      </c>
      <c r="M378" s="31" t="str">
        <f>IF(TabProd[[#This Row],[Amount Charged]]&lt;&gt;TabProd[[#This Row],[Value]],TabProd[[#This Row],[Amount Charged]]-TabProd[[#This Row],[Value]],"")</f>
        <v/>
      </c>
      <c r="N378" s="24" t="s">
        <v>189</v>
      </c>
      <c r="O378" s="27"/>
      <c r="P378" s="37"/>
      <c r="Q378" s="34"/>
      <c r="R378" s="16"/>
      <c r="S378" s="15" t="str">
        <f t="shared" si="20"/>
        <v/>
      </c>
      <c r="T378" s="38"/>
      <c r="U378" s="34"/>
      <c r="V378" s="16"/>
      <c r="W378" s="15" t="str">
        <f t="shared" si="21"/>
        <v/>
      </c>
      <c r="X378" s="23">
        <f>TabProd[[#This Row],[Value]]-TabProd[[#This Row],[InvoiceTotal Value]]-TabProd[[#This Row],[Rental Equipment Invoice Value]]+AR378</f>
        <v>21355.86</v>
      </c>
      <c r="Y378" s="14">
        <v>27</v>
      </c>
      <c r="Z378" s="14"/>
      <c r="AA378" s="15">
        <f t="shared" si="22"/>
        <v>27</v>
      </c>
      <c r="AB378" s="13">
        <v>21355.86</v>
      </c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20">
        <f t="shared" si="23"/>
        <v>21355.86</v>
      </c>
      <c r="AQ378" s="13">
        <f>IF(TabProd[[#This Row],[Total Daily]]=0,"",TabProd[[#This Row],[Total]]/TabProd[[#This Row],[Total Daily]])</f>
        <v>790.95777777777778</v>
      </c>
    </row>
    <row r="379" spans="1:43" x14ac:dyDescent="0.3">
      <c r="A379" s="26">
        <v>46082</v>
      </c>
      <c r="B379" s="24" t="s">
        <v>101</v>
      </c>
      <c r="C379" s="14"/>
      <c r="D379" s="22">
        <v>3706</v>
      </c>
      <c r="E379" s="15" t="s">
        <v>12</v>
      </c>
      <c r="F379" s="15" t="s">
        <v>53</v>
      </c>
      <c r="G379" s="15" t="s">
        <v>116</v>
      </c>
      <c r="H379" s="22">
        <v>5450</v>
      </c>
      <c r="I379" s="27">
        <v>46109</v>
      </c>
      <c r="J379" s="27">
        <v>46125</v>
      </c>
      <c r="K379" s="28">
        <v>18013.599999999999</v>
      </c>
      <c r="L379" s="29">
        <f>SUM(TabProd[[#This Row],[Personal]:[Engineering]])</f>
        <v>18013.599999999999</v>
      </c>
      <c r="M379" s="31" t="str">
        <f>IF(TabProd[[#This Row],[Amount Charged]]&lt;&gt;TabProd[[#This Row],[Value]],TabProd[[#This Row],[Amount Charged]]-TabProd[[#This Row],[Value]],"")</f>
        <v/>
      </c>
      <c r="N379" s="24">
        <v>5648</v>
      </c>
      <c r="O379" s="27">
        <v>46126</v>
      </c>
      <c r="P379" s="37" t="s">
        <v>179</v>
      </c>
      <c r="Q379" s="34">
        <v>7709.6</v>
      </c>
      <c r="R379" s="16">
        <v>46126</v>
      </c>
      <c r="S379" s="15">
        <f t="shared" si="20"/>
        <v>1</v>
      </c>
      <c r="T379" s="38" t="s">
        <v>180</v>
      </c>
      <c r="U379" s="34">
        <v>10304</v>
      </c>
      <c r="V379" s="16">
        <v>46126</v>
      </c>
      <c r="W379" s="15">
        <f t="shared" si="21"/>
        <v>1</v>
      </c>
      <c r="X379" s="23">
        <f>TabProd[[#This Row],[Value]]-TabProd[[#This Row],[InvoiceTotal Value]]-TabProd[[#This Row],[Rental Equipment Invoice Value]]+AR379</f>
        <v>-1.8189894035458565E-12</v>
      </c>
      <c r="Y379" s="14">
        <v>14</v>
      </c>
      <c r="Z379" s="14"/>
      <c r="AA379" s="15">
        <f t="shared" si="22"/>
        <v>14</v>
      </c>
      <c r="AB379" s="13">
        <v>3069.6</v>
      </c>
      <c r="AC379" s="13"/>
      <c r="AD379" s="13">
        <v>4640</v>
      </c>
      <c r="AE379" s="13"/>
      <c r="AF379" s="13"/>
      <c r="AG379" s="13">
        <v>8304</v>
      </c>
      <c r="AH379" s="13">
        <v>2000</v>
      </c>
      <c r="AI379" s="13"/>
      <c r="AJ379" s="13"/>
      <c r="AK379" s="13"/>
      <c r="AL379" s="13"/>
      <c r="AM379" s="13"/>
      <c r="AN379" s="13"/>
      <c r="AO379" s="13"/>
      <c r="AP379" s="20">
        <f t="shared" si="23"/>
        <v>18013.599999999999</v>
      </c>
      <c r="AQ379" s="13">
        <f>IF(TabProd[[#This Row],[Total Daily]]=0,"",TabProd[[#This Row],[Total]]/TabProd[[#This Row],[Total Daily]])</f>
        <v>1286.6857142857141</v>
      </c>
    </row>
    <row r="380" spans="1:43" x14ac:dyDescent="0.3">
      <c r="A380" s="26">
        <v>46113</v>
      </c>
      <c r="B380" s="24" t="s">
        <v>101</v>
      </c>
      <c r="C380" s="14"/>
      <c r="D380" s="22">
        <v>3706</v>
      </c>
      <c r="E380" s="15" t="s">
        <v>12</v>
      </c>
      <c r="F380" s="15" t="s">
        <v>53</v>
      </c>
      <c r="G380" s="15" t="s">
        <v>116</v>
      </c>
      <c r="H380" s="22">
        <v>5450</v>
      </c>
      <c r="I380" s="27">
        <v>46109</v>
      </c>
      <c r="J380" s="27">
        <v>46125</v>
      </c>
      <c r="K380" s="28">
        <v>203020.79999999999</v>
      </c>
      <c r="L380" s="29">
        <f>SUM(TabProd[[#This Row],[Personal]:[Engineering]])</f>
        <v>203020.79999999999</v>
      </c>
      <c r="M380" s="31" t="str">
        <f>IF(TabProd[[#This Row],[Amount Charged]]&lt;&gt;TabProd[[#This Row],[Value]],TabProd[[#This Row],[Amount Charged]]-TabProd[[#This Row],[Value]],"")</f>
        <v/>
      </c>
      <c r="N380" s="24">
        <v>5648</v>
      </c>
      <c r="O380" s="27">
        <v>46126</v>
      </c>
      <c r="P380" s="37" t="s">
        <v>179</v>
      </c>
      <c r="Q380" s="34">
        <v>161500.79999999999</v>
      </c>
      <c r="R380" s="16">
        <v>46126</v>
      </c>
      <c r="S380" s="15">
        <f t="shared" si="20"/>
        <v>1</v>
      </c>
      <c r="T380" s="38" t="s">
        <v>180</v>
      </c>
      <c r="U380" s="34">
        <v>41520</v>
      </c>
      <c r="V380" s="16">
        <v>46126</v>
      </c>
      <c r="W380" s="15">
        <f t="shared" si="21"/>
        <v>1</v>
      </c>
      <c r="X380" s="23">
        <f>TabProd[[#This Row],[Value]]-TabProd[[#This Row],[InvoiceTotal Value]]-TabProd[[#This Row],[Rental Equipment Invoice Value]]+AR380</f>
        <v>0</v>
      </c>
      <c r="Y380" s="14">
        <v>48</v>
      </c>
      <c r="Z380" s="14"/>
      <c r="AA380" s="15">
        <f t="shared" si="22"/>
        <v>48</v>
      </c>
      <c r="AB380" s="13">
        <v>146380.79999999999</v>
      </c>
      <c r="AC380" s="13"/>
      <c r="AD380" s="13">
        <v>2320</v>
      </c>
      <c r="AE380" s="13"/>
      <c r="AF380" s="13"/>
      <c r="AG380" s="13">
        <v>41520</v>
      </c>
      <c r="AH380" s="13"/>
      <c r="AI380" s="13"/>
      <c r="AJ380" s="13">
        <v>12800</v>
      </c>
      <c r="AK380" s="13"/>
      <c r="AL380" s="13"/>
      <c r="AM380" s="13"/>
      <c r="AN380" s="13"/>
      <c r="AO380" s="13"/>
      <c r="AP380" s="20">
        <f t="shared" si="23"/>
        <v>203020.79999999999</v>
      </c>
      <c r="AQ380" s="13">
        <f>IF(TabProd[[#This Row],[Total Daily]]=0,"",TabProd[[#This Row],[Total]]/TabProd[[#This Row],[Total Daily]])</f>
        <v>4229.5999999999995</v>
      </c>
    </row>
    <row r="381" spans="1:43" x14ac:dyDescent="0.3">
      <c r="A381" s="26">
        <v>46082</v>
      </c>
      <c r="B381" s="24" t="s">
        <v>101</v>
      </c>
      <c r="C381" s="14"/>
      <c r="D381" s="22">
        <v>3720</v>
      </c>
      <c r="E381" s="15" t="s">
        <v>11</v>
      </c>
      <c r="F381" s="15" t="s">
        <v>49</v>
      </c>
      <c r="G381" s="15" t="s">
        <v>190</v>
      </c>
      <c r="H381" s="22">
        <v>5478</v>
      </c>
      <c r="I381" s="27">
        <v>46109</v>
      </c>
      <c r="J381" s="27">
        <v>46109</v>
      </c>
      <c r="K381" s="28">
        <v>7315.89</v>
      </c>
      <c r="L381" s="29">
        <f>SUM(TabProd[[#This Row],[Personal]:[Engineering]])</f>
        <v>7315.8900000000012</v>
      </c>
      <c r="M381" s="31" t="str">
        <f>IF(TabProd[[#This Row],[Amount Charged]]&lt;&gt;TabProd[[#This Row],[Value]],TabProd[[#This Row],[Amount Charged]]-TabProd[[#This Row],[Value]],"")</f>
        <v/>
      </c>
      <c r="N381" s="24">
        <v>5649</v>
      </c>
      <c r="O381" s="27">
        <v>46112</v>
      </c>
      <c r="P381" s="37">
        <v>38</v>
      </c>
      <c r="Q381" s="34">
        <v>3278.12</v>
      </c>
      <c r="R381" s="16">
        <v>46136</v>
      </c>
      <c r="S381" s="15">
        <f t="shared" si="20"/>
        <v>27</v>
      </c>
      <c r="T381" s="38">
        <v>2568</v>
      </c>
      <c r="U381" s="34">
        <v>4037.77</v>
      </c>
      <c r="V381" s="16">
        <v>46136</v>
      </c>
      <c r="W381" s="15">
        <f t="shared" si="21"/>
        <v>27</v>
      </c>
      <c r="X381" s="23">
        <f>TabProd[[#This Row],[Value]]-TabProd[[#This Row],[InvoiceTotal Value]]-TabProd[[#This Row],[Rental Equipment Invoice Value]]+AR381</f>
        <v>1.3642420526593924E-12</v>
      </c>
      <c r="Y381" s="14">
        <v>2</v>
      </c>
      <c r="Z381" s="14"/>
      <c r="AA381" s="15">
        <f t="shared" si="22"/>
        <v>2</v>
      </c>
      <c r="AB381" s="13">
        <v>4037.77</v>
      </c>
      <c r="AC381" s="13"/>
      <c r="AD381" s="13">
        <v>1145</v>
      </c>
      <c r="AE381" s="13"/>
      <c r="AF381" s="13"/>
      <c r="AG381" s="13">
        <v>825.72</v>
      </c>
      <c r="AH381" s="13">
        <v>1307.4000000000001</v>
      </c>
      <c r="AI381" s="13"/>
      <c r="AJ381" s="13"/>
      <c r="AK381" s="13"/>
      <c r="AL381" s="13"/>
      <c r="AM381" s="13"/>
      <c r="AN381" s="13"/>
      <c r="AO381" s="13"/>
      <c r="AP381" s="20">
        <f t="shared" si="23"/>
        <v>7315.8900000000012</v>
      </c>
      <c r="AQ381" s="13">
        <f>IF(TabProd[[#This Row],[Total Daily]]=0,"",TabProd[[#This Row],[Total]]/TabProd[[#This Row],[Total Daily]])</f>
        <v>3657.9450000000006</v>
      </c>
    </row>
    <row r="382" spans="1:43" x14ac:dyDescent="0.3">
      <c r="A382" s="26">
        <v>46082</v>
      </c>
      <c r="B382" s="24" t="s">
        <v>101</v>
      </c>
      <c r="C382" s="14"/>
      <c r="D382" s="22">
        <v>3697</v>
      </c>
      <c r="E382" s="15" t="s">
        <v>12</v>
      </c>
      <c r="F382" s="15" t="s">
        <v>28</v>
      </c>
      <c r="G382" s="15" t="s">
        <v>158</v>
      </c>
      <c r="H382" s="22">
        <v>5352</v>
      </c>
      <c r="I382" s="27">
        <v>46110</v>
      </c>
      <c r="J382" s="27">
        <v>46117</v>
      </c>
      <c r="K382" s="28">
        <v>55427.92</v>
      </c>
      <c r="L382" s="29">
        <f>SUM(TabProd[[#This Row],[Personal]:[Engineering]])</f>
        <v>55427.92</v>
      </c>
      <c r="M382" s="31" t="str">
        <f>IF(TabProd[[#This Row],[Amount Charged]]&lt;&gt;TabProd[[#This Row],[Value]],TabProd[[#This Row],[Amount Charged]]-TabProd[[#This Row],[Value]],"")</f>
        <v/>
      </c>
      <c r="N382" s="24">
        <v>5652</v>
      </c>
      <c r="O382" s="27">
        <v>46120</v>
      </c>
      <c r="P382" s="37">
        <v>1890</v>
      </c>
      <c r="Q382" s="34">
        <v>43665</v>
      </c>
      <c r="R382" s="16">
        <v>46129</v>
      </c>
      <c r="S382" s="15">
        <f t="shared" si="20"/>
        <v>12</v>
      </c>
      <c r="T382" s="38">
        <v>1168</v>
      </c>
      <c r="U382" s="34">
        <v>11762.92</v>
      </c>
      <c r="V382" s="16">
        <v>46129</v>
      </c>
      <c r="W382" s="15">
        <f t="shared" si="21"/>
        <v>12</v>
      </c>
      <c r="X382" s="23">
        <f>TabProd[[#This Row],[Value]]-TabProd[[#This Row],[InvoiceTotal Value]]-TabProd[[#This Row],[Rental Equipment Invoice Value]]+AR382</f>
        <v>-1.8189894035458565E-12</v>
      </c>
      <c r="Y382" s="14">
        <v>12</v>
      </c>
      <c r="Z382" s="14"/>
      <c r="AA382" s="15">
        <f t="shared" si="22"/>
        <v>12</v>
      </c>
      <c r="AB382" s="13">
        <v>29665</v>
      </c>
      <c r="AC382" s="13"/>
      <c r="AD382" s="13">
        <v>1200</v>
      </c>
      <c r="AE382" s="13"/>
      <c r="AF382" s="13"/>
      <c r="AG382" s="13">
        <v>7380</v>
      </c>
      <c r="AH382" s="13">
        <v>4382.92</v>
      </c>
      <c r="AI382" s="13"/>
      <c r="AJ382" s="13">
        <v>12800</v>
      </c>
      <c r="AK382" s="13"/>
      <c r="AL382" s="13"/>
      <c r="AM382" s="13"/>
      <c r="AN382" s="13"/>
      <c r="AO382" s="13"/>
      <c r="AP382" s="20">
        <f t="shared" si="23"/>
        <v>55427.92</v>
      </c>
      <c r="AQ382" s="13">
        <f>IF(TabProd[[#This Row],[Total Daily]]=0,"",TabProd[[#This Row],[Total]]/TabProd[[#This Row],[Total Daily]])</f>
        <v>4618.9933333333329</v>
      </c>
    </row>
    <row r="383" spans="1:43" x14ac:dyDescent="0.3">
      <c r="A383" s="26">
        <v>46113</v>
      </c>
      <c r="B383" s="24" t="s">
        <v>101</v>
      </c>
      <c r="C383" s="14"/>
      <c r="D383" s="22">
        <v>3697</v>
      </c>
      <c r="E383" s="15" t="s">
        <v>12</v>
      </c>
      <c r="F383" s="15" t="s">
        <v>28</v>
      </c>
      <c r="G383" s="15" t="s">
        <v>158</v>
      </c>
      <c r="H383" s="22">
        <v>5352</v>
      </c>
      <c r="I383" s="27">
        <v>46110</v>
      </c>
      <c r="J383" s="27">
        <v>46117</v>
      </c>
      <c r="K383" s="28">
        <v>69317.08</v>
      </c>
      <c r="L383" s="29">
        <f>SUM(TabProd[[#This Row],[Personal]:[Engineering]])</f>
        <v>69317.08</v>
      </c>
      <c r="M383" s="31" t="str">
        <f>IF(TabProd[[#This Row],[Amount Charged]]&lt;&gt;TabProd[[#This Row],[Value]],TabProd[[#This Row],[Amount Charged]]-TabProd[[#This Row],[Value]],"")</f>
        <v/>
      </c>
      <c r="N383" s="24">
        <v>5652</v>
      </c>
      <c r="O383" s="27">
        <v>46120</v>
      </c>
      <c r="P383" s="37">
        <v>1890</v>
      </c>
      <c r="Q383" s="34">
        <v>28730</v>
      </c>
      <c r="R383" s="16">
        <v>46129</v>
      </c>
      <c r="S383" s="15">
        <f t="shared" si="20"/>
        <v>12</v>
      </c>
      <c r="T383" s="38">
        <v>1168</v>
      </c>
      <c r="U383" s="34">
        <v>40587.08</v>
      </c>
      <c r="V383" s="16">
        <v>46129</v>
      </c>
      <c r="W383" s="15">
        <f t="shared" si="21"/>
        <v>12</v>
      </c>
      <c r="X383" s="23">
        <f>TabProd[[#This Row],[Value]]-TabProd[[#This Row],[InvoiceTotal Value]]-TabProd[[#This Row],[Rental Equipment Invoice Value]]+AR383</f>
        <v>0</v>
      </c>
      <c r="Y383" s="14">
        <v>16</v>
      </c>
      <c r="Z383" s="14"/>
      <c r="AA383" s="15">
        <f t="shared" si="22"/>
        <v>16</v>
      </c>
      <c r="AB383" s="13">
        <v>39530</v>
      </c>
      <c r="AC383" s="13"/>
      <c r="AD383" s="13">
        <v>2000</v>
      </c>
      <c r="AE383" s="13"/>
      <c r="AF383" s="13"/>
      <c r="AG383" s="13">
        <v>41820</v>
      </c>
      <c r="AH383" s="13">
        <v>-1232.92</v>
      </c>
      <c r="AI383" s="13"/>
      <c r="AJ383" s="13">
        <v>-12800</v>
      </c>
      <c r="AK383" s="13"/>
      <c r="AL383" s="13"/>
      <c r="AM383" s="13"/>
      <c r="AN383" s="13"/>
      <c r="AO383" s="13"/>
      <c r="AP383" s="20">
        <f t="shared" si="23"/>
        <v>69317.08</v>
      </c>
      <c r="AQ383" s="13">
        <f>IF(TabProd[[#This Row],[Total Daily]]=0,"",TabProd[[#This Row],[Total]]/TabProd[[#This Row],[Total Daily]])</f>
        <v>4332.3175000000001</v>
      </c>
    </row>
    <row r="384" spans="1:43" x14ac:dyDescent="0.3">
      <c r="A384" s="26">
        <v>46082</v>
      </c>
      <c r="B384" s="24" t="s">
        <v>101</v>
      </c>
      <c r="C384" s="14"/>
      <c r="D384" s="22">
        <v>3818</v>
      </c>
      <c r="E384" s="15" t="s">
        <v>11</v>
      </c>
      <c r="F384" s="15" t="s">
        <v>35</v>
      </c>
      <c r="G384" s="15" t="s">
        <v>177</v>
      </c>
      <c r="H384" s="22">
        <v>5276</v>
      </c>
      <c r="I384" s="27">
        <v>46110</v>
      </c>
      <c r="J384" s="27">
        <v>46124</v>
      </c>
      <c r="K384" s="28">
        <v>12000</v>
      </c>
      <c r="L384" s="29">
        <f>SUM(TabProd[[#This Row],[Personal]:[Engineering]])</f>
        <v>12000</v>
      </c>
      <c r="M384" s="31" t="str">
        <f>IF(TabProd[[#This Row],[Amount Charged]]&lt;&gt;TabProd[[#This Row],[Value]],TabProd[[#This Row],[Amount Charged]]-TabProd[[#This Row],[Value]],"")</f>
        <v/>
      </c>
      <c r="N384" s="24">
        <v>5659</v>
      </c>
      <c r="O384" s="27">
        <v>46134</v>
      </c>
      <c r="P384" s="37">
        <v>1925</v>
      </c>
      <c r="Q384" s="34">
        <v>12000</v>
      </c>
      <c r="R384" s="16">
        <v>46148</v>
      </c>
      <c r="S384" s="15">
        <f t="shared" si="20"/>
        <v>24</v>
      </c>
      <c r="T384" s="38"/>
      <c r="U384" s="34"/>
      <c r="V384" s="16"/>
      <c r="W384" s="15" t="str">
        <f t="shared" si="21"/>
        <v/>
      </c>
      <c r="X384" s="23">
        <f>TabProd[[#This Row],[Value]]-TabProd[[#This Row],[InvoiceTotal Value]]-TabProd[[#This Row],[Rental Equipment Invoice Value]]+AR384</f>
        <v>0</v>
      </c>
      <c r="Y384" s="14">
        <v>6</v>
      </c>
      <c r="Z384" s="14"/>
      <c r="AA384" s="15">
        <f t="shared" si="22"/>
        <v>6</v>
      </c>
      <c r="AB384" s="13">
        <v>12000</v>
      </c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20">
        <f t="shared" si="23"/>
        <v>12000</v>
      </c>
      <c r="AQ384" s="13">
        <f>IF(TabProd[[#This Row],[Total Daily]]=0,"",TabProd[[#This Row],[Total]]/TabProd[[#This Row],[Total Daily]])</f>
        <v>2000</v>
      </c>
    </row>
    <row r="385" spans="1:43" x14ac:dyDescent="0.3">
      <c r="A385" s="26">
        <v>46113</v>
      </c>
      <c r="B385" s="24" t="s">
        <v>101</v>
      </c>
      <c r="C385" s="14"/>
      <c r="D385" s="22">
        <v>3818</v>
      </c>
      <c r="E385" s="15" t="s">
        <v>11</v>
      </c>
      <c r="F385" s="15" t="s">
        <v>35</v>
      </c>
      <c r="G385" s="15" t="s">
        <v>177</v>
      </c>
      <c r="H385" s="22">
        <v>5276</v>
      </c>
      <c r="I385" s="27">
        <v>46110</v>
      </c>
      <c r="J385" s="27">
        <v>46124</v>
      </c>
      <c r="K385" s="28">
        <v>107932.14</v>
      </c>
      <c r="L385" s="29">
        <f>SUM(TabProd[[#This Row],[Personal]:[Engineering]])</f>
        <v>107932.14</v>
      </c>
      <c r="M385" s="31" t="str">
        <f>IF(TabProd[[#This Row],[Amount Charged]]&lt;&gt;TabProd[[#This Row],[Value]],TabProd[[#This Row],[Amount Charged]]-TabProd[[#This Row],[Value]],"")</f>
        <v/>
      </c>
      <c r="N385" s="24">
        <v>5659</v>
      </c>
      <c r="O385" s="27">
        <v>46134</v>
      </c>
      <c r="P385" s="37">
        <v>1925</v>
      </c>
      <c r="Q385" s="34">
        <v>107932.14</v>
      </c>
      <c r="R385" s="16">
        <v>46148</v>
      </c>
      <c r="S385" s="15">
        <f t="shared" si="20"/>
        <v>24</v>
      </c>
      <c r="T385" s="38"/>
      <c r="U385" s="34"/>
      <c r="V385" s="16"/>
      <c r="W385" s="15" t="str">
        <f t="shared" si="21"/>
        <v/>
      </c>
      <c r="X385" s="23">
        <f>TabProd[[#This Row],[Value]]-TabProd[[#This Row],[InvoiceTotal Value]]-TabProd[[#This Row],[Rental Equipment Invoice Value]]+AR385</f>
        <v>0</v>
      </c>
      <c r="Y385" s="14">
        <v>36</v>
      </c>
      <c r="Z385" s="14"/>
      <c r="AA385" s="15">
        <f t="shared" si="22"/>
        <v>36</v>
      </c>
      <c r="AB385" s="13">
        <v>107739.36</v>
      </c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>
        <v>192.78</v>
      </c>
      <c r="AN385" s="13"/>
      <c r="AO385" s="13"/>
      <c r="AP385" s="20">
        <f t="shared" si="23"/>
        <v>107932.14</v>
      </c>
      <c r="AQ385" s="13">
        <f>IF(TabProd[[#This Row],[Total Daily]]=0,"",TabProd[[#This Row],[Total]]/TabProd[[#This Row],[Total Daily]])</f>
        <v>2998.1149999999998</v>
      </c>
    </row>
    <row r="386" spans="1:43" x14ac:dyDescent="0.3">
      <c r="A386" s="26">
        <v>46082</v>
      </c>
      <c r="B386" s="24" t="s">
        <v>101</v>
      </c>
      <c r="C386" s="14"/>
      <c r="D386" s="22">
        <v>3814</v>
      </c>
      <c r="E386" s="15" t="s">
        <v>9</v>
      </c>
      <c r="F386" s="15" t="s">
        <v>53</v>
      </c>
      <c r="G386" s="15" t="s">
        <v>135</v>
      </c>
      <c r="H386" s="22">
        <v>3610</v>
      </c>
      <c r="I386" s="27">
        <v>46111</v>
      </c>
      <c r="J386" s="27">
        <v>46127</v>
      </c>
      <c r="K386" s="28">
        <v>10828</v>
      </c>
      <c r="L386" s="29">
        <f>SUM(TabProd[[#This Row],[Personal]:[Engineering]])</f>
        <v>10828</v>
      </c>
      <c r="M386" s="31" t="str">
        <f>IF(TabProd[[#This Row],[Amount Charged]]&lt;&gt;TabProd[[#This Row],[Value]],TabProd[[#This Row],[Amount Charged]]-TabProd[[#This Row],[Value]],"")</f>
        <v/>
      </c>
      <c r="N386" s="24">
        <v>5650</v>
      </c>
      <c r="O386" s="27">
        <v>46129</v>
      </c>
      <c r="P386" s="37">
        <v>1910</v>
      </c>
      <c r="Q386" s="34">
        <v>10828</v>
      </c>
      <c r="R386" s="16">
        <v>46136</v>
      </c>
      <c r="S386" s="15">
        <f t="shared" ref="S386:S449" si="24">IF(R386="","",R386-J386)</f>
        <v>9</v>
      </c>
      <c r="T386" s="38"/>
      <c r="U386" s="34"/>
      <c r="V386" s="16"/>
      <c r="W386" s="15" t="str">
        <f t="shared" ref="W386:W449" si="25">IF(V386="","",V386-J386)</f>
        <v/>
      </c>
      <c r="X386" s="23">
        <f>TabProd[[#This Row],[Value]]-TabProd[[#This Row],[InvoiceTotal Value]]-TabProd[[#This Row],[Rental Equipment Invoice Value]]+AR386</f>
        <v>0</v>
      </c>
      <c r="Y386" s="14">
        <v>6</v>
      </c>
      <c r="Z386" s="14"/>
      <c r="AA386" s="15">
        <f t="shared" ref="AA386:AA449" si="26">SUM(Y386:Z386)</f>
        <v>6</v>
      </c>
      <c r="AB386" s="13">
        <v>10828</v>
      </c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20">
        <f t="shared" ref="AP386:AP449" si="27">SUM(AB386:AO386)</f>
        <v>10828</v>
      </c>
      <c r="AQ386" s="13">
        <f>IF(TabProd[[#This Row],[Total Daily]]=0,"",TabProd[[#This Row],[Total]]/TabProd[[#This Row],[Total Daily]])</f>
        <v>1804.6666666666667</v>
      </c>
    </row>
    <row r="387" spans="1:43" x14ac:dyDescent="0.3">
      <c r="A387" s="26">
        <v>46113</v>
      </c>
      <c r="B387" s="24" t="s">
        <v>101</v>
      </c>
      <c r="C387" s="14"/>
      <c r="D387" s="22">
        <v>3814</v>
      </c>
      <c r="E387" s="15" t="s">
        <v>9</v>
      </c>
      <c r="F387" s="15" t="s">
        <v>53</v>
      </c>
      <c r="G387" s="15" t="s">
        <v>135</v>
      </c>
      <c r="H387" s="22">
        <v>3610</v>
      </c>
      <c r="I387" s="27">
        <v>46111</v>
      </c>
      <c r="J387" s="27">
        <v>46127</v>
      </c>
      <c r="K387" s="28">
        <v>76071</v>
      </c>
      <c r="L387" s="29">
        <f>SUM(TabProd[[#This Row],[Personal]:[Engineering]])</f>
        <v>76071</v>
      </c>
      <c r="M387" s="31" t="str">
        <f>IF(TabProd[[#This Row],[Amount Charged]]&lt;&gt;TabProd[[#This Row],[Value]],TabProd[[#This Row],[Amount Charged]]-TabProd[[#This Row],[Value]],"")</f>
        <v/>
      </c>
      <c r="N387" s="24">
        <v>5650</v>
      </c>
      <c r="O387" s="27">
        <v>46129</v>
      </c>
      <c r="P387" s="37">
        <v>1910</v>
      </c>
      <c r="Q387" s="34">
        <v>76071</v>
      </c>
      <c r="R387" s="16">
        <v>46136</v>
      </c>
      <c r="S387" s="15">
        <f t="shared" si="24"/>
        <v>9</v>
      </c>
      <c r="T387" s="38"/>
      <c r="U387" s="34"/>
      <c r="V387" s="16"/>
      <c r="W387" s="15" t="str">
        <f t="shared" si="25"/>
        <v/>
      </c>
      <c r="X387" s="23">
        <f>TabProd[[#This Row],[Value]]-TabProd[[#This Row],[InvoiceTotal Value]]-TabProd[[#This Row],[Rental Equipment Invoice Value]]+AR387</f>
        <v>0</v>
      </c>
      <c r="Y387" s="14">
        <v>40</v>
      </c>
      <c r="Z387" s="14"/>
      <c r="AA387" s="15">
        <f t="shared" si="26"/>
        <v>40</v>
      </c>
      <c r="AB387" s="13">
        <v>76071</v>
      </c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20">
        <f t="shared" si="27"/>
        <v>76071</v>
      </c>
      <c r="AQ387" s="13">
        <f>IF(TabProd[[#This Row],[Total Daily]]=0,"",TabProd[[#This Row],[Total]]/TabProd[[#This Row],[Total Daily]])</f>
        <v>1901.7750000000001</v>
      </c>
    </row>
    <row r="388" spans="1:43" x14ac:dyDescent="0.3">
      <c r="A388" s="26">
        <v>46082</v>
      </c>
      <c r="B388" s="24" t="s">
        <v>101</v>
      </c>
      <c r="C388" s="14"/>
      <c r="D388" s="22">
        <v>3658</v>
      </c>
      <c r="E388" s="15" t="s">
        <v>10</v>
      </c>
      <c r="F388" s="15" t="s">
        <v>26</v>
      </c>
      <c r="G388" s="15" t="s">
        <v>110</v>
      </c>
      <c r="H388" s="22">
        <v>5240</v>
      </c>
      <c r="I388" s="27">
        <v>46111</v>
      </c>
      <c r="J388" s="27">
        <v>46117</v>
      </c>
      <c r="K388" s="28">
        <v>17000.439999999999</v>
      </c>
      <c r="L388" s="29">
        <f>SUM(TabProd[[#This Row],[Personal]:[Engineering]])</f>
        <v>17000.440000000002</v>
      </c>
      <c r="M388" s="31" t="str">
        <f>IF(TabProd[[#This Row],[Amount Charged]]&lt;&gt;TabProd[[#This Row],[Value]],TabProd[[#This Row],[Amount Charged]]-TabProd[[#This Row],[Value]],"")</f>
        <v/>
      </c>
      <c r="N388" s="24" t="s">
        <v>225</v>
      </c>
      <c r="O388" s="27">
        <v>46126</v>
      </c>
      <c r="P388" s="37">
        <v>1875</v>
      </c>
      <c r="Q388" s="34">
        <v>12926.84</v>
      </c>
      <c r="R388" s="16">
        <v>46126</v>
      </c>
      <c r="S388" s="15">
        <f t="shared" si="24"/>
        <v>9</v>
      </c>
      <c r="T388" s="38">
        <v>1160</v>
      </c>
      <c r="U388" s="34">
        <v>4073.6</v>
      </c>
      <c r="V388" s="16">
        <v>46129</v>
      </c>
      <c r="W388" s="15">
        <f t="shared" si="25"/>
        <v>12</v>
      </c>
      <c r="X388" s="23">
        <f>TabProd[[#This Row],[Value]]-TabProd[[#This Row],[InvoiceTotal Value]]-TabProd[[#This Row],[Rental Equipment Invoice Value]]+AR388</f>
        <v>2.2737367544323206E-12</v>
      </c>
      <c r="Y388" s="14">
        <v>6</v>
      </c>
      <c r="Z388" s="14"/>
      <c r="AA388" s="15">
        <f t="shared" si="26"/>
        <v>6</v>
      </c>
      <c r="AB388" s="13">
        <v>11704.88</v>
      </c>
      <c r="AC388" s="13"/>
      <c r="AD388" s="13">
        <v>1221.96</v>
      </c>
      <c r="AE388" s="13"/>
      <c r="AF388" s="13"/>
      <c r="AG388" s="13">
        <v>2813.6</v>
      </c>
      <c r="AH388" s="13">
        <v>1260</v>
      </c>
      <c r="AI388" s="13"/>
      <c r="AJ388" s="13"/>
      <c r="AK388" s="13"/>
      <c r="AL388" s="13"/>
      <c r="AM388" s="13"/>
      <c r="AN388" s="13"/>
      <c r="AO388" s="13"/>
      <c r="AP388" s="20">
        <f t="shared" si="27"/>
        <v>17000.440000000002</v>
      </c>
      <c r="AQ388" s="13">
        <f>IF(TabProd[[#This Row],[Total Daily]]=0,"",TabProd[[#This Row],[Total]]/TabProd[[#This Row],[Total Daily]])</f>
        <v>2833.4066666666672</v>
      </c>
    </row>
    <row r="389" spans="1:43" x14ac:dyDescent="0.3">
      <c r="A389" s="26">
        <v>46113</v>
      </c>
      <c r="B389" s="24"/>
      <c r="C389" s="14"/>
      <c r="D389" s="22">
        <v>3658</v>
      </c>
      <c r="E389" s="15" t="s">
        <v>10</v>
      </c>
      <c r="F389" s="15" t="s">
        <v>26</v>
      </c>
      <c r="G389" s="15" t="s">
        <v>110</v>
      </c>
      <c r="H389" s="22">
        <v>5240</v>
      </c>
      <c r="I389" s="27">
        <v>46111</v>
      </c>
      <c r="J389" s="27">
        <v>46117</v>
      </c>
      <c r="K389" s="28">
        <v>33892.239999999998</v>
      </c>
      <c r="L389" s="29">
        <f>SUM(TabProd[[#This Row],[Personal]:[Engineering]])</f>
        <v>33892.240000000005</v>
      </c>
      <c r="M389" s="31" t="str">
        <f>IF(TabProd[[#This Row],[Amount Charged]]&lt;&gt;TabProd[[#This Row],[Value]],TabProd[[#This Row],[Amount Charged]]-TabProd[[#This Row],[Value]],"")</f>
        <v/>
      </c>
      <c r="N389" s="24" t="s">
        <v>225</v>
      </c>
      <c r="O389" s="27">
        <v>46126</v>
      </c>
      <c r="P389" s="37">
        <v>1875</v>
      </c>
      <c r="Q389" s="34">
        <v>25451.439999999999</v>
      </c>
      <c r="R389" s="16">
        <v>46126</v>
      </c>
      <c r="S389" s="15">
        <f t="shared" si="24"/>
        <v>9</v>
      </c>
      <c r="T389" s="38">
        <v>1160</v>
      </c>
      <c r="U389" s="34">
        <v>3343.9200000000005</v>
      </c>
      <c r="V389" s="16">
        <v>46129</v>
      </c>
      <c r="W389" s="15">
        <f t="shared" si="25"/>
        <v>12</v>
      </c>
      <c r="X389" s="23">
        <f>TabProd[[#This Row],[Value]]-TabProd[[#This Row],[InvoiceTotal Value]]-TabProd[[#This Row],[Rental Equipment Invoice Value]]+AR389</f>
        <v>5096.8800000000065</v>
      </c>
      <c r="Y389" s="14">
        <v>8</v>
      </c>
      <c r="Z389" s="14"/>
      <c r="AA389" s="15">
        <f t="shared" si="26"/>
        <v>8</v>
      </c>
      <c r="AB389" s="13">
        <v>16011.039999999999</v>
      </c>
      <c r="AC389" s="13"/>
      <c r="AD389" s="13">
        <v>9440.4000000000015</v>
      </c>
      <c r="AE389" s="13"/>
      <c r="AF389" s="13"/>
      <c r="AG389" s="13">
        <v>8440.7999999999993</v>
      </c>
      <c r="AH389" s="13"/>
      <c r="AI389" s="13"/>
      <c r="AJ389" s="13"/>
      <c r="AK389" s="13"/>
      <c r="AL389" s="13"/>
      <c r="AM389" s="13"/>
      <c r="AN389" s="13"/>
      <c r="AO389" s="13"/>
      <c r="AP389" s="20">
        <f t="shared" si="27"/>
        <v>33892.240000000005</v>
      </c>
      <c r="AQ389" s="13">
        <f>IF(TabProd[[#This Row],[Total Daily]]=0,"",TabProd[[#This Row],[Total]]/TabProd[[#This Row],[Total Daily]])</f>
        <v>4236.5300000000007</v>
      </c>
    </row>
    <row r="390" spans="1:43" x14ac:dyDescent="0.3">
      <c r="A390" s="26">
        <v>46113</v>
      </c>
      <c r="B390" s="24" t="s">
        <v>101</v>
      </c>
      <c r="C390" s="14"/>
      <c r="D390" s="22">
        <v>3487</v>
      </c>
      <c r="E390" s="15" t="s">
        <v>10</v>
      </c>
      <c r="F390" s="15" t="s">
        <v>50</v>
      </c>
      <c r="G390" s="15" t="s">
        <v>103</v>
      </c>
      <c r="H390" s="22">
        <v>4964</v>
      </c>
      <c r="I390" s="27">
        <v>46113</v>
      </c>
      <c r="J390" s="27">
        <v>46123</v>
      </c>
      <c r="K390" s="28">
        <v>155537.18</v>
      </c>
      <c r="L390" s="29">
        <f>SUM(TabProd[[#This Row],[Personal]:[Engineering]])</f>
        <v>155537.18</v>
      </c>
      <c r="M390" s="31" t="str">
        <f>IF(TabProd[[#This Row],[Amount Charged]]&lt;&gt;TabProd[[#This Row],[Value]],TabProd[[#This Row],[Amount Charged]]-TabProd[[#This Row],[Value]],"")</f>
        <v/>
      </c>
      <c r="N390" s="24">
        <v>5679</v>
      </c>
      <c r="O390" s="27">
        <v>46142</v>
      </c>
      <c r="P390" s="37">
        <v>1968</v>
      </c>
      <c r="Q390" s="34">
        <v>133277.37</v>
      </c>
      <c r="R390" s="16">
        <v>46162</v>
      </c>
      <c r="S390" s="15">
        <f t="shared" si="24"/>
        <v>39</v>
      </c>
      <c r="T390" s="38">
        <v>1211</v>
      </c>
      <c r="U390" s="34">
        <v>22259.81</v>
      </c>
      <c r="V390" s="16">
        <v>46162</v>
      </c>
      <c r="W390" s="15">
        <f t="shared" si="25"/>
        <v>39</v>
      </c>
      <c r="X390" s="23">
        <f>TabProd[[#This Row],[Value]]-TabProd[[#This Row],[InvoiceTotal Value]]-TabProd[[#This Row],[Rental Equipment Invoice Value]]+AR390</f>
        <v>-3.637978807091713E-12</v>
      </c>
      <c r="Y390" s="14">
        <v>30</v>
      </c>
      <c r="Z390" s="14"/>
      <c r="AA390" s="15">
        <f t="shared" si="26"/>
        <v>30</v>
      </c>
      <c r="AB390" s="13">
        <v>69266.100000000006</v>
      </c>
      <c r="AC390" s="13"/>
      <c r="AD390" s="13">
        <v>3051.27</v>
      </c>
      <c r="AE390" s="13"/>
      <c r="AF390" s="13"/>
      <c r="AG390" s="13">
        <v>22259.81</v>
      </c>
      <c r="AH390" s="13"/>
      <c r="AI390" s="13"/>
      <c r="AJ390" s="13"/>
      <c r="AK390" s="13"/>
      <c r="AL390" s="13"/>
      <c r="AM390" s="13"/>
      <c r="AN390" s="13"/>
      <c r="AO390" s="13">
        <v>60960</v>
      </c>
      <c r="AP390" s="20">
        <f t="shared" si="27"/>
        <v>155537.18</v>
      </c>
      <c r="AQ390" s="13">
        <f>IF(TabProd[[#This Row],[Total Daily]]=0,"",TabProd[[#This Row],[Total]]/TabProd[[#This Row],[Total Daily]])</f>
        <v>5184.572666666666</v>
      </c>
    </row>
    <row r="391" spans="1:43" x14ac:dyDescent="0.3">
      <c r="A391" s="26">
        <v>46113</v>
      </c>
      <c r="B391" s="24" t="s">
        <v>101</v>
      </c>
      <c r="C391" s="14"/>
      <c r="D391" s="22">
        <v>3491</v>
      </c>
      <c r="E391" s="15" t="s">
        <v>10</v>
      </c>
      <c r="F391" s="15" t="s">
        <v>50</v>
      </c>
      <c r="G391" s="15" t="s">
        <v>115</v>
      </c>
      <c r="H391" s="22">
        <v>4964</v>
      </c>
      <c r="I391" s="27">
        <v>46113</v>
      </c>
      <c r="J391" s="27">
        <v>46142</v>
      </c>
      <c r="K391" s="28">
        <v>289370</v>
      </c>
      <c r="L391" s="29">
        <f>SUM(TabProd[[#This Row],[Personal]:[Engineering]])</f>
        <v>289370</v>
      </c>
      <c r="M391" s="31" t="str">
        <f>IF(TabProd[[#This Row],[Amount Charged]]&lt;&gt;TabProd[[#This Row],[Value]],TabProd[[#This Row],[Amount Charged]]-TabProd[[#This Row],[Value]],"")</f>
        <v/>
      </c>
      <c r="N391" s="24">
        <v>5682</v>
      </c>
      <c r="O391" s="27">
        <v>46146</v>
      </c>
      <c r="P391" s="37">
        <v>1972</v>
      </c>
      <c r="Q391" s="34">
        <v>267110.19</v>
      </c>
      <c r="R391" s="16">
        <v>46162</v>
      </c>
      <c r="S391" s="15">
        <f t="shared" si="24"/>
        <v>20</v>
      </c>
      <c r="T391" s="38">
        <v>1213</v>
      </c>
      <c r="U391" s="34">
        <v>22259.81</v>
      </c>
      <c r="V391" s="16">
        <v>46162</v>
      </c>
      <c r="W391" s="15">
        <f t="shared" si="25"/>
        <v>20</v>
      </c>
      <c r="X391" s="23">
        <f>TabProd[[#This Row],[Value]]-TabProd[[#This Row],[InvoiceTotal Value]]-TabProd[[#This Row],[Rental Equipment Invoice Value]]+AR391</f>
        <v>-3.637978807091713E-12</v>
      </c>
      <c r="Y391" s="14">
        <v>90</v>
      </c>
      <c r="Z391" s="14"/>
      <c r="AA391" s="15">
        <f t="shared" si="26"/>
        <v>90</v>
      </c>
      <c r="AB391" s="13">
        <v>193945.11</v>
      </c>
      <c r="AC391" s="13"/>
      <c r="AD391" s="13">
        <v>12205.08</v>
      </c>
      <c r="AE391" s="13"/>
      <c r="AF391" s="13"/>
      <c r="AG391" s="13">
        <v>22259.81</v>
      </c>
      <c r="AH391" s="13"/>
      <c r="AI391" s="13"/>
      <c r="AJ391" s="13"/>
      <c r="AK391" s="13"/>
      <c r="AL391" s="13"/>
      <c r="AM391" s="13"/>
      <c r="AN391" s="13"/>
      <c r="AO391" s="13">
        <v>60960</v>
      </c>
      <c r="AP391" s="20">
        <f t="shared" si="27"/>
        <v>289370</v>
      </c>
      <c r="AQ391" s="13">
        <f>IF(TabProd[[#This Row],[Total Daily]]=0,"",TabProd[[#This Row],[Total]]/TabProd[[#This Row],[Total Daily]])</f>
        <v>3215.2222222222222</v>
      </c>
    </row>
    <row r="392" spans="1:43" x14ac:dyDescent="0.3">
      <c r="A392" s="26">
        <v>46143</v>
      </c>
      <c r="B392" s="24" t="s">
        <v>101</v>
      </c>
      <c r="C392" s="14"/>
      <c r="D392" s="22">
        <v>3491</v>
      </c>
      <c r="E392" s="15" t="s">
        <v>10</v>
      </c>
      <c r="F392" s="15" t="s">
        <v>50</v>
      </c>
      <c r="G392" s="15" t="s">
        <v>115</v>
      </c>
      <c r="H392" s="22">
        <v>4964</v>
      </c>
      <c r="I392" s="27">
        <v>46113</v>
      </c>
      <c r="J392" s="27">
        <v>46142</v>
      </c>
      <c r="K392" s="28">
        <v>-21360</v>
      </c>
      <c r="L392" s="29">
        <f>SUM(TabProd[[#This Row],[Personal]:[Engineering]])</f>
        <v>-21360</v>
      </c>
      <c r="M392" s="31" t="str">
        <f>IF(TabProd[[#This Row],[Amount Charged]]&lt;&gt;TabProd[[#This Row],[Value]],TabProd[[#This Row],[Amount Charged]]-TabProd[[#This Row],[Value]],"")</f>
        <v/>
      </c>
      <c r="N392" s="24">
        <v>5682</v>
      </c>
      <c r="O392" s="27">
        <v>46146</v>
      </c>
      <c r="P392" s="37">
        <v>1972</v>
      </c>
      <c r="Q392" s="34">
        <v>-21360</v>
      </c>
      <c r="R392" s="16">
        <v>46162</v>
      </c>
      <c r="S392" s="15">
        <f t="shared" si="24"/>
        <v>20</v>
      </c>
      <c r="T392" s="38">
        <v>1213</v>
      </c>
      <c r="U392" s="34"/>
      <c r="V392" s="16">
        <v>46162</v>
      </c>
      <c r="W392" s="15">
        <f t="shared" si="25"/>
        <v>20</v>
      </c>
      <c r="X392" s="23">
        <f>TabProd[[#This Row],[Value]]-TabProd[[#This Row],[InvoiceTotal Value]]-TabProd[[#This Row],[Rental Equipment Invoice Value]]+AR392</f>
        <v>0</v>
      </c>
      <c r="Y392" s="14"/>
      <c r="Z392" s="14"/>
      <c r="AA392" s="15">
        <f t="shared" si="26"/>
        <v>0</v>
      </c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>
        <v>-21360</v>
      </c>
      <c r="AP392" s="20">
        <f t="shared" si="27"/>
        <v>-21360</v>
      </c>
      <c r="AQ392" s="13" t="str">
        <f>IF(TabProd[[#This Row],[Total Daily]]=0,"",TabProd[[#This Row],[Total]]/TabProd[[#This Row],[Total Daily]])</f>
        <v/>
      </c>
    </row>
    <row r="393" spans="1:43" x14ac:dyDescent="0.3">
      <c r="A393" s="26">
        <v>46143</v>
      </c>
      <c r="B393" s="24" t="s">
        <v>101</v>
      </c>
      <c r="C393" s="14"/>
      <c r="D393" s="22">
        <v>3572</v>
      </c>
      <c r="E393" s="15" t="s">
        <v>13</v>
      </c>
      <c r="F393" s="15" t="s">
        <v>38</v>
      </c>
      <c r="G393" s="15" t="s">
        <v>131</v>
      </c>
      <c r="H393" s="22">
        <v>5145</v>
      </c>
      <c r="I393" s="27">
        <v>46113</v>
      </c>
      <c r="J393" s="27">
        <v>46146</v>
      </c>
      <c r="K393" s="28">
        <v>8640</v>
      </c>
      <c r="L393" s="29">
        <f>SUM(TabProd[[#This Row],[Personal]:[Engineering]])</f>
        <v>8640</v>
      </c>
      <c r="M393" s="31" t="str">
        <f>IF(TabProd[[#This Row],[Amount Charged]]&lt;&gt;TabProd[[#This Row],[Value]],TabProd[[#This Row],[Amount Charged]]-TabProd[[#This Row],[Value]],"")</f>
        <v/>
      </c>
      <c r="N393" s="24">
        <v>5736</v>
      </c>
      <c r="O393" s="27">
        <v>46146</v>
      </c>
      <c r="P393" s="37"/>
      <c r="Q393" s="34"/>
      <c r="R393" s="16"/>
      <c r="S393" s="15" t="str">
        <f t="shared" si="24"/>
        <v/>
      </c>
      <c r="T393" s="38">
        <v>1202</v>
      </c>
      <c r="U393" s="34">
        <v>8640</v>
      </c>
      <c r="V393" s="16">
        <v>46157</v>
      </c>
      <c r="W393" s="15">
        <f t="shared" si="25"/>
        <v>11</v>
      </c>
      <c r="X393" s="23">
        <f>TabProd[[#This Row],[Value]]-TabProd[[#This Row],[InvoiceTotal Value]]-TabProd[[#This Row],[Rental Equipment Invoice Value]]+AR393</f>
        <v>0</v>
      </c>
      <c r="Y393" s="14"/>
      <c r="Z393" s="14"/>
      <c r="AA393" s="15">
        <f t="shared" si="26"/>
        <v>0</v>
      </c>
      <c r="AB393" s="13"/>
      <c r="AC393" s="13"/>
      <c r="AD393" s="13"/>
      <c r="AE393" s="13"/>
      <c r="AF393" s="13"/>
      <c r="AG393" s="13">
        <v>8640</v>
      </c>
      <c r="AH393" s="13"/>
      <c r="AI393" s="13"/>
      <c r="AJ393" s="13"/>
      <c r="AK393" s="13"/>
      <c r="AL393" s="13"/>
      <c r="AM393" s="13"/>
      <c r="AN393" s="13"/>
      <c r="AO393" s="13"/>
      <c r="AP393" s="20">
        <f t="shared" si="27"/>
        <v>8640</v>
      </c>
      <c r="AQ393" s="13" t="str">
        <f>IF(TabProd[[#This Row],[Total Daily]]=0,"",TabProd[[#This Row],[Total]]/TabProd[[#This Row],[Total Daily]])</f>
        <v/>
      </c>
    </row>
    <row r="394" spans="1:43" x14ac:dyDescent="0.3">
      <c r="A394" s="26">
        <v>46113</v>
      </c>
      <c r="B394" s="24" t="s">
        <v>101</v>
      </c>
      <c r="C394" s="14"/>
      <c r="D394" s="22">
        <v>3718</v>
      </c>
      <c r="E394" s="15" t="s">
        <v>10</v>
      </c>
      <c r="F394" s="15" t="s">
        <v>34</v>
      </c>
      <c r="G394" s="15" t="s">
        <v>182</v>
      </c>
      <c r="H394" s="22">
        <v>5469</v>
      </c>
      <c r="I394" s="27">
        <v>46113</v>
      </c>
      <c r="J394" s="27">
        <v>46113</v>
      </c>
      <c r="K394" s="28">
        <v>9751.24</v>
      </c>
      <c r="L394" s="29">
        <f>SUM(TabProd[[#This Row],[Personal]:[Engineering]])</f>
        <v>9751.24</v>
      </c>
      <c r="M394" s="31" t="str">
        <f>IF(TabProd[[#This Row],[Amount Charged]]&lt;&gt;TabProd[[#This Row],[Value]],TabProd[[#This Row],[Amount Charged]]-TabProd[[#This Row],[Value]],"")</f>
        <v/>
      </c>
      <c r="N394" s="24">
        <v>5655</v>
      </c>
      <c r="O394" s="27">
        <v>46121</v>
      </c>
      <c r="P394" s="37">
        <v>1873</v>
      </c>
      <c r="Q394" s="34">
        <v>6075.96</v>
      </c>
      <c r="R394" s="16">
        <v>46126</v>
      </c>
      <c r="S394" s="15">
        <f t="shared" si="24"/>
        <v>13</v>
      </c>
      <c r="T394" s="38">
        <v>1148</v>
      </c>
      <c r="U394" s="34">
        <v>3675.28</v>
      </c>
      <c r="V394" s="16">
        <v>46126</v>
      </c>
      <c r="W394" s="15">
        <f t="shared" si="25"/>
        <v>13</v>
      </c>
      <c r="X394" s="23">
        <f>TabProd[[#This Row],[Value]]-TabProd[[#This Row],[InvoiceTotal Value]]-TabProd[[#This Row],[Rental Equipment Invoice Value]]+AR394</f>
        <v>-4.5474735088646412E-13</v>
      </c>
      <c r="Y394" s="14">
        <v>2</v>
      </c>
      <c r="Z394" s="14"/>
      <c r="AA394" s="15">
        <f t="shared" si="26"/>
        <v>2</v>
      </c>
      <c r="AB394" s="13">
        <v>4274.3599999999997</v>
      </c>
      <c r="AC394" s="13"/>
      <c r="AD394" s="13">
        <v>1801.6</v>
      </c>
      <c r="AE394" s="13"/>
      <c r="AF394" s="13"/>
      <c r="AG394" s="13">
        <v>3675.28</v>
      </c>
      <c r="AH394" s="13"/>
      <c r="AI394" s="13"/>
      <c r="AJ394" s="13"/>
      <c r="AK394" s="13"/>
      <c r="AL394" s="13"/>
      <c r="AM394" s="13"/>
      <c r="AN394" s="13"/>
      <c r="AO394" s="13"/>
      <c r="AP394" s="20">
        <f t="shared" si="27"/>
        <v>9751.24</v>
      </c>
      <c r="AQ394" s="13">
        <f>IF(TabProd[[#This Row],[Total Daily]]=0,"",TabProd[[#This Row],[Total]]/TabProd[[#This Row],[Total Daily]])</f>
        <v>4875.62</v>
      </c>
    </row>
    <row r="395" spans="1:43" x14ac:dyDescent="0.3">
      <c r="A395" s="26">
        <v>46113</v>
      </c>
      <c r="B395" s="24" t="s">
        <v>101</v>
      </c>
      <c r="C395" s="14"/>
      <c r="D395" s="22">
        <v>3577</v>
      </c>
      <c r="E395" s="15" t="s">
        <v>7</v>
      </c>
      <c r="F395" s="15" t="s">
        <v>26</v>
      </c>
      <c r="G395" s="15" t="s">
        <v>136</v>
      </c>
      <c r="H395" s="22">
        <v>5080</v>
      </c>
      <c r="I395" s="27">
        <v>46113</v>
      </c>
      <c r="J395" s="27">
        <v>46142</v>
      </c>
      <c r="K395" s="28">
        <v>29193.119999999999</v>
      </c>
      <c r="L395" s="29">
        <f>SUM(TabProd[[#This Row],[Personal]:[Engineering]])</f>
        <v>29193.119999999999</v>
      </c>
      <c r="M395" s="31" t="str">
        <f>IF(TabProd[[#This Row],[Amount Charged]]&lt;&gt;TabProd[[#This Row],[Value]],TabProd[[#This Row],[Amount Charged]]-TabProd[[#This Row],[Value]],"")</f>
        <v/>
      </c>
      <c r="N395" s="24">
        <v>5665</v>
      </c>
      <c r="O395" s="27">
        <v>46142</v>
      </c>
      <c r="P395" s="37">
        <v>1922</v>
      </c>
      <c r="Q395" s="34">
        <v>29193.119999999999</v>
      </c>
      <c r="R395" s="16">
        <v>46147</v>
      </c>
      <c r="S395" s="15">
        <f t="shared" si="24"/>
        <v>5</v>
      </c>
      <c r="T395" s="38"/>
      <c r="U395" s="34"/>
      <c r="V395" s="16"/>
      <c r="W395" s="15" t="str">
        <f t="shared" si="25"/>
        <v/>
      </c>
      <c r="X395" s="23">
        <f>TabProd[[#This Row],[Value]]-TabProd[[#This Row],[InvoiceTotal Value]]-TabProd[[#This Row],[Rental Equipment Invoice Value]]+AR395</f>
        <v>0</v>
      </c>
      <c r="Y395" s="14"/>
      <c r="Z395" s="14"/>
      <c r="AA395" s="15">
        <f t="shared" si="26"/>
        <v>0</v>
      </c>
      <c r="AB395" s="13">
        <v>29193.119999999999</v>
      </c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20">
        <f t="shared" si="27"/>
        <v>29193.119999999999</v>
      </c>
      <c r="AQ395" s="13" t="str">
        <f>IF(TabProd[[#This Row],[Total Daily]]=0,"",TabProd[[#This Row],[Total]]/TabProd[[#This Row],[Total Daily]])</f>
        <v/>
      </c>
    </row>
    <row r="396" spans="1:43" x14ac:dyDescent="0.3">
      <c r="A396" s="26">
        <v>46113</v>
      </c>
      <c r="B396" s="24" t="s">
        <v>101</v>
      </c>
      <c r="C396" s="14"/>
      <c r="D396" s="22">
        <v>3807</v>
      </c>
      <c r="E396" s="15" t="s">
        <v>9</v>
      </c>
      <c r="F396" s="15" t="s">
        <v>26</v>
      </c>
      <c r="G396" s="15" t="s">
        <v>147</v>
      </c>
      <c r="H396" s="22">
        <v>3380</v>
      </c>
      <c r="I396" s="27">
        <v>46113</v>
      </c>
      <c r="J396" s="27">
        <v>46142</v>
      </c>
      <c r="K396" s="28">
        <v>163726.10999999999</v>
      </c>
      <c r="L396" s="29">
        <f>SUM(TabProd[[#This Row],[Personal]:[Engineering]])</f>
        <v>163726.11000000002</v>
      </c>
      <c r="M396" s="31" t="str">
        <f>IF(TabProd[[#This Row],[Amount Charged]]&lt;&gt;TabProd[[#This Row],[Value]],TabProd[[#This Row],[Amount Charged]]-TabProd[[#This Row],[Value]],"")</f>
        <v/>
      </c>
      <c r="N396" s="24">
        <v>5666</v>
      </c>
      <c r="O396" s="27">
        <v>46146</v>
      </c>
      <c r="P396" s="37">
        <v>1943</v>
      </c>
      <c r="Q396" s="34">
        <v>163726.10999999999</v>
      </c>
      <c r="R396" s="16">
        <v>46154</v>
      </c>
      <c r="S396" s="15">
        <f t="shared" si="24"/>
        <v>12</v>
      </c>
      <c r="T396" s="38"/>
      <c r="U396" s="34"/>
      <c r="V396" s="16"/>
      <c r="W396" s="15" t="str">
        <f t="shared" si="25"/>
        <v/>
      </c>
      <c r="X396" s="23">
        <f>TabProd[[#This Row],[Value]]-TabProd[[#This Row],[InvoiceTotal Value]]-TabProd[[#This Row],[Rental Equipment Invoice Value]]+AR396</f>
        <v>2.9103830456733704E-11</v>
      </c>
      <c r="Y396" s="14">
        <v>90</v>
      </c>
      <c r="Z396" s="14"/>
      <c r="AA396" s="15">
        <f t="shared" si="26"/>
        <v>90</v>
      </c>
      <c r="AB396" s="13">
        <v>156394.35</v>
      </c>
      <c r="AC396" s="13"/>
      <c r="AD396" s="13">
        <v>7331.76</v>
      </c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20">
        <f t="shared" si="27"/>
        <v>163726.11000000002</v>
      </c>
      <c r="AQ396" s="13">
        <f>IF(TabProd[[#This Row],[Total Daily]]=0,"",TabProd[[#This Row],[Total]]/TabProd[[#This Row],[Total Daily]])</f>
        <v>1819.1790000000001</v>
      </c>
    </row>
    <row r="397" spans="1:43" x14ac:dyDescent="0.3">
      <c r="A397" s="26">
        <v>46113</v>
      </c>
      <c r="B397" s="24" t="s">
        <v>101</v>
      </c>
      <c r="C397" s="14"/>
      <c r="D397" s="22">
        <v>3811</v>
      </c>
      <c r="E397" s="15" t="s">
        <v>9</v>
      </c>
      <c r="F397" s="15" t="s">
        <v>29</v>
      </c>
      <c r="G397" s="15" t="s">
        <v>132</v>
      </c>
      <c r="H397" s="22">
        <v>2016</v>
      </c>
      <c r="I397" s="27">
        <v>46113</v>
      </c>
      <c r="J397" s="27">
        <v>46142</v>
      </c>
      <c r="K397" s="28">
        <v>173780.72</v>
      </c>
      <c r="L397" s="29">
        <f>SUM(TabProd[[#This Row],[Personal]:[Engineering]])</f>
        <v>173780.72</v>
      </c>
      <c r="M397" s="31" t="str">
        <f>IF(TabProd[[#This Row],[Amount Charged]]&lt;&gt;TabProd[[#This Row],[Value]],TabProd[[#This Row],[Amount Charged]]-TabProd[[#This Row],[Value]],"")</f>
        <v/>
      </c>
      <c r="N397" s="24">
        <v>5668</v>
      </c>
      <c r="O397" s="27">
        <v>46149</v>
      </c>
      <c r="P397" s="37">
        <v>1940</v>
      </c>
      <c r="Q397" s="34">
        <v>173780.72</v>
      </c>
      <c r="R397" s="16">
        <v>46153</v>
      </c>
      <c r="S397" s="15">
        <f t="shared" si="24"/>
        <v>11</v>
      </c>
      <c r="T397" s="38"/>
      <c r="U397" s="34"/>
      <c r="V397" s="16"/>
      <c r="W397" s="15" t="str">
        <f t="shared" si="25"/>
        <v/>
      </c>
      <c r="X397" s="23">
        <f>TabProd[[#This Row],[Value]]-TabProd[[#This Row],[InvoiceTotal Value]]-TabProd[[#This Row],[Rental Equipment Invoice Value]]+AR397</f>
        <v>0</v>
      </c>
      <c r="Y397" s="14">
        <v>90</v>
      </c>
      <c r="Z397" s="14"/>
      <c r="AA397" s="15">
        <f t="shared" si="26"/>
        <v>90</v>
      </c>
      <c r="AB397" s="13">
        <v>173780.72</v>
      </c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20">
        <f t="shared" si="27"/>
        <v>173780.72</v>
      </c>
      <c r="AQ397" s="13">
        <f>IF(TabProd[[#This Row],[Total Daily]]=0,"",TabProd[[#This Row],[Total]]/TabProd[[#This Row],[Total Daily]])</f>
        <v>1930.896888888889</v>
      </c>
    </row>
    <row r="398" spans="1:43" x14ac:dyDescent="0.3">
      <c r="A398" s="26">
        <v>46113</v>
      </c>
      <c r="B398" s="24" t="s">
        <v>101</v>
      </c>
      <c r="C398" s="14"/>
      <c r="D398" s="22">
        <v>3812</v>
      </c>
      <c r="E398" s="15" t="s">
        <v>9</v>
      </c>
      <c r="F398" s="15" t="s">
        <v>29</v>
      </c>
      <c r="G398" s="15" t="s">
        <v>126</v>
      </c>
      <c r="H398" s="22">
        <v>2016</v>
      </c>
      <c r="I398" s="27">
        <v>46113</v>
      </c>
      <c r="J398" s="27">
        <v>46142</v>
      </c>
      <c r="K398" s="28">
        <v>173780.72</v>
      </c>
      <c r="L398" s="29">
        <f>SUM(TabProd[[#This Row],[Personal]:[Engineering]])</f>
        <v>173780.72</v>
      </c>
      <c r="M398" s="31" t="str">
        <f>IF(TabProd[[#This Row],[Amount Charged]]&lt;&gt;TabProd[[#This Row],[Value]],TabProd[[#This Row],[Amount Charged]]-TabProd[[#This Row],[Value]],"")</f>
        <v/>
      </c>
      <c r="N398" s="24">
        <v>5669</v>
      </c>
      <c r="O398" s="27">
        <v>46149</v>
      </c>
      <c r="P398" s="37">
        <v>1958</v>
      </c>
      <c r="Q398" s="34">
        <v>173780.72</v>
      </c>
      <c r="R398" s="16">
        <v>46160</v>
      </c>
      <c r="S398" s="15">
        <f t="shared" si="24"/>
        <v>18</v>
      </c>
      <c r="T398" s="38"/>
      <c r="U398" s="34"/>
      <c r="V398" s="16"/>
      <c r="W398" s="15" t="str">
        <f t="shared" si="25"/>
        <v/>
      </c>
      <c r="X398" s="23">
        <f>TabProd[[#This Row],[Value]]-TabProd[[#This Row],[InvoiceTotal Value]]-TabProd[[#This Row],[Rental Equipment Invoice Value]]+AR398</f>
        <v>0</v>
      </c>
      <c r="Y398" s="14">
        <v>90</v>
      </c>
      <c r="Z398" s="14"/>
      <c r="AA398" s="15">
        <f t="shared" si="26"/>
        <v>90</v>
      </c>
      <c r="AB398" s="13">
        <v>173780.72</v>
      </c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20">
        <f t="shared" si="27"/>
        <v>173780.72</v>
      </c>
      <c r="AQ398" s="13">
        <f>IF(TabProd[[#This Row],[Total Daily]]=0,"",TabProd[[#This Row],[Total]]/TabProd[[#This Row],[Total Daily]])</f>
        <v>1930.896888888889</v>
      </c>
    </row>
    <row r="399" spans="1:43" x14ac:dyDescent="0.3">
      <c r="A399" s="26">
        <v>46113</v>
      </c>
      <c r="B399" s="24" t="s">
        <v>101</v>
      </c>
      <c r="C399" s="14"/>
      <c r="D399" s="22">
        <v>3813</v>
      </c>
      <c r="E399" s="15" t="s">
        <v>9</v>
      </c>
      <c r="F399" s="15" t="s">
        <v>29</v>
      </c>
      <c r="G399" s="15" t="s">
        <v>107</v>
      </c>
      <c r="H399" s="22">
        <v>2016</v>
      </c>
      <c r="I399" s="27">
        <v>46113</v>
      </c>
      <c r="J399" s="27">
        <v>46142</v>
      </c>
      <c r="K399" s="28">
        <v>173780.72</v>
      </c>
      <c r="L399" s="29">
        <f>SUM(TabProd[[#This Row],[Personal]:[Engineering]])</f>
        <v>173780.72</v>
      </c>
      <c r="M399" s="31" t="str">
        <f>IF(TabProd[[#This Row],[Amount Charged]]&lt;&gt;TabProd[[#This Row],[Value]],TabProd[[#This Row],[Amount Charged]]-TabProd[[#This Row],[Value]],"")</f>
        <v/>
      </c>
      <c r="N399" s="24">
        <v>5670</v>
      </c>
      <c r="O399" s="27">
        <v>46142</v>
      </c>
      <c r="P399" s="37">
        <v>1917</v>
      </c>
      <c r="Q399" s="34">
        <v>173780.72</v>
      </c>
      <c r="R399" s="16">
        <v>46147</v>
      </c>
      <c r="S399" s="15">
        <f t="shared" si="24"/>
        <v>5</v>
      </c>
      <c r="T399" s="38"/>
      <c r="U399" s="34"/>
      <c r="V399" s="16"/>
      <c r="W399" s="15" t="str">
        <f t="shared" si="25"/>
        <v/>
      </c>
      <c r="X399" s="23">
        <f>TabProd[[#This Row],[Value]]-TabProd[[#This Row],[InvoiceTotal Value]]-TabProd[[#This Row],[Rental Equipment Invoice Value]]+AR399</f>
        <v>0</v>
      </c>
      <c r="Y399" s="14">
        <v>90</v>
      </c>
      <c r="Z399" s="14"/>
      <c r="AA399" s="15">
        <f t="shared" si="26"/>
        <v>90</v>
      </c>
      <c r="AB399" s="13">
        <v>173780.72</v>
      </c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20">
        <f t="shared" si="27"/>
        <v>173780.72</v>
      </c>
      <c r="AQ399" s="13">
        <f>IF(TabProd[[#This Row],[Total Daily]]=0,"",TabProd[[#This Row],[Total]]/TabProd[[#This Row],[Total Daily]])</f>
        <v>1930.896888888889</v>
      </c>
    </row>
    <row r="400" spans="1:43" x14ac:dyDescent="0.3">
      <c r="A400" s="26">
        <v>46113</v>
      </c>
      <c r="B400" s="24" t="s">
        <v>101</v>
      </c>
      <c r="C400" s="14"/>
      <c r="D400" s="22">
        <v>3543</v>
      </c>
      <c r="E400" s="15" t="s">
        <v>7</v>
      </c>
      <c r="F400" s="15" t="s">
        <v>34</v>
      </c>
      <c r="G400" s="15" t="s">
        <v>104</v>
      </c>
      <c r="H400" s="22">
        <v>5109</v>
      </c>
      <c r="I400" s="27">
        <v>46113</v>
      </c>
      <c r="J400" s="27">
        <v>46142</v>
      </c>
      <c r="K400" s="28">
        <v>22800</v>
      </c>
      <c r="L400" s="29">
        <f>SUM(TabProd[[#This Row],[Personal]:[Engineering]])</f>
        <v>22800</v>
      </c>
      <c r="M400" s="31" t="str">
        <f>IF(TabProd[[#This Row],[Amount Charged]]&lt;&gt;TabProd[[#This Row],[Value]],TabProd[[#This Row],[Amount Charged]]-TabProd[[#This Row],[Value]],"")</f>
        <v/>
      </c>
      <c r="N400" s="24">
        <v>5672</v>
      </c>
      <c r="O400" s="27">
        <v>46147</v>
      </c>
      <c r="P400" s="37">
        <v>1954</v>
      </c>
      <c r="Q400" s="34">
        <v>22800</v>
      </c>
      <c r="R400" s="16">
        <v>46160</v>
      </c>
      <c r="S400" s="15">
        <f t="shared" si="24"/>
        <v>18</v>
      </c>
      <c r="T400" s="38"/>
      <c r="U400" s="34"/>
      <c r="V400" s="16"/>
      <c r="W400" s="15" t="str">
        <f t="shared" si="25"/>
        <v/>
      </c>
      <c r="X400" s="23">
        <f>TabProd[[#This Row],[Value]]-TabProd[[#This Row],[InvoiceTotal Value]]-TabProd[[#This Row],[Rental Equipment Invoice Value]]+AR400</f>
        <v>0</v>
      </c>
      <c r="Y400" s="14"/>
      <c r="Z400" s="14"/>
      <c r="AA400" s="15">
        <f t="shared" si="26"/>
        <v>0</v>
      </c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>
        <v>22800</v>
      </c>
      <c r="AP400" s="20">
        <f t="shared" si="27"/>
        <v>22800</v>
      </c>
      <c r="AQ400" s="13" t="str">
        <f>IF(TabProd[[#This Row],[Total Daily]]=0,"",TabProd[[#This Row],[Total]]/TabProd[[#This Row],[Total Daily]])</f>
        <v/>
      </c>
    </row>
    <row r="401" spans="1:43" x14ac:dyDescent="0.3">
      <c r="A401" s="26">
        <v>46113</v>
      </c>
      <c r="B401" s="24" t="s">
        <v>101</v>
      </c>
      <c r="C401" s="14"/>
      <c r="D401" s="22">
        <v>3445</v>
      </c>
      <c r="E401" s="15" t="s">
        <v>7</v>
      </c>
      <c r="F401" s="15" t="s">
        <v>34</v>
      </c>
      <c r="G401" s="15" t="s">
        <v>100</v>
      </c>
      <c r="H401" s="22">
        <v>4912</v>
      </c>
      <c r="I401" s="27">
        <v>46113</v>
      </c>
      <c r="J401" s="27">
        <v>46142</v>
      </c>
      <c r="K401" s="28">
        <v>22800</v>
      </c>
      <c r="L401" s="29">
        <f>SUM(TabProd[[#This Row],[Personal]:[Engineering]])</f>
        <v>22800</v>
      </c>
      <c r="M401" s="31" t="str">
        <f>IF(TabProd[[#This Row],[Amount Charged]]&lt;&gt;TabProd[[#This Row],[Value]],TabProd[[#This Row],[Amount Charged]]-TabProd[[#This Row],[Value]],"")</f>
        <v/>
      </c>
      <c r="N401" s="24">
        <v>5673</v>
      </c>
      <c r="O401" s="27">
        <v>46147</v>
      </c>
      <c r="P401" s="37">
        <v>1964</v>
      </c>
      <c r="Q401" s="34">
        <v>22800</v>
      </c>
      <c r="R401" s="16">
        <v>46161</v>
      </c>
      <c r="S401" s="15">
        <f t="shared" si="24"/>
        <v>19</v>
      </c>
      <c r="T401" s="38"/>
      <c r="U401" s="34"/>
      <c r="V401" s="16"/>
      <c r="W401" s="15" t="str">
        <f t="shared" si="25"/>
        <v/>
      </c>
      <c r="X401" s="23">
        <f>TabProd[[#This Row],[Value]]-TabProd[[#This Row],[InvoiceTotal Value]]-TabProd[[#This Row],[Rental Equipment Invoice Value]]+AR401</f>
        <v>0</v>
      </c>
      <c r="Y401" s="14"/>
      <c r="Z401" s="14"/>
      <c r="AA401" s="15">
        <f t="shared" si="26"/>
        <v>0</v>
      </c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>
        <v>22800</v>
      </c>
      <c r="AP401" s="20">
        <f t="shared" si="27"/>
        <v>22800</v>
      </c>
      <c r="AQ401" s="13" t="str">
        <f>IF(TabProd[[#This Row],[Total Daily]]=0,"",TabProd[[#This Row],[Total]]/TabProd[[#This Row],[Total Daily]])</f>
        <v/>
      </c>
    </row>
    <row r="402" spans="1:43" x14ac:dyDescent="0.3">
      <c r="A402" s="26">
        <v>46113</v>
      </c>
      <c r="B402" s="24" t="s">
        <v>101</v>
      </c>
      <c r="C402" s="14"/>
      <c r="D402" s="22">
        <v>3324</v>
      </c>
      <c r="E402" s="15" t="s">
        <v>11</v>
      </c>
      <c r="F402" s="15" t="s">
        <v>44</v>
      </c>
      <c r="G402" s="15" t="s">
        <v>128</v>
      </c>
      <c r="H402" s="22">
        <v>4662</v>
      </c>
      <c r="I402" s="27">
        <v>46113</v>
      </c>
      <c r="J402" s="27">
        <v>46142</v>
      </c>
      <c r="K402" s="28">
        <v>491640</v>
      </c>
      <c r="L402" s="29">
        <f>SUM(TabProd[[#This Row],[Personal]:[Engineering]])</f>
        <v>491640</v>
      </c>
      <c r="M402" s="31" t="str">
        <f>IF(TabProd[[#This Row],[Amount Charged]]&lt;&gt;TabProd[[#This Row],[Value]],TabProd[[#This Row],[Amount Charged]]-TabProd[[#This Row],[Value]],"")</f>
        <v/>
      </c>
      <c r="N402" s="24">
        <v>5674</v>
      </c>
      <c r="O402" s="27">
        <v>46146</v>
      </c>
      <c r="P402" s="37">
        <v>1932</v>
      </c>
      <c r="Q402" s="34">
        <v>442440</v>
      </c>
      <c r="R402" s="16">
        <v>46148</v>
      </c>
      <c r="S402" s="15">
        <f t="shared" si="24"/>
        <v>6</v>
      </c>
      <c r="T402" s="38">
        <v>1191</v>
      </c>
      <c r="U402" s="34">
        <v>49200</v>
      </c>
      <c r="V402" s="16">
        <v>46148</v>
      </c>
      <c r="W402" s="15">
        <f t="shared" si="25"/>
        <v>6</v>
      </c>
      <c r="X402" s="23">
        <f>TabProd[[#This Row],[Value]]-TabProd[[#This Row],[InvoiceTotal Value]]-TabProd[[#This Row],[Rental Equipment Invoice Value]]+AR402</f>
        <v>0</v>
      </c>
      <c r="Y402" s="14">
        <v>170</v>
      </c>
      <c r="Z402" s="14"/>
      <c r="AA402" s="15">
        <f t="shared" si="26"/>
        <v>170</v>
      </c>
      <c r="AB402" s="13">
        <v>431880</v>
      </c>
      <c r="AC402" s="13"/>
      <c r="AD402" s="13">
        <v>10560</v>
      </c>
      <c r="AE402" s="13"/>
      <c r="AF402" s="13"/>
      <c r="AG402" s="13">
        <v>49200</v>
      </c>
      <c r="AH402" s="13"/>
      <c r="AI402" s="13"/>
      <c r="AJ402" s="13"/>
      <c r="AK402" s="13"/>
      <c r="AL402" s="13"/>
      <c r="AM402" s="13"/>
      <c r="AN402" s="13"/>
      <c r="AO402" s="13"/>
      <c r="AP402" s="20">
        <f t="shared" si="27"/>
        <v>491640</v>
      </c>
      <c r="AQ402" s="13">
        <f>IF(TabProd[[#This Row],[Total Daily]]=0,"",TabProd[[#This Row],[Total]]/TabProd[[#This Row],[Total Daily]])</f>
        <v>2892</v>
      </c>
    </row>
    <row r="403" spans="1:43" x14ac:dyDescent="0.3">
      <c r="A403" s="26">
        <v>46113</v>
      </c>
      <c r="B403" s="24" t="s">
        <v>101</v>
      </c>
      <c r="C403" s="14"/>
      <c r="D403" s="22">
        <v>3445</v>
      </c>
      <c r="E403" s="15" t="s">
        <v>10</v>
      </c>
      <c r="F403" s="15" t="s">
        <v>34</v>
      </c>
      <c r="G403" s="15" t="s">
        <v>100</v>
      </c>
      <c r="H403" s="22">
        <v>4912</v>
      </c>
      <c r="I403" s="27">
        <v>46113</v>
      </c>
      <c r="J403" s="27">
        <v>46142</v>
      </c>
      <c r="K403" s="28">
        <v>97618.26</v>
      </c>
      <c r="L403" s="29">
        <f>SUM(TabProd[[#This Row],[Personal]:[Engineering]])</f>
        <v>97618.26</v>
      </c>
      <c r="M403" s="31" t="str">
        <f>IF(TabProd[[#This Row],[Amount Charged]]&lt;&gt;TabProd[[#This Row],[Value]],TabProd[[#This Row],[Amount Charged]]-TabProd[[#This Row],[Value]],"")</f>
        <v/>
      </c>
      <c r="N403" s="24">
        <v>5676</v>
      </c>
      <c r="O403" s="27">
        <v>46141</v>
      </c>
      <c r="P403" s="37">
        <v>1962</v>
      </c>
      <c r="Q403" s="34">
        <v>88243.86</v>
      </c>
      <c r="R403" s="16">
        <v>46161</v>
      </c>
      <c r="S403" s="15">
        <f t="shared" si="24"/>
        <v>19</v>
      </c>
      <c r="T403" s="38">
        <v>1207</v>
      </c>
      <c r="U403" s="34">
        <v>9374.4</v>
      </c>
      <c r="V403" s="16">
        <v>46161</v>
      </c>
      <c r="W403" s="15">
        <f t="shared" si="25"/>
        <v>19</v>
      </c>
      <c r="X403" s="23">
        <f>TabProd[[#This Row],[Value]]-TabProd[[#This Row],[InvoiceTotal Value]]-TabProd[[#This Row],[Rental Equipment Invoice Value]]+AR403</f>
        <v>-5.4569682106375694E-12</v>
      </c>
      <c r="Y403" s="14">
        <v>42</v>
      </c>
      <c r="Z403" s="14"/>
      <c r="AA403" s="15">
        <f t="shared" si="26"/>
        <v>42</v>
      </c>
      <c r="AB403" s="13">
        <v>85651.86</v>
      </c>
      <c r="AC403" s="13"/>
      <c r="AD403" s="13">
        <v>2592</v>
      </c>
      <c r="AE403" s="13"/>
      <c r="AF403" s="13"/>
      <c r="AG403" s="13">
        <v>9374.4</v>
      </c>
      <c r="AH403" s="13"/>
      <c r="AI403" s="13"/>
      <c r="AJ403" s="13"/>
      <c r="AK403" s="13"/>
      <c r="AL403" s="13"/>
      <c r="AM403" s="13"/>
      <c r="AN403" s="13"/>
      <c r="AO403" s="13"/>
      <c r="AP403" s="20">
        <f t="shared" si="27"/>
        <v>97618.26</v>
      </c>
      <c r="AQ403" s="13">
        <f>IF(TabProd[[#This Row],[Total Daily]]=0,"",TabProd[[#This Row],[Total]]/TabProd[[#This Row],[Total Daily]])</f>
        <v>2324.2442857142855</v>
      </c>
    </row>
    <row r="404" spans="1:43" x14ac:dyDescent="0.3">
      <c r="A404" s="26">
        <v>46113</v>
      </c>
      <c r="B404" s="24" t="s">
        <v>101</v>
      </c>
      <c r="C404" s="14"/>
      <c r="D404" s="22">
        <v>3488</v>
      </c>
      <c r="E404" s="15" t="s">
        <v>10</v>
      </c>
      <c r="F404" s="15" t="s">
        <v>50</v>
      </c>
      <c r="G404" s="15" t="s">
        <v>142</v>
      </c>
      <c r="H404" s="22">
        <v>4964</v>
      </c>
      <c r="I404" s="27">
        <v>46113</v>
      </c>
      <c r="J404" s="27">
        <v>46142</v>
      </c>
      <c r="K404" s="28">
        <v>283142.88</v>
      </c>
      <c r="L404" s="29">
        <f>SUM(TabProd[[#This Row],[Personal]:[Engineering]])</f>
        <v>283142.88</v>
      </c>
      <c r="M404" s="31" t="str">
        <f>IF(TabProd[[#This Row],[Amount Charged]]&lt;&gt;TabProd[[#This Row],[Value]],TabProd[[#This Row],[Amount Charged]]-TabProd[[#This Row],[Value]],"")</f>
        <v/>
      </c>
      <c r="N404" s="24">
        <v>5680</v>
      </c>
      <c r="O404" s="27">
        <v>46146</v>
      </c>
      <c r="P404" s="37">
        <v>1973</v>
      </c>
      <c r="Q404" s="34">
        <v>260883.16</v>
      </c>
      <c r="R404" s="16">
        <v>46162</v>
      </c>
      <c r="S404" s="15">
        <f t="shared" si="24"/>
        <v>20</v>
      </c>
      <c r="T404" s="38">
        <v>1212</v>
      </c>
      <c r="U404" s="34">
        <v>22259.72</v>
      </c>
      <c r="V404" s="16">
        <v>46162</v>
      </c>
      <c r="W404" s="15">
        <f t="shared" si="25"/>
        <v>20</v>
      </c>
      <c r="X404" s="23">
        <f>TabProd[[#This Row],[Value]]-TabProd[[#This Row],[InvoiceTotal Value]]-TabProd[[#This Row],[Rental Equipment Invoice Value]]+AR404</f>
        <v>0</v>
      </c>
      <c r="Y404" s="14">
        <v>87</v>
      </c>
      <c r="Z404" s="14"/>
      <c r="AA404" s="15">
        <f t="shared" si="26"/>
        <v>87</v>
      </c>
      <c r="AB404" s="13">
        <v>193945.12</v>
      </c>
      <c r="AC404" s="13"/>
      <c r="AD404" s="13">
        <v>5978.04</v>
      </c>
      <c r="AE404" s="13"/>
      <c r="AF404" s="13"/>
      <c r="AG404" s="13">
        <v>22259.72</v>
      </c>
      <c r="AH404" s="13"/>
      <c r="AI404" s="13"/>
      <c r="AJ404" s="13"/>
      <c r="AK404" s="13"/>
      <c r="AL404" s="13"/>
      <c r="AM404" s="13"/>
      <c r="AN404" s="13"/>
      <c r="AO404" s="13">
        <v>60960</v>
      </c>
      <c r="AP404" s="20">
        <f t="shared" si="27"/>
        <v>283142.88</v>
      </c>
      <c r="AQ404" s="13">
        <f>IF(TabProd[[#This Row],[Total Daily]]=0,"",TabProd[[#This Row],[Total]]/TabProd[[#This Row],[Total Daily]])</f>
        <v>3254.5158620689654</v>
      </c>
    </row>
    <row r="405" spans="1:43" x14ac:dyDescent="0.3">
      <c r="A405" s="26">
        <v>46113</v>
      </c>
      <c r="B405" s="24" t="s">
        <v>101</v>
      </c>
      <c r="C405" s="14"/>
      <c r="D405" s="22">
        <v>3800</v>
      </c>
      <c r="E405" s="15" t="s">
        <v>9</v>
      </c>
      <c r="F405" s="15" t="s">
        <v>50</v>
      </c>
      <c r="G405" s="15" t="s">
        <v>115</v>
      </c>
      <c r="H405" s="22">
        <v>1877</v>
      </c>
      <c r="I405" s="27">
        <v>46113</v>
      </c>
      <c r="J405" s="27">
        <v>46142</v>
      </c>
      <c r="K405" s="28">
        <v>196340.46</v>
      </c>
      <c r="L405" s="29">
        <f>SUM(TabProd[[#This Row],[Personal]:[Engineering]])</f>
        <v>196340.46000000002</v>
      </c>
      <c r="M405" s="31" t="str">
        <f>IF(TabProd[[#This Row],[Amount Charged]]&lt;&gt;TabProd[[#This Row],[Value]],TabProd[[#This Row],[Amount Charged]]-TabProd[[#This Row],[Value]],"")</f>
        <v/>
      </c>
      <c r="N405" s="24">
        <v>5683</v>
      </c>
      <c r="O405" s="27">
        <v>46147</v>
      </c>
      <c r="P405" s="37">
        <v>1923</v>
      </c>
      <c r="Q405" s="34">
        <v>172448.95</v>
      </c>
      <c r="R405" s="16">
        <v>46148</v>
      </c>
      <c r="S405" s="15">
        <f t="shared" si="24"/>
        <v>6</v>
      </c>
      <c r="T405" s="38">
        <v>1188</v>
      </c>
      <c r="U405" s="34">
        <v>23891.51</v>
      </c>
      <c r="V405" s="16">
        <v>46148</v>
      </c>
      <c r="W405" s="15">
        <f t="shared" si="25"/>
        <v>6</v>
      </c>
      <c r="X405" s="23">
        <f>TabProd[[#This Row],[Value]]-TabProd[[#This Row],[InvoiceTotal Value]]-TabProd[[#This Row],[Rental Equipment Invoice Value]]+AR405</f>
        <v>1.0913936421275139E-11</v>
      </c>
      <c r="Y405" s="14">
        <v>88</v>
      </c>
      <c r="Z405" s="14"/>
      <c r="AA405" s="15">
        <f t="shared" si="26"/>
        <v>88</v>
      </c>
      <c r="AB405" s="13">
        <v>172448.95</v>
      </c>
      <c r="AC405" s="13"/>
      <c r="AD405" s="13"/>
      <c r="AE405" s="13"/>
      <c r="AF405" s="13"/>
      <c r="AG405" s="13">
        <v>23891.51</v>
      </c>
      <c r="AH405" s="13"/>
      <c r="AI405" s="13"/>
      <c r="AJ405" s="13"/>
      <c r="AK405" s="13"/>
      <c r="AL405" s="13"/>
      <c r="AM405" s="13"/>
      <c r="AN405" s="13"/>
      <c r="AO405" s="13"/>
      <c r="AP405" s="20">
        <f t="shared" si="27"/>
        <v>196340.46000000002</v>
      </c>
      <c r="AQ405" s="13">
        <f>IF(TabProd[[#This Row],[Total Daily]]=0,"",TabProd[[#This Row],[Total]]/TabProd[[#This Row],[Total Daily]])</f>
        <v>2231.1415909090911</v>
      </c>
    </row>
    <row r="406" spans="1:43" x14ac:dyDescent="0.3">
      <c r="A406" s="26">
        <v>46113</v>
      </c>
      <c r="B406" s="24" t="s">
        <v>101</v>
      </c>
      <c r="C406" s="14"/>
      <c r="D406" s="22">
        <v>3801</v>
      </c>
      <c r="E406" s="15" t="s">
        <v>9</v>
      </c>
      <c r="F406" s="15" t="s">
        <v>50</v>
      </c>
      <c r="G406" s="15" t="s">
        <v>142</v>
      </c>
      <c r="H406" s="22">
        <v>1877</v>
      </c>
      <c r="I406" s="27">
        <v>46113</v>
      </c>
      <c r="J406" s="27">
        <v>46142</v>
      </c>
      <c r="K406" s="28">
        <v>196340.46</v>
      </c>
      <c r="L406" s="29">
        <f>SUM(TabProd[[#This Row],[Personal]:[Engineering]])</f>
        <v>196340.46000000002</v>
      </c>
      <c r="M406" s="31" t="str">
        <f>IF(TabProd[[#This Row],[Amount Charged]]&lt;&gt;TabProd[[#This Row],[Value]],TabProd[[#This Row],[Amount Charged]]-TabProd[[#This Row],[Value]],"")</f>
        <v/>
      </c>
      <c r="N406" s="24">
        <v>5684</v>
      </c>
      <c r="O406" s="27">
        <v>46146</v>
      </c>
      <c r="P406" s="37">
        <v>1942</v>
      </c>
      <c r="Q406" s="34">
        <v>172448.95</v>
      </c>
      <c r="R406" s="16">
        <v>46153</v>
      </c>
      <c r="S406" s="15">
        <f t="shared" si="24"/>
        <v>11</v>
      </c>
      <c r="T406" s="38">
        <v>1200</v>
      </c>
      <c r="U406" s="34">
        <v>23891.51</v>
      </c>
      <c r="V406" s="16">
        <v>46153</v>
      </c>
      <c r="W406" s="15">
        <f t="shared" si="25"/>
        <v>11</v>
      </c>
      <c r="X406" s="23">
        <f>TabProd[[#This Row],[Value]]-TabProd[[#This Row],[InvoiceTotal Value]]-TabProd[[#This Row],[Rental Equipment Invoice Value]]+AR406</f>
        <v>1.0913936421275139E-11</v>
      </c>
      <c r="Y406" s="14">
        <v>90</v>
      </c>
      <c r="Z406" s="14"/>
      <c r="AA406" s="15">
        <f t="shared" si="26"/>
        <v>90</v>
      </c>
      <c r="AB406" s="13">
        <v>172448.95</v>
      </c>
      <c r="AC406" s="13"/>
      <c r="AD406" s="13"/>
      <c r="AE406" s="13"/>
      <c r="AF406" s="13"/>
      <c r="AG406" s="13">
        <v>23891.51</v>
      </c>
      <c r="AH406" s="13"/>
      <c r="AI406" s="13"/>
      <c r="AJ406" s="13"/>
      <c r="AK406" s="13"/>
      <c r="AL406" s="13"/>
      <c r="AM406" s="13"/>
      <c r="AN406" s="13"/>
      <c r="AO406" s="13"/>
      <c r="AP406" s="20">
        <f t="shared" si="27"/>
        <v>196340.46000000002</v>
      </c>
      <c r="AQ406" s="13">
        <f>IF(TabProd[[#This Row],[Total Daily]]=0,"",TabProd[[#This Row],[Total]]/TabProd[[#This Row],[Total Daily]])</f>
        <v>2181.5606666666667</v>
      </c>
    </row>
    <row r="407" spans="1:43" x14ac:dyDescent="0.3">
      <c r="A407" s="26">
        <v>46113</v>
      </c>
      <c r="B407" s="24" t="s">
        <v>101</v>
      </c>
      <c r="C407" s="14"/>
      <c r="D407" s="22">
        <v>3802</v>
      </c>
      <c r="E407" s="15" t="s">
        <v>9</v>
      </c>
      <c r="F407" s="15" t="s">
        <v>50</v>
      </c>
      <c r="G407" s="15" t="s">
        <v>102</v>
      </c>
      <c r="H407" s="22">
        <v>1877</v>
      </c>
      <c r="I407" s="27">
        <v>46113</v>
      </c>
      <c r="J407" s="27">
        <v>46142</v>
      </c>
      <c r="K407" s="28">
        <v>196340.46</v>
      </c>
      <c r="L407" s="29">
        <f>SUM(TabProd[[#This Row],[Personal]:[Engineering]])</f>
        <v>196340.46000000002</v>
      </c>
      <c r="M407" s="31" t="str">
        <f>IF(TabProd[[#This Row],[Amount Charged]]&lt;&gt;TabProd[[#This Row],[Value]],TabProd[[#This Row],[Amount Charged]]-TabProd[[#This Row],[Value]],"")</f>
        <v/>
      </c>
      <c r="N407" s="24">
        <v>5685</v>
      </c>
      <c r="O407" s="27">
        <v>46149</v>
      </c>
      <c r="P407" s="37">
        <v>1961</v>
      </c>
      <c r="Q407" s="98">
        <v>172448.95</v>
      </c>
      <c r="R407" s="16">
        <v>46160</v>
      </c>
      <c r="S407" s="15">
        <f t="shared" si="24"/>
        <v>18</v>
      </c>
      <c r="T407" s="38">
        <v>1206</v>
      </c>
      <c r="U407" s="98">
        <v>23891.51</v>
      </c>
      <c r="V407" s="16">
        <v>46160</v>
      </c>
      <c r="W407" s="15">
        <f t="shared" si="25"/>
        <v>18</v>
      </c>
      <c r="X407" s="23">
        <f>TabProd[[#This Row],[Value]]-TabProd[[#This Row],[InvoiceTotal Value]]-TabProd[[#This Row],[Rental Equipment Invoice Value]]+AR407</f>
        <v>1.0913936421275139E-11</v>
      </c>
      <c r="Y407" s="14">
        <v>90</v>
      </c>
      <c r="Z407" s="14"/>
      <c r="AA407" s="15">
        <f t="shared" si="26"/>
        <v>90</v>
      </c>
      <c r="AB407" s="13">
        <v>172448.95</v>
      </c>
      <c r="AC407" s="13"/>
      <c r="AD407" s="13"/>
      <c r="AE407" s="13"/>
      <c r="AF407" s="13"/>
      <c r="AG407" s="13">
        <v>23891.51</v>
      </c>
      <c r="AH407" s="13"/>
      <c r="AI407" s="13"/>
      <c r="AJ407" s="13"/>
      <c r="AK407" s="13"/>
      <c r="AL407" s="13"/>
      <c r="AM407" s="13"/>
      <c r="AN407" s="13"/>
      <c r="AO407" s="13"/>
      <c r="AP407" s="20">
        <f t="shared" si="27"/>
        <v>196340.46000000002</v>
      </c>
      <c r="AQ407" s="13">
        <f>IF(TabProd[[#This Row],[Total Daily]]=0,"",TabProd[[#This Row],[Total]]/TabProd[[#This Row],[Total Daily]])</f>
        <v>2181.5606666666667</v>
      </c>
    </row>
    <row r="408" spans="1:43" x14ac:dyDescent="0.3">
      <c r="A408" s="26">
        <v>46113</v>
      </c>
      <c r="B408" s="24" t="s">
        <v>101</v>
      </c>
      <c r="C408" s="14"/>
      <c r="D408" s="22">
        <v>3804</v>
      </c>
      <c r="E408" s="15" t="s">
        <v>9</v>
      </c>
      <c r="F408" s="15" t="s">
        <v>50</v>
      </c>
      <c r="G408" s="15" t="s">
        <v>144</v>
      </c>
      <c r="H408" s="22">
        <v>1877</v>
      </c>
      <c r="I408" s="27">
        <v>46113</v>
      </c>
      <c r="J408" s="27">
        <v>46142</v>
      </c>
      <c r="K408" s="28">
        <v>196340.46</v>
      </c>
      <c r="L408" s="29">
        <f>SUM(TabProd[[#This Row],[Personal]:[Engineering]])</f>
        <v>196340.46000000002</v>
      </c>
      <c r="M408" s="31" t="str">
        <f>IF(TabProd[[#This Row],[Amount Charged]]&lt;&gt;TabProd[[#This Row],[Value]],TabProd[[#This Row],[Amount Charged]]-TabProd[[#This Row],[Value]],"")</f>
        <v/>
      </c>
      <c r="N408" s="24">
        <v>5687</v>
      </c>
      <c r="O408" s="27">
        <v>46146</v>
      </c>
      <c r="P408" s="37">
        <v>1921</v>
      </c>
      <c r="Q408" s="34">
        <v>172448.95</v>
      </c>
      <c r="R408" s="16">
        <v>46147</v>
      </c>
      <c r="S408" s="15">
        <f t="shared" si="24"/>
        <v>5</v>
      </c>
      <c r="T408" s="38">
        <v>1187</v>
      </c>
      <c r="U408" s="34">
        <v>23891.51</v>
      </c>
      <c r="V408" s="16">
        <v>46147</v>
      </c>
      <c r="W408" s="15">
        <f t="shared" si="25"/>
        <v>5</v>
      </c>
      <c r="X408" s="23">
        <f>TabProd[[#This Row],[Value]]-TabProd[[#This Row],[InvoiceTotal Value]]-TabProd[[#This Row],[Rental Equipment Invoice Value]]+AR408</f>
        <v>1.0913936421275139E-11</v>
      </c>
      <c r="Y408" s="14">
        <v>90</v>
      </c>
      <c r="Z408" s="14"/>
      <c r="AA408" s="15">
        <f t="shared" si="26"/>
        <v>90</v>
      </c>
      <c r="AB408" s="13">
        <v>172448.95</v>
      </c>
      <c r="AC408" s="13"/>
      <c r="AD408" s="13"/>
      <c r="AE408" s="13"/>
      <c r="AF408" s="13"/>
      <c r="AG408" s="13">
        <v>23891.51</v>
      </c>
      <c r="AH408" s="13"/>
      <c r="AI408" s="13"/>
      <c r="AJ408" s="13"/>
      <c r="AK408" s="13"/>
      <c r="AL408" s="13"/>
      <c r="AM408" s="13"/>
      <c r="AN408" s="13"/>
      <c r="AO408" s="13"/>
      <c r="AP408" s="20">
        <f t="shared" si="27"/>
        <v>196340.46000000002</v>
      </c>
      <c r="AQ408" s="13">
        <f>IF(TabProd[[#This Row],[Total Daily]]=0,"",TabProd[[#This Row],[Total]]/TabProd[[#This Row],[Total Daily]])</f>
        <v>2181.5606666666667</v>
      </c>
    </row>
    <row r="409" spans="1:43" x14ac:dyDescent="0.3">
      <c r="A409" s="26">
        <v>46113</v>
      </c>
      <c r="B409" s="24" t="s">
        <v>101</v>
      </c>
      <c r="C409" s="14"/>
      <c r="D409" s="22">
        <v>3436</v>
      </c>
      <c r="E409" s="15" t="s">
        <v>7</v>
      </c>
      <c r="F409" s="15" t="s">
        <v>53</v>
      </c>
      <c r="G409" s="15" t="s">
        <v>116</v>
      </c>
      <c r="H409" s="22">
        <v>4750</v>
      </c>
      <c r="I409" s="27">
        <v>46113</v>
      </c>
      <c r="J409" s="27">
        <v>46142</v>
      </c>
      <c r="K409" s="28">
        <v>39520</v>
      </c>
      <c r="L409" s="29">
        <f>SUM(TabProd[[#This Row],[Personal]:[Engineering]])</f>
        <v>39520</v>
      </c>
      <c r="M409" s="31" t="str">
        <f>IF(TabProd[[#This Row],[Amount Charged]]&lt;&gt;TabProd[[#This Row],[Value]],TabProd[[#This Row],[Amount Charged]]-TabProd[[#This Row],[Value]],"")</f>
        <v/>
      </c>
      <c r="N409" s="24">
        <v>5690</v>
      </c>
      <c r="O409" s="27">
        <v>46142</v>
      </c>
      <c r="P409" s="37">
        <v>1952</v>
      </c>
      <c r="Q409" s="34">
        <v>39520</v>
      </c>
      <c r="R409" s="16">
        <v>46157</v>
      </c>
      <c r="S409" s="15">
        <f t="shared" si="24"/>
        <v>15</v>
      </c>
      <c r="T409" s="38"/>
      <c r="U409" s="55"/>
      <c r="V409" s="16"/>
      <c r="W409" s="15" t="str">
        <f t="shared" si="25"/>
        <v/>
      </c>
      <c r="X409" s="23">
        <f>TabProd[[#This Row],[Value]]-TabProd[[#This Row],[InvoiceTotal Value]]-TabProd[[#This Row],[Rental Equipment Invoice Value]]+AR409</f>
        <v>0</v>
      </c>
      <c r="Y409" s="14"/>
      <c r="Z409" s="14"/>
      <c r="AA409" s="15">
        <f t="shared" si="26"/>
        <v>0</v>
      </c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>
        <v>39520</v>
      </c>
      <c r="AP409" s="20">
        <f t="shared" si="27"/>
        <v>39520</v>
      </c>
      <c r="AQ409" s="13" t="str">
        <f>IF(TabProd[[#This Row],[Total Daily]]=0,"",TabProd[[#This Row],[Total]]/TabProd[[#This Row],[Total Daily]])</f>
        <v/>
      </c>
    </row>
    <row r="410" spans="1:43" x14ac:dyDescent="0.3">
      <c r="A410" s="26">
        <v>46113</v>
      </c>
      <c r="B410" s="24" t="s">
        <v>101</v>
      </c>
      <c r="C410" s="14"/>
      <c r="D410" s="22">
        <v>3437</v>
      </c>
      <c r="E410" s="15" t="s">
        <v>7</v>
      </c>
      <c r="F410" s="15" t="s">
        <v>53</v>
      </c>
      <c r="G410" s="15" t="s">
        <v>135</v>
      </c>
      <c r="H410" s="22">
        <v>4751</v>
      </c>
      <c r="I410" s="27">
        <v>46113</v>
      </c>
      <c r="J410" s="27">
        <v>46142</v>
      </c>
      <c r="K410" s="28">
        <v>39520</v>
      </c>
      <c r="L410" s="29">
        <f>SUM(TabProd[[#This Row],[Personal]:[Engineering]])</f>
        <v>39520</v>
      </c>
      <c r="M410" s="31" t="str">
        <f>IF(TabProd[[#This Row],[Amount Charged]]&lt;&gt;TabProd[[#This Row],[Value]],TabProd[[#This Row],[Amount Charged]]-TabProd[[#This Row],[Value]],"")</f>
        <v/>
      </c>
      <c r="N410" s="24">
        <v>5691</v>
      </c>
      <c r="O410" s="27">
        <v>46142</v>
      </c>
      <c r="P410" s="37">
        <v>1938</v>
      </c>
      <c r="Q410" s="34">
        <v>39520</v>
      </c>
      <c r="R410" s="16">
        <v>46150</v>
      </c>
      <c r="S410" s="15">
        <f t="shared" si="24"/>
        <v>8</v>
      </c>
      <c r="T410" s="38"/>
      <c r="U410" s="34"/>
      <c r="V410" s="16"/>
      <c r="W410" s="15" t="str">
        <f t="shared" si="25"/>
        <v/>
      </c>
      <c r="X410" s="23">
        <f>TabProd[[#This Row],[Value]]-TabProd[[#This Row],[InvoiceTotal Value]]-TabProd[[#This Row],[Rental Equipment Invoice Value]]+AR410</f>
        <v>0</v>
      </c>
      <c r="Y410" s="14"/>
      <c r="Z410" s="14"/>
      <c r="AA410" s="15">
        <f t="shared" si="26"/>
        <v>0</v>
      </c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>
        <v>39520</v>
      </c>
      <c r="AP410" s="20">
        <f t="shared" si="27"/>
        <v>39520</v>
      </c>
      <c r="AQ410" s="13" t="str">
        <f>IF(TabProd[[#This Row],[Total Daily]]=0,"",TabProd[[#This Row],[Total]]/TabProd[[#This Row],[Total Daily]])</f>
        <v/>
      </c>
    </row>
    <row r="411" spans="1:43" x14ac:dyDescent="0.3">
      <c r="A411" s="26">
        <v>46113</v>
      </c>
      <c r="B411" s="24" t="s">
        <v>101</v>
      </c>
      <c r="C411" s="14"/>
      <c r="D411" s="22">
        <v>3436</v>
      </c>
      <c r="E411" s="15" t="s">
        <v>10</v>
      </c>
      <c r="F411" s="15" t="s">
        <v>53</v>
      </c>
      <c r="G411" s="15" t="s">
        <v>116</v>
      </c>
      <c r="H411" s="22">
        <v>4750</v>
      </c>
      <c r="I411" s="27">
        <v>46113</v>
      </c>
      <c r="J411" s="27">
        <v>46142</v>
      </c>
      <c r="K411" s="28">
        <v>202748</v>
      </c>
      <c r="L411" s="29">
        <f>SUM(TabProd[[#This Row],[Personal]:[Engineering]])</f>
        <v>202748</v>
      </c>
      <c r="M411" s="31" t="str">
        <f>IF(TabProd[[#This Row],[Amount Charged]]&lt;&gt;TabProd[[#This Row],[Value]],TabProd[[#This Row],[Amount Charged]]-TabProd[[#This Row],[Value]],"")</f>
        <v/>
      </c>
      <c r="N411" s="24">
        <v>5692</v>
      </c>
      <c r="O411" s="27">
        <v>46146</v>
      </c>
      <c r="P411" s="37">
        <v>1959</v>
      </c>
      <c r="Q411" s="34">
        <v>185648</v>
      </c>
      <c r="R411" s="16">
        <v>46160</v>
      </c>
      <c r="S411" s="15">
        <f t="shared" si="24"/>
        <v>18</v>
      </c>
      <c r="T411" s="38">
        <v>1204</v>
      </c>
      <c r="U411" s="55">
        <v>17100</v>
      </c>
      <c r="V411" s="16">
        <v>46160</v>
      </c>
      <c r="W411" s="15">
        <f t="shared" si="25"/>
        <v>18</v>
      </c>
      <c r="X411" s="23">
        <f>TabProd[[#This Row],[Value]]-TabProd[[#This Row],[InvoiceTotal Value]]-TabProd[[#This Row],[Rental Equipment Invoice Value]]+AR411</f>
        <v>0</v>
      </c>
      <c r="Y411" s="14">
        <v>90</v>
      </c>
      <c r="Z411" s="14"/>
      <c r="AA411" s="15">
        <f t="shared" si="26"/>
        <v>90</v>
      </c>
      <c r="AB411" s="13">
        <v>175788</v>
      </c>
      <c r="AC411" s="13"/>
      <c r="AD411" s="13">
        <v>9860</v>
      </c>
      <c r="AE411" s="13"/>
      <c r="AF411" s="13"/>
      <c r="AG411" s="13">
        <v>17100</v>
      </c>
      <c r="AH411" s="13"/>
      <c r="AI411" s="13"/>
      <c r="AJ411" s="13"/>
      <c r="AK411" s="13"/>
      <c r="AL411" s="13"/>
      <c r="AM411" s="13"/>
      <c r="AN411" s="13"/>
      <c r="AO411" s="13"/>
      <c r="AP411" s="20">
        <f t="shared" si="27"/>
        <v>202748</v>
      </c>
      <c r="AQ411" s="13">
        <f>IF(TabProd[[#This Row],[Total Daily]]=0,"",TabProd[[#This Row],[Total]]/TabProd[[#This Row],[Total Daily]])</f>
        <v>2252.7555555555555</v>
      </c>
    </row>
    <row r="412" spans="1:43" x14ac:dyDescent="0.3">
      <c r="A412" s="26">
        <v>46113</v>
      </c>
      <c r="B412" s="24" t="s">
        <v>101</v>
      </c>
      <c r="C412" s="14"/>
      <c r="D412" s="22">
        <v>3437</v>
      </c>
      <c r="E412" s="15" t="s">
        <v>10</v>
      </c>
      <c r="F412" s="15" t="s">
        <v>53</v>
      </c>
      <c r="G412" s="15" t="s">
        <v>135</v>
      </c>
      <c r="H412" s="22">
        <v>4751</v>
      </c>
      <c r="I412" s="27">
        <v>46113</v>
      </c>
      <c r="J412" s="27">
        <v>46142</v>
      </c>
      <c r="K412" s="28">
        <v>201588</v>
      </c>
      <c r="L412" s="29">
        <f>SUM(TabProd[[#This Row],[Personal]:[Engineering]])</f>
        <v>201588</v>
      </c>
      <c r="M412" s="31" t="str">
        <f>IF(TabProd[[#This Row],[Amount Charged]]&lt;&gt;TabProd[[#This Row],[Value]],TabProd[[#This Row],[Amount Charged]]-TabProd[[#This Row],[Value]],"")</f>
        <v/>
      </c>
      <c r="N412" s="24">
        <v>5693</v>
      </c>
      <c r="O412" s="27">
        <v>46146</v>
      </c>
      <c r="P412" s="37">
        <v>1939</v>
      </c>
      <c r="Q412" s="34">
        <v>184488</v>
      </c>
      <c r="R412" s="16">
        <v>46150</v>
      </c>
      <c r="S412" s="15">
        <f t="shared" si="24"/>
        <v>8</v>
      </c>
      <c r="T412" s="38">
        <v>1199</v>
      </c>
      <c r="U412" s="34">
        <v>17100</v>
      </c>
      <c r="V412" s="16">
        <v>46150</v>
      </c>
      <c r="W412" s="15">
        <f t="shared" si="25"/>
        <v>8</v>
      </c>
      <c r="X412" s="23">
        <f>TabProd[[#This Row],[Value]]-TabProd[[#This Row],[InvoiceTotal Value]]-TabProd[[#This Row],[Rental Equipment Invoice Value]]+AR412</f>
        <v>0</v>
      </c>
      <c r="Y412" s="14">
        <v>90</v>
      </c>
      <c r="Z412" s="14"/>
      <c r="AA412" s="15">
        <f t="shared" si="26"/>
        <v>90</v>
      </c>
      <c r="AB412" s="13">
        <v>175788</v>
      </c>
      <c r="AC412" s="13"/>
      <c r="AD412" s="13">
        <v>8700</v>
      </c>
      <c r="AE412" s="13"/>
      <c r="AF412" s="13"/>
      <c r="AG412" s="13">
        <v>17100</v>
      </c>
      <c r="AH412" s="13"/>
      <c r="AI412" s="13"/>
      <c r="AJ412" s="13"/>
      <c r="AK412" s="13"/>
      <c r="AL412" s="13"/>
      <c r="AM412" s="13"/>
      <c r="AN412" s="13"/>
      <c r="AO412" s="13"/>
      <c r="AP412" s="20">
        <f t="shared" si="27"/>
        <v>201588</v>
      </c>
      <c r="AQ412" s="13">
        <f>IF(TabProd[[#This Row],[Total Daily]]=0,"",TabProd[[#This Row],[Total]]/TabProd[[#This Row],[Total Daily]])</f>
        <v>2239.8666666666668</v>
      </c>
    </row>
    <row r="413" spans="1:43" x14ac:dyDescent="0.3">
      <c r="A413" s="26">
        <v>46113</v>
      </c>
      <c r="B413" s="24" t="s">
        <v>101</v>
      </c>
      <c r="C413" s="14"/>
      <c r="D413" s="22">
        <v>3815</v>
      </c>
      <c r="E413" s="15" t="s">
        <v>9</v>
      </c>
      <c r="F413" s="15" t="s">
        <v>53</v>
      </c>
      <c r="G413" s="15" t="s">
        <v>116</v>
      </c>
      <c r="H413" s="22">
        <v>3610</v>
      </c>
      <c r="I413" s="27">
        <v>46113</v>
      </c>
      <c r="J413" s="27">
        <v>46142</v>
      </c>
      <c r="K413" s="28">
        <v>162420</v>
      </c>
      <c r="L413" s="29">
        <f>SUM(TabProd[[#This Row],[Personal]:[Engineering]])</f>
        <v>162420</v>
      </c>
      <c r="M413" s="31" t="str">
        <f>IF(TabProd[[#This Row],[Amount Charged]]&lt;&gt;TabProd[[#This Row],[Value]],TabProd[[#This Row],[Amount Charged]]-TabProd[[#This Row],[Value]],"")</f>
        <v/>
      </c>
      <c r="N413" s="24">
        <v>5694</v>
      </c>
      <c r="O413" s="27">
        <v>46142</v>
      </c>
      <c r="P413" s="37">
        <v>1920</v>
      </c>
      <c r="Q413" s="34">
        <v>162420</v>
      </c>
      <c r="R413" s="16">
        <v>46147</v>
      </c>
      <c r="S413" s="15">
        <f t="shared" si="24"/>
        <v>5</v>
      </c>
      <c r="T413" s="38"/>
      <c r="U413" s="34"/>
      <c r="V413" s="16"/>
      <c r="W413" s="15" t="str">
        <f t="shared" si="25"/>
        <v/>
      </c>
      <c r="X413" s="23">
        <f>TabProd[[#This Row],[Value]]-TabProd[[#This Row],[InvoiceTotal Value]]-TabProd[[#This Row],[Rental Equipment Invoice Value]]+AR413</f>
        <v>0</v>
      </c>
      <c r="Y413" s="14">
        <v>90</v>
      </c>
      <c r="Z413" s="14"/>
      <c r="AA413" s="15">
        <f t="shared" si="26"/>
        <v>90</v>
      </c>
      <c r="AB413" s="13">
        <v>162420</v>
      </c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20">
        <f t="shared" si="27"/>
        <v>162420</v>
      </c>
      <c r="AQ413" s="13">
        <f>IF(TabProd[[#This Row],[Total Daily]]=0,"",TabProd[[#This Row],[Total]]/TabProd[[#This Row],[Total Daily]])</f>
        <v>1804.6666666666667</v>
      </c>
    </row>
    <row r="414" spans="1:43" x14ac:dyDescent="0.3">
      <c r="A414" s="26">
        <v>46113</v>
      </c>
      <c r="B414" s="24"/>
      <c r="C414" s="14"/>
      <c r="D414" s="22">
        <v>3341</v>
      </c>
      <c r="E414" s="15" t="s">
        <v>11</v>
      </c>
      <c r="F414" s="15" t="s">
        <v>44</v>
      </c>
      <c r="G414" s="15" t="s">
        <v>114</v>
      </c>
      <c r="H414" s="22">
        <v>4662</v>
      </c>
      <c r="I414" s="27">
        <v>46113</v>
      </c>
      <c r="J414" s="27">
        <v>46142</v>
      </c>
      <c r="K414" s="28">
        <v>61200</v>
      </c>
      <c r="L414" s="29">
        <f>SUM(TabProd[[#This Row],[Personal]:[Engineering]])</f>
        <v>61200</v>
      </c>
      <c r="M414" s="31" t="str">
        <f>IF(TabProd[[#This Row],[Amount Charged]]&lt;&gt;TabProd[[#This Row],[Value]],TabProd[[#This Row],[Amount Charged]]-TabProd[[#This Row],[Value]],"")</f>
        <v/>
      </c>
      <c r="N414" s="24">
        <v>5696</v>
      </c>
      <c r="O414" s="27">
        <v>46141</v>
      </c>
      <c r="P414" s="37"/>
      <c r="Q414" s="34"/>
      <c r="R414" s="16"/>
      <c r="S414" s="15" t="str">
        <f t="shared" si="24"/>
        <v/>
      </c>
      <c r="T414" s="38"/>
      <c r="U414" s="34"/>
      <c r="V414" s="16"/>
      <c r="W414" s="15" t="str">
        <f t="shared" si="25"/>
        <v/>
      </c>
      <c r="X414" s="23">
        <f>TabProd[[#This Row],[Value]]-TabProd[[#This Row],[InvoiceTotal Value]]-TabProd[[#This Row],[Rental Equipment Invoice Value]]+AR414</f>
        <v>61200</v>
      </c>
      <c r="Y414" s="14"/>
      <c r="Z414" s="14"/>
      <c r="AA414" s="15">
        <f t="shared" si="26"/>
        <v>0</v>
      </c>
      <c r="AB414" s="13"/>
      <c r="AC414" s="13"/>
      <c r="AD414" s="13"/>
      <c r="AE414" s="13"/>
      <c r="AF414" s="13"/>
      <c r="AG414" s="13">
        <v>61200</v>
      </c>
      <c r="AH414" s="13"/>
      <c r="AI414" s="13"/>
      <c r="AJ414" s="13"/>
      <c r="AK414" s="13"/>
      <c r="AL414" s="13"/>
      <c r="AM414" s="13"/>
      <c r="AN414" s="13"/>
      <c r="AO414" s="13"/>
      <c r="AP414" s="20">
        <f t="shared" si="27"/>
        <v>61200</v>
      </c>
      <c r="AQ414" s="13" t="str">
        <f>IF(TabProd[[#This Row],[Total Daily]]=0,"",TabProd[[#This Row],[Total]]/TabProd[[#This Row],[Total Daily]])</f>
        <v/>
      </c>
    </row>
    <row r="415" spans="1:43" x14ac:dyDescent="0.3">
      <c r="A415" s="26">
        <v>46113</v>
      </c>
      <c r="B415" s="24" t="s">
        <v>101</v>
      </c>
      <c r="C415" s="14"/>
      <c r="D415" s="22">
        <v>3810</v>
      </c>
      <c r="E415" s="15" t="s">
        <v>9</v>
      </c>
      <c r="F415" s="15" t="s">
        <v>28</v>
      </c>
      <c r="G415" s="15" t="s">
        <v>158</v>
      </c>
      <c r="H415" s="22">
        <v>3701</v>
      </c>
      <c r="I415" s="27">
        <v>46113</v>
      </c>
      <c r="J415" s="27">
        <v>46142</v>
      </c>
      <c r="K415" s="28">
        <v>196992</v>
      </c>
      <c r="L415" s="29">
        <f>SUM(TabProd[[#This Row],[Personal]:[Engineering]])</f>
        <v>196992</v>
      </c>
      <c r="M415" s="31" t="str">
        <f>IF(TabProd[[#This Row],[Amount Charged]]&lt;&gt;TabProd[[#This Row],[Value]],TabProd[[#This Row],[Amount Charged]]-TabProd[[#This Row],[Value]],"")</f>
        <v/>
      </c>
      <c r="N415" s="24">
        <v>5698</v>
      </c>
      <c r="O415" s="27">
        <v>46146</v>
      </c>
      <c r="P415" s="37">
        <v>1933</v>
      </c>
      <c r="Q415" s="34">
        <v>118195.2</v>
      </c>
      <c r="R415" s="16">
        <v>46148</v>
      </c>
      <c r="S415" s="15">
        <f t="shared" si="24"/>
        <v>6</v>
      </c>
      <c r="T415" s="38">
        <v>1192</v>
      </c>
      <c r="U415" s="34">
        <v>78796.800000000003</v>
      </c>
      <c r="V415" s="16">
        <v>46148</v>
      </c>
      <c r="W415" s="15">
        <f t="shared" si="25"/>
        <v>6</v>
      </c>
      <c r="X415" s="23">
        <f>TabProd[[#This Row],[Value]]-TabProd[[#This Row],[InvoiceTotal Value]]-TabProd[[#This Row],[Rental Equipment Invoice Value]]+AR415</f>
        <v>0</v>
      </c>
      <c r="Y415" s="14">
        <v>90</v>
      </c>
      <c r="Z415" s="14"/>
      <c r="AA415" s="15">
        <f t="shared" si="26"/>
        <v>90</v>
      </c>
      <c r="AB415" s="13">
        <v>118195.2</v>
      </c>
      <c r="AC415" s="13"/>
      <c r="AD415" s="13"/>
      <c r="AE415" s="13"/>
      <c r="AF415" s="13"/>
      <c r="AG415" s="13">
        <v>78796.800000000003</v>
      </c>
      <c r="AH415" s="13"/>
      <c r="AI415" s="13"/>
      <c r="AJ415" s="13"/>
      <c r="AK415" s="13"/>
      <c r="AL415" s="13"/>
      <c r="AM415" s="13"/>
      <c r="AN415" s="13"/>
      <c r="AO415" s="13"/>
      <c r="AP415" s="20">
        <f t="shared" si="27"/>
        <v>196992</v>
      </c>
      <c r="AQ415" s="13">
        <f>IF(TabProd[[#This Row],[Total Daily]]=0,"",TabProd[[#This Row],[Total]]/TabProd[[#This Row],[Total Daily]])</f>
        <v>2188.8000000000002</v>
      </c>
    </row>
    <row r="416" spans="1:43" x14ac:dyDescent="0.3">
      <c r="A416" s="26">
        <v>46113</v>
      </c>
      <c r="B416" s="24" t="s">
        <v>101</v>
      </c>
      <c r="C416" s="14"/>
      <c r="D416" s="22">
        <v>3406</v>
      </c>
      <c r="E416" s="15" t="s">
        <v>7</v>
      </c>
      <c r="F416" s="15" t="s">
        <v>44</v>
      </c>
      <c r="G416" s="15" t="s">
        <v>128</v>
      </c>
      <c r="H416" s="22">
        <v>4779</v>
      </c>
      <c r="I416" s="27">
        <v>46113</v>
      </c>
      <c r="J416" s="27">
        <v>46142</v>
      </c>
      <c r="K416" s="28">
        <v>16250</v>
      </c>
      <c r="L416" s="29">
        <f>SUM(TabProd[[#This Row],[Personal]:[Engineering]])</f>
        <v>16250</v>
      </c>
      <c r="M416" s="31" t="str">
        <f>IF(TabProd[[#This Row],[Amount Charged]]&lt;&gt;TabProd[[#This Row],[Value]],TabProd[[#This Row],[Amount Charged]]-TabProd[[#This Row],[Value]],"")</f>
        <v/>
      </c>
      <c r="N416" s="24">
        <v>5722</v>
      </c>
      <c r="O416" s="27">
        <v>46153</v>
      </c>
      <c r="P416" s="37">
        <v>1986</v>
      </c>
      <c r="Q416" s="34">
        <v>16250</v>
      </c>
      <c r="R416" s="16">
        <v>46167</v>
      </c>
      <c r="S416" s="15">
        <f t="shared" si="24"/>
        <v>25</v>
      </c>
      <c r="T416" s="38"/>
      <c r="U416" s="34"/>
      <c r="V416" s="16"/>
      <c r="W416" s="15" t="str">
        <f t="shared" si="25"/>
        <v/>
      </c>
      <c r="X416" s="23">
        <f>TabProd[[#This Row],[Value]]-TabProd[[#This Row],[InvoiceTotal Value]]-TabProd[[#This Row],[Rental Equipment Invoice Value]]+AR416</f>
        <v>0</v>
      </c>
      <c r="Y416" s="14"/>
      <c r="Z416" s="14"/>
      <c r="AA416" s="15">
        <f t="shared" si="26"/>
        <v>0</v>
      </c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>
        <v>16250</v>
      </c>
      <c r="AP416" s="20">
        <f t="shared" si="27"/>
        <v>16250</v>
      </c>
      <c r="AQ416" s="13" t="str">
        <f>IF(TabProd[[#This Row],[Total Daily]]=0,"",TabProd[[#This Row],[Total]]/TabProd[[#This Row],[Total Daily]])</f>
        <v/>
      </c>
    </row>
    <row r="417" spans="1:43" x14ac:dyDescent="0.3">
      <c r="A417" s="26">
        <v>46113</v>
      </c>
      <c r="B417" s="24" t="s">
        <v>101</v>
      </c>
      <c r="C417" s="14"/>
      <c r="D417" s="22">
        <v>3480</v>
      </c>
      <c r="E417" s="15" t="s">
        <v>7</v>
      </c>
      <c r="F417" s="15" t="s">
        <v>44</v>
      </c>
      <c r="G417" s="15" t="s">
        <v>127</v>
      </c>
      <c r="H417" s="22">
        <v>4857</v>
      </c>
      <c r="I417" s="27">
        <v>46113</v>
      </c>
      <c r="J417" s="27">
        <v>46142</v>
      </c>
      <c r="K417" s="28">
        <v>16250</v>
      </c>
      <c r="L417" s="29">
        <f>SUM(TabProd[[#This Row],[Personal]:[Engineering]])</f>
        <v>16250</v>
      </c>
      <c r="M417" s="31" t="str">
        <f>IF(TabProd[[#This Row],[Amount Charged]]&lt;&gt;TabProd[[#This Row],[Value]],TabProd[[#This Row],[Amount Charged]]-TabProd[[#This Row],[Value]],"")</f>
        <v/>
      </c>
      <c r="N417" s="24">
        <v>5723</v>
      </c>
      <c r="O417" s="27">
        <v>46153</v>
      </c>
      <c r="P417" s="37">
        <v>43</v>
      </c>
      <c r="Q417" s="34">
        <v>16250</v>
      </c>
      <c r="R417" s="16">
        <v>46157</v>
      </c>
      <c r="S417" s="15">
        <f t="shared" si="24"/>
        <v>15</v>
      </c>
      <c r="T417" s="38"/>
      <c r="U417" s="34"/>
      <c r="V417" s="16"/>
      <c r="W417" s="15" t="str">
        <f t="shared" si="25"/>
        <v/>
      </c>
      <c r="X417" s="23">
        <f>TabProd[[#This Row],[Value]]-TabProd[[#This Row],[InvoiceTotal Value]]-TabProd[[#This Row],[Rental Equipment Invoice Value]]+AR417</f>
        <v>0</v>
      </c>
      <c r="Y417" s="14"/>
      <c r="Z417" s="14"/>
      <c r="AA417" s="15">
        <f t="shared" si="26"/>
        <v>0</v>
      </c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>
        <v>16250</v>
      </c>
      <c r="AP417" s="20">
        <f t="shared" si="27"/>
        <v>16250</v>
      </c>
      <c r="AQ417" s="13" t="str">
        <f>IF(TabProd[[#This Row],[Total Daily]]=0,"",TabProd[[#This Row],[Total]]/TabProd[[#This Row],[Total Daily]])</f>
        <v/>
      </c>
    </row>
    <row r="418" spans="1:43" x14ac:dyDescent="0.3">
      <c r="A418" s="26">
        <v>46113</v>
      </c>
      <c r="B418" s="24" t="s">
        <v>101</v>
      </c>
      <c r="C418" s="14"/>
      <c r="D418" s="22">
        <v>3481</v>
      </c>
      <c r="E418" s="15" t="s">
        <v>7</v>
      </c>
      <c r="F418" s="15" t="s">
        <v>44</v>
      </c>
      <c r="G418" s="15" t="s">
        <v>114</v>
      </c>
      <c r="H418" s="22">
        <v>4858</v>
      </c>
      <c r="I418" s="27">
        <v>46113</v>
      </c>
      <c r="J418" s="27">
        <v>46142</v>
      </c>
      <c r="K418" s="28">
        <v>16250</v>
      </c>
      <c r="L418" s="29">
        <f>SUM(TabProd[[#This Row],[Personal]:[Engineering]])</f>
        <v>16250</v>
      </c>
      <c r="M418" s="31" t="str">
        <f>IF(TabProd[[#This Row],[Amount Charged]]&lt;&gt;TabProd[[#This Row],[Value]],TabProd[[#This Row],[Amount Charged]]-TabProd[[#This Row],[Value]],"")</f>
        <v/>
      </c>
      <c r="N418" s="24">
        <v>5724</v>
      </c>
      <c r="O418" s="27">
        <v>46153</v>
      </c>
      <c r="P418" s="37">
        <v>1987</v>
      </c>
      <c r="Q418" s="34">
        <v>16250</v>
      </c>
      <c r="R418" s="16">
        <v>46167</v>
      </c>
      <c r="S418" s="15">
        <f t="shared" si="24"/>
        <v>25</v>
      </c>
      <c r="T418" s="38"/>
      <c r="U418" s="34"/>
      <c r="V418" s="16"/>
      <c r="W418" s="15" t="str">
        <f t="shared" si="25"/>
        <v/>
      </c>
      <c r="X418" s="23">
        <f>TabProd[[#This Row],[Value]]-TabProd[[#This Row],[InvoiceTotal Value]]-TabProd[[#This Row],[Rental Equipment Invoice Value]]+AR418</f>
        <v>0</v>
      </c>
      <c r="Y418" s="14"/>
      <c r="Z418" s="14"/>
      <c r="AA418" s="15">
        <f t="shared" si="26"/>
        <v>0</v>
      </c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>
        <v>16250</v>
      </c>
      <c r="AP418" s="20">
        <f t="shared" si="27"/>
        <v>16250</v>
      </c>
      <c r="AQ418" s="13" t="str">
        <f>IF(TabProd[[#This Row],[Total Daily]]=0,"",TabProd[[#This Row],[Total]]/TabProd[[#This Row],[Total Daily]])</f>
        <v/>
      </c>
    </row>
    <row r="419" spans="1:43" x14ac:dyDescent="0.3">
      <c r="A419" s="26">
        <v>46113</v>
      </c>
      <c r="B419" s="24" t="s">
        <v>101</v>
      </c>
      <c r="C419" s="14"/>
      <c r="D419" s="22">
        <v>3572</v>
      </c>
      <c r="E419" s="15" t="s">
        <v>13</v>
      </c>
      <c r="F419" s="15" t="s">
        <v>38</v>
      </c>
      <c r="G419" s="15" t="s">
        <v>131</v>
      </c>
      <c r="H419" s="22">
        <v>5145</v>
      </c>
      <c r="I419" s="27">
        <v>46113</v>
      </c>
      <c r="J419" s="27">
        <v>46146</v>
      </c>
      <c r="K419" s="28">
        <v>68664.800000000003</v>
      </c>
      <c r="L419" s="29">
        <f>SUM(TabProd[[#This Row],[Personal]:[Engineering]])</f>
        <v>68664.800000000003</v>
      </c>
      <c r="M419" s="31" t="str">
        <f>IF(TabProd[[#This Row],[Amount Charged]]&lt;&gt;TabProd[[#This Row],[Value]],TabProd[[#This Row],[Amount Charged]]-TabProd[[#This Row],[Value]],"")</f>
        <v/>
      </c>
      <c r="N419" s="24">
        <v>5736</v>
      </c>
      <c r="O419" s="27">
        <v>46146</v>
      </c>
      <c r="P419" s="37"/>
      <c r="Q419" s="34"/>
      <c r="R419" s="16"/>
      <c r="S419" s="15" t="str">
        <f t="shared" si="24"/>
        <v/>
      </c>
      <c r="T419" s="38">
        <v>1202</v>
      </c>
      <c r="U419" s="34">
        <v>68664.800000000003</v>
      </c>
      <c r="V419" s="16">
        <v>46157</v>
      </c>
      <c r="W419" s="15">
        <f t="shared" si="25"/>
        <v>11</v>
      </c>
      <c r="X419" s="23">
        <f>TabProd[[#This Row],[Value]]-TabProd[[#This Row],[InvoiceTotal Value]]-TabProd[[#This Row],[Rental Equipment Invoice Value]]+AR419</f>
        <v>0</v>
      </c>
      <c r="Y419" s="14"/>
      <c r="Z419" s="14"/>
      <c r="AA419" s="15">
        <f t="shared" si="26"/>
        <v>0</v>
      </c>
      <c r="AB419" s="13"/>
      <c r="AC419" s="13"/>
      <c r="AD419" s="13"/>
      <c r="AE419" s="13"/>
      <c r="AF419" s="13"/>
      <c r="AG419" s="13">
        <v>64800</v>
      </c>
      <c r="AH419" s="13">
        <v>3864.8</v>
      </c>
      <c r="AI419" s="13"/>
      <c r="AJ419" s="13"/>
      <c r="AK419" s="13"/>
      <c r="AL419" s="13"/>
      <c r="AM419" s="13"/>
      <c r="AN419" s="13"/>
      <c r="AO419" s="13"/>
      <c r="AP419" s="20">
        <f t="shared" si="27"/>
        <v>68664.800000000003</v>
      </c>
      <c r="AQ419" s="13" t="str">
        <f>IF(TabProd[[#This Row],[Total Daily]]=0,"",TabProd[[#This Row],[Total]]/TabProd[[#This Row],[Total Daily]])</f>
        <v/>
      </c>
    </row>
    <row r="420" spans="1:43" x14ac:dyDescent="0.3">
      <c r="A420" s="26">
        <v>46113</v>
      </c>
      <c r="B420" s="24" t="s">
        <v>101</v>
      </c>
      <c r="C420" s="14"/>
      <c r="D420" s="22">
        <v>3486</v>
      </c>
      <c r="E420" s="15" t="s">
        <v>10</v>
      </c>
      <c r="F420" s="15" t="s">
        <v>50</v>
      </c>
      <c r="G420" s="15" t="s">
        <v>144</v>
      </c>
      <c r="H420" s="22">
        <v>4964</v>
      </c>
      <c r="I420" s="27">
        <v>46113</v>
      </c>
      <c r="J420" s="27">
        <v>46142</v>
      </c>
      <c r="K420" s="28">
        <v>289370</v>
      </c>
      <c r="L420" s="29">
        <f>SUM(TabProd[[#This Row],[Personal]:[Engineering]])</f>
        <v>289370</v>
      </c>
      <c r="M420" s="31" t="str">
        <f>IF(TabProd[[#This Row],[Amount Charged]]&lt;&gt;TabProd[[#This Row],[Value]],TabProd[[#This Row],[Amount Charged]]-TabProd[[#This Row],[Value]],"")</f>
        <v/>
      </c>
      <c r="N420" s="24">
        <v>5678</v>
      </c>
      <c r="O420" s="27">
        <v>46146</v>
      </c>
      <c r="P420" s="37">
        <v>1934</v>
      </c>
      <c r="Q420" s="34">
        <v>267110.19</v>
      </c>
      <c r="R420" s="16">
        <v>46149</v>
      </c>
      <c r="S420" s="15">
        <f t="shared" si="24"/>
        <v>7</v>
      </c>
      <c r="T420" s="38">
        <v>1195</v>
      </c>
      <c r="U420" s="34">
        <v>22259.81</v>
      </c>
      <c r="V420" s="16">
        <v>46149</v>
      </c>
      <c r="W420" s="15">
        <f t="shared" si="25"/>
        <v>7</v>
      </c>
      <c r="X420" s="23">
        <f>TabProd[[#This Row],[Value]]-TabProd[[#This Row],[InvoiceTotal Value]]-TabProd[[#This Row],[Rental Equipment Invoice Value]]+AR420</f>
        <v>-3.637978807091713E-12</v>
      </c>
      <c r="Y420" s="14">
        <v>90</v>
      </c>
      <c r="Z420" s="14"/>
      <c r="AA420" s="15">
        <f t="shared" si="26"/>
        <v>90</v>
      </c>
      <c r="AB420" s="13">
        <v>193945.11</v>
      </c>
      <c r="AC420" s="13"/>
      <c r="AD420" s="13">
        <v>12205.08</v>
      </c>
      <c r="AE420" s="13"/>
      <c r="AF420" s="13"/>
      <c r="AG420" s="13">
        <v>22259.81</v>
      </c>
      <c r="AH420" s="13"/>
      <c r="AI420" s="13"/>
      <c r="AJ420" s="13"/>
      <c r="AK420" s="13"/>
      <c r="AL420" s="13"/>
      <c r="AM420" s="13"/>
      <c r="AN420" s="13"/>
      <c r="AO420" s="13">
        <v>60960</v>
      </c>
      <c r="AP420" s="20">
        <f t="shared" si="27"/>
        <v>289370</v>
      </c>
      <c r="AQ420" s="13">
        <f>IF(TabProd[[#This Row],[Total Daily]]=0,"",TabProd[[#This Row],[Total]]/TabProd[[#This Row],[Total Daily]])</f>
        <v>3215.2222222222222</v>
      </c>
    </row>
    <row r="421" spans="1:43" x14ac:dyDescent="0.3">
      <c r="A421" s="26">
        <v>46113</v>
      </c>
      <c r="B421" s="24" t="s">
        <v>101</v>
      </c>
      <c r="C421" s="14"/>
      <c r="D421" s="22">
        <v>3490</v>
      </c>
      <c r="E421" s="15" t="s">
        <v>10</v>
      </c>
      <c r="F421" s="15" t="s">
        <v>50</v>
      </c>
      <c r="G421" s="15" t="s">
        <v>102</v>
      </c>
      <c r="H421" s="22">
        <v>4964</v>
      </c>
      <c r="I421" s="27">
        <v>46113</v>
      </c>
      <c r="J421" s="27">
        <v>46131</v>
      </c>
      <c r="K421" s="28">
        <v>212382.32</v>
      </c>
      <c r="L421" s="29">
        <f>SUM(TabProd[[#This Row],[Personal]:[Engineering]])</f>
        <v>212382.32</v>
      </c>
      <c r="M421" s="31" t="str">
        <f>IF(TabProd[[#This Row],[Amount Charged]]&lt;&gt;TabProd[[#This Row],[Value]],TabProd[[#This Row],[Amount Charged]]-TabProd[[#This Row],[Value]],"")</f>
        <v/>
      </c>
      <c r="N421" s="24">
        <v>5681</v>
      </c>
      <c r="O421" s="27">
        <v>46142</v>
      </c>
      <c r="P421" s="37">
        <v>1936</v>
      </c>
      <c r="Q421" s="34">
        <v>190122.51</v>
      </c>
      <c r="R421" s="16">
        <v>46150</v>
      </c>
      <c r="S421" s="15">
        <f t="shared" si="24"/>
        <v>19</v>
      </c>
      <c r="T421" s="38">
        <v>1197</v>
      </c>
      <c r="U421" s="34">
        <v>22259.81</v>
      </c>
      <c r="V421" s="16">
        <v>46150</v>
      </c>
      <c r="W421" s="15">
        <f t="shared" si="25"/>
        <v>19</v>
      </c>
      <c r="X421" s="23">
        <f>TabProd[[#This Row],[Value]]-TabProd[[#This Row],[InvoiceTotal Value]]-TabProd[[#This Row],[Rental Equipment Invoice Value]]+AR421</f>
        <v>-3.637978807091713E-12</v>
      </c>
      <c r="Y421" s="14">
        <v>54</v>
      </c>
      <c r="Z421" s="14"/>
      <c r="AA421" s="15">
        <f t="shared" si="26"/>
        <v>54</v>
      </c>
      <c r="AB421" s="13">
        <v>124678.98</v>
      </c>
      <c r="AC421" s="13"/>
      <c r="AD421" s="13">
        <v>4483.53</v>
      </c>
      <c r="AE421" s="13"/>
      <c r="AF421" s="13"/>
      <c r="AG421" s="13">
        <v>22259.81</v>
      </c>
      <c r="AH421" s="13"/>
      <c r="AI421" s="13"/>
      <c r="AJ421" s="13"/>
      <c r="AK421" s="13"/>
      <c r="AL421" s="13"/>
      <c r="AM421" s="13"/>
      <c r="AN421" s="13"/>
      <c r="AO421" s="13">
        <v>60960</v>
      </c>
      <c r="AP421" s="20">
        <f t="shared" si="27"/>
        <v>212382.32</v>
      </c>
      <c r="AQ421" s="13">
        <f>IF(TabProd[[#This Row],[Total Daily]]=0,"",TabProd[[#This Row],[Total]]/TabProd[[#This Row],[Total Daily]])</f>
        <v>3933.005925925926</v>
      </c>
    </row>
    <row r="422" spans="1:43" x14ac:dyDescent="0.3">
      <c r="A422" s="26">
        <v>46113</v>
      </c>
      <c r="B422" s="24"/>
      <c r="C422" s="14"/>
      <c r="D422" s="22">
        <v>3809</v>
      </c>
      <c r="E422" s="15" t="s">
        <v>9</v>
      </c>
      <c r="F422" s="15" t="s">
        <v>26</v>
      </c>
      <c r="G422" s="15" t="s">
        <v>121</v>
      </c>
      <c r="H422" s="22">
        <v>5115</v>
      </c>
      <c r="I422" s="27">
        <v>46113</v>
      </c>
      <c r="J422" s="27">
        <v>46142</v>
      </c>
      <c r="K422" s="28">
        <v>202251.04</v>
      </c>
      <c r="L422" s="29">
        <f>SUM(TabProd[[#This Row],[Personal]:[Engineering]])</f>
        <v>202251.04</v>
      </c>
      <c r="M422" s="31" t="str">
        <f>IF(TabProd[[#This Row],[Amount Charged]]&lt;&gt;TabProd[[#This Row],[Value]],TabProd[[#This Row],[Amount Charged]]-TabProd[[#This Row],[Value]],"")</f>
        <v/>
      </c>
      <c r="N422" s="24" t="s">
        <v>226</v>
      </c>
      <c r="O422" s="27">
        <v>46146</v>
      </c>
      <c r="P422" s="37"/>
      <c r="Q422" s="34"/>
      <c r="R422" s="16"/>
      <c r="S422" s="15" t="str">
        <f t="shared" si="24"/>
        <v/>
      </c>
      <c r="T422" s="38"/>
      <c r="U422" s="34"/>
      <c r="V422" s="16"/>
      <c r="W422" s="15" t="str">
        <f t="shared" si="25"/>
        <v/>
      </c>
      <c r="X422" s="23">
        <f>TabProd[[#This Row],[Value]]-TabProd[[#This Row],[InvoiceTotal Value]]-TabProd[[#This Row],[Rental Equipment Invoice Value]]+AR422</f>
        <v>202251.04</v>
      </c>
      <c r="Y422" s="14">
        <v>90</v>
      </c>
      <c r="Z422" s="14"/>
      <c r="AA422" s="15">
        <f t="shared" si="26"/>
        <v>90</v>
      </c>
      <c r="AB422" s="13">
        <v>156394.35</v>
      </c>
      <c r="AC422" s="13"/>
      <c r="AD422" s="13">
        <v>31371.9</v>
      </c>
      <c r="AE422" s="13"/>
      <c r="AF422" s="13"/>
      <c r="AG422" s="13"/>
      <c r="AH422" s="13"/>
      <c r="AI422" s="13"/>
      <c r="AJ422" s="13"/>
      <c r="AK422" s="13"/>
      <c r="AL422" s="13">
        <v>14484.79</v>
      </c>
      <c r="AM422" s="13"/>
      <c r="AN422" s="13"/>
      <c r="AO422" s="13"/>
      <c r="AP422" s="20">
        <f t="shared" si="27"/>
        <v>202251.04</v>
      </c>
      <c r="AQ422" s="13">
        <f>IF(TabProd[[#This Row],[Total Daily]]=0,"",TabProd[[#This Row],[Total]]/TabProd[[#This Row],[Total Daily]])</f>
        <v>2247.233777777778</v>
      </c>
    </row>
    <row r="423" spans="1:43" x14ac:dyDescent="0.3">
      <c r="A423" s="26">
        <v>46113</v>
      </c>
      <c r="B423" s="24"/>
      <c r="C423" s="14"/>
      <c r="D423" s="22">
        <v>3803</v>
      </c>
      <c r="E423" s="15" t="s">
        <v>9</v>
      </c>
      <c r="F423" s="15" t="s">
        <v>50</v>
      </c>
      <c r="G423" s="15" t="s">
        <v>143</v>
      </c>
      <c r="H423" s="22">
        <v>1877</v>
      </c>
      <c r="I423" s="27">
        <v>46113</v>
      </c>
      <c r="J423" s="27">
        <v>46142</v>
      </c>
      <c r="K423" s="28">
        <v>213585.36</v>
      </c>
      <c r="L423" s="29">
        <f>SUM(TabProd[[#This Row],[Personal]:[Engineering]])</f>
        <v>213585.36000000002</v>
      </c>
      <c r="M423" s="31" t="str">
        <f>IF(TabProd[[#This Row],[Amount Charged]]&lt;&gt;TabProd[[#This Row],[Value]],TabProd[[#This Row],[Amount Charged]]-TabProd[[#This Row],[Value]],"")</f>
        <v/>
      </c>
      <c r="N423" s="24" t="s">
        <v>228</v>
      </c>
      <c r="O423" s="27">
        <v>46146</v>
      </c>
      <c r="P423" s="37">
        <v>1916</v>
      </c>
      <c r="Q423" s="34">
        <v>172448.95</v>
      </c>
      <c r="R423" s="16">
        <v>46147</v>
      </c>
      <c r="S423" s="15">
        <f t="shared" si="24"/>
        <v>5</v>
      </c>
      <c r="T423" s="38">
        <v>1184</v>
      </c>
      <c r="U423" s="34">
        <v>23891.51</v>
      </c>
      <c r="V423" s="16">
        <v>46147</v>
      </c>
      <c r="W423" s="15">
        <f t="shared" si="25"/>
        <v>5</v>
      </c>
      <c r="X423" s="23">
        <f>TabProd[[#This Row],[Value]]-TabProd[[#This Row],[InvoiceTotal Value]]-TabProd[[#This Row],[Rental Equipment Invoice Value]]+AR423</f>
        <v>17244.900000000005</v>
      </c>
      <c r="Y423" s="14">
        <v>99</v>
      </c>
      <c r="Z423" s="14"/>
      <c r="AA423" s="15">
        <f t="shared" si="26"/>
        <v>99</v>
      </c>
      <c r="AB423" s="13">
        <v>172448.95</v>
      </c>
      <c r="AC423" s="13"/>
      <c r="AD423" s="13"/>
      <c r="AE423" s="13"/>
      <c r="AF423" s="13"/>
      <c r="AG423" s="13">
        <v>23891.51</v>
      </c>
      <c r="AH423" s="13"/>
      <c r="AI423" s="13"/>
      <c r="AJ423" s="13"/>
      <c r="AK423" s="13"/>
      <c r="AL423" s="13">
        <v>17244.900000000001</v>
      </c>
      <c r="AM423" s="13"/>
      <c r="AN423" s="13"/>
      <c r="AO423" s="13"/>
      <c r="AP423" s="20">
        <f t="shared" si="27"/>
        <v>213585.36000000002</v>
      </c>
      <c r="AQ423" s="13">
        <f>IF(TabProd[[#This Row],[Total Daily]]=0,"",TabProd[[#This Row],[Total]]/TabProd[[#This Row],[Total Daily]])</f>
        <v>2157.4278787878789</v>
      </c>
    </row>
    <row r="424" spans="1:43" x14ac:dyDescent="0.3">
      <c r="A424" s="26">
        <v>46113</v>
      </c>
      <c r="B424" s="24"/>
      <c r="C424" s="14"/>
      <c r="D424" s="22">
        <v>3805</v>
      </c>
      <c r="E424" s="15" t="s">
        <v>9</v>
      </c>
      <c r="F424" s="15" t="s">
        <v>50</v>
      </c>
      <c r="G424" s="15" t="s">
        <v>103</v>
      </c>
      <c r="H424" s="22">
        <v>4191</v>
      </c>
      <c r="I424" s="27">
        <v>46113</v>
      </c>
      <c r="J424" s="27">
        <v>46142</v>
      </c>
      <c r="K424" s="28">
        <v>197976.63</v>
      </c>
      <c r="L424" s="29">
        <f>SUM(TabProd[[#This Row],[Personal]:[Engineering]])</f>
        <v>197976.63000000003</v>
      </c>
      <c r="M424" s="31" t="str">
        <f>IF(TabProd[[#This Row],[Amount Charged]]&lt;&gt;TabProd[[#This Row],[Value]],TabProd[[#This Row],[Amount Charged]]-TabProd[[#This Row],[Value]],"")</f>
        <v/>
      </c>
      <c r="N424" s="24" t="s">
        <v>229</v>
      </c>
      <c r="O424" s="27">
        <v>46148</v>
      </c>
      <c r="P424" s="37" t="s">
        <v>3166</v>
      </c>
      <c r="Q424" s="34">
        <v>174085.12</v>
      </c>
      <c r="R424" s="16">
        <v>46150</v>
      </c>
      <c r="S424" s="15">
        <f t="shared" si="24"/>
        <v>8</v>
      </c>
      <c r="T424" s="38">
        <v>1196</v>
      </c>
      <c r="U424" s="34">
        <v>23891.51</v>
      </c>
      <c r="V424" s="16">
        <v>46150</v>
      </c>
      <c r="W424" s="15">
        <f t="shared" si="25"/>
        <v>8</v>
      </c>
      <c r="X424" s="23">
        <f>TabProd[[#This Row],[Value]]-TabProd[[#This Row],[InvoiceTotal Value]]-TabProd[[#This Row],[Rental Equipment Invoice Value]]+AR424</f>
        <v>4.0017766878008842E-11</v>
      </c>
      <c r="Y424" s="14">
        <v>90</v>
      </c>
      <c r="Z424" s="14"/>
      <c r="AA424" s="15">
        <f t="shared" si="26"/>
        <v>90</v>
      </c>
      <c r="AB424" s="13">
        <v>172448.95</v>
      </c>
      <c r="AC424" s="13"/>
      <c r="AD424" s="13"/>
      <c r="AE424" s="13"/>
      <c r="AF424" s="13"/>
      <c r="AG424" s="13">
        <v>23891.51</v>
      </c>
      <c r="AH424" s="13"/>
      <c r="AI424" s="13"/>
      <c r="AJ424" s="13"/>
      <c r="AK424" s="13"/>
      <c r="AL424" s="13">
        <v>1636.17</v>
      </c>
      <c r="AM424" s="13"/>
      <c r="AN424" s="13"/>
      <c r="AO424" s="13"/>
      <c r="AP424" s="20">
        <f t="shared" si="27"/>
        <v>197976.63000000003</v>
      </c>
      <c r="AQ424" s="13">
        <f>IF(TabProd[[#This Row],[Total Daily]]=0,"",TabProd[[#This Row],[Total]]/TabProd[[#This Row],[Total Daily]])</f>
        <v>2199.7403333333336</v>
      </c>
    </row>
    <row r="425" spans="1:43" x14ac:dyDescent="0.3">
      <c r="A425" s="26">
        <v>46113</v>
      </c>
      <c r="B425" s="24" t="s">
        <v>101</v>
      </c>
      <c r="C425" s="14"/>
      <c r="D425" s="22">
        <v>3723</v>
      </c>
      <c r="E425" s="15" t="s">
        <v>10</v>
      </c>
      <c r="F425" s="15" t="s">
        <v>34</v>
      </c>
      <c r="G425" s="15" t="s">
        <v>182</v>
      </c>
      <c r="H425" s="22">
        <v>5479</v>
      </c>
      <c r="I425" s="27">
        <v>46116</v>
      </c>
      <c r="J425" s="27">
        <v>46116</v>
      </c>
      <c r="K425" s="28">
        <v>19377.21</v>
      </c>
      <c r="L425" s="29">
        <f>SUM(TabProd[[#This Row],[Personal]:[Engineering]])</f>
        <v>19377.21</v>
      </c>
      <c r="M425" s="31" t="str">
        <f>IF(TabProd[[#This Row],[Amount Charged]]&lt;&gt;TabProd[[#This Row],[Value]],TabProd[[#This Row],[Amount Charged]]-TabProd[[#This Row],[Value]],"")</f>
        <v/>
      </c>
      <c r="N425" s="24">
        <v>5658</v>
      </c>
      <c r="O425" s="27">
        <v>46121</v>
      </c>
      <c r="P425" s="37">
        <v>1877</v>
      </c>
      <c r="Q425" s="98">
        <v>9058.49</v>
      </c>
      <c r="R425" s="16">
        <v>46127</v>
      </c>
      <c r="S425" s="15">
        <f t="shared" si="24"/>
        <v>11</v>
      </c>
      <c r="T425" s="38">
        <v>1152</v>
      </c>
      <c r="U425" s="98">
        <v>10318.719999999999</v>
      </c>
      <c r="V425" s="16">
        <v>46127</v>
      </c>
      <c r="W425" s="15">
        <f t="shared" si="25"/>
        <v>11</v>
      </c>
      <c r="X425" s="23">
        <f>TabProd[[#This Row],[Value]]-TabProd[[#This Row],[InvoiceTotal Value]]-TabProd[[#This Row],[Rental Equipment Invoice Value]]+AR425</f>
        <v>0</v>
      </c>
      <c r="Y425" s="14">
        <v>3</v>
      </c>
      <c r="Z425" s="14"/>
      <c r="AA425" s="15">
        <f t="shared" si="26"/>
        <v>3</v>
      </c>
      <c r="AB425" s="13">
        <v>6356.09</v>
      </c>
      <c r="AC425" s="13"/>
      <c r="AD425" s="13">
        <v>2702.4</v>
      </c>
      <c r="AE425" s="13"/>
      <c r="AF425" s="13"/>
      <c r="AG425" s="13">
        <v>3675.28</v>
      </c>
      <c r="AH425" s="13">
        <v>6643.44</v>
      </c>
      <c r="AI425" s="13"/>
      <c r="AJ425" s="13"/>
      <c r="AK425" s="13"/>
      <c r="AL425" s="13"/>
      <c r="AM425" s="13"/>
      <c r="AN425" s="13"/>
      <c r="AO425" s="13"/>
      <c r="AP425" s="20">
        <f t="shared" si="27"/>
        <v>19377.21</v>
      </c>
      <c r="AQ425" s="13">
        <f>IF(TabProd[[#This Row],[Total Daily]]=0,"",TabProd[[#This Row],[Total]]/TabProd[[#This Row],[Total Daily]])</f>
        <v>6459.07</v>
      </c>
    </row>
    <row r="426" spans="1:43" x14ac:dyDescent="0.3">
      <c r="A426" s="26">
        <v>46113</v>
      </c>
      <c r="B426" s="24" t="s">
        <v>101</v>
      </c>
      <c r="C426" s="14"/>
      <c r="D426" s="22">
        <v>3543</v>
      </c>
      <c r="E426" s="15" t="s">
        <v>10</v>
      </c>
      <c r="F426" s="15" t="s">
        <v>34</v>
      </c>
      <c r="G426" s="15" t="s">
        <v>104</v>
      </c>
      <c r="H426" s="22">
        <v>5109</v>
      </c>
      <c r="I426" s="27">
        <v>46116</v>
      </c>
      <c r="J426" s="27">
        <v>46130</v>
      </c>
      <c r="K426" s="28">
        <v>88095.57</v>
      </c>
      <c r="L426" s="29">
        <f>SUM(TabProd[[#This Row],[Personal]:[Engineering]])</f>
        <v>88095.569999999992</v>
      </c>
      <c r="M426" s="31" t="str">
        <f>IF(TabProd[[#This Row],[Amount Charged]]&lt;&gt;TabProd[[#This Row],[Value]],TabProd[[#This Row],[Amount Charged]]-TabProd[[#This Row],[Value]],"")</f>
        <v/>
      </c>
      <c r="N426" s="24">
        <v>5677</v>
      </c>
      <c r="O426" s="27">
        <v>46132</v>
      </c>
      <c r="P426" s="37">
        <v>1960</v>
      </c>
      <c r="Q426" s="34">
        <v>78721.17</v>
      </c>
      <c r="R426" s="16">
        <v>46160</v>
      </c>
      <c r="S426" s="15">
        <f t="shared" si="24"/>
        <v>30</v>
      </c>
      <c r="T426" s="38">
        <v>1205</v>
      </c>
      <c r="U426" s="34">
        <v>9374.4</v>
      </c>
      <c r="V426" s="16">
        <v>46160</v>
      </c>
      <c r="W426" s="15">
        <f t="shared" si="25"/>
        <v>30</v>
      </c>
      <c r="X426" s="23">
        <f>TabProd[[#This Row],[Value]]-TabProd[[#This Row],[InvoiceTotal Value]]-TabProd[[#This Row],[Rental Equipment Invoice Value]]+AR426</f>
        <v>-5.4569682106375694E-12</v>
      </c>
      <c r="Y426" s="14">
        <v>36</v>
      </c>
      <c r="Z426" s="14"/>
      <c r="AA426" s="15">
        <f t="shared" si="26"/>
        <v>36</v>
      </c>
      <c r="AB426" s="13">
        <v>73834.92</v>
      </c>
      <c r="AC426" s="13"/>
      <c r="AD426" s="13">
        <v>2592</v>
      </c>
      <c r="AE426" s="13"/>
      <c r="AF426" s="13"/>
      <c r="AG426" s="13">
        <v>9374.4</v>
      </c>
      <c r="AH426" s="13"/>
      <c r="AI426" s="13"/>
      <c r="AJ426" s="13"/>
      <c r="AK426" s="13"/>
      <c r="AL426" s="13">
        <v>2294.25</v>
      </c>
      <c r="AM426" s="13"/>
      <c r="AN426" s="13"/>
      <c r="AO426" s="13"/>
      <c r="AP426" s="20">
        <f t="shared" si="27"/>
        <v>88095.569999999992</v>
      </c>
      <c r="AQ426" s="13">
        <f>IF(TabProd[[#This Row],[Total Daily]]=0,"",TabProd[[#This Row],[Total]]/TabProd[[#This Row],[Total Daily]])</f>
        <v>2447.0991666666664</v>
      </c>
    </row>
    <row r="427" spans="1:43" x14ac:dyDescent="0.3">
      <c r="A427" s="26">
        <v>46113</v>
      </c>
      <c r="B427" s="24"/>
      <c r="C427" s="14"/>
      <c r="D427" s="22">
        <v>3819</v>
      </c>
      <c r="E427" s="15" t="s">
        <v>11</v>
      </c>
      <c r="F427" s="15" t="s">
        <v>35</v>
      </c>
      <c r="G427" s="15" t="s">
        <v>183</v>
      </c>
      <c r="H427" s="22">
        <v>5293</v>
      </c>
      <c r="I427" s="27">
        <v>46117</v>
      </c>
      <c r="J427" s="27">
        <v>46131</v>
      </c>
      <c r="K427" s="28">
        <v>72558.95</v>
      </c>
      <c r="L427" s="29">
        <f>SUM(TabProd[[#This Row],[Personal]:[Engineering]])</f>
        <v>72558.95</v>
      </c>
      <c r="M427" s="31" t="str">
        <f>IF(TabProd[[#This Row],[Amount Charged]]&lt;&gt;TabProd[[#This Row],[Value]],TabProd[[#This Row],[Amount Charged]]-TabProd[[#This Row],[Value]],"")</f>
        <v/>
      </c>
      <c r="N427" s="24">
        <v>5660</v>
      </c>
      <c r="O427" s="27">
        <v>46188</v>
      </c>
      <c r="P427" s="37">
        <v>2060</v>
      </c>
      <c r="Q427" s="34">
        <v>72558.95</v>
      </c>
      <c r="R427" s="16">
        <v>46193</v>
      </c>
      <c r="S427" s="15">
        <f t="shared" si="24"/>
        <v>62</v>
      </c>
      <c r="T427" s="38"/>
      <c r="U427" s="34"/>
      <c r="V427" s="16"/>
      <c r="W427" s="15" t="str">
        <f t="shared" si="25"/>
        <v/>
      </c>
      <c r="X427" s="23">
        <f>TabProd[[#This Row],[Value]]-TabProd[[#This Row],[InvoiceTotal Value]]-TabProd[[#This Row],[Rental Equipment Invoice Value]]+AR427</f>
        <v>0</v>
      </c>
      <c r="Y427" s="14">
        <v>34</v>
      </c>
      <c r="Z427" s="14"/>
      <c r="AA427" s="15">
        <f t="shared" si="26"/>
        <v>34</v>
      </c>
      <c r="AB427" s="13">
        <v>72424.08</v>
      </c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>
        <v>134.86999999999534</v>
      </c>
      <c r="AN427" s="13"/>
      <c r="AO427" s="13"/>
      <c r="AP427" s="20">
        <f t="shared" si="27"/>
        <v>72558.95</v>
      </c>
      <c r="AQ427" s="13">
        <f>IF(TabProd[[#This Row],[Total Daily]]=0,"",TabProd[[#This Row],[Total]]/TabProd[[#This Row],[Total Daily]])</f>
        <v>2134.0867647058822</v>
      </c>
    </row>
    <row r="428" spans="1:43" x14ac:dyDescent="0.3">
      <c r="A428" s="26">
        <v>46113</v>
      </c>
      <c r="B428" s="24" t="s">
        <v>101</v>
      </c>
      <c r="C428" s="14"/>
      <c r="D428" s="22">
        <v>3701</v>
      </c>
      <c r="E428" s="15" t="s">
        <v>10</v>
      </c>
      <c r="F428" s="15" t="s">
        <v>26</v>
      </c>
      <c r="G428" s="15" t="s">
        <v>123</v>
      </c>
      <c r="H428" s="22">
        <v>5415</v>
      </c>
      <c r="I428" s="27">
        <v>46117</v>
      </c>
      <c r="J428" s="27">
        <v>46131</v>
      </c>
      <c r="K428" s="28">
        <v>152720.04</v>
      </c>
      <c r="L428" s="29">
        <f>SUM(TabProd[[#This Row],[Personal]:[Engineering]])</f>
        <v>152720.04</v>
      </c>
      <c r="M428" s="31" t="str">
        <f>IF(TabProd[[#This Row],[Amount Charged]]&lt;&gt;TabProd[[#This Row],[Value]],TabProd[[#This Row],[Amount Charged]]-TabProd[[#This Row],[Value]],"")</f>
        <v/>
      </c>
      <c r="N428" s="24">
        <v>5664</v>
      </c>
      <c r="O428" s="27">
        <v>46140</v>
      </c>
      <c r="P428" s="37">
        <v>1969</v>
      </c>
      <c r="Q428" s="34">
        <v>85600.04</v>
      </c>
      <c r="R428" s="16">
        <v>46162</v>
      </c>
      <c r="S428" s="15">
        <f t="shared" si="24"/>
        <v>31</v>
      </c>
      <c r="T428" s="38">
        <v>1217</v>
      </c>
      <c r="U428" s="34">
        <v>67120</v>
      </c>
      <c r="V428" s="16">
        <v>46162</v>
      </c>
      <c r="W428" s="15">
        <f t="shared" si="25"/>
        <v>31</v>
      </c>
      <c r="X428" s="23">
        <f>TabProd[[#This Row],[Value]]-TabProd[[#This Row],[InvoiceTotal Value]]-TabProd[[#This Row],[Rental Equipment Invoice Value]]+AR428</f>
        <v>1.4551915228366852E-11</v>
      </c>
      <c r="Y428" s="14">
        <v>42</v>
      </c>
      <c r="Z428" s="14"/>
      <c r="AA428" s="15">
        <f t="shared" si="26"/>
        <v>42</v>
      </c>
      <c r="AB428" s="13">
        <v>81934.16</v>
      </c>
      <c r="AC428" s="13"/>
      <c r="AD428" s="13">
        <v>3665.88</v>
      </c>
      <c r="AE428" s="13"/>
      <c r="AF428" s="13"/>
      <c r="AG428" s="13">
        <v>65860</v>
      </c>
      <c r="AH428" s="13">
        <v>1260</v>
      </c>
      <c r="AI428" s="13"/>
      <c r="AJ428" s="13"/>
      <c r="AK428" s="13"/>
      <c r="AL428" s="13"/>
      <c r="AM428" s="13"/>
      <c r="AN428" s="13"/>
      <c r="AO428" s="13"/>
      <c r="AP428" s="20">
        <f t="shared" si="27"/>
        <v>152720.04</v>
      </c>
      <c r="AQ428" s="13">
        <f>IF(TabProd[[#This Row],[Total Daily]]=0,"",TabProd[[#This Row],[Total]]/TabProd[[#This Row],[Total Daily]])</f>
        <v>3636.1914285714288</v>
      </c>
    </row>
    <row r="429" spans="1:43" x14ac:dyDescent="0.3">
      <c r="A429" s="26">
        <v>46113</v>
      </c>
      <c r="B429" s="24" t="s">
        <v>101</v>
      </c>
      <c r="C429" s="14"/>
      <c r="D429" s="22">
        <v>3697</v>
      </c>
      <c r="E429" s="15" t="s">
        <v>12</v>
      </c>
      <c r="F429" s="15" t="s">
        <v>28</v>
      </c>
      <c r="G429" s="15" t="s">
        <v>158</v>
      </c>
      <c r="H429" s="22">
        <v>5352</v>
      </c>
      <c r="I429" s="27">
        <v>46117</v>
      </c>
      <c r="J429" s="27">
        <v>46134</v>
      </c>
      <c r="K429" s="28">
        <v>47430</v>
      </c>
      <c r="L429" s="29">
        <f>SUM(TabProd[[#This Row],[Personal]:[Engineering]])</f>
        <v>47430</v>
      </c>
      <c r="M429" s="31" t="str">
        <f>IF(TabProd[[#This Row],[Amount Charged]]&lt;&gt;TabProd[[#This Row],[Value]],TabProd[[#This Row],[Amount Charged]]-TabProd[[#This Row],[Value]],"")</f>
        <v/>
      </c>
      <c r="N429" s="24">
        <v>5718</v>
      </c>
      <c r="O429" s="27">
        <v>46134</v>
      </c>
      <c r="P429" s="37">
        <v>1180</v>
      </c>
      <c r="Q429" s="34">
        <v>47430</v>
      </c>
      <c r="R429" s="16">
        <v>46146</v>
      </c>
      <c r="S429" s="15">
        <f t="shared" si="24"/>
        <v>12</v>
      </c>
      <c r="T429" s="38"/>
      <c r="U429" s="34"/>
      <c r="V429" s="16"/>
      <c r="W429" s="15" t="str">
        <f t="shared" si="25"/>
        <v/>
      </c>
      <c r="X429" s="23">
        <f>TabProd[[#This Row],[Value]]-TabProd[[#This Row],[InvoiceTotal Value]]-TabProd[[#This Row],[Rental Equipment Invoice Value]]+AR429</f>
        <v>0</v>
      </c>
      <c r="Y429" s="14"/>
      <c r="Z429" s="14"/>
      <c r="AA429" s="15">
        <f t="shared" si="26"/>
        <v>0</v>
      </c>
      <c r="AB429" s="13"/>
      <c r="AC429" s="13"/>
      <c r="AD429" s="13"/>
      <c r="AE429" s="13"/>
      <c r="AF429" s="13"/>
      <c r="AG429" s="13">
        <v>47430</v>
      </c>
      <c r="AH429" s="13"/>
      <c r="AI429" s="13"/>
      <c r="AJ429" s="13"/>
      <c r="AK429" s="13"/>
      <c r="AL429" s="13"/>
      <c r="AM429" s="13"/>
      <c r="AN429" s="13"/>
      <c r="AO429" s="13"/>
      <c r="AP429" s="20">
        <f t="shared" si="27"/>
        <v>47430</v>
      </c>
      <c r="AQ429" s="13" t="str">
        <f>IF(TabProd[[#This Row],[Total Daily]]=0,"",TabProd[[#This Row],[Total]]/TabProd[[#This Row],[Total Daily]])</f>
        <v/>
      </c>
    </row>
    <row r="430" spans="1:43" x14ac:dyDescent="0.3">
      <c r="A430" s="26">
        <v>46113</v>
      </c>
      <c r="B430" s="24" t="s">
        <v>101</v>
      </c>
      <c r="C430" s="14"/>
      <c r="D430" s="22">
        <v>3704</v>
      </c>
      <c r="E430" s="15" t="s">
        <v>10</v>
      </c>
      <c r="F430" s="15" t="s">
        <v>26</v>
      </c>
      <c r="G430" s="15" t="s">
        <v>147</v>
      </c>
      <c r="H430" s="22">
        <v>5436</v>
      </c>
      <c r="I430" s="27">
        <v>46118</v>
      </c>
      <c r="J430" s="27">
        <v>46125</v>
      </c>
      <c r="K430" s="28">
        <v>55832.959999999999</v>
      </c>
      <c r="L430" s="29">
        <f>SUM(TabProd[[#This Row],[Personal]:[Engineering]])</f>
        <v>55832.959999999999</v>
      </c>
      <c r="M430" s="31" t="str">
        <f>IF(TabProd[[#This Row],[Amount Charged]]&lt;&gt;TabProd[[#This Row],[Value]],TabProd[[#This Row],[Amount Charged]]-TabProd[[#This Row],[Value]],"")</f>
        <v/>
      </c>
      <c r="N430" s="24">
        <v>5647</v>
      </c>
      <c r="O430" s="27">
        <v>46129</v>
      </c>
      <c r="P430" s="37">
        <v>1913</v>
      </c>
      <c r="Q430" s="34">
        <v>44632.959999999999</v>
      </c>
      <c r="R430" s="16">
        <v>46146</v>
      </c>
      <c r="S430" s="15">
        <f t="shared" si="24"/>
        <v>21</v>
      </c>
      <c r="T430" s="38">
        <v>1182</v>
      </c>
      <c r="U430" s="98">
        <v>11200</v>
      </c>
      <c r="V430" s="16">
        <v>46146</v>
      </c>
      <c r="W430" s="15">
        <f t="shared" si="25"/>
        <v>21</v>
      </c>
      <c r="X430" s="23">
        <f>TabProd[[#This Row],[Value]]-TabProd[[#This Row],[InvoiceTotal Value]]-TabProd[[#This Row],[Rental Equipment Invoice Value]]+AR430</f>
        <v>0</v>
      </c>
      <c r="Y430" s="14">
        <v>21</v>
      </c>
      <c r="Z430" s="14"/>
      <c r="AA430" s="15">
        <f t="shared" si="26"/>
        <v>21</v>
      </c>
      <c r="AB430" s="13">
        <v>40967.08</v>
      </c>
      <c r="AC430" s="13"/>
      <c r="AD430" s="13">
        <v>3665.88</v>
      </c>
      <c r="AE430" s="13"/>
      <c r="AF430" s="13"/>
      <c r="AG430" s="13">
        <v>11200</v>
      </c>
      <c r="AH430" s="13"/>
      <c r="AI430" s="13"/>
      <c r="AJ430" s="13"/>
      <c r="AK430" s="13"/>
      <c r="AL430" s="13"/>
      <c r="AM430" s="13"/>
      <c r="AN430" s="13"/>
      <c r="AO430" s="13"/>
      <c r="AP430" s="20">
        <f t="shared" si="27"/>
        <v>55832.959999999999</v>
      </c>
      <c r="AQ430" s="13">
        <f>IF(TabProd[[#This Row],[Total Daily]]=0,"",TabProd[[#This Row],[Total]]/TabProd[[#This Row],[Total Daily]])</f>
        <v>2658.712380952381</v>
      </c>
    </row>
    <row r="431" spans="1:43" x14ac:dyDescent="0.3">
      <c r="A431" s="26">
        <v>46113</v>
      </c>
      <c r="B431" s="24"/>
      <c r="C431" s="14"/>
      <c r="D431" s="22">
        <v>3561</v>
      </c>
      <c r="E431" s="15" t="s">
        <v>11</v>
      </c>
      <c r="F431" s="15" t="s">
        <v>35</v>
      </c>
      <c r="G431" s="15" t="s">
        <v>125</v>
      </c>
      <c r="H431" s="22">
        <v>5121</v>
      </c>
      <c r="I431" s="27">
        <v>46121</v>
      </c>
      <c r="J431" s="27">
        <v>46127</v>
      </c>
      <c r="K431" s="28">
        <v>29546.080000000002</v>
      </c>
      <c r="L431" s="29">
        <f>SUM(TabProd[[#This Row],[Personal]:[Engineering]])</f>
        <v>29546.080000000002</v>
      </c>
      <c r="M431" s="31" t="str">
        <f>IF(TabProd[[#This Row],[Amount Charged]]&lt;&gt;TabProd[[#This Row],[Value]],TabProd[[#This Row],[Amount Charged]]-TabProd[[#This Row],[Value]],"")</f>
        <v/>
      </c>
      <c r="N431" s="24">
        <v>5591</v>
      </c>
      <c r="O431" s="27"/>
      <c r="P431" s="37"/>
      <c r="Q431" s="34"/>
      <c r="R431" s="16"/>
      <c r="S431" s="15" t="str">
        <f t="shared" si="24"/>
        <v/>
      </c>
      <c r="T431" s="38"/>
      <c r="U431" s="34"/>
      <c r="V431" s="16"/>
      <c r="W431" s="15" t="str">
        <f t="shared" si="25"/>
        <v/>
      </c>
      <c r="X431" s="23">
        <f>TabProd[[#This Row],[Value]]-TabProd[[#This Row],[InvoiceTotal Value]]-TabProd[[#This Row],[Rental Equipment Invoice Value]]+AR431</f>
        <v>29546.080000000002</v>
      </c>
      <c r="Y431" s="14">
        <v>18</v>
      </c>
      <c r="Z431" s="14"/>
      <c r="AA431" s="15">
        <f t="shared" si="26"/>
        <v>18</v>
      </c>
      <c r="AB431" s="13">
        <v>29546.080000000002</v>
      </c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20">
        <f t="shared" si="27"/>
        <v>29546.080000000002</v>
      </c>
      <c r="AQ431" s="13">
        <f>IF(TabProd[[#This Row],[Total Daily]]=0,"",TabProd[[#This Row],[Total]]/TabProd[[#This Row],[Total Daily]])</f>
        <v>1641.4488888888891</v>
      </c>
    </row>
    <row r="432" spans="1:43" x14ac:dyDescent="0.3">
      <c r="A432" s="26">
        <v>46113</v>
      </c>
      <c r="B432" s="24" t="s">
        <v>101</v>
      </c>
      <c r="C432" s="14"/>
      <c r="D432" s="22">
        <v>3715</v>
      </c>
      <c r="E432" s="15" t="s">
        <v>13</v>
      </c>
      <c r="F432" s="15" t="s">
        <v>34</v>
      </c>
      <c r="G432" s="15" t="s">
        <v>184</v>
      </c>
      <c r="H432" s="22">
        <v>5367</v>
      </c>
      <c r="I432" s="27">
        <v>46121</v>
      </c>
      <c r="J432" s="27">
        <v>46141</v>
      </c>
      <c r="K432" s="28">
        <v>524033.92</v>
      </c>
      <c r="L432" s="29">
        <f>SUM(TabProd[[#This Row],[Personal]:[Engineering]])</f>
        <v>524033.92</v>
      </c>
      <c r="M432" s="31" t="str">
        <f>IF(TabProd[[#This Row],[Amount Charged]]&lt;&gt;TabProd[[#This Row],[Value]],TabProd[[#This Row],[Amount Charged]]-TabProd[[#This Row],[Value]],"")</f>
        <v/>
      </c>
      <c r="N432" s="24">
        <v>5663</v>
      </c>
      <c r="O432" s="27">
        <v>46148</v>
      </c>
      <c r="P432" s="37">
        <v>42</v>
      </c>
      <c r="Q432" s="34">
        <v>442159.84</v>
      </c>
      <c r="R432" s="16">
        <v>46154</v>
      </c>
      <c r="S432" s="15">
        <f t="shared" si="24"/>
        <v>13</v>
      </c>
      <c r="T432" s="38">
        <v>2571</v>
      </c>
      <c r="U432" s="34">
        <v>81874.080000000002</v>
      </c>
      <c r="V432" s="16">
        <v>46154</v>
      </c>
      <c r="W432" s="15">
        <f t="shared" si="25"/>
        <v>13</v>
      </c>
      <c r="X432" s="23">
        <f>TabProd[[#This Row],[Value]]-TabProd[[#This Row],[InvoiceTotal Value]]-TabProd[[#This Row],[Rental Equipment Invoice Value]]+AR432</f>
        <v>-4.3655745685100555E-11</v>
      </c>
      <c r="Y432" s="14">
        <v>202</v>
      </c>
      <c r="Z432" s="14"/>
      <c r="AA432" s="15">
        <f t="shared" si="26"/>
        <v>202</v>
      </c>
      <c r="AB432" s="13">
        <v>423243.04</v>
      </c>
      <c r="AC432" s="13"/>
      <c r="AD432" s="13">
        <v>18916.8</v>
      </c>
      <c r="AE432" s="13"/>
      <c r="AF432" s="13"/>
      <c r="AG432" s="13">
        <v>75230.64</v>
      </c>
      <c r="AH432" s="13">
        <v>6643.44</v>
      </c>
      <c r="AI432" s="13"/>
      <c r="AJ432" s="13"/>
      <c r="AK432" s="13"/>
      <c r="AL432" s="13"/>
      <c r="AM432" s="13"/>
      <c r="AN432" s="13"/>
      <c r="AO432" s="13"/>
      <c r="AP432" s="20">
        <f t="shared" si="27"/>
        <v>524033.92</v>
      </c>
      <c r="AQ432" s="13">
        <f>IF(TabProd[[#This Row],[Total Daily]]=0,"",TabProd[[#This Row],[Total]]/TabProd[[#This Row],[Total Daily]])</f>
        <v>2594.2273267326732</v>
      </c>
    </row>
    <row r="433" spans="1:43" x14ac:dyDescent="0.3">
      <c r="A433" s="26">
        <v>46143</v>
      </c>
      <c r="B433" s="24" t="s">
        <v>101</v>
      </c>
      <c r="C433" s="14"/>
      <c r="D433" s="22">
        <v>3665</v>
      </c>
      <c r="E433" s="15" t="s">
        <v>12</v>
      </c>
      <c r="F433" s="15" t="s">
        <v>28</v>
      </c>
      <c r="G433" s="15" t="s">
        <v>145</v>
      </c>
      <c r="H433" s="22">
        <v>5304</v>
      </c>
      <c r="I433" s="27">
        <v>46123</v>
      </c>
      <c r="J433" s="27">
        <v>46139</v>
      </c>
      <c r="K433" s="28">
        <v>9853.56</v>
      </c>
      <c r="L433" s="29">
        <f>SUM(TabProd[[#This Row],[Personal]:[Engineering]])</f>
        <v>9853.56</v>
      </c>
      <c r="M433" s="31" t="str">
        <f>IF(TabProd[[#This Row],[Amount Charged]]&lt;&gt;TabProd[[#This Row],[Value]],TabProd[[#This Row],[Amount Charged]]-TabProd[[#This Row],[Value]],"")</f>
        <v/>
      </c>
      <c r="N433" s="24">
        <v>5699</v>
      </c>
      <c r="O433" s="27">
        <v>46157</v>
      </c>
      <c r="P433" s="37">
        <v>1983</v>
      </c>
      <c r="Q433" s="34">
        <v>9853.56</v>
      </c>
      <c r="R433" s="16">
        <v>46167</v>
      </c>
      <c r="S433" s="15">
        <f t="shared" si="24"/>
        <v>28</v>
      </c>
      <c r="T433" s="38">
        <v>1223</v>
      </c>
      <c r="U433" s="34">
        <v>0</v>
      </c>
      <c r="V433" s="16">
        <v>46167</v>
      </c>
      <c r="W433" s="15">
        <f t="shared" si="25"/>
        <v>28</v>
      </c>
      <c r="X433" s="23">
        <f>TabProd[[#This Row],[Value]]-TabProd[[#This Row],[InvoiceTotal Value]]-TabProd[[#This Row],[Rental Equipment Invoice Value]]+AR433</f>
        <v>0</v>
      </c>
      <c r="Y433" s="14">
        <v>1</v>
      </c>
      <c r="Z433" s="14"/>
      <c r="AA433" s="15">
        <f t="shared" si="26"/>
        <v>1</v>
      </c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>
        <v>15708.56</v>
      </c>
      <c r="AM433" s="13">
        <v>-5855</v>
      </c>
      <c r="AN433" s="13"/>
      <c r="AO433" s="13"/>
      <c r="AP433" s="20">
        <f t="shared" si="27"/>
        <v>9853.56</v>
      </c>
      <c r="AQ433" s="13">
        <f>IF(TabProd[[#This Row],[Total Daily]]=0,"",TabProd[[#This Row],[Total]]/TabProd[[#This Row],[Total Daily]])</f>
        <v>9853.56</v>
      </c>
    </row>
    <row r="434" spans="1:43" x14ac:dyDescent="0.3">
      <c r="A434" s="26">
        <v>46143</v>
      </c>
      <c r="B434" s="24"/>
      <c r="C434" s="14"/>
      <c r="D434" s="22">
        <v>3460</v>
      </c>
      <c r="E434" s="15" t="s">
        <v>13</v>
      </c>
      <c r="F434" s="15" t="s">
        <v>148</v>
      </c>
      <c r="G434" s="15" t="s">
        <v>149</v>
      </c>
      <c r="H434" s="22"/>
      <c r="I434" s="27">
        <v>46123</v>
      </c>
      <c r="J434" s="27">
        <v>46136</v>
      </c>
      <c r="K434" s="28">
        <v>551.85</v>
      </c>
      <c r="L434" s="29">
        <f>SUM(TabProd[[#This Row],[Personal]:[Engineering]])</f>
        <v>551.85</v>
      </c>
      <c r="M434" s="31" t="str">
        <f>IF(TabProd[[#This Row],[Amount Charged]]&lt;&gt;TabProd[[#This Row],[Value]],TabProd[[#This Row],[Amount Charged]]-TabProd[[#This Row],[Value]],"")</f>
        <v/>
      </c>
      <c r="N434" s="24">
        <v>5709</v>
      </c>
      <c r="O434" s="27">
        <v>46160</v>
      </c>
      <c r="P434" s="37">
        <v>1978</v>
      </c>
      <c r="Q434" s="34">
        <v>551.85</v>
      </c>
      <c r="R434" s="16">
        <v>46163</v>
      </c>
      <c r="S434" s="15">
        <f t="shared" si="24"/>
        <v>27</v>
      </c>
      <c r="T434" s="38"/>
      <c r="U434" s="34"/>
      <c r="V434" s="16"/>
      <c r="W434" s="15" t="str">
        <f t="shared" si="25"/>
        <v/>
      </c>
      <c r="X434" s="23">
        <f>TabProd[[#This Row],[Value]]-TabProd[[#This Row],[InvoiceTotal Value]]-TabProd[[#This Row],[Rental Equipment Invoice Value]]+AR434</f>
        <v>0</v>
      </c>
      <c r="Y434" s="14"/>
      <c r="Z434" s="14"/>
      <c r="AA434" s="15">
        <f t="shared" si="26"/>
        <v>0</v>
      </c>
      <c r="AB434" s="13"/>
      <c r="AC434" s="13"/>
      <c r="AD434" s="13">
        <v>551.85</v>
      </c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20">
        <f t="shared" si="27"/>
        <v>551.85</v>
      </c>
      <c r="AQ434" s="13" t="str">
        <f>IF(TabProd[[#This Row],[Total Daily]]=0,"",TabProd[[#This Row],[Total]]/TabProd[[#This Row],[Total Daily]])</f>
        <v/>
      </c>
    </row>
    <row r="435" spans="1:43" x14ac:dyDescent="0.3">
      <c r="A435" s="26">
        <v>46113</v>
      </c>
      <c r="B435" s="24" t="s">
        <v>101</v>
      </c>
      <c r="C435" s="14"/>
      <c r="D435" s="22">
        <v>3708</v>
      </c>
      <c r="E435" s="15" t="s">
        <v>11</v>
      </c>
      <c r="F435" s="15" t="s">
        <v>52</v>
      </c>
      <c r="G435" s="15" t="s">
        <v>185</v>
      </c>
      <c r="H435" s="22">
        <v>5452</v>
      </c>
      <c r="I435" s="27">
        <v>46123</v>
      </c>
      <c r="J435" s="27">
        <v>46128</v>
      </c>
      <c r="K435" s="28">
        <v>60673.9</v>
      </c>
      <c r="L435" s="29">
        <f>SUM(TabProd[[#This Row],[Personal]:[Engineering]])</f>
        <v>60673.9</v>
      </c>
      <c r="M435" s="31" t="str">
        <f>IF(TabProd[[#This Row],[Amount Charged]]&lt;&gt;TabProd[[#This Row],[Value]],TabProd[[#This Row],[Amount Charged]]-TabProd[[#This Row],[Value]],"")</f>
        <v/>
      </c>
      <c r="N435" s="24">
        <v>5689</v>
      </c>
      <c r="O435" s="27">
        <v>46128</v>
      </c>
      <c r="P435" s="37">
        <v>1911</v>
      </c>
      <c r="Q435" s="34">
        <v>60673.9</v>
      </c>
      <c r="R435" s="16">
        <v>46136</v>
      </c>
      <c r="S435" s="15">
        <f t="shared" si="24"/>
        <v>8</v>
      </c>
      <c r="T435" s="38"/>
      <c r="U435" s="34"/>
      <c r="V435" s="16"/>
      <c r="W435" s="15" t="str">
        <f t="shared" si="25"/>
        <v/>
      </c>
      <c r="X435" s="23">
        <f>TabProd[[#This Row],[Value]]-TabProd[[#This Row],[InvoiceTotal Value]]-TabProd[[#This Row],[Rental Equipment Invoice Value]]+AR435</f>
        <v>0</v>
      </c>
      <c r="Y435" s="14">
        <v>10</v>
      </c>
      <c r="Z435" s="14"/>
      <c r="AA435" s="15">
        <f t="shared" si="26"/>
        <v>10</v>
      </c>
      <c r="AB435" s="13">
        <v>23233.9</v>
      </c>
      <c r="AC435" s="13"/>
      <c r="AD435" s="13">
        <v>2320</v>
      </c>
      <c r="AE435" s="13"/>
      <c r="AF435" s="13"/>
      <c r="AG435" s="13">
        <v>29960</v>
      </c>
      <c r="AH435" s="13">
        <v>5160</v>
      </c>
      <c r="AI435" s="13"/>
      <c r="AJ435" s="13"/>
      <c r="AK435" s="13"/>
      <c r="AL435" s="13"/>
      <c r="AM435" s="13"/>
      <c r="AN435" s="13"/>
      <c r="AO435" s="13"/>
      <c r="AP435" s="20">
        <f t="shared" si="27"/>
        <v>60673.9</v>
      </c>
      <c r="AQ435" s="13">
        <f>IF(TabProd[[#This Row],[Total Daily]]=0,"",TabProd[[#This Row],[Total]]/TabProd[[#This Row],[Total Daily]])</f>
        <v>6067.39</v>
      </c>
    </row>
    <row r="436" spans="1:43" x14ac:dyDescent="0.3">
      <c r="A436" s="26">
        <v>46113</v>
      </c>
      <c r="B436" s="24" t="s">
        <v>101</v>
      </c>
      <c r="C436" s="14"/>
      <c r="D436" s="22">
        <v>3459</v>
      </c>
      <c r="E436" s="15" t="s">
        <v>10</v>
      </c>
      <c r="F436" s="15" t="s">
        <v>53</v>
      </c>
      <c r="G436" s="15" t="s">
        <v>116</v>
      </c>
      <c r="H436" s="22">
        <v>4880</v>
      </c>
      <c r="I436" s="27">
        <v>46123</v>
      </c>
      <c r="J436" s="27">
        <v>46137</v>
      </c>
      <c r="K436" s="28">
        <v>105486</v>
      </c>
      <c r="L436" s="29">
        <f>SUM(TabProd[[#This Row],[Personal]:[Engineering]])</f>
        <v>105486</v>
      </c>
      <c r="M436" s="31" t="str">
        <f>IF(TabProd[[#This Row],[Amount Charged]]&lt;&gt;TabProd[[#This Row],[Value]],TabProd[[#This Row],[Amount Charged]]-TabProd[[#This Row],[Value]],"")</f>
        <v/>
      </c>
      <c r="N436" s="24">
        <v>5695</v>
      </c>
      <c r="O436" s="27">
        <v>46141</v>
      </c>
      <c r="P436" s="37">
        <v>1982</v>
      </c>
      <c r="Q436" s="34">
        <v>81786</v>
      </c>
      <c r="R436" s="16">
        <v>46167</v>
      </c>
      <c r="S436" s="15">
        <f t="shared" si="24"/>
        <v>30</v>
      </c>
      <c r="T436" s="38">
        <v>1222</v>
      </c>
      <c r="U436" s="34">
        <v>23700</v>
      </c>
      <c r="V436" s="16">
        <v>46167</v>
      </c>
      <c r="W436" s="15">
        <f t="shared" si="25"/>
        <v>30</v>
      </c>
      <c r="X436" s="23">
        <f>TabProd[[#This Row],[Value]]-TabProd[[#This Row],[InvoiceTotal Value]]-TabProd[[#This Row],[Rental Equipment Invoice Value]]+AR436</f>
        <v>0</v>
      </c>
      <c r="Y436" s="14">
        <v>37</v>
      </c>
      <c r="Z436" s="14"/>
      <c r="AA436" s="15">
        <f t="shared" si="26"/>
        <v>37</v>
      </c>
      <c r="AB436" s="13">
        <v>79386</v>
      </c>
      <c r="AC436" s="13"/>
      <c r="AD436" s="13">
        <v>2400</v>
      </c>
      <c r="AE436" s="13"/>
      <c r="AF436" s="13"/>
      <c r="AG436" s="13">
        <v>23700</v>
      </c>
      <c r="AH436" s="13"/>
      <c r="AI436" s="13"/>
      <c r="AJ436" s="13"/>
      <c r="AK436" s="13"/>
      <c r="AL436" s="13"/>
      <c r="AM436" s="13"/>
      <c r="AN436" s="13"/>
      <c r="AO436" s="13"/>
      <c r="AP436" s="20">
        <f t="shared" si="27"/>
        <v>105486</v>
      </c>
      <c r="AQ436" s="13">
        <f>IF(TabProd[[#This Row],[Total Daily]]=0,"",TabProd[[#This Row],[Total]]/TabProd[[#This Row],[Total Daily]])</f>
        <v>2850.9729729729729</v>
      </c>
    </row>
    <row r="437" spans="1:43" x14ac:dyDescent="0.3">
      <c r="A437" s="26">
        <v>46113</v>
      </c>
      <c r="B437" s="24" t="s">
        <v>101</v>
      </c>
      <c r="C437" s="14"/>
      <c r="D437" s="22">
        <v>3665</v>
      </c>
      <c r="E437" s="15" t="s">
        <v>12</v>
      </c>
      <c r="F437" s="15" t="s">
        <v>28</v>
      </c>
      <c r="G437" s="15" t="s">
        <v>145</v>
      </c>
      <c r="H437" s="22">
        <v>5304</v>
      </c>
      <c r="I437" s="27">
        <v>46123</v>
      </c>
      <c r="J437" s="27">
        <v>46139</v>
      </c>
      <c r="K437" s="28">
        <v>252595.08</v>
      </c>
      <c r="L437" s="29">
        <f>SUM(TabProd[[#This Row],[Personal]:[Engineering]])</f>
        <v>252595.08000000002</v>
      </c>
      <c r="M437" s="31" t="str">
        <f>IF(TabProd[[#This Row],[Amount Charged]]&lt;&gt;TabProd[[#This Row],[Value]],TabProd[[#This Row],[Amount Charged]]-TabProd[[#This Row],[Value]],"")</f>
        <v/>
      </c>
      <c r="N437" s="24">
        <v>5699</v>
      </c>
      <c r="O437" s="27">
        <v>46157</v>
      </c>
      <c r="P437" s="37">
        <v>1983</v>
      </c>
      <c r="Q437" s="34">
        <v>128845.08</v>
      </c>
      <c r="R437" s="16">
        <v>46167</v>
      </c>
      <c r="S437" s="15">
        <f t="shared" si="24"/>
        <v>28</v>
      </c>
      <c r="T437" s="38">
        <v>1223</v>
      </c>
      <c r="U437" s="34">
        <v>123750</v>
      </c>
      <c r="V437" s="16">
        <v>46167</v>
      </c>
      <c r="W437" s="15">
        <f t="shared" si="25"/>
        <v>28</v>
      </c>
      <c r="X437" s="23">
        <f>TabProd[[#This Row],[Value]]-TabProd[[#This Row],[InvoiceTotal Value]]-TabProd[[#This Row],[Rental Equipment Invoice Value]]+AR437</f>
        <v>1.4551915228366852E-11</v>
      </c>
      <c r="Y437" s="14">
        <v>43</v>
      </c>
      <c r="Z437" s="14"/>
      <c r="AA437" s="15">
        <f t="shared" si="26"/>
        <v>43</v>
      </c>
      <c r="AB437" s="13">
        <v>102612</v>
      </c>
      <c r="AC437" s="13"/>
      <c r="AD437" s="13">
        <v>24102.92</v>
      </c>
      <c r="AE437" s="13">
        <v>2130.16</v>
      </c>
      <c r="AF437" s="13"/>
      <c r="AG437" s="13">
        <v>123750</v>
      </c>
      <c r="AH437" s="13"/>
      <c r="AI437" s="13"/>
      <c r="AJ437" s="13"/>
      <c r="AK437" s="13"/>
      <c r="AL437" s="13"/>
      <c r="AM437" s="13"/>
      <c r="AN437" s="13"/>
      <c r="AO437" s="13"/>
      <c r="AP437" s="20">
        <f t="shared" si="27"/>
        <v>252595.08000000002</v>
      </c>
      <c r="AQ437" s="13">
        <f>IF(TabProd[[#This Row],[Total Daily]]=0,"",TabProd[[#This Row],[Total]]/TabProd[[#This Row],[Total Daily]])</f>
        <v>5874.3041860465119</v>
      </c>
    </row>
    <row r="438" spans="1:43" x14ac:dyDescent="0.3">
      <c r="A438" s="26">
        <v>46113</v>
      </c>
      <c r="B438" s="24" t="s">
        <v>101</v>
      </c>
      <c r="C438" s="14"/>
      <c r="D438" s="22">
        <v>3709</v>
      </c>
      <c r="E438" s="15" t="s">
        <v>11</v>
      </c>
      <c r="F438" s="15" t="s">
        <v>187</v>
      </c>
      <c r="G438" s="15" t="s">
        <v>188</v>
      </c>
      <c r="H438" s="22">
        <v>5442</v>
      </c>
      <c r="I438" s="27">
        <v>46123</v>
      </c>
      <c r="J438" s="27">
        <v>46124</v>
      </c>
      <c r="K438" s="28">
        <v>16118.48</v>
      </c>
      <c r="L438" s="29">
        <f>SUM(TabProd[[#This Row],[Personal]:[Engineering]])</f>
        <v>16118.48</v>
      </c>
      <c r="M438" s="31" t="str">
        <f>IF(TabProd[[#This Row],[Amount Charged]]&lt;&gt;TabProd[[#This Row],[Value]],TabProd[[#This Row],[Amount Charged]]-TabProd[[#This Row],[Value]],"")</f>
        <v/>
      </c>
      <c r="N438" s="24">
        <v>5713</v>
      </c>
      <c r="O438" s="27">
        <v>46141</v>
      </c>
      <c r="P438" s="37">
        <v>40</v>
      </c>
      <c r="Q438" s="34">
        <v>13680</v>
      </c>
      <c r="R438" s="16">
        <v>46146</v>
      </c>
      <c r="S438" s="15">
        <f t="shared" si="24"/>
        <v>22</v>
      </c>
      <c r="T438" s="38">
        <v>2570</v>
      </c>
      <c r="U438" s="34">
        <v>2438.48</v>
      </c>
      <c r="V438" s="16">
        <v>46146</v>
      </c>
      <c r="W438" s="15">
        <f t="shared" si="25"/>
        <v>22</v>
      </c>
      <c r="X438" s="23">
        <f>TabProd[[#This Row],[Value]]-TabProd[[#This Row],[InvoiceTotal Value]]-TabProd[[#This Row],[Rental Equipment Invoice Value]]+AR438</f>
        <v>-4.5474735088646412E-13</v>
      </c>
      <c r="Y438" s="14">
        <v>6</v>
      </c>
      <c r="Z438" s="14"/>
      <c r="AA438" s="15">
        <f t="shared" si="26"/>
        <v>6</v>
      </c>
      <c r="AB438" s="13">
        <v>13680</v>
      </c>
      <c r="AC438" s="13"/>
      <c r="AD438" s="13"/>
      <c r="AE438" s="13"/>
      <c r="AF438" s="13"/>
      <c r="AG438" s="13">
        <v>2438.48</v>
      </c>
      <c r="AH438" s="13"/>
      <c r="AI438" s="13"/>
      <c r="AJ438" s="13"/>
      <c r="AK438" s="13"/>
      <c r="AL438" s="13"/>
      <c r="AM438" s="13"/>
      <c r="AN438" s="13"/>
      <c r="AO438" s="13"/>
      <c r="AP438" s="20">
        <f t="shared" si="27"/>
        <v>16118.48</v>
      </c>
      <c r="AQ438" s="13">
        <f>IF(TabProd[[#This Row],[Total Daily]]=0,"",TabProd[[#This Row],[Total]]/TabProd[[#This Row],[Total Daily]])</f>
        <v>2686.4133333333334</v>
      </c>
    </row>
    <row r="439" spans="1:43" x14ac:dyDescent="0.3">
      <c r="A439" s="26">
        <v>46143</v>
      </c>
      <c r="B439" s="24" t="s">
        <v>101</v>
      </c>
      <c r="C439" s="14"/>
      <c r="D439" s="22">
        <v>3668</v>
      </c>
      <c r="E439" s="15" t="s">
        <v>13</v>
      </c>
      <c r="F439" s="15" t="s">
        <v>43</v>
      </c>
      <c r="G439" s="15" t="s">
        <v>104</v>
      </c>
      <c r="H439" s="22">
        <v>5357</v>
      </c>
      <c r="I439" s="27">
        <v>46124</v>
      </c>
      <c r="J439" s="27">
        <v>46137</v>
      </c>
      <c r="K439" s="28">
        <v>-13208.52</v>
      </c>
      <c r="L439" s="29">
        <f>SUM(TabProd[[#This Row],[Personal]:[Engineering]])</f>
        <v>-13208.520000000002</v>
      </c>
      <c r="M439" s="31" t="str">
        <f>IF(TabProd[[#This Row],[Amount Charged]]&lt;&gt;TabProd[[#This Row],[Value]],TabProd[[#This Row],[Amount Charged]]-TabProd[[#This Row],[Value]],"")</f>
        <v/>
      </c>
      <c r="N439" s="24">
        <v>5704</v>
      </c>
      <c r="O439" s="27">
        <v>46155</v>
      </c>
      <c r="P439" s="37">
        <v>1979</v>
      </c>
      <c r="Q439" s="34">
        <v>207</v>
      </c>
      <c r="R439" s="16">
        <v>46163</v>
      </c>
      <c r="S439" s="15">
        <f t="shared" si="24"/>
        <v>26</v>
      </c>
      <c r="T439" s="38">
        <v>1220</v>
      </c>
      <c r="U439" s="34">
        <v>-13415.520000000002</v>
      </c>
      <c r="V439" s="16">
        <v>46163</v>
      </c>
      <c r="W439" s="15">
        <f t="shared" si="25"/>
        <v>26</v>
      </c>
      <c r="X439" s="23">
        <f>TabProd[[#This Row],[Value]]-TabProd[[#This Row],[InvoiceTotal Value]]-TabProd[[#This Row],[Rental Equipment Invoice Value]]+AR439</f>
        <v>0</v>
      </c>
      <c r="Y439" s="14"/>
      <c r="Z439" s="14"/>
      <c r="AA439" s="15">
        <f t="shared" si="26"/>
        <v>0</v>
      </c>
      <c r="AB439" s="13"/>
      <c r="AC439" s="13"/>
      <c r="AD439" s="13">
        <v>207</v>
      </c>
      <c r="AE439" s="13"/>
      <c r="AF439" s="13"/>
      <c r="AG439" s="13">
        <v>-10093.800000000003</v>
      </c>
      <c r="AH439" s="13">
        <v>-3321.72</v>
      </c>
      <c r="AI439" s="13"/>
      <c r="AJ439" s="13"/>
      <c r="AK439" s="13"/>
      <c r="AL439" s="13"/>
      <c r="AM439" s="13"/>
      <c r="AN439" s="13"/>
      <c r="AO439" s="13"/>
      <c r="AP439" s="20">
        <f t="shared" si="27"/>
        <v>-13208.520000000002</v>
      </c>
      <c r="AQ439" s="13" t="str">
        <f>IF(TabProd[[#This Row],[Total Daily]]=0,"",TabProd[[#This Row],[Total]]/TabProd[[#This Row],[Total Daily]])</f>
        <v/>
      </c>
    </row>
    <row r="440" spans="1:43" x14ac:dyDescent="0.3">
      <c r="A440" s="26">
        <v>46113</v>
      </c>
      <c r="B440" s="24" t="s">
        <v>101</v>
      </c>
      <c r="C440" s="14"/>
      <c r="D440" s="22">
        <v>3031</v>
      </c>
      <c r="E440" s="15" t="s">
        <v>12</v>
      </c>
      <c r="F440" s="15" t="s">
        <v>29</v>
      </c>
      <c r="G440" s="15" t="s">
        <v>107</v>
      </c>
      <c r="H440" s="22">
        <v>4120</v>
      </c>
      <c r="I440" s="27">
        <v>46124</v>
      </c>
      <c r="J440" s="27">
        <v>46138</v>
      </c>
      <c r="K440" s="28">
        <v>32718.7</v>
      </c>
      <c r="L440" s="29">
        <f>SUM(TabProd[[#This Row],[Personal]:[Engineering]])</f>
        <v>32718.7</v>
      </c>
      <c r="M440" s="31" t="str">
        <f>IF(TabProd[[#This Row],[Amount Charged]]&lt;&gt;TabProd[[#This Row],[Value]],TabProd[[#This Row],[Amount Charged]]-TabProd[[#This Row],[Value]],"")</f>
        <v/>
      </c>
      <c r="N440" s="24">
        <v>5700</v>
      </c>
      <c r="O440" s="27">
        <v>46141</v>
      </c>
      <c r="P440" s="37">
        <v>1918</v>
      </c>
      <c r="Q440" s="34">
        <v>31460.240000000002</v>
      </c>
      <c r="R440" s="16">
        <v>46147</v>
      </c>
      <c r="S440" s="15">
        <f t="shared" si="24"/>
        <v>9</v>
      </c>
      <c r="T440" s="38">
        <v>1185</v>
      </c>
      <c r="U440" s="34">
        <v>1258.46</v>
      </c>
      <c r="V440" s="16">
        <v>46147</v>
      </c>
      <c r="W440" s="15">
        <f t="shared" si="25"/>
        <v>9</v>
      </c>
      <c r="X440" s="23">
        <f>TabProd[[#This Row],[Value]]-TabProd[[#This Row],[InvoiceTotal Value]]-TabProd[[#This Row],[Rental Equipment Invoice Value]]+AR440</f>
        <v>-9.0949470177292824E-13</v>
      </c>
      <c r="Y440" s="14">
        <v>14</v>
      </c>
      <c r="Z440" s="14"/>
      <c r="AA440" s="15">
        <f t="shared" si="26"/>
        <v>14</v>
      </c>
      <c r="AB440" s="13">
        <v>31460.240000000002</v>
      </c>
      <c r="AC440" s="13"/>
      <c r="AD440" s="13"/>
      <c r="AE440" s="13"/>
      <c r="AF440" s="13"/>
      <c r="AG440" s="13">
        <v>1258.46</v>
      </c>
      <c r="AH440" s="13"/>
      <c r="AI440" s="13"/>
      <c r="AJ440" s="13"/>
      <c r="AK440" s="13"/>
      <c r="AL440" s="13"/>
      <c r="AM440" s="13"/>
      <c r="AN440" s="13"/>
      <c r="AO440" s="13"/>
      <c r="AP440" s="20">
        <f t="shared" si="27"/>
        <v>32718.7</v>
      </c>
      <c r="AQ440" s="13">
        <f>IF(TabProd[[#This Row],[Total Daily]]=0,"",TabProd[[#This Row],[Total]]/TabProd[[#This Row],[Total Daily]])</f>
        <v>2337.0500000000002</v>
      </c>
    </row>
    <row r="441" spans="1:43" x14ac:dyDescent="0.3">
      <c r="A441" s="26">
        <v>46113</v>
      </c>
      <c r="B441" s="24" t="s">
        <v>101</v>
      </c>
      <c r="C441" s="14"/>
      <c r="D441" s="22">
        <v>3427</v>
      </c>
      <c r="E441" s="15" t="s">
        <v>12</v>
      </c>
      <c r="F441" s="15" t="s">
        <v>29</v>
      </c>
      <c r="G441" s="15" t="s">
        <v>107</v>
      </c>
      <c r="H441" s="22">
        <v>4892</v>
      </c>
      <c r="I441" s="27">
        <v>46124</v>
      </c>
      <c r="J441" s="27">
        <v>46138</v>
      </c>
      <c r="K441" s="28">
        <v>72988.02</v>
      </c>
      <c r="L441" s="29">
        <f>SUM(TabProd[[#This Row],[Personal]:[Engineering]])</f>
        <v>72988.02</v>
      </c>
      <c r="M441" s="31" t="str">
        <f>IF(TabProd[[#This Row],[Amount Charged]]&lt;&gt;TabProd[[#This Row],[Value]],TabProd[[#This Row],[Amount Charged]]-TabProd[[#This Row],[Value]],"")</f>
        <v/>
      </c>
      <c r="N441" s="24">
        <v>5701</v>
      </c>
      <c r="O441" s="27">
        <v>46141</v>
      </c>
      <c r="P441" s="37">
        <v>1919</v>
      </c>
      <c r="Q441" s="34">
        <v>58725.8</v>
      </c>
      <c r="R441" s="16">
        <v>46147</v>
      </c>
      <c r="S441" s="15">
        <f t="shared" si="24"/>
        <v>9</v>
      </c>
      <c r="T441" s="38">
        <v>1186</v>
      </c>
      <c r="U441" s="100">
        <v>14262.22</v>
      </c>
      <c r="V441" s="16">
        <v>46147</v>
      </c>
      <c r="W441" s="15">
        <f t="shared" si="25"/>
        <v>9</v>
      </c>
      <c r="X441" s="23">
        <f>TabProd[[#This Row],[Value]]-TabProd[[#This Row],[InvoiceTotal Value]]-TabProd[[#This Row],[Rental Equipment Invoice Value]]+AR441</f>
        <v>1.8189894035458565E-12</v>
      </c>
      <c r="Y441" s="14">
        <v>28</v>
      </c>
      <c r="Z441" s="14"/>
      <c r="AA441" s="15">
        <f t="shared" si="26"/>
        <v>28</v>
      </c>
      <c r="AB441" s="13">
        <v>58725.8</v>
      </c>
      <c r="AC441" s="13"/>
      <c r="AD441" s="13"/>
      <c r="AE441" s="13"/>
      <c r="AF441" s="13"/>
      <c r="AG441" s="13">
        <v>14262.22</v>
      </c>
      <c r="AH441" s="13"/>
      <c r="AI441" s="13"/>
      <c r="AJ441" s="13"/>
      <c r="AK441" s="13"/>
      <c r="AL441" s="13"/>
      <c r="AM441" s="13"/>
      <c r="AN441" s="13"/>
      <c r="AO441" s="13"/>
      <c r="AP441" s="20">
        <f t="shared" si="27"/>
        <v>72988.02</v>
      </c>
      <c r="AQ441" s="13">
        <f>IF(TabProd[[#This Row],[Total Daily]]=0,"",TabProd[[#This Row],[Total]]/TabProd[[#This Row],[Total Daily]])</f>
        <v>2606.7150000000001</v>
      </c>
    </row>
    <row r="442" spans="1:43" x14ac:dyDescent="0.3">
      <c r="A442" s="26">
        <v>46113</v>
      </c>
      <c r="B442" s="24" t="s">
        <v>101</v>
      </c>
      <c r="C442" s="14"/>
      <c r="D442" s="22">
        <v>3818</v>
      </c>
      <c r="E442" s="15" t="s">
        <v>11</v>
      </c>
      <c r="F442" s="15" t="s">
        <v>35</v>
      </c>
      <c r="G442" s="15" t="s">
        <v>177</v>
      </c>
      <c r="H442" s="22">
        <v>5276</v>
      </c>
      <c r="I442" s="27">
        <v>46124</v>
      </c>
      <c r="J442" s="27">
        <v>46138</v>
      </c>
      <c r="K442" s="28">
        <v>104340.96</v>
      </c>
      <c r="L442" s="29">
        <f>SUM(TabProd[[#This Row],[Personal]:[Engineering]])</f>
        <v>104340.96</v>
      </c>
      <c r="M442" s="31" t="str">
        <f>IF(TabProd[[#This Row],[Amount Charged]]&lt;&gt;TabProd[[#This Row],[Value]],TabProd[[#This Row],[Amount Charged]]-TabProd[[#This Row],[Value]],"")</f>
        <v/>
      </c>
      <c r="N442" s="24">
        <v>5702</v>
      </c>
      <c r="O442" s="27">
        <v>46141</v>
      </c>
      <c r="P442" s="37">
        <v>1926</v>
      </c>
      <c r="Q442" s="34">
        <v>104340.96</v>
      </c>
      <c r="R442" s="16">
        <v>46148</v>
      </c>
      <c r="S442" s="15">
        <f t="shared" si="24"/>
        <v>10</v>
      </c>
      <c r="T442" s="38"/>
      <c r="U442" s="34"/>
      <c r="V442" s="16"/>
      <c r="W442" s="15" t="str">
        <f t="shared" si="25"/>
        <v/>
      </c>
      <c r="X442" s="23">
        <f>TabProd[[#This Row],[Value]]-TabProd[[#This Row],[InvoiceTotal Value]]-TabProd[[#This Row],[Rental Equipment Invoice Value]]+AR442</f>
        <v>0</v>
      </c>
      <c r="Y442" s="14">
        <v>42</v>
      </c>
      <c r="Z442" s="14"/>
      <c r="AA442" s="15">
        <f t="shared" si="26"/>
        <v>42</v>
      </c>
      <c r="AB442" s="13">
        <v>104586.56</v>
      </c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>
        <v>-245.59999999999127</v>
      </c>
      <c r="AN442" s="13"/>
      <c r="AO442" s="13"/>
      <c r="AP442" s="20">
        <f t="shared" si="27"/>
        <v>104340.96</v>
      </c>
      <c r="AQ442" s="13">
        <f>IF(TabProd[[#This Row],[Total Daily]]=0,"",TabProd[[#This Row],[Total]]/TabProd[[#This Row],[Total Daily]])</f>
        <v>2484.3085714285717</v>
      </c>
    </row>
    <row r="443" spans="1:43" x14ac:dyDescent="0.3">
      <c r="A443" s="26">
        <v>46113</v>
      </c>
      <c r="B443" s="24" t="s">
        <v>101</v>
      </c>
      <c r="C443" s="14"/>
      <c r="D443" s="22">
        <v>3668</v>
      </c>
      <c r="E443" s="15" t="s">
        <v>13</v>
      </c>
      <c r="F443" s="15" t="s">
        <v>43</v>
      </c>
      <c r="G443" s="15" t="s">
        <v>104</v>
      </c>
      <c r="H443" s="22">
        <v>5357</v>
      </c>
      <c r="I443" s="27">
        <v>46124</v>
      </c>
      <c r="J443" s="27">
        <v>46137</v>
      </c>
      <c r="K443" s="28">
        <v>194265.21</v>
      </c>
      <c r="L443" s="29">
        <f>SUM(TabProd[[#This Row],[Personal]:[Engineering]])</f>
        <v>194265.21</v>
      </c>
      <c r="M443" s="31" t="str">
        <f>IF(TabProd[[#This Row],[Amount Charged]]&lt;&gt;TabProd[[#This Row],[Value]],TabProd[[#This Row],[Amount Charged]]-TabProd[[#This Row],[Value]],"")</f>
        <v/>
      </c>
      <c r="N443" s="24">
        <v>5704</v>
      </c>
      <c r="O443" s="27">
        <v>46155</v>
      </c>
      <c r="P443" s="37">
        <v>1979</v>
      </c>
      <c r="Q443" s="34">
        <v>123250.29</v>
      </c>
      <c r="R443" s="16">
        <v>46163</v>
      </c>
      <c r="S443" s="15">
        <f t="shared" si="24"/>
        <v>26</v>
      </c>
      <c r="T443" s="38">
        <v>1220</v>
      </c>
      <c r="U443" s="34">
        <v>71014.92</v>
      </c>
      <c r="V443" s="16">
        <v>46163</v>
      </c>
      <c r="W443" s="15">
        <f t="shared" si="25"/>
        <v>26</v>
      </c>
      <c r="X443" s="23">
        <f>TabProd[[#This Row],[Value]]-TabProd[[#This Row],[InvoiceTotal Value]]-TabProd[[#This Row],[Rental Equipment Invoice Value]]+AR443</f>
        <v>0</v>
      </c>
      <c r="Y443" s="14">
        <v>51</v>
      </c>
      <c r="Z443" s="14">
        <v>4</v>
      </c>
      <c r="AA443" s="15">
        <f t="shared" si="26"/>
        <v>55</v>
      </c>
      <c r="AB443" s="13">
        <v>113087.34999999999</v>
      </c>
      <c r="AC443" s="13">
        <v>4429.58</v>
      </c>
      <c r="AD443" s="13">
        <v>3603.2</v>
      </c>
      <c r="AE443" s="13">
        <v>2130.16</v>
      </c>
      <c r="AF443" s="13"/>
      <c r="AG443" s="13">
        <v>64371.48</v>
      </c>
      <c r="AH443" s="13">
        <v>6643.44</v>
      </c>
      <c r="AI443" s="13"/>
      <c r="AJ443" s="13"/>
      <c r="AK443" s="13"/>
      <c r="AL443" s="13"/>
      <c r="AM443" s="13"/>
      <c r="AN443" s="13"/>
      <c r="AO443" s="13"/>
      <c r="AP443" s="20">
        <f t="shared" si="27"/>
        <v>194265.21</v>
      </c>
      <c r="AQ443" s="13">
        <f>IF(TabProd[[#This Row],[Total Daily]]=0,"",TabProd[[#This Row],[Total]]/TabProd[[#This Row],[Total Daily]])</f>
        <v>3532.0947272727271</v>
      </c>
    </row>
    <row r="444" spans="1:43" x14ac:dyDescent="0.3">
      <c r="A444" s="26">
        <v>46143</v>
      </c>
      <c r="B444" s="24" t="s">
        <v>101</v>
      </c>
      <c r="C444" s="14"/>
      <c r="D444" s="22">
        <v>3704</v>
      </c>
      <c r="E444" s="15" t="s">
        <v>10</v>
      </c>
      <c r="F444" s="15" t="s">
        <v>26</v>
      </c>
      <c r="G444" s="15" t="s">
        <v>147</v>
      </c>
      <c r="H444" s="22">
        <v>5436</v>
      </c>
      <c r="I444" s="27">
        <v>46125</v>
      </c>
      <c r="J444" s="27">
        <v>46148</v>
      </c>
      <c r="K444" s="28">
        <v>41558.559999999998</v>
      </c>
      <c r="L444" s="29">
        <f>SUM(TabProd[[#This Row],[Personal]:[Engineering]])</f>
        <v>41558.560000000005</v>
      </c>
      <c r="M444" s="31" t="str">
        <f>IF(TabProd[[#This Row],[Amount Charged]]&lt;&gt;TabProd[[#This Row],[Value]],TabProd[[#This Row],[Amount Charged]]-TabProd[[#This Row],[Value]],"")</f>
        <v/>
      </c>
      <c r="N444" s="24" t="s">
        <v>171</v>
      </c>
      <c r="O444" s="27">
        <v>46149</v>
      </c>
      <c r="P444" s="37" t="s">
        <v>172</v>
      </c>
      <c r="Q444" s="34">
        <v>29519.84</v>
      </c>
      <c r="R444" s="16">
        <v>46162</v>
      </c>
      <c r="S444" s="15">
        <f t="shared" si="24"/>
        <v>14</v>
      </c>
      <c r="T444" s="38">
        <v>1218</v>
      </c>
      <c r="U444" s="34">
        <v>12038.720000000001</v>
      </c>
      <c r="V444" s="16">
        <v>46162</v>
      </c>
      <c r="W444" s="15">
        <f t="shared" si="25"/>
        <v>14</v>
      </c>
      <c r="X444" s="23">
        <f>TabProd[[#This Row],[Value]]-TabProd[[#This Row],[InvoiceTotal Value]]-TabProd[[#This Row],[Rental Equipment Invoice Value]]+AR444</f>
        <v>3.637978807091713E-12</v>
      </c>
      <c r="Y444" s="14">
        <v>15</v>
      </c>
      <c r="Z444" s="14"/>
      <c r="AA444" s="15">
        <f t="shared" si="26"/>
        <v>15</v>
      </c>
      <c r="AB444" s="13">
        <v>30741.800000000003</v>
      </c>
      <c r="AC444" s="13"/>
      <c r="AD444" s="13">
        <v>-1221.96</v>
      </c>
      <c r="AE444" s="13"/>
      <c r="AF444" s="13"/>
      <c r="AG444" s="13">
        <v>12038.720000000001</v>
      </c>
      <c r="AH444" s="13"/>
      <c r="AI444" s="13"/>
      <c r="AJ444" s="13"/>
      <c r="AK444" s="13"/>
      <c r="AL444" s="13"/>
      <c r="AM444" s="13"/>
      <c r="AN444" s="13"/>
      <c r="AO444" s="13"/>
      <c r="AP444" s="20">
        <f t="shared" si="27"/>
        <v>41558.560000000005</v>
      </c>
      <c r="AQ444" s="13">
        <f>IF(TabProd[[#This Row],[Total Daily]]=0,"",TabProd[[#This Row],[Total]]/TabProd[[#This Row],[Total Daily]])</f>
        <v>2770.570666666667</v>
      </c>
    </row>
    <row r="445" spans="1:43" x14ac:dyDescent="0.3">
      <c r="A445" s="26">
        <v>46113</v>
      </c>
      <c r="B445" s="24" t="s">
        <v>101</v>
      </c>
      <c r="C445" s="14"/>
      <c r="D445" s="22">
        <v>3011</v>
      </c>
      <c r="E445" s="15" t="s">
        <v>12</v>
      </c>
      <c r="F445" s="15" t="s">
        <v>53</v>
      </c>
      <c r="G445" s="15" t="s">
        <v>135</v>
      </c>
      <c r="H445" s="22">
        <v>4037</v>
      </c>
      <c r="I445" s="27">
        <v>46125</v>
      </c>
      <c r="J445" s="27">
        <v>46139</v>
      </c>
      <c r="K445" s="28">
        <v>94200</v>
      </c>
      <c r="L445" s="29">
        <f>SUM(TabProd[[#This Row],[Personal]:[Engineering]])</f>
        <v>94200</v>
      </c>
      <c r="M445" s="31" t="str">
        <f>IF(TabProd[[#This Row],[Amount Charged]]&lt;&gt;TabProd[[#This Row],[Value]],TabProd[[#This Row],[Amount Charged]]-TabProd[[#This Row],[Value]],"")</f>
        <v/>
      </c>
      <c r="N445" s="24">
        <v>5720</v>
      </c>
      <c r="O445" s="27">
        <v>46140</v>
      </c>
      <c r="P445" s="37">
        <v>1937</v>
      </c>
      <c r="Q445" s="34">
        <v>83840</v>
      </c>
      <c r="R445" s="16">
        <v>46150</v>
      </c>
      <c r="S445" s="15">
        <f t="shared" si="24"/>
        <v>11</v>
      </c>
      <c r="T445" s="38">
        <v>1198</v>
      </c>
      <c r="U445" s="34">
        <v>10360</v>
      </c>
      <c r="V445" s="16">
        <v>46150</v>
      </c>
      <c r="W445" s="15">
        <f t="shared" si="25"/>
        <v>11</v>
      </c>
      <c r="X445" s="23">
        <f>TabProd[[#This Row],[Value]]-TabProd[[#This Row],[InvoiceTotal Value]]-TabProd[[#This Row],[Rental Equipment Invoice Value]]+AR445</f>
        <v>0</v>
      </c>
      <c r="Y445" s="14">
        <v>42</v>
      </c>
      <c r="Z445" s="14"/>
      <c r="AA445" s="15">
        <f t="shared" si="26"/>
        <v>42</v>
      </c>
      <c r="AB445" s="13">
        <v>80360</v>
      </c>
      <c r="AC445" s="13"/>
      <c r="AD445" s="13">
        <v>3480</v>
      </c>
      <c r="AE445" s="13"/>
      <c r="AF445" s="13"/>
      <c r="AG445" s="13">
        <v>10360</v>
      </c>
      <c r="AH445" s="13"/>
      <c r="AI445" s="13"/>
      <c r="AJ445" s="13"/>
      <c r="AK445" s="13"/>
      <c r="AL445" s="13"/>
      <c r="AM445" s="13"/>
      <c r="AN445" s="13"/>
      <c r="AO445" s="13"/>
      <c r="AP445" s="20">
        <f t="shared" si="27"/>
        <v>94200</v>
      </c>
      <c r="AQ445" s="13">
        <f>IF(TabProd[[#This Row],[Total Daily]]=0,"",TabProd[[#This Row],[Total]]/TabProd[[#This Row],[Total Daily]])</f>
        <v>2242.8571428571427</v>
      </c>
    </row>
    <row r="446" spans="1:43" x14ac:dyDescent="0.3">
      <c r="A446" s="26">
        <v>46113</v>
      </c>
      <c r="B446" s="24" t="s">
        <v>101</v>
      </c>
      <c r="C446" s="14"/>
      <c r="D446" s="22">
        <v>3704</v>
      </c>
      <c r="E446" s="15" t="s">
        <v>10</v>
      </c>
      <c r="F446" s="15" t="s">
        <v>26</v>
      </c>
      <c r="G446" s="15" t="s">
        <v>147</v>
      </c>
      <c r="H446" s="22">
        <v>5436</v>
      </c>
      <c r="I446" s="27">
        <v>46125</v>
      </c>
      <c r="J446" s="27">
        <v>46148</v>
      </c>
      <c r="K446" s="28">
        <v>120965.88</v>
      </c>
      <c r="L446" s="29">
        <f>SUM(TabProd[[#This Row],[Personal]:[Engineering]])</f>
        <v>120965.88</v>
      </c>
      <c r="M446" s="31" t="str">
        <f>IF(TabProd[[#This Row],[Amount Charged]]&lt;&gt;TabProd[[#This Row],[Value]],TabProd[[#This Row],[Amount Charged]]-TabProd[[#This Row],[Value]],"")</f>
        <v/>
      </c>
      <c r="N446" s="24" t="s">
        <v>171</v>
      </c>
      <c r="O446" s="27">
        <v>46149</v>
      </c>
      <c r="P446" s="37" t="s">
        <v>172</v>
      </c>
      <c r="Q446" s="34">
        <v>106565.88</v>
      </c>
      <c r="R446" s="16">
        <v>46162</v>
      </c>
      <c r="S446" s="15">
        <f t="shared" si="24"/>
        <v>14</v>
      </c>
      <c r="T446" s="38">
        <v>1218</v>
      </c>
      <c r="U446" s="34">
        <v>14400</v>
      </c>
      <c r="V446" s="16">
        <v>46162</v>
      </c>
      <c r="W446" s="15">
        <f t="shared" si="25"/>
        <v>14</v>
      </c>
      <c r="X446" s="23">
        <f>TabProd[[#This Row],[Value]]-TabProd[[#This Row],[InvoiceTotal Value]]-TabProd[[#This Row],[Rental Equipment Invoice Value]]+AR446</f>
        <v>0</v>
      </c>
      <c r="Y446" s="14">
        <v>54</v>
      </c>
      <c r="Z446" s="14"/>
      <c r="AA446" s="15">
        <f t="shared" si="26"/>
        <v>54</v>
      </c>
      <c r="AB446" s="13">
        <v>105343.92</v>
      </c>
      <c r="AC446" s="13"/>
      <c r="AD446" s="13">
        <v>1221.96</v>
      </c>
      <c r="AE446" s="13"/>
      <c r="AF446" s="13"/>
      <c r="AG446" s="13">
        <v>14400</v>
      </c>
      <c r="AH446" s="13"/>
      <c r="AI446" s="13"/>
      <c r="AJ446" s="13"/>
      <c r="AK446" s="13"/>
      <c r="AL446" s="13"/>
      <c r="AM446" s="13"/>
      <c r="AN446" s="13"/>
      <c r="AO446" s="13"/>
      <c r="AP446" s="20">
        <f t="shared" si="27"/>
        <v>120965.88</v>
      </c>
      <c r="AQ446" s="13">
        <f>IF(TabProd[[#This Row],[Total Daily]]=0,"",TabProd[[#This Row],[Total]]/TabProd[[#This Row],[Total Daily]])</f>
        <v>2240.1088888888889</v>
      </c>
    </row>
    <row r="447" spans="1:43" x14ac:dyDescent="0.3">
      <c r="A447" s="26">
        <v>46113</v>
      </c>
      <c r="B447" s="24" t="s">
        <v>101</v>
      </c>
      <c r="C447" s="14"/>
      <c r="D447" s="22">
        <v>3730</v>
      </c>
      <c r="E447" s="15" t="s">
        <v>12</v>
      </c>
      <c r="F447" s="15" t="s">
        <v>50</v>
      </c>
      <c r="G447" s="15" t="s">
        <v>142</v>
      </c>
      <c r="H447" s="22">
        <v>4834</v>
      </c>
      <c r="I447" s="27">
        <v>46126</v>
      </c>
      <c r="J447" s="27">
        <v>46140</v>
      </c>
      <c r="K447" s="28">
        <v>301644.79999999999</v>
      </c>
      <c r="L447" s="29">
        <f>SUM(TabProd[[#This Row],[Personal]:[Engineering]])</f>
        <v>301644.80000000005</v>
      </c>
      <c r="M447" s="31" t="str">
        <f>IF(TabProd[[#This Row],[Amount Charged]]&lt;&gt;TabProd[[#This Row],[Value]],TabProd[[#This Row],[Amount Charged]]-TabProd[[#This Row],[Value]],"")</f>
        <v/>
      </c>
      <c r="N447" s="24">
        <v>5730</v>
      </c>
      <c r="O447" s="27">
        <v>46147</v>
      </c>
      <c r="P447" s="37">
        <v>1975</v>
      </c>
      <c r="Q447" s="34">
        <v>243191.78</v>
      </c>
      <c r="R447" s="16">
        <v>46162</v>
      </c>
      <c r="S447" s="15">
        <f t="shared" si="24"/>
        <v>22</v>
      </c>
      <c r="T447" s="38">
        <v>1214</v>
      </c>
      <c r="U447" s="34">
        <v>58453.02</v>
      </c>
      <c r="V447" s="16">
        <v>46162</v>
      </c>
      <c r="W447" s="15">
        <f t="shared" si="25"/>
        <v>22</v>
      </c>
      <c r="X447" s="23">
        <f>TabProd[[#This Row],[Value]]-TabProd[[#This Row],[InvoiceTotal Value]]-TabProd[[#This Row],[Rental Equipment Invoice Value]]+AR447</f>
        <v>5.0931703299283981E-11</v>
      </c>
      <c r="Y447" s="14">
        <v>77</v>
      </c>
      <c r="Z447" s="14"/>
      <c r="AA447" s="15">
        <f t="shared" si="26"/>
        <v>77</v>
      </c>
      <c r="AB447" s="13">
        <v>211270.03</v>
      </c>
      <c r="AC447" s="13"/>
      <c r="AD447" s="13">
        <v>5352.79</v>
      </c>
      <c r="AE447" s="13"/>
      <c r="AF447" s="13"/>
      <c r="AG447" s="13">
        <v>55763.839999999997</v>
      </c>
      <c r="AH447" s="13">
        <v>2689.18</v>
      </c>
      <c r="AI447" s="13"/>
      <c r="AJ447" s="13">
        <v>26568.959999999999</v>
      </c>
      <c r="AK447" s="13"/>
      <c r="AL447" s="13"/>
      <c r="AM447" s="13"/>
      <c r="AN447" s="13"/>
      <c r="AO447" s="13"/>
      <c r="AP447" s="20">
        <f t="shared" si="27"/>
        <v>301644.80000000005</v>
      </c>
      <c r="AQ447" s="13">
        <f>IF(TabProd[[#This Row],[Total Daily]]=0,"",TabProd[[#This Row],[Total]]/TabProd[[#This Row],[Total Daily]])</f>
        <v>3917.4649350649356</v>
      </c>
    </row>
    <row r="448" spans="1:43" x14ac:dyDescent="0.3">
      <c r="A448" s="26">
        <v>46143</v>
      </c>
      <c r="B448" s="24"/>
      <c r="C448" s="14"/>
      <c r="D448" s="22">
        <v>3637</v>
      </c>
      <c r="E448" s="15" t="s">
        <v>11</v>
      </c>
      <c r="F448" s="15" t="s">
        <v>28</v>
      </c>
      <c r="G448" s="15" t="s">
        <v>145</v>
      </c>
      <c r="H448" s="22" t="s">
        <v>146</v>
      </c>
      <c r="I448" s="27">
        <v>46127</v>
      </c>
      <c r="J448" s="27">
        <v>46148</v>
      </c>
      <c r="K448" s="28">
        <v>63238.52</v>
      </c>
      <c r="L448" s="29">
        <f>SUM(TabProd[[#This Row],[Personal]:[Engineering]])</f>
        <v>63238.520000000004</v>
      </c>
      <c r="M448" s="31" t="str">
        <f>IF(TabProd[[#This Row],[Amount Charged]]&lt;&gt;TabProd[[#This Row],[Value]],TabProd[[#This Row],[Amount Charged]]-TabProd[[#This Row],[Value]],"")</f>
        <v/>
      </c>
      <c r="N448" s="24">
        <v>5697</v>
      </c>
      <c r="O448" s="27">
        <v>46155</v>
      </c>
      <c r="P448" s="37">
        <v>1966</v>
      </c>
      <c r="Q448" s="34">
        <v>51418.52</v>
      </c>
      <c r="R448" s="16">
        <v>46161</v>
      </c>
      <c r="S448" s="15">
        <f t="shared" si="24"/>
        <v>13</v>
      </c>
      <c r="T448" s="38">
        <v>1209</v>
      </c>
      <c r="U448" s="34">
        <v>11820</v>
      </c>
      <c r="V448" s="16">
        <v>46161</v>
      </c>
      <c r="W448" s="15">
        <f t="shared" si="25"/>
        <v>13</v>
      </c>
      <c r="X448" s="23">
        <f>TabProd[[#This Row],[Value]]-TabProd[[#This Row],[InvoiceTotal Value]]-TabProd[[#This Row],[Rental Equipment Invoice Value]]+AR448</f>
        <v>7.2759576141834259E-12</v>
      </c>
      <c r="Y448" s="14">
        <v>17</v>
      </c>
      <c r="Z448" s="14"/>
      <c r="AA448" s="15">
        <f t="shared" si="26"/>
        <v>17</v>
      </c>
      <c r="AB448" s="13">
        <v>42804</v>
      </c>
      <c r="AC448" s="13"/>
      <c r="AD448" s="13">
        <v>8614.52</v>
      </c>
      <c r="AE448" s="13"/>
      <c r="AF448" s="13"/>
      <c r="AG448" s="13">
        <v>11820</v>
      </c>
      <c r="AH448" s="13"/>
      <c r="AI448" s="13"/>
      <c r="AJ448" s="13"/>
      <c r="AK448" s="13"/>
      <c r="AL448" s="13"/>
      <c r="AM448" s="13"/>
      <c r="AN448" s="13"/>
      <c r="AO448" s="13"/>
      <c r="AP448" s="20">
        <f t="shared" si="27"/>
        <v>63238.520000000004</v>
      </c>
      <c r="AQ448" s="13">
        <f>IF(TabProd[[#This Row],[Total Daily]]=0,"",TabProd[[#This Row],[Total]]/TabProd[[#This Row],[Total Daily]])</f>
        <v>3719.9129411764707</v>
      </c>
    </row>
    <row r="449" spans="1:43" x14ac:dyDescent="0.3">
      <c r="A449" s="26">
        <v>46113</v>
      </c>
      <c r="B449" s="24"/>
      <c r="C449" s="14"/>
      <c r="D449" s="22">
        <v>3637</v>
      </c>
      <c r="E449" s="15" t="s">
        <v>11</v>
      </c>
      <c r="F449" s="15" t="s">
        <v>28</v>
      </c>
      <c r="G449" s="15" t="s">
        <v>145</v>
      </c>
      <c r="H449" s="22" t="s">
        <v>146</v>
      </c>
      <c r="I449" s="27">
        <v>46127</v>
      </c>
      <c r="J449" s="27">
        <v>46148</v>
      </c>
      <c r="K449" s="28">
        <v>186171.78</v>
      </c>
      <c r="L449" s="29">
        <f>SUM(TabProd[[#This Row],[Personal]:[Engineering]])</f>
        <v>186171.78</v>
      </c>
      <c r="M449" s="31" t="str">
        <f>IF(TabProd[[#This Row],[Amount Charged]]&lt;&gt;TabProd[[#This Row],[Value]],TabProd[[#This Row],[Amount Charged]]-TabProd[[#This Row],[Value]],"")</f>
        <v/>
      </c>
      <c r="N449" s="24">
        <v>5697</v>
      </c>
      <c r="O449" s="27">
        <v>46155</v>
      </c>
      <c r="P449" s="37">
        <v>1966</v>
      </c>
      <c r="Q449" s="34">
        <v>127071.78</v>
      </c>
      <c r="R449" s="16">
        <v>46161</v>
      </c>
      <c r="S449" s="15">
        <f t="shared" si="24"/>
        <v>13</v>
      </c>
      <c r="T449" s="38">
        <v>1209</v>
      </c>
      <c r="U449" s="34">
        <v>59100</v>
      </c>
      <c r="V449" s="16">
        <v>46161</v>
      </c>
      <c r="W449" s="15">
        <f t="shared" si="25"/>
        <v>13</v>
      </c>
      <c r="X449" s="23">
        <f>TabProd[[#This Row],[Value]]-TabProd[[#This Row],[InvoiceTotal Value]]-TabProd[[#This Row],[Rental Equipment Invoice Value]]+AR449</f>
        <v>0</v>
      </c>
      <c r="Y449" s="14">
        <v>49</v>
      </c>
      <c r="Z449" s="14"/>
      <c r="AA449" s="15">
        <f t="shared" si="26"/>
        <v>49</v>
      </c>
      <c r="AB449" s="13">
        <v>114144</v>
      </c>
      <c r="AC449" s="13"/>
      <c r="AD449" s="13">
        <v>9200</v>
      </c>
      <c r="AE449" s="13">
        <v>3727.78</v>
      </c>
      <c r="AF449" s="13"/>
      <c r="AG449" s="13">
        <v>59100</v>
      </c>
      <c r="AH449" s="13"/>
      <c r="AI449" s="13"/>
      <c r="AJ449" s="13"/>
      <c r="AK449" s="13"/>
      <c r="AL449" s="13"/>
      <c r="AM449" s="13"/>
      <c r="AN449" s="13"/>
      <c r="AO449" s="13"/>
      <c r="AP449" s="20">
        <f t="shared" si="27"/>
        <v>186171.78</v>
      </c>
      <c r="AQ449" s="13">
        <f>IF(TabProd[[#This Row],[Total Daily]]=0,"",TabProd[[#This Row],[Total]]/TabProd[[#This Row],[Total Daily]])</f>
        <v>3799.4240816326528</v>
      </c>
    </row>
    <row r="450" spans="1:43" x14ac:dyDescent="0.3">
      <c r="A450" s="26">
        <v>46113</v>
      </c>
      <c r="B450" s="24"/>
      <c r="C450" s="14"/>
      <c r="D450" s="22">
        <v>3561</v>
      </c>
      <c r="E450" s="15" t="s">
        <v>11</v>
      </c>
      <c r="F450" s="15" t="s">
        <v>35</v>
      </c>
      <c r="G450" s="15" t="s">
        <v>125</v>
      </c>
      <c r="H450" s="22">
        <v>5121</v>
      </c>
      <c r="I450" s="27">
        <v>46128</v>
      </c>
      <c r="J450" s="27">
        <v>46142</v>
      </c>
      <c r="K450" s="28">
        <v>8722.3799999999992</v>
      </c>
      <c r="L450" s="29">
        <f>SUM(TabProd[[#This Row],[Personal]:[Engineering]])</f>
        <v>8722.3799999999992</v>
      </c>
      <c r="M450" s="31" t="str">
        <f>IF(TabProd[[#This Row],[Amount Charged]]&lt;&gt;TabProd[[#This Row],[Value]],TabProd[[#This Row],[Amount Charged]]-TabProd[[#This Row],[Value]],"")</f>
        <v/>
      </c>
      <c r="N450" s="24">
        <v>5591</v>
      </c>
      <c r="O450" s="27"/>
      <c r="P450" s="37"/>
      <c r="Q450" s="34"/>
      <c r="R450" s="16"/>
      <c r="S450" s="15" t="str">
        <f t="shared" ref="S450:S485" si="28">IF(R450="","",R450-J450)</f>
        <v/>
      </c>
      <c r="T450" s="38"/>
      <c r="U450" s="34"/>
      <c r="V450" s="16"/>
      <c r="W450" s="15" t="str">
        <f t="shared" ref="W450:W485" si="29">IF(V450="","",V450-J450)</f>
        <v/>
      </c>
      <c r="X450" s="23">
        <f>TabProd[[#This Row],[Value]]-TabProd[[#This Row],[InvoiceTotal Value]]-TabProd[[#This Row],[Rental Equipment Invoice Value]]+AR450</f>
        <v>8722.3799999999992</v>
      </c>
      <c r="Y450" s="14">
        <v>38</v>
      </c>
      <c r="Z450" s="14"/>
      <c r="AA450" s="15">
        <f t="shared" ref="AA450:AA485" si="30">SUM(Y450:Z450)</f>
        <v>38</v>
      </c>
      <c r="AB450" s="13">
        <v>8722.3799999999992</v>
      </c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20">
        <f t="shared" ref="AP450:AP485" si="31">SUM(AB450:AO450)</f>
        <v>8722.3799999999992</v>
      </c>
      <c r="AQ450" s="13">
        <f>IF(TabProd[[#This Row],[Total Daily]]=0,"",TabProd[[#This Row],[Total]]/TabProd[[#This Row],[Total Daily]])</f>
        <v>229.53631578947366</v>
      </c>
    </row>
    <row r="451" spans="1:43" x14ac:dyDescent="0.3">
      <c r="A451" s="26">
        <v>46113</v>
      </c>
      <c r="B451" s="24" t="s">
        <v>101</v>
      </c>
      <c r="C451" s="14"/>
      <c r="D451" s="22">
        <v>3733</v>
      </c>
      <c r="E451" s="15" t="s">
        <v>10</v>
      </c>
      <c r="F451" s="15" t="s">
        <v>50</v>
      </c>
      <c r="G451" s="15" t="s">
        <v>115</v>
      </c>
      <c r="H451" s="22">
        <v>5513</v>
      </c>
      <c r="I451" s="27">
        <v>46129</v>
      </c>
      <c r="J451" s="27">
        <v>46143</v>
      </c>
      <c r="K451" s="28">
        <v>103888.89</v>
      </c>
      <c r="L451" s="29">
        <f>SUM(TabProd[[#This Row],[Personal]:[Engineering]])</f>
        <v>103888.89</v>
      </c>
      <c r="M451" s="31" t="str">
        <f>IF(TabProd[[#This Row],[Amount Charged]]&lt;&gt;TabProd[[#This Row],[Value]],TabProd[[#This Row],[Amount Charged]]-TabProd[[#This Row],[Value]],"")</f>
        <v/>
      </c>
      <c r="N451" s="24">
        <v>5682</v>
      </c>
      <c r="O451" s="27">
        <v>46146</v>
      </c>
      <c r="P451" s="37">
        <v>1972</v>
      </c>
      <c r="Q451" s="34">
        <v>93535.69</v>
      </c>
      <c r="R451" s="16">
        <v>46162</v>
      </c>
      <c r="S451" s="15">
        <f t="shared" si="28"/>
        <v>19</v>
      </c>
      <c r="T451" s="38">
        <v>1213</v>
      </c>
      <c r="U451" s="34">
        <v>10353.200000000001</v>
      </c>
      <c r="V451" s="16">
        <v>46162</v>
      </c>
      <c r="W451" s="15">
        <f t="shared" si="29"/>
        <v>19</v>
      </c>
      <c r="X451" s="23">
        <f>TabProd[[#This Row],[Value]]-TabProd[[#This Row],[InvoiceTotal Value]]-TabProd[[#This Row],[Rental Equipment Invoice Value]]+AR451</f>
        <v>-3.637978807091713E-12</v>
      </c>
      <c r="Y451" s="14">
        <v>39</v>
      </c>
      <c r="Z451" s="14">
        <v>3</v>
      </c>
      <c r="AA451" s="15">
        <f t="shared" si="30"/>
        <v>42</v>
      </c>
      <c r="AB451" s="13">
        <v>90071.02</v>
      </c>
      <c r="AC451" s="13">
        <v>3464.67</v>
      </c>
      <c r="AD451" s="13"/>
      <c r="AE451" s="13"/>
      <c r="AF451" s="13"/>
      <c r="AG451" s="13">
        <v>10353.200000000001</v>
      </c>
      <c r="AH451" s="13"/>
      <c r="AI451" s="13"/>
      <c r="AJ451" s="13"/>
      <c r="AK451" s="13"/>
      <c r="AL451" s="13"/>
      <c r="AM451" s="13"/>
      <c r="AN451" s="13"/>
      <c r="AO451" s="13"/>
      <c r="AP451" s="20">
        <f t="shared" si="31"/>
        <v>103888.89</v>
      </c>
      <c r="AQ451" s="13">
        <f>IF(TabProd[[#This Row],[Total Daily]]=0,"",TabProd[[#This Row],[Total]]/TabProd[[#This Row],[Total Daily]])</f>
        <v>2473.5450000000001</v>
      </c>
    </row>
    <row r="452" spans="1:43" x14ac:dyDescent="0.3">
      <c r="A452" s="26">
        <v>46143</v>
      </c>
      <c r="B452" s="24" t="s">
        <v>101</v>
      </c>
      <c r="C452" s="14"/>
      <c r="D452" s="22">
        <v>3733</v>
      </c>
      <c r="E452" s="15" t="s">
        <v>10</v>
      </c>
      <c r="F452" s="15" t="s">
        <v>50</v>
      </c>
      <c r="G452" s="15" t="s">
        <v>115</v>
      </c>
      <c r="H452" s="22">
        <v>5513</v>
      </c>
      <c r="I452" s="27">
        <v>46129</v>
      </c>
      <c r="J452" s="27">
        <v>46143</v>
      </c>
      <c r="K452" s="28">
        <v>58840.09</v>
      </c>
      <c r="L452" s="29">
        <f>SUM(TabProd[[#This Row],[Personal]:[Engineering]])</f>
        <v>58840.090000000011</v>
      </c>
      <c r="M452" s="31" t="str">
        <f>IF(TabProd[[#This Row],[Amount Charged]]&lt;&gt;TabProd[[#This Row],[Value]],TabProd[[#This Row],[Amount Charged]]-TabProd[[#This Row],[Value]],"")</f>
        <v/>
      </c>
      <c r="N452" s="24">
        <v>5682</v>
      </c>
      <c r="O452" s="27">
        <v>46146</v>
      </c>
      <c r="P452" s="37">
        <v>1972</v>
      </c>
      <c r="Q452" s="34">
        <v>53314.19</v>
      </c>
      <c r="R452" s="16">
        <v>46162</v>
      </c>
      <c r="S452" s="15">
        <f t="shared" si="28"/>
        <v>19</v>
      </c>
      <c r="T452" s="38">
        <v>1213</v>
      </c>
      <c r="U452" s="34">
        <v>5525.9</v>
      </c>
      <c r="V452" s="16">
        <v>46162</v>
      </c>
      <c r="W452" s="15">
        <f t="shared" si="29"/>
        <v>19</v>
      </c>
      <c r="X452" s="23">
        <f>TabProd[[#This Row],[Value]]-TabProd[[#This Row],[InvoiceTotal Value]]-TabProd[[#This Row],[Rental Equipment Invoice Value]]+AR452</f>
        <v>9.0949470177292824E-12</v>
      </c>
      <c r="Y452" s="14">
        <v>15</v>
      </c>
      <c r="Z452" s="14"/>
      <c r="AA452" s="15">
        <f t="shared" si="30"/>
        <v>15</v>
      </c>
      <c r="AB452" s="13">
        <v>48499.380000000005</v>
      </c>
      <c r="AC452" s="13"/>
      <c r="AD452" s="13">
        <v>4322.1499999999996</v>
      </c>
      <c r="AE452" s="13">
        <v>492.66</v>
      </c>
      <c r="AF452" s="13"/>
      <c r="AG452" s="13">
        <v>4778.3999999999996</v>
      </c>
      <c r="AH452" s="13">
        <v>747.5</v>
      </c>
      <c r="AI452" s="13"/>
      <c r="AJ452" s="13"/>
      <c r="AK452" s="13"/>
      <c r="AL452" s="13"/>
      <c r="AM452" s="13"/>
      <c r="AN452" s="13"/>
      <c r="AO452" s="13"/>
      <c r="AP452" s="20">
        <f t="shared" si="31"/>
        <v>58840.090000000011</v>
      </c>
      <c r="AQ452" s="13">
        <f>IF(TabProd[[#This Row],[Total Daily]]=0,"",TabProd[[#This Row],[Total]]/TabProd[[#This Row],[Total Daily]])</f>
        <v>3922.6726666666673</v>
      </c>
    </row>
    <row r="453" spans="1:43" x14ac:dyDescent="0.3">
      <c r="A453" s="26">
        <v>46143</v>
      </c>
      <c r="B453" s="24"/>
      <c r="C453" s="14"/>
      <c r="D453" s="22">
        <v>3679</v>
      </c>
      <c r="E453" s="15" t="s">
        <v>8</v>
      </c>
      <c r="F453" s="15" t="s">
        <v>28</v>
      </c>
      <c r="G453" s="15" t="s">
        <v>158</v>
      </c>
      <c r="H453" s="22">
        <v>5378</v>
      </c>
      <c r="I453" s="27">
        <v>46129</v>
      </c>
      <c r="J453" s="27">
        <v>46193</v>
      </c>
      <c r="K453" s="28">
        <v>27280</v>
      </c>
      <c r="L453" s="29">
        <f>SUM(TabProd[[#This Row],[Personal]:[Engineering]])</f>
        <v>27280</v>
      </c>
      <c r="M453" s="31" t="str">
        <f>IF(TabProd[[#This Row],[Amount Charged]]&lt;&gt;TabProd[[#This Row],[Value]],TabProd[[#This Row],[Amount Charged]]-TabProd[[#This Row],[Value]],"")</f>
        <v/>
      </c>
      <c r="N453" s="24">
        <v>5728</v>
      </c>
      <c r="O453" s="27"/>
      <c r="P453" s="37"/>
      <c r="Q453" s="34"/>
      <c r="R453" s="16"/>
      <c r="S453" s="15" t="str">
        <f t="shared" si="28"/>
        <v/>
      </c>
      <c r="T453" s="38"/>
      <c r="U453" s="34"/>
      <c r="V453" s="16"/>
      <c r="W453" s="15" t="str">
        <f t="shared" si="29"/>
        <v/>
      </c>
      <c r="X453" s="23">
        <f>TabProd[[#This Row],[Value]]-TabProd[[#This Row],[InvoiceTotal Value]]-TabProd[[#This Row],[Rental Equipment Invoice Value]]+AR453</f>
        <v>27280</v>
      </c>
      <c r="Y453" s="14"/>
      <c r="Z453" s="14"/>
      <c r="AA453" s="15">
        <f t="shared" si="30"/>
        <v>0</v>
      </c>
      <c r="AB453" s="13"/>
      <c r="AC453" s="13"/>
      <c r="AD453" s="13"/>
      <c r="AE453" s="13"/>
      <c r="AF453" s="13"/>
      <c r="AG453" s="13">
        <v>27280</v>
      </c>
      <c r="AH453" s="13"/>
      <c r="AI453" s="13"/>
      <c r="AJ453" s="13"/>
      <c r="AK453" s="13"/>
      <c r="AL453" s="13"/>
      <c r="AM453" s="13"/>
      <c r="AN453" s="13"/>
      <c r="AO453" s="13"/>
      <c r="AP453" s="20">
        <f t="shared" si="31"/>
        <v>27280</v>
      </c>
      <c r="AQ453" s="13" t="str">
        <f>IF(TabProd[[#This Row],[Total Daily]]=0,"",TabProd[[#This Row],[Total]]/TabProd[[#This Row],[Total Daily]])</f>
        <v/>
      </c>
    </row>
    <row r="454" spans="1:43" x14ac:dyDescent="0.3">
      <c r="A454" s="26">
        <v>46113</v>
      </c>
      <c r="B454" s="24" t="s">
        <v>101</v>
      </c>
      <c r="C454" s="14"/>
      <c r="D454" s="22">
        <v>3685</v>
      </c>
      <c r="E454" s="15" t="s">
        <v>10</v>
      </c>
      <c r="F454" s="15" t="s">
        <v>50</v>
      </c>
      <c r="G454" s="15" t="s">
        <v>142</v>
      </c>
      <c r="H454" s="22">
        <v>5056</v>
      </c>
      <c r="I454" s="27">
        <v>46129</v>
      </c>
      <c r="J454" s="27">
        <v>46133</v>
      </c>
      <c r="K454" s="28">
        <v>53016.32</v>
      </c>
      <c r="L454" s="29">
        <f>SUM(TabProd[[#This Row],[Personal]:[Engineering]])</f>
        <v>53016.32</v>
      </c>
      <c r="M454" s="31" t="str">
        <f>IF(TabProd[[#This Row],[Amount Charged]]&lt;&gt;TabProd[[#This Row],[Value]],TabProd[[#This Row],[Amount Charged]]-TabProd[[#This Row],[Value]],"")</f>
        <v/>
      </c>
      <c r="N454" s="24">
        <v>5719</v>
      </c>
      <c r="O454" s="27"/>
      <c r="P454" s="37"/>
      <c r="Q454" s="34"/>
      <c r="R454" s="16"/>
      <c r="S454" s="15" t="str">
        <f t="shared" si="28"/>
        <v/>
      </c>
      <c r="T454" s="38">
        <v>1181</v>
      </c>
      <c r="U454" s="34">
        <v>53016.32</v>
      </c>
      <c r="V454" s="16">
        <v>46146</v>
      </c>
      <c r="W454" s="15">
        <f t="shared" si="29"/>
        <v>13</v>
      </c>
      <c r="X454" s="23">
        <f>TabProd[[#This Row],[Value]]-TabProd[[#This Row],[InvoiceTotal Value]]-TabProd[[#This Row],[Rental Equipment Invoice Value]]+AR454</f>
        <v>0</v>
      </c>
      <c r="Y454" s="14"/>
      <c r="Z454" s="14"/>
      <c r="AA454" s="15">
        <f t="shared" si="30"/>
        <v>0</v>
      </c>
      <c r="AB454" s="13"/>
      <c r="AC454" s="13"/>
      <c r="AD454" s="13"/>
      <c r="AE454" s="13"/>
      <c r="AF454" s="13"/>
      <c r="AG454" s="13">
        <v>52615.199999999997</v>
      </c>
      <c r="AH454" s="13">
        <v>3151.12</v>
      </c>
      <c r="AI454" s="13"/>
      <c r="AJ454" s="13"/>
      <c r="AK454" s="13"/>
      <c r="AL454" s="13"/>
      <c r="AM454" s="13">
        <v>-2750</v>
      </c>
      <c r="AN454" s="13"/>
      <c r="AO454" s="13"/>
      <c r="AP454" s="20">
        <f t="shared" si="31"/>
        <v>53016.32</v>
      </c>
      <c r="AQ454" s="13" t="str">
        <f>IF(TabProd[[#This Row],[Total Daily]]=0,"",TabProd[[#This Row],[Total]]/TabProd[[#This Row],[Total Daily]])</f>
        <v/>
      </c>
    </row>
    <row r="455" spans="1:43" x14ac:dyDescent="0.3">
      <c r="A455" s="26">
        <v>46113</v>
      </c>
      <c r="B455" s="24"/>
      <c r="C455" s="14"/>
      <c r="D455" s="22">
        <v>3679</v>
      </c>
      <c r="E455" s="15" t="s">
        <v>8</v>
      </c>
      <c r="F455" s="15" t="s">
        <v>28</v>
      </c>
      <c r="G455" s="15" t="s">
        <v>158</v>
      </c>
      <c r="H455" s="22">
        <v>5378</v>
      </c>
      <c r="I455" s="27">
        <v>46129</v>
      </c>
      <c r="J455" s="27">
        <v>46193</v>
      </c>
      <c r="K455" s="28">
        <v>15470</v>
      </c>
      <c r="L455" s="29">
        <f>SUM(TabProd[[#This Row],[Personal]:[Engineering]])</f>
        <v>15470</v>
      </c>
      <c r="M455" s="31" t="str">
        <f>IF(TabProd[[#This Row],[Amount Charged]]&lt;&gt;TabProd[[#This Row],[Value]],TabProd[[#This Row],[Amount Charged]]-TabProd[[#This Row],[Value]],"")</f>
        <v/>
      </c>
      <c r="N455" s="24">
        <v>5728</v>
      </c>
      <c r="O455" s="27"/>
      <c r="P455" s="37"/>
      <c r="Q455" s="34"/>
      <c r="R455" s="16"/>
      <c r="S455" s="15" t="str">
        <f t="shared" si="28"/>
        <v/>
      </c>
      <c r="T455" s="38"/>
      <c r="U455" s="34"/>
      <c r="V455" s="16"/>
      <c r="W455" s="15" t="str">
        <f t="shared" si="29"/>
        <v/>
      </c>
      <c r="X455" s="23">
        <f>TabProd[[#This Row],[Value]]-TabProd[[#This Row],[InvoiceTotal Value]]-TabProd[[#This Row],[Rental Equipment Invoice Value]]+AR455</f>
        <v>15470</v>
      </c>
      <c r="Y455" s="14"/>
      <c r="Z455" s="14"/>
      <c r="AA455" s="15">
        <f t="shared" si="30"/>
        <v>0</v>
      </c>
      <c r="AB455" s="13"/>
      <c r="AC455" s="13"/>
      <c r="AD455" s="13"/>
      <c r="AE455" s="13"/>
      <c r="AF455" s="13"/>
      <c r="AG455" s="13">
        <v>12320</v>
      </c>
      <c r="AH455" s="13">
        <v>3150</v>
      </c>
      <c r="AI455" s="13"/>
      <c r="AJ455" s="13"/>
      <c r="AK455" s="13"/>
      <c r="AL455" s="13"/>
      <c r="AM455" s="13"/>
      <c r="AN455" s="13"/>
      <c r="AO455" s="13"/>
      <c r="AP455" s="20">
        <f t="shared" si="31"/>
        <v>15470</v>
      </c>
      <c r="AQ455" s="13" t="str">
        <f>IF(TabProd[[#This Row],[Total Daily]]=0,"",TabProd[[#This Row],[Total]]/TabProd[[#This Row],[Total Daily]])</f>
        <v/>
      </c>
    </row>
    <row r="456" spans="1:43" x14ac:dyDescent="0.3">
      <c r="A456" s="26">
        <v>46174</v>
      </c>
      <c r="B456" s="24"/>
      <c r="C456" s="14"/>
      <c r="D456" s="22">
        <v>3679</v>
      </c>
      <c r="E456" s="15" t="s">
        <v>8</v>
      </c>
      <c r="F456" s="15" t="s">
        <v>28</v>
      </c>
      <c r="G456" s="15" t="s">
        <v>158</v>
      </c>
      <c r="H456" s="22">
        <v>5378</v>
      </c>
      <c r="I456" s="27">
        <v>46129</v>
      </c>
      <c r="J456" s="27">
        <v>46193</v>
      </c>
      <c r="K456" s="28"/>
      <c r="L456" s="29">
        <f>SUM(TabProd[[#This Row],[Personal]:[Engineering]])</f>
        <v>0</v>
      </c>
      <c r="M456" s="31" t="str">
        <f>IF(TabProd[[#This Row],[Amount Charged]]&lt;&gt;TabProd[[#This Row],[Value]],TabProd[[#This Row],[Amount Charged]]-TabProd[[#This Row],[Value]],"")</f>
        <v/>
      </c>
      <c r="N456" s="24">
        <v>5728</v>
      </c>
      <c r="O456" s="27"/>
      <c r="P456" s="37"/>
      <c r="Q456" s="34"/>
      <c r="R456" s="16"/>
      <c r="S456" s="15" t="str">
        <f t="shared" si="28"/>
        <v/>
      </c>
      <c r="T456" s="38"/>
      <c r="U456" s="34"/>
      <c r="V456" s="16"/>
      <c r="W456" s="15" t="str">
        <f t="shared" si="29"/>
        <v/>
      </c>
      <c r="X456" s="23">
        <f>TabProd[[#This Row],[Value]]-TabProd[[#This Row],[InvoiceTotal Value]]-TabProd[[#This Row],[Rental Equipment Invoice Value]]+AR456</f>
        <v>0</v>
      </c>
      <c r="Y456" s="14"/>
      <c r="Z456" s="14"/>
      <c r="AA456" s="15">
        <f t="shared" si="30"/>
        <v>0</v>
      </c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20">
        <f t="shared" si="31"/>
        <v>0</v>
      </c>
      <c r="AQ456" s="13" t="str">
        <f>IF(TabProd[[#This Row],[Total Daily]]=0,"",TabProd[[#This Row],[Total]]/TabProd[[#This Row],[Total Daily]])</f>
        <v/>
      </c>
    </row>
    <row r="457" spans="1:43" x14ac:dyDescent="0.3">
      <c r="A457" s="26">
        <v>46143</v>
      </c>
      <c r="B457" s="24" t="s">
        <v>101</v>
      </c>
      <c r="C457" s="14"/>
      <c r="D457" s="22">
        <v>3806</v>
      </c>
      <c r="E457" s="15" t="s">
        <v>9</v>
      </c>
      <c r="F457" s="15" t="s">
        <v>26</v>
      </c>
      <c r="G457" s="15" t="s">
        <v>123</v>
      </c>
      <c r="H457" s="22">
        <v>3380</v>
      </c>
      <c r="I457" s="27">
        <v>46130</v>
      </c>
      <c r="J457" s="27">
        <v>46144</v>
      </c>
      <c r="K457" s="28">
        <v>9530.91</v>
      </c>
      <c r="L457" s="29">
        <f>SUM(TabProd[[#This Row],[Personal]:[Engineering]])</f>
        <v>9530.91</v>
      </c>
      <c r="M457" s="31" t="str">
        <f>IF(TabProd[[#This Row],[Amount Charged]]&lt;&gt;TabProd[[#This Row],[Value]],TabProd[[#This Row],[Amount Charged]]-TabProd[[#This Row],[Value]],"")</f>
        <v/>
      </c>
      <c r="N457" s="24">
        <v>5708</v>
      </c>
      <c r="O457" s="27">
        <v>46153</v>
      </c>
      <c r="P457" s="37">
        <v>1950</v>
      </c>
      <c r="Q457" s="34">
        <v>9530.91</v>
      </c>
      <c r="R457" s="16">
        <v>46157</v>
      </c>
      <c r="S457" s="15">
        <f t="shared" si="28"/>
        <v>13</v>
      </c>
      <c r="T457" s="38"/>
      <c r="U457" s="34"/>
      <c r="V457" s="16"/>
      <c r="W457" s="15" t="str">
        <f t="shared" si="29"/>
        <v/>
      </c>
      <c r="X457" s="23">
        <f>TabProd[[#This Row],[Value]]-TabProd[[#This Row],[InvoiceTotal Value]]-TabProd[[#This Row],[Rental Equipment Invoice Value]]+AR457</f>
        <v>0</v>
      </c>
      <c r="Y457" s="14">
        <v>3</v>
      </c>
      <c r="Z457" s="14"/>
      <c r="AA457" s="15">
        <f t="shared" si="30"/>
        <v>3</v>
      </c>
      <c r="AB457" s="13">
        <v>5865.0299999999988</v>
      </c>
      <c r="AC457" s="13"/>
      <c r="AD457" s="13">
        <v>3665.88</v>
      </c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20">
        <f t="shared" si="31"/>
        <v>9530.91</v>
      </c>
      <c r="AQ457" s="13">
        <f>IF(TabProd[[#This Row],[Total Daily]]=0,"",TabProd[[#This Row],[Total]]/TabProd[[#This Row],[Total Daily]])</f>
        <v>3176.97</v>
      </c>
    </row>
    <row r="458" spans="1:43" x14ac:dyDescent="0.3">
      <c r="A458" s="26">
        <v>46143</v>
      </c>
      <c r="B458" s="24" t="s">
        <v>101</v>
      </c>
      <c r="C458" s="14"/>
      <c r="D458" s="22">
        <v>3816</v>
      </c>
      <c r="E458" s="15" t="s">
        <v>9</v>
      </c>
      <c r="F458" s="15" t="s">
        <v>34</v>
      </c>
      <c r="G458" s="15" t="s">
        <v>154</v>
      </c>
      <c r="H458" s="22">
        <v>3970</v>
      </c>
      <c r="I458" s="27">
        <v>46130</v>
      </c>
      <c r="J458" s="27">
        <v>46144</v>
      </c>
      <c r="K458" s="28">
        <v>5994.5</v>
      </c>
      <c r="L458" s="29">
        <f>SUM(TabProd[[#This Row],[Personal]:[Engineering]])</f>
        <v>5994.5</v>
      </c>
      <c r="M458" s="31" t="str">
        <f>IF(TabProd[[#This Row],[Amount Charged]]&lt;&gt;TabProd[[#This Row],[Value]],TabProd[[#This Row],[Amount Charged]]-TabProd[[#This Row],[Value]],"")</f>
        <v/>
      </c>
      <c r="N458" s="24">
        <v>5710</v>
      </c>
      <c r="O458" s="27">
        <v>46148</v>
      </c>
      <c r="P458" s="37">
        <v>1963</v>
      </c>
      <c r="Q458" s="34">
        <v>3330.28</v>
      </c>
      <c r="R458" s="16">
        <v>46161</v>
      </c>
      <c r="S458" s="15">
        <f t="shared" si="28"/>
        <v>17</v>
      </c>
      <c r="T458" s="38">
        <v>1208</v>
      </c>
      <c r="U458" s="34">
        <v>2664.22</v>
      </c>
      <c r="V458" s="16">
        <v>46161</v>
      </c>
      <c r="W458" s="15">
        <f t="shared" si="29"/>
        <v>17</v>
      </c>
      <c r="X458" s="23">
        <f>TabProd[[#This Row],[Value]]-TabProd[[#This Row],[InvoiceTotal Value]]-TabProd[[#This Row],[Rental Equipment Invoice Value]]+AR458</f>
        <v>0</v>
      </c>
      <c r="Y458" s="14">
        <v>2</v>
      </c>
      <c r="Z458" s="14"/>
      <c r="AA458" s="15">
        <f t="shared" si="30"/>
        <v>2</v>
      </c>
      <c r="AB458" s="13">
        <v>2664.22</v>
      </c>
      <c r="AC458" s="13"/>
      <c r="AD458" s="13"/>
      <c r="AE458" s="13"/>
      <c r="AF458" s="13"/>
      <c r="AG458" s="13">
        <v>2664.22</v>
      </c>
      <c r="AH458" s="13"/>
      <c r="AI458" s="13"/>
      <c r="AJ458" s="13"/>
      <c r="AK458" s="13"/>
      <c r="AL458" s="13">
        <v>666.06</v>
      </c>
      <c r="AM458" s="13"/>
      <c r="AN458" s="13"/>
      <c r="AO458" s="13"/>
      <c r="AP458" s="20">
        <f t="shared" si="31"/>
        <v>5994.5</v>
      </c>
      <c r="AQ458" s="13">
        <f>IF(TabProd[[#This Row],[Total Daily]]=0,"",TabProd[[#This Row],[Total]]/TabProd[[#This Row],[Total Daily]])</f>
        <v>2997.25</v>
      </c>
    </row>
    <row r="459" spans="1:43" x14ac:dyDescent="0.3">
      <c r="A459" s="26">
        <v>46143</v>
      </c>
      <c r="B459" s="24" t="s">
        <v>101</v>
      </c>
      <c r="C459" s="14"/>
      <c r="D459" s="22">
        <v>3719</v>
      </c>
      <c r="E459" s="15" t="s">
        <v>10</v>
      </c>
      <c r="F459" s="15" t="s">
        <v>44</v>
      </c>
      <c r="G459" s="15" t="s">
        <v>127</v>
      </c>
      <c r="H459" s="22">
        <v>5413</v>
      </c>
      <c r="I459" s="27">
        <v>46130</v>
      </c>
      <c r="J459" s="27">
        <v>46144</v>
      </c>
      <c r="K459" s="28">
        <v>23504</v>
      </c>
      <c r="L459" s="29">
        <f>SUM(TabProd[[#This Row],[Personal]:[Engineering]])</f>
        <v>23504</v>
      </c>
      <c r="M459" s="31" t="str">
        <f>IF(TabProd[[#This Row],[Amount Charged]]&lt;&gt;TabProd[[#This Row],[Value]],TabProd[[#This Row],[Amount Charged]]-TabProd[[#This Row],[Value]],"")</f>
        <v/>
      </c>
      <c r="N459" s="24">
        <v>5725</v>
      </c>
      <c r="O459" s="27">
        <v>46161</v>
      </c>
      <c r="P459" s="37">
        <v>1985</v>
      </c>
      <c r="Q459" s="34">
        <v>9524</v>
      </c>
      <c r="R459" s="16">
        <v>46167</v>
      </c>
      <c r="S459" s="15">
        <f t="shared" si="28"/>
        <v>23</v>
      </c>
      <c r="T459" s="38">
        <v>1225</v>
      </c>
      <c r="U459" s="34">
        <v>13980</v>
      </c>
      <c r="V459" s="16">
        <v>46167</v>
      </c>
      <c r="W459" s="15">
        <f t="shared" si="29"/>
        <v>23</v>
      </c>
      <c r="X459" s="23">
        <f>TabProd[[#This Row],[Value]]-TabProd[[#This Row],[InvoiceTotal Value]]-TabProd[[#This Row],[Rental Equipment Invoice Value]]+AR459</f>
        <v>0</v>
      </c>
      <c r="Y459" s="14">
        <v>3</v>
      </c>
      <c r="Z459" s="14"/>
      <c r="AA459" s="15">
        <f t="shared" si="30"/>
        <v>3</v>
      </c>
      <c r="AB459" s="13">
        <v>7604</v>
      </c>
      <c r="AC459" s="13"/>
      <c r="AD459" s="13">
        <v>1920</v>
      </c>
      <c r="AE459" s="13"/>
      <c r="AF459" s="13"/>
      <c r="AG459" s="13">
        <v>10830</v>
      </c>
      <c r="AH459" s="13">
        <v>3150</v>
      </c>
      <c r="AI459" s="13"/>
      <c r="AJ459" s="13"/>
      <c r="AK459" s="13"/>
      <c r="AL459" s="13"/>
      <c r="AM459" s="13"/>
      <c r="AN459" s="13"/>
      <c r="AO459" s="13"/>
      <c r="AP459" s="20">
        <f t="shared" si="31"/>
        <v>23504</v>
      </c>
      <c r="AQ459" s="13">
        <f>IF(TabProd[[#This Row],[Total Daily]]=0,"",TabProd[[#This Row],[Total]]/TabProd[[#This Row],[Total Daily]])</f>
        <v>7834.666666666667</v>
      </c>
    </row>
    <row r="460" spans="1:43" x14ac:dyDescent="0.3">
      <c r="A460" s="26">
        <v>46113</v>
      </c>
      <c r="B460" s="24" t="s">
        <v>101</v>
      </c>
      <c r="C460" s="14"/>
      <c r="D460" s="22">
        <v>3806</v>
      </c>
      <c r="E460" s="15" t="s">
        <v>9</v>
      </c>
      <c r="F460" s="15" t="s">
        <v>26</v>
      </c>
      <c r="G460" s="15" t="s">
        <v>123</v>
      </c>
      <c r="H460" s="22">
        <v>3380</v>
      </c>
      <c r="I460" s="27">
        <v>46130</v>
      </c>
      <c r="J460" s="27">
        <v>46144</v>
      </c>
      <c r="K460" s="28">
        <v>76242</v>
      </c>
      <c r="L460" s="29">
        <f>SUM(TabProd[[#This Row],[Personal]:[Engineering]])</f>
        <v>76242</v>
      </c>
      <c r="M460" s="31" t="str">
        <f>IF(TabProd[[#This Row],[Amount Charged]]&lt;&gt;TabProd[[#This Row],[Value]],TabProd[[#This Row],[Amount Charged]]-TabProd[[#This Row],[Value]],"")</f>
        <v/>
      </c>
      <c r="N460" s="24">
        <v>5708</v>
      </c>
      <c r="O460" s="27">
        <v>46153</v>
      </c>
      <c r="P460" s="37">
        <v>1950</v>
      </c>
      <c r="Q460" s="34">
        <v>76242</v>
      </c>
      <c r="R460" s="16">
        <v>46157</v>
      </c>
      <c r="S460" s="15">
        <f t="shared" si="28"/>
        <v>13</v>
      </c>
      <c r="T460" s="38"/>
      <c r="U460" s="34"/>
      <c r="V460" s="16"/>
      <c r="W460" s="15" t="str">
        <f t="shared" si="29"/>
        <v/>
      </c>
      <c r="X460" s="23">
        <f>TabProd[[#This Row],[Value]]-TabProd[[#This Row],[InvoiceTotal Value]]-TabProd[[#This Row],[Rental Equipment Invoice Value]]+AR460</f>
        <v>0</v>
      </c>
      <c r="Y460" s="14">
        <v>39</v>
      </c>
      <c r="Z460" s="14"/>
      <c r="AA460" s="15">
        <f t="shared" si="30"/>
        <v>39</v>
      </c>
      <c r="AB460" s="13">
        <v>76242</v>
      </c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20">
        <f t="shared" si="31"/>
        <v>76242</v>
      </c>
      <c r="AQ460" s="13">
        <f>IF(TabProd[[#This Row],[Total Daily]]=0,"",TabProd[[#This Row],[Total]]/TabProd[[#This Row],[Total Daily]])</f>
        <v>1954.9230769230769</v>
      </c>
    </row>
    <row r="461" spans="1:43" x14ac:dyDescent="0.3">
      <c r="A461" s="26">
        <v>46113</v>
      </c>
      <c r="B461" s="24" t="s">
        <v>101</v>
      </c>
      <c r="C461" s="14"/>
      <c r="D461" s="22">
        <v>3816</v>
      </c>
      <c r="E461" s="15" t="s">
        <v>9</v>
      </c>
      <c r="F461" s="15" t="s">
        <v>34</v>
      </c>
      <c r="G461" s="15" t="s">
        <v>154</v>
      </c>
      <c r="H461" s="22">
        <v>3970</v>
      </c>
      <c r="I461" s="27">
        <v>46130</v>
      </c>
      <c r="J461" s="27">
        <v>46144</v>
      </c>
      <c r="K461" s="28">
        <v>82590.880000000005</v>
      </c>
      <c r="L461" s="29">
        <f>SUM(TabProd[[#This Row],[Personal]:[Engineering]])</f>
        <v>82590.880000000005</v>
      </c>
      <c r="M461" s="31" t="str">
        <f>IF(TabProd[[#This Row],[Amount Charged]]&lt;&gt;TabProd[[#This Row],[Value]],TabProd[[#This Row],[Amount Charged]]-TabProd[[#This Row],[Value]],"")</f>
        <v/>
      </c>
      <c r="N461" s="24">
        <v>5710</v>
      </c>
      <c r="O461" s="27">
        <v>46148</v>
      </c>
      <c r="P461" s="37">
        <v>1963</v>
      </c>
      <c r="Q461" s="34">
        <v>47955.96</v>
      </c>
      <c r="R461" s="16">
        <v>46161</v>
      </c>
      <c r="S461" s="15">
        <f t="shared" si="28"/>
        <v>17</v>
      </c>
      <c r="T461" s="38">
        <v>1208</v>
      </c>
      <c r="U461" s="34">
        <v>34634.92</v>
      </c>
      <c r="V461" s="16">
        <v>46161</v>
      </c>
      <c r="W461" s="15">
        <f t="shared" si="29"/>
        <v>17</v>
      </c>
      <c r="X461" s="23">
        <f>TabProd[[#This Row],[Value]]-TabProd[[#This Row],[InvoiceTotal Value]]-TabProd[[#This Row],[Rental Equipment Invoice Value]]+AR461</f>
        <v>7.2759576141834259E-12</v>
      </c>
      <c r="Y461" s="14">
        <v>36</v>
      </c>
      <c r="Z461" s="14"/>
      <c r="AA461" s="15">
        <f t="shared" si="30"/>
        <v>36</v>
      </c>
      <c r="AB461" s="13">
        <v>47955.96</v>
      </c>
      <c r="AC461" s="13"/>
      <c r="AD461" s="13"/>
      <c r="AE461" s="13"/>
      <c r="AF461" s="13"/>
      <c r="AG461" s="13">
        <v>34634.92</v>
      </c>
      <c r="AH461" s="13"/>
      <c r="AI461" s="13"/>
      <c r="AJ461" s="13"/>
      <c r="AK461" s="13"/>
      <c r="AL461" s="13"/>
      <c r="AM461" s="13"/>
      <c r="AN461" s="13"/>
      <c r="AO461" s="13"/>
      <c r="AP461" s="20">
        <f t="shared" si="31"/>
        <v>82590.880000000005</v>
      </c>
      <c r="AQ461" s="13">
        <f>IF(TabProd[[#This Row],[Total Daily]]=0,"",TabProd[[#This Row],[Total]]/TabProd[[#This Row],[Total Daily]])</f>
        <v>2294.1911111111112</v>
      </c>
    </row>
    <row r="462" spans="1:43" x14ac:dyDescent="0.3">
      <c r="A462" s="26">
        <v>46113</v>
      </c>
      <c r="B462" s="24" t="s">
        <v>101</v>
      </c>
      <c r="C462" s="14"/>
      <c r="D462" s="22">
        <v>3719</v>
      </c>
      <c r="E462" s="15" t="s">
        <v>10</v>
      </c>
      <c r="F462" s="15" t="s">
        <v>44</v>
      </c>
      <c r="G462" s="15" t="s">
        <v>127</v>
      </c>
      <c r="H462" s="22">
        <v>5413</v>
      </c>
      <c r="I462" s="27">
        <v>46130</v>
      </c>
      <c r="J462" s="27">
        <v>46144</v>
      </c>
      <c r="K462" s="28">
        <v>122027</v>
      </c>
      <c r="L462" s="29">
        <f>SUM(TabProd[[#This Row],[Personal]:[Engineering]])</f>
        <v>122027</v>
      </c>
      <c r="M462" s="31" t="str">
        <f>IF(TabProd[[#This Row],[Amount Charged]]&lt;&gt;TabProd[[#This Row],[Value]],TabProd[[#This Row],[Amount Charged]]-TabProd[[#This Row],[Value]],"")</f>
        <v/>
      </c>
      <c r="N462" s="24">
        <v>5725</v>
      </c>
      <c r="O462" s="27">
        <v>46161</v>
      </c>
      <c r="P462" s="37">
        <v>1985</v>
      </c>
      <c r="Q462" s="34">
        <v>111467</v>
      </c>
      <c r="R462" s="16">
        <v>46167</v>
      </c>
      <c r="S462" s="15">
        <f t="shared" si="28"/>
        <v>23</v>
      </c>
      <c r="T462" s="38">
        <v>1225</v>
      </c>
      <c r="U462" s="34">
        <v>10560</v>
      </c>
      <c r="V462" s="16">
        <v>46167</v>
      </c>
      <c r="W462" s="15">
        <f t="shared" si="29"/>
        <v>23</v>
      </c>
      <c r="X462" s="23">
        <f>TabProd[[#This Row],[Value]]-TabProd[[#This Row],[InvoiceTotal Value]]-TabProd[[#This Row],[Rental Equipment Invoice Value]]+AR462</f>
        <v>0</v>
      </c>
      <c r="Y462" s="14">
        <v>39</v>
      </c>
      <c r="Z462" s="14"/>
      <c r="AA462" s="15">
        <f t="shared" si="30"/>
        <v>39</v>
      </c>
      <c r="AB462" s="13">
        <v>98852</v>
      </c>
      <c r="AC462" s="13"/>
      <c r="AD462" s="13">
        <v>1920</v>
      </c>
      <c r="AE462" s="13"/>
      <c r="AF462" s="13"/>
      <c r="AG462" s="13">
        <v>7410</v>
      </c>
      <c r="AH462" s="13">
        <v>3150</v>
      </c>
      <c r="AI462" s="13"/>
      <c r="AJ462" s="13"/>
      <c r="AK462" s="13"/>
      <c r="AL462" s="13"/>
      <c r="AM462" s="13"/>
      <c r="AN462" s="13"/>
      <c r="AO462" s="13">
        <v>10695</v>
      </c>
      <c r="AP462" s="20">
        <f t="shared" si="31"/>
        <v>122027</v>
      </c>
      <c r="AQ462" s="13">
        <f>IF(TabProd[[#This Row],[Total Daily]]=0,"",TabProd[[#This Row],[Total]]/TabProd[[#This Row],[Total Daily]])</f>
        <v>3128.897435897436</v>
      </c>
    </row>
    <row r="463" spans="1:43" x14ac:dyDescent="0.3">
      <c r="A463" s="26">
        <v>46113</v>
      </c>
      <c r="B463" s="24"/>
      <c r="C463" s="14"/>
      <c r="D463" s="22">
        <v>3819</v>
      </c>
      <c r="E463" s="15" t="s">
        <v>11</v>
      </c>
      <c r="F463" s="15" t="s">
        <v>35</v>
      </c>
      <c r="G463" s="15" t="s">
        <v>183</v>
      </c>
      <c r="H463" s="22">
        <v>5293</v>
      </c>
      <c r="I463" s="27">
        <v>46131</v>
      </c>
      <c r="J463" s="27">
        <v>46145</v>
      </c>
      <c r="K463" s="28">
        <v>65089.919999999998</v>
      </c>
      <c r="L463" s="29">
        <f>SUM(TabProd[[#This Row],[Personal]:[Engineering]])</f>
        <v>65089.919999999998</v>
      </c>
      <c r="M463" s="31" t="str">
        <f>IF(TabProd[[#This Row],[Amount Charged]]&lt;&gt;TabProd[[#This Row],[Value]],TabProd[[#This Row],[Amount Charged]]-TabProd[[#This Row],[Value]],"")</f>
        <v/>
      </c>
      <c r="N463" s="24">
        <v>5717</v>
      </c>
      <c r="O463" s="27">
        <v>46188</v>
      </c>
      <c r="P463" s="37">
        <v>2061</v>
      </c>
      <c r="Q463" s="34">
        <v>65089.919999999998</v>
      </c>
      <c r="R463" s="16">
        <v>46193</v>
      </c>
      <c r="S463" s="15">
        <f t="shared" si="28"/>
        <v>48</v>
      </c>
      <c r="T463" s="38"/>
      <c r="U463" s="34"/>
      <c r="V463" s="16"/>
      <c r="W463" s="15" t="str">
        <f t="shared" si="29"/>
        <v/>
      </c>
      <c r="X463" s="23">
        <f>TabProd[[#This Row],[Value]]-TabProd[[#This Row],[InvoiceTotal Value]]-TabProd[[#This Row],[Rental Equipment Invoice Value]]+AR463</f>
        <v>0</v>
      </c>
      <c r="Y463" s="14">
        <v>36</v>
      </c>
      <c r="Z463" s="14"/>
      <c r="AA463" s="15">
        <f t="shared" si="30"/>
        <v>36</v>
      </c>
      <c r="AB463" s="13">
        <v>65089.919999999998</v>
      </c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20">
        <f t="shared" si="31"/>
        <v>65089.919999999998</v>
      </c>
      <c r="AQ463" s="13">
        <f>IF(TabProd[[#This Row],[Total Daily]]=0,"",TabProd[[#This Row],[Total]]/TabProd[[#This Row],[Total Daily]])</f>
        <v>1808.0533333333333</v>
      </c>
    </row>
    <row r="464" spans="1:43" x14ac:dyDescent="0.3">
      <c r="A464" s="26">
        <v>46143</v>
      </c>
      <c r="B464" s="24"/>
      <c r="C464" s="14"/>
      <c r="D464" s="22">
        <v>3817</v>
      </c>
      <c r="E464" s="15" t="s">
        <v>9</v>
      </c>
      <c r="F464" s="15" t="s">
        <v>34</v>
      </c>
      <c r="G464" s="15" t="s">
        <v>155</v>
      </c>
      <c r="H464" s="22">
        <v>3970</v>
      </c>
      <c r="I464" s="27">
        <v>46131</v>
      </c>
      <c r="J464" s="27">
        <v>46145</v>
      </c>
      <c r="K464" s="28">
        <v>16021.16</v>
      </c>
      <c r="L464" s="29">
        <f>SUM(TabProd[[#This Row],[Personal]:[Engineering]])</f>
        <v>16021.16</v>
      </c>
      <c r="M464" s="31" t="str">
        <f>IF(TabProd[[#This Row],[Amount Charged]]&lt;&gt;TabProd[[#This Row],[Value]],TabProd[[#This Row],[Amount Charged]]-TabProd[[#This Row],[Value]],"")</f>
        <v/>
      </c>
      <c r="N464" s="24">
        <v>5711</v>
      </c>
      <c r="O464" s="27">
        <v>46148</v>
      </c>
      <c r="P464" s="37">
        <v>1948</v>
      </c>
      <c r="Q464" s="34">
        <v>10592.66</v>
      </c>
      <c r="R464" s="16">
        <v>46157</v>
      </c>
      <c r="S464" s="15">
        <f t="shared" si="28"/>
        <v>12</v>
      </c>
      <c r="T464" s="38">
        <v>1201</v>
      </c>
      <c r="U464" s="34">
        <v>5328.5</v>
      </c>
      <c r="V464" s="16">
        <v>46157</v>
      </c>
      <c r="W464" s="15">
        <f t="shared" si="29"/>
        <v>12</v>
      </c>
      <c r="X464" s="23">
        <f>TabProd[[#This Row],[Value]]-TabProd[[#This Row],[InvoiceTotal Value]]-TabProd[[#This Row],[Rental Equipment Invoice Value]]+AR464</f>
        <v>100</v>
      </c>
      <c r="Y464" s="14">
        <v>6</v>
      </c>
      <c r="Z464" s="14"/>
      <c r="AA464" s="15">
        <f t="shared" si="30"/>
        <v>6</v>
      </c>
      <c r="AB464" s="13">
        <v>9792.66</v>
      </c>
      <c r="AC464" s="13"/>
      <c r="AD464" s="13">
        <v>900</v>
      </c>
      <c r="AE464" s="13"/>
      <c r="AF464" s="13"/>
      <c r="AG464" s="13">
        <v>5328.5</v>
      </c>
      <c r="AH464" s="13"/>
      <c r="AI464" s="13"/>
      <c r="AJ464" s="13"/>
      <c r="AK464" s="13"/>
      <c r="AL464" s="13"/>
      <c r="AM464" s="13"/>
      <c r="AN464" s="13"/>
      <c r="AO464" s="13"/>
      <c r="AP464" s="20">
        <f t="shared" si="31"/>
        <v>16021.16</v>
      </c>
      <c r="AQ464" s="13">
        <f>IF(TabProd[[#This Row],[Total Daily]]=0,"",TabProd[[#This Row],[Total]]/TabProd[[#This Row],[Total Daily]])</f>
        <v>2670.1933333333332</v>
      </c>
    </row>
    <row r="465" spans="1:43" x14ac:dyDescent="0.3">
      <c r="A465" s="26">
        <v>46143</v>
      </c>
      <c r="B465" s="24"/>
      <c r="C465" s="14"/>
      <c r="D465" s="22">
        <v>3706</v>
      </c>
      <c r="E465" s="15" t="s">
        <v>12</v>
      </c>
      <c r="F465" s="15" t="s">
        <v>53</v>
      </c>
      <c r="G465" s="15" t="s">
        <v>116</v>
      </c>
      <c r="H465" s="22">
        <v>5450</v>
      </c>
      <c r="I465" s="27">
        <v>46131</v>
      </c>
      <c r="J465" s="27">
        <v>46144</v>
      </c>
      <c r="K465" s="28">
        <v>-19664</v>
      </c>
      <c r="L465" s="29">
        <f>SUM(TabProd[[#This Row],[Personal]:[Engineering]])</f>
        <v>-19664</v>
      </c>
      <c r="M465" s="31" t="str">
        <f>IF(TabProd[[#This Row],[Amount Charged]]&lt;&gt;TabProd[[#This Row],[Value]],TabProd[[#This Row],[Amount Charged]]-TabProd[[#This Row],[Value]],"")</f>
        <v/>
      </c>
      <c r="N465" s="24">
        <v>5721</v>
      </c>
      <c r="O465" s="27">
        <v>46146</v>
      </c>
      <c r="P465" s="37">
        <v>2066</v>
      </c>
      <c r="Q465" s="34">
        <v>-23816</v>
      </c>
      <c r="R465" s="16">
        <v>46196</v>
      </c>
      <c r="S465" s="15">
        <f t="shared" si="28"/>
        <v>52</v>
      </c>
      <c r="T465" s="38">
        <v>1237</v>
      </c>
      <c r="U465" s="34">
        <v>4152</v>
      </c>
      <c r="V465" s="16">
        <v>46178</v>
      </c>
      <c r="W465" s="15">
        <f t="shared" si="29"/>
        <v>34</v>
      </c>
      <c r="X465" s="23">
        <f>TabProd[[#This Row],[Value]]-TabProd[[#This Row],[InvoiceTotal Value]]-TabProd[[#This Row],[Rental Equipment Invoice Value]]+AR465</f>
        <v>0</v>
      </c>
      <c r="Y465" s="14">
        <v>32</v>
      </c>
      <c r="Z465" s="14"/>
      <c r="AA465" s="15">
        <f t="shared" si="30"/>
        <v>32</v>
      </c>
      <c r="AB465" s="13">
        <v>-26136</v>
      </c>
      <c r="AC465" s="13"/>
      <c r="AD465" s="13">
        <v>2320</v>
      </c>
      <c r="AE465" s="13"/>
      <c r="AF465" s="13"/>
      <c r="AG465" s="13">
        <v>4152</v>
      </c>
      <c r="AH465" s="13"/>
      <c r="AI465" s="13"/>
      <c r="AJ465" s="13"/>
      <c r="AK465" s="13"/>
      <c r="AL465" s="13"/>
      <c r="AM465" s="13"/>
      <c r="AN465" s="13"/>
      <c r="AO465" s="13"/>
      <c r="AP465" s="20">
        <f t="shared" si="31"/>
        <v>-19664</v>
      </c>
      <c r="AQ465" s="13">
        <f>IF(TabProd[[#This Row],[Total Daily]]=0,"",TabProd[[#This Row],[Total]]/TabProd[[#This Row],[Total Daily]])</f>
        <v>-614.5</v>
      </c>
    </row>
    <row r="466" spans="1:43" x14ac:dyDescent="0.3">
      <c r="A466" s="26">
        <v>46143</v>
      </c>
      <c r="B466" s="24"/>
      <c r="C466" s="14"/>
      <c r="D466" s="22">
        <v>3819</v>
      </c>
      <c r="E466" s="15" t="s">
        <v>11</v>
      </c>
      <c r="F466" s="15" t="s">
        <v>35</v>
      </c>
      <c r="G466" s="15" t="s">
        <v>183</v>
      </c>
      <c r="H466" s="22">
        <v>5293</v>
      </c>
      <c r="I466" s="27">
        <v>46131</v>
      </c>
      <c r="J466" s="27">
        <v>46145</v>
      </c>
      <c r="K466" s="28">
        <v>23987.88</v>
      </c>
      <c r="L466" s="29">
        <f>SUM(TabProd[[#This Row],[Personal]:[Engineering]])</f>
        <v>23987.880000000005</v>
      </c>
      <c r="M466" s="31" t="str">
        <f>IF(TabProd[[#This Row],[Amount Charged]]&lt;&gt;TabProd[[#This Row],[Value]],TabProd[[#This Row],[Amount Charged]]-TabProd[[#This Row],[Value]],"")</f>
        <v/>
      </c>
      <c r="N466" s="24">
        <v>5717</v>
      </c>
      <c r="O466" s="27">
        <v>46188</v>
      </c>
      <c r="P466" s="37">
        <v>2061</v>
      </c>
      <c r="Q466" s="34">
        <v>23987.88</v>
      </c>
      <c r="R466" s="16">
        <v>46193</v>
      </c>
      <c r="S466" s="15">
        <f t="shared" si="28"/>
        <v>48</v>
      </c>
      <c r="T466" s="38"/>
      <c r="U466" s="34"/>
      <c r="V466" s="16"/>
      <c r="W466" s="15" t="str">
        <f t="shared" si="29"/>
        <v/>
      </c>
      <c r="X466" s="23">
        <f>TabProd[[#This Row],[Value]]-TabProd[[#This Row],[InvoiceTotal Value]]-TabProd[[#This Row],[Rental Equipment Invoice Value]]+AR466</f>
        <v>3.637978807091713E-12</v>
      </c>
      <c r="Y466" s="14">
        <v>6</v>
      </c>
      <c r="Z466" s="14"/>
      <c r="AA466" s="15">
        <f t="shared" si="30"/>
        <v>6</v>
      </c>
      <c r="AB466" s="13">
        <v>23987.880000000005</v>
      </c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20">
        <f t="shared" si="31"/>
        <v>23987.880000000005</v>
      </c>
      <c r="AQ466" s="13">
        <f>IF(TabProd[[#This Row],[Total Daily]]=0,"",TabProd[[#This Row],[Total]]/TabProd[[#This Row],[Total Daily]])</f>
        <v>3997.9800000000009</v>
      </c>
    </row>
    <row r="467" spans="1:43" x14ac:dyDescent="0.3">
      <c r="A467" s="26">
        <v>46113</v>
      </c>
      <c r="B467" s="24" t="s">
        <v>101</v>
      </c>
      <c r="C467" s="14"/>
      <c r="D467" s="22">
        <v>3817</v>
      </c>
      <c r="E467" s="15" t="s">
        <v>9</v>
      </c>
      <c r="F467" s="15" t="s">
        <v>34</v>
      </c>
      <c r="G467" s="15" t="s">
        <v>155</v>
      </c>
      <c r="H467" s="22">
        <v>3970</v>
      </c>
      <c r="I467" s="27">
        <v>46131</v>
      </c>
      <c r="J467" s="27">
        <v>46145</v>
      </c>
      <c r="K467" s="28">
        <v>80826.600000000006</v>
      </c>
      <c r="L467" s="29">
        <f>SUM(TabProd[[#This Row],[Personal]:[Engineering]])</f>
        <v>80826.600000000006</v>
      </c>
      <c r="M467" s="31" t="str">
        <f>IF(TabProd[[#This Row],[Amount Charged]]&lt;&gt;TabProd[[#This Row],[Value]],TabProd[[#This Row],[Amount Charged]]-TabProd[[#This Row],[Value]],"")</f>
        <v/>
      </c>
      <c r="N467" s="24">
        <v>5711</v>
      </c>
      <c r="O467" s="27">
        <v>46148</v>
      </c>
      <c r="P467" s="37">
        <v>1948</v>
      </c>
      <c r="Q467" s="34">
        <v>48855.96</v>
      </c>
      <c r="R467" s="16">
        <v>46157</v>
      </c>
      <c r="S467" s="15">
        <f t="shared" si="28"/>
        <v>12</v>
      </c>
      <c r="T467" s="38">
        <v>1201</v>
      </c>
      <c r="U467" s="34">
        <v>31970.639999999999</v>
      </c>
      <c r="V467" s="16">
        <v>46157</v>
      </c>
      <c r="W467" s="15">
        <f t="shared" si="29"/>
        <v>12</v>
      </c>
      <c r="X467" s="23">
        <f>TabProd[[#This Row],[Value]]-TabProd[[#This Row],[InvoiceTotal Value]]-TabProd[[#This Row],[Rental Equipment Invoice Value]]+AR467</f>
        <v>7.2759576141834259E-12</v>
      </c>
      <c r="Y467" s="14">
        <v>36</v>
      </c>
      <c r="Z467" s="14"/>
      <c r="AA467" s="15">
        <f t="shared" si="30"/>
        <v>36</v>
      </c>
      <c r="AB467" s="13">
        <v>47955.96</v>
      </c>
      <c r="AC467" s="13"/>
      <c r="AD467" s="13">
        <v>900</v>
      </c>
      <c r="AE467" s="13"/>
      <c r="AF467" s="13"/>
      <c r="AG467" s="13">
        <v>31970.639999999999</v>
      </c>
      <c r="AH467" s="13"/>
      <c r="AI467" s="13"/>
      <c r="AJ467" s="13"/>
      <c r="AK467" s="13"/>
      <c r="AL467" s="13"/>
      <c r="AM467" s="13"/>
      <c r="AN467" s="13"/>
      <c r="AO467" s="13"/>
      <c r="AP467" s="20">
        <f t="shared" si="31"/>
        <v>80826.600000000006</v>
      </c>
      <c r="AQ467" s="13">
        <f>IF(TabProd[[#This Row],[Total Daily]]=0,"",TabProd[[#This Row],[Total]]/TabProd[[#This Row],[Total Daily]])</f>
        <v>2245.1833333333334</v>
      </c>
    </row>
    <row r="468" spans="1:43" x14ac:dyDescent="0.3">
      <c r="A468" s="26">
        <v>46113</v>
      </c>
      <c r="B468" s="24"/>
      <c r="C468" s="14"/>
      <c r="D468" s="22">
        <v>3706</v>
      </c>
      <c r="E468" s="15" t="s">
        <v>12</v>
      </c>
      <c r="F468" s="15" t="s">
        <v>53</v>
      </c>
      <c r="G468" s="15" t="s">
        <v>116</v>
      </c>
      <c r="H468" s="22">
        <v>5450</v>
      </c>
      <c r="I468" s="27">
        <v>46131</v>
      </c>
      <c r="J468" s="27">
        <v>46144</v>
      </c>
      <c r="K468" s="28">
        <v>98785.600000000006</v>
      </c>
      <c r="L468" s="29">
        <f>SUM(TabProd[[#This Row],[Personal]:[Engineering]])</f>
        <v>98785.600000000006</v>
      </c>
      <c r="M468" s="31" t="str">
        <f>IF(TabProd[[#This Row],[Amount Charged]]&lt;&gt;TabProd[[#This Row],[Value]],TabProd[[#This Row],[Amount Charged]]-TabProd[[#This Row],[Value]],"")</f>
        <v/>
      </c>
      <c r="N468" s="24">
        <v>5721</v>
      </c>
      <c r="O468" s="27">
        <v>46146</v>
      </c>
      <c r="P468" s="37">
        <v>2066</v>
      </c>
      <c r="Q468" s="34">
        <v>61417.599999999999</v>
      </c>
      <c r="R468" s="16">
        <v>46196</v>
      </c>
      <c r="S468" s="15">
        <f t="shared" si="28"/>
        <v>52</v>
      </c>
      <c r="T468" s="38">
        <v>1237</v>
      </c>
      <c r="U468" s="34">
        <v>37368</v>
      </c>
      <c r="V468" s="16">
        <v>46178</v>
      </c>
      <c r="W468" s="15">
        <f t="shared" si="29"/>
        <v>34</v>
      </c>
      <c r="X468" s="23">
        <f>TabProd[[#This Row],[Value]]-TabProd[[#This Row],[InvoiceTotal Value]]-TabProd[[#This Row],[Rental Equipment Invoice Value]]+AR468</f>
        <v>7.2759576141834259E-12</v>
      </c>
      <c r="Y468" s="14">
        <v>24</v>
      </c>
      <c r="Z468" s="14"/>
      <c r="AA468" s="15">
        <f t="shared" si="30"/>
        <v>24</v>
      </c>
      <c r="AB468" s="13">
        <v>59097.599999999999</v>
      </c>
      <c r="AC468" s="13"/>
      <c r="AD468" s="13">
        <v>2320</v>
      </c>
      <c r="AE468" s="13"/>
      <c r="AF468" s="13"/>
      <c r="AG468" s="13">
        <v>37368</v>
      </c>
      <c r="AH468" s="13"/>
      <c r="AI468" s="13"/>
      <c r="AJ468" s="13"/>
      <c r="AK468" s="13"/>
      <c r="AL468" s="13"/>
      <c r="AM468" s="13"/>
      <c r="AN468" s="13"/>
      <c r="AO468" s="13"/>
      <c r="AP468" s="20">
        <f t="shared" si="31"/>
        <v>98785.600000000006</v>
      </c>
      <c r="AQ468" s="13">
        <f>IF(TabProd[[#This Row],[Total Daily]]=0,"",TabProd[[#This Row],[Total]]/TabProd[[#This Row],[Total Daily]])</f>
        <v>4116.0666666666666</v>
      </c>
    </row>
    <row r="469" spans="1:43" x14ac:dyDescent="0.3">
      <c r="A469" s="26">
        <v>46174</v>
      </c>
      <c r="B469" s="24"/>
      <c r="C469" s="14"/>
      <c r="D469" s="22">
        <v>3819</v>
      </c>
      <c r="E469" s="15" t="s">
        <v>11</v>
      </c>
      <c r="F469" s="15" t="s">
        <v>35</v>
      </c>
      <c r="G469" s="15" t="s">
        <v>183</v>
      </c>
      <c r="H469" s="22">
        <v>5293</v>
      </c>
      <c r="I469" s="27">
        <v>46131</v>
      </c>
      <c r="J469" s="27">
        <v>46145</v>
      </c>
      <c r="K469" s="28">
        <v>16462.48</v>
      </c>
      <c r="L469" s="29">
        <f>SUM(TabProd[[#This Row],[Personal]:[Engineering]])</f>
        <v>16462.479999999996</v>
      </c>
      <c r="M469" s="31" t="str">
        <f>IF(TabProd[[#This Row],[Amount Charged]]&lt;&gt;TabProd[[#This Row],[Value]],TabProd[[#This Row],[Amount Charged]]-TabProd[[#This Row],[Value]],"")</f>
        <v/>
      </c>
      <c r="N469" s="24">
        <v>5717</v>
      </c>
      <c r="O469" s="27">
        <v>46188</v>
      </c>
      <c r="P469" s="37">
        <v>2061</v>
      </c>
      <c r="Q469" s="34">
        <v>16462.48</v>
      </c>
      <c r="R469" s="16">
        <v>46193</v>
      </c>
      <c r="S469" s="15">
        <f t="shared" si="28"/>
        <v>48</v>
      </c>
      <c r="T469" s="38"/>
      <c r="U469" s="34"/>
      <c r="V469" s="16"/>
      <c r="W469" s="15" t="str">
        <f t="shared" si="29"/>
        <v/>
      </c>
      <c r="X469" s="23">
        <f>TabProd[[#This Row],[Value]]-TabProd[[#This Row],[InvoiceTotal Value]]-TabProd[[#This Row],[Rental Equipment Invoice Value]]+AR469</f>
        <v>-3.637978807091713E-12</v>
      </c>
      <c r="Y469" s="14"/>
      <c r="Z469" s="14"/>
      <c r="AA469" s="15">
        <f t="shared" si="30"/>
        <v>0</v>
      </c>
      <c r="AB469" s="13">
        <v>16281.399999999994</v>
      </c>
      <c r="AC469" s="13"/>
      <c r="AD469" s="13"/>
      <c r="AE469" s="13"/>
      <c r="AF469" s="13"/>
      <c r="AG469" s="13"/>
      <c r="AH469" s="13"/>
      <c r="AI469" s="13"/>
      <c r="AJ469" s="13"/>
      <c r="AK469" s="13"/>
      <c r="AL469" s="13">
        <v>181.08000000000175</v>
      </c>
      <c r="AM469" s="13"/>
      <c r="AN469" s="13"/>
      <c r="AO469" s="13"/>
      <c r="AP469" s="20">
        <f t="shared" si="31"/>
        <v>16462.479999999996</v>
      </c>
      <c r="AQ469" s="13" t="str">
        <f>IF(TabProd[[#This Row],[Total Daily]]=0,"",TabProd[[#This Row],[Total]]/TabProd[[#This Row],[Total Daily]])</f>
        <v/>
      </c>
    </row>
    <row r="470" spans="1:43" x14ac:dyDescent="0.3">
      <c r="A470" s="26">
        <v>46143</v>
      </c>
      <c r="B470" s="24"/>
      <c r="C470" s="14"/>
      <c r="D470" s="22">
        <v>3735</v>
      </c>
      <c r="E470" s="15" t="s">
        <v>10</v>
      </c>
      <c r="F470" s="15" t="s">
        <v>34</v>
      </c>
      <c r="G470" s="15" t="s">
        <v>182</v>
      </c>
      <c r="H470" s="22">
        <v>5501</v>
      </c>
      <c r="I470" s="27">
        <v>46132</v>
      </c>
      <c r="J470" s="27">
        <v>46132</v>
      </c>
      <c r="K470" s="28">
        <v>311.67</v>
      </c>
      <c r="L470" s="29">
        <f>SUM(TabProd[[#This Row],[Personal]:[Engineering]])</f>
        <v>311.67</v>
      </c>
      <c r="M470" s="31" t="str">
        <f>IF(TabProd[[#This Row],[Amount Charged]]&lt;&gt;TabProd[[#This Row],[Value]],TabProd[[#This Row],[Amount Charged]]-TabProd[[#This Row],[Value]],"")</f>
        <v/>
      </c>
      <c r="N470" s="24">
        <v>5727</v>
      </c>
      <c r="O470" s="27">
        <v>46162</v>
      </c>
      <c r="P470" s="37">
        <v>1992</v>
      </c>
      <c r="Q470" s="34">
        <v>0</v>
      </c>
      <c r="R470" s="16">
        <v>46174</v>
      </c>
      <c r="S470" s="15">
        <f t="shared" si="28"/>
        <v>42</v>
      </c>
      <c r="T470" s="38">
        <v>1228</v>
      </c>
      <c r="U470" s="34">
        <v>311.67</v>
      </c>
      <c r="V470" s="16">
        <v>46174</v>
      </c>
      <c r="W470" s="15">
        <f t="shared" si="29"/>
        <v>42</v>
      </c>
      <c r="X470" s="23">
        <f>TabProd[[#This Row],[Value]]-TabProd[[#This Row],[InvoiceTotal Value]]-TabProd[[#This Row],[Rental Equipment Invoice Value]]+AR470</f>
        <v>0</v>
      </c>
      <c r="Y470" s="14"/>
      <c r="Z470" s="14"/>
      <c r="AA470" s="15">
        <f t="shared" si="30"/>
        <v>0</v>
      </c>
      <c r="AB470" s="13"/>
      <c r="AC470" s="13"/>
      <c r="AD470" s="13"/>
      <c r="AE470" s="13"/>
      <c r="AF470" s="13"/>
      <c r="AG470" s="13">
        <v>311.67</v>
      </c>
      <c r="AH470" s="13"/>
      <c r="AI470" s="13"/>
      <c r="AJ470" s="13"/>
      <c r="AK470" s="13"/>
      <c r="AL470" s="13"/>
      <c r="AM470" s="13"/>
      <c r="AN470" s="13"/>
      <c r="AO470" s="13"/>
      <c r="AP470" s="20">
        <f t="shared" si="31"/>
        <v>311.67</v>
      </c>
      <c r="AQ470" s="13" t="str">
        <f>IF(TabProd[[#This Row],[Total Daily]]=0,"",TabProd[[#This Row],[Total]]/TabProd[[#This Row],[Total Daily]])</f>
        <v/>
      </c>
    </row>
    <row r="471" spans="1:43" x14ac:dyDescent="0.3">
      <c r="A471" s="26">
        <v>46113</v>
      </c>
      <c r="B471" s="24"/>
      <c r="C471" s="14"/>
      <c r="D471" s="22">
        <v>3735</v>
      </c>
      <c r="E471" s="15" t="s">
        <v>10</v>
      </c>
      <c r="F471" s="15" t="s">
        <v>34</v>
      </c>
      <c r="G471" s="15" t="s">
        <v>182</v>
      </c>
      <c r="H471" s="22">
        <v>5501</v>
      </c>
      <c r="I471" s="27">
        <v>46132</v>
      </c>
      <c r="J471" s="27">
        <v>46132</v>
      </c>
      <c r="K471" s="28">
        <v>6259.7</v>
      </c>
      <c r="L471" s="29">
        <f>SUM(TabProd[[#This Row],[Personal]:[Engineering]])</f>
        <v>6259.6999999999989</v>
      </c>
      <c r="M471" s="31" t="str">
        <f>IF(TabProd[[#This Row],[Amount Charged]]&lt;&gt;TabProd[[#This Row],[Value]],TabProd[[#This Row],[Amount Charged]]-TabProd[[#This Row],[Value]],"")</f>
        <v/>
      </c>
      <c r="N471" s="24">
        <v>5727</v>
      </c>
      <c r="O471" s="27">
        <v>46162</v>
      </c>
      <c r="P471" s="37">
        <v>1992</v>
      </c>
      <c r="Q471" s="34">
        <v>6075.96</v>
      </c>
      <c r="R471" s="16">
        <v>46174</v>
      </c>
      <c r="S471" s="15">
        <f t="shared" si="28"/>
        <v>42</v>
      </c>
      <c r="T471" s="38">
        <v>1228</v>
      </c>
      <c r="U471" s="34">
        <v>183.74</v>
      </c>
      <c r="V471" s="16">
        <v>46174</v>
      </c>
      <c r="W471" s="15">
        <f t="shared" si="29"/>
        <v>42</v>
      </c>
      <c r="X471" s="23">
        <f>TabProd[[#This Row],[Value]]-TabProd[[#This Row],[InvoiceTotal Value]]-TabProd[[#This Row],[Rental Equipment Invoice Value]]+AR471</f>
        <v>-1.1368683772161603E-12</v>
      </c>
      <c r="Y471" s="14">
        <v>2</v>
      </c>
      <c r="Z471" s="14"/>
      <c r="AA471" s="15">
        <f t="shared" si="30"/>
        <v>2</v>
      </c>
      <c r="AB471" s="13">
        <v>4274.3599999999997</v>
      </c>
      <c r="AC471" s="13"/>
      <c r="AD471" s="13">
        <v>1801.6</v>
      </c>
      <c r="AE471" s="13"/>
      <c r="AF471" s="13"/>
      <c r="AG471" s="13">
        <v>183.74</v>
      </c>
      <c r="AH471" s="13"/>
      <c r="AI471" s="13"/>
      <c r="AJ471" s="13"/>
      <c r="AK471" s="13"/>
      <c r="AL471" s="13"/>
      <c r="AM471" s="13"/>
      <c r="AN471" s="13"/>
      <c r="AO471" s="13"/>
      <c r="AP471" s="20">
        <f t="shared" si="31"/>
        <v>6259.6999999999989</v>
      </c>
      <c r="AQ471" s="13">
        <f>IF(TabProd[[#This Row],[Total Daily]]=0,"",TabProd[[#This Row],[Total]]/TabProd[[#This Row],[Total Daily]])</f>
        <v>3129.8499999999995</v>
      </c>
    </row>
    <row r="472" spans="1:43" x14ac:dyDescent="0.3">
      <c r="A472" s="26">
        <v>46143</v>
      </c>
      <c r="B472" s="24" t="s">
        <v>101</v>
      </c>
      <c r="C472" s="14"/>
      <c r="D472" s="22">
        <v>3607</v>
      </c>
      <c r="E472" s="15" t="s">
        <v>11</v>
      </c>
      <c r="F472" s="15" t="s">
        <v>49</v>
      </c>
      <c r="G472" s="15" t="s">
        <v>157</v>
      </c>
      <c r="H472" s="22">
        <v>5031</v>
      </c>
      <c r="I472" s="27">
        <v>46133</v>
      </c>
      <c r="J472" s="27">
        <v>46148</v>
      </c>
      <c r="K472" s="28">
        <v>-24783.33</v>
      </c>
      <c r="L472" s="29">
        <f>SUM(TabProd[[#This Row],[Personal]:[Engineering]])</f>
        <v>-24783.33</v>
      </c>
      <c r="M472" s="31" t="str">
        <f>IF(TabProd[[#This Row],[Amount Charged]]&lt;&gt;TabProd[[#This Row],[Value]],TabProd[[#This Row],[Amount Charged]]-TabProd[[#This Row],[Value]],"")</f>
        <v/>
      </c>
      <c r="N472" s="24">
        <v>5726</v>
      </c>
      <c r="O472" s="27">
        <v>46162</v>
      </c>
      <c r="P472" s="37">
        <v>45</v>
      </c>
      <c r="Q472" s="34">
        <v>-41690.550000000003</v>
      </c>
      <c r="R472" s="16">
        <v>46167</v>
      </c>
      <c r="S472" s="15">
        <f t="shared" si="28"/>
        <v>19</v>
      </c>
      <c r="T472" s="38">
        <v>2573</v>
      </c>
      <c r="U472" s="34">
        <v>16907.22</v>
      </c>
      <c r="V472" s="16">
        <v>46167</v>
      </c>
      <c r="W472" s="15">
        <f t="shared" si="29"/>
        <v>19</v>
      </c>
      <c r="X472" s="23">
        <f>TabProd[[#This Row],[Value]]-TabProd[[#This Row],[InvoiceTotal Value]]-TabProd[[#This Row],[Rental Equipment Invoice Value]]+AR472</f>
        <v>0</v>
      </c>
      <c r="Y472" s="14">
        <v>8</v>
      </c>
      <c r="Z472" s="14">
        <v>12</v>
      </c>
      <c r="AA472" s="15">
        <f t="shared" si="30"/>
        <v>20</v>
      </c>
      <c r="AB472" s="13">
        <v>-45480.600000000006</v>
      </c>
      <c r="AC472" s="13">
        <v>3790.05</v>
      </c>
      <c r="AD472" s="13">
        <v>2290</v>
      </c>
      <c r="AE472" s="13"/>
      <c r="AF472" s="13"/>
      <c r="AG472" s="13">
        <v>13322.900000000001</v>
      </c>
      <c r="AH472" s="13">
        <v>1294.32</v>
      </c>
      <c r="AI472" s="13"/>
      <c r="AJ472" s="13"/>
      <c r="AK472" s="13"/>
      <c r="AL472" s="13"/>
      <c r="AM472" s="13"/>
      <c r="AN472" s="13"/>
      <c r="AO472" s="13"/>
      <c r="AP472" s="20">
        <f t="shared" si="31"/>
        <v>-24783.33</v>
      </c>
      <c r="AQ472" s="13">
        <f>IF(TabProd[[#This Row],[Total Daily]]=0,"",TabProd[[#This Row],[Total]]/TabProd[[#This Row],[Total Daily]])</f>
        <v>-1239.1665</v>
      </c>
    </row>
    <row r="473" spans="1:43" x14ac:dyDescent="0.3">
      <c r="A473" s="26">
        <v>46113</v>
      </c>
      <c r="B473" s="24" t="s">
        <v>101</v>
      </c>
      <c r="C473" s="14"/>
      <c r="D473" s="22">
        <v>3607</v>
      </c>
      <c r="E473" s="15" t="s">
        <v>11</v>
      </c>
      <c r="F473" s="15" t="s">
        <v>49</v>
      </c>
      <c r="G473" s="15" t="s">
        <v>157</v>
      </c>
      <c r="H473" s="22">
        <v>5031</v>
      </c>
      <c r="I473" s="27">
        <v>46133</v>
      </c>
      <c r="J473" s="27">
        <v>46148</v>
      </c>
      <c r="K473" s="28">
        <v>100195.9</v>
      </c>
      <c r="L473" s="29">
        <f>SUM(TabProd[[#This Row],[Personal]:[Engineering]])</f>
        <v>100195.90000000001</v>
      </c>
      <c r="M473" s="31" t="str">
        <f>IF(TabProd[[#This Row],[Amount Charged]]&lt;&gt;TabProd[[#This Row],[Value]],TabProd[[#This Row],[Amount Charged]]-TabProd[[#This Row],[Value]],"")</f>
        <v/>
      </c>
      <c r="N473" s="24">
        <v>5726</v>
      </c>
      <c r="O473" s="27">
        <v>46162</v>
      </c>
      <c r="P473" s="37">
        <v>45</v>
      </c>
      <c r="Q473" s="34">
        <v>75801</v>
      </c>
      <c r="R473" s="16">
        <v>46167</v>
      </c>
      <c r="S473" s="15">
        <f t="shared" si="28"/>
        <v>19</v>
      </c>
      <c r="T473" s="38">
        <v>2573</v>
      </c>
      <c r="U473" s="34">
        <v>24394.9</v>
      </c>
      <c r="V473" s="16">
        <v>46167</v>
      </c>
      <c r="W473" s="15">
        <f t="shared" si="29"/>
        <v>19</v>
      </c>
      <c r="X473" s="23">
        <f>TabProd[[#This Row],[Value]]-TabProd[[#This Row],[InvoiceTotal Value]]-TabProd[[#This Row],[Rental Equipment Invoice Value]]+AR473</f>
        <v>7.2759576141834259E-12</v>
      </c>
      <c r="Y473" s="14">
        <v>40</v>
      </c>
      <c r="Z473" s="14"/>
      <c r="AA473" s="15">
        <f t="shared" si="30"/>
        <v>40</v>
      </c>
      <c r="AB473" s="13">
        <v>75801</v>
      </c>
      <c r="AC473" s="13"/>
      <c r="AD473" s="13">
        <v>2290</v>
      </c>
      <c r="AE473" s="13"/>
      <c r="AF473" s="13"/>
      <c r="AG473" s="13">
        <v>20810.580000000002</v>
      </c>
      <c r="AH473" s="13">
        <v>1294.32</v>
      </c>
      <c r="AI473" s="13"/>
      <c r="AJ473" s="13"/>
      <c r="AK473" s="13"/>
      <c r="AL473" s="13"/>
      <c r="AM473" s="13"/>
      <c r="AN473" s="13"/>
      <c r="AO473" s="13"/>
      <c r="AP473" s="20">
        <f t="shared" si="31"/>
        <v>100195.90000000001</v>
      </c>
      <c r="AQ473" s="13">
        <f>IF(TabProd[[#This Row],[Total Daily]]=0,"",TabProd[[#This Row],[Total]]/TabProd[[#This Row],[Total Daily]])</f>
        <v>2504.8975</v>
      </c>
    </row>
    <row r="474" spans="1:43" x14ac:dyDescent="0.3">
      <c r="A474" s="26">
        <v>46143</v>
      </c>
      <c r="B474" s="24" t="s">
        <v>101</v>
      </c>
      <c r="C474" s="14"/>
      <c r="D474" s="22">
        <v>3725</v>
      </c>
      <c r="E474" s="15" t="s">
        <v>12</v>
      </c>
      <c r="F474" s="15" t="s">
        <v>50</v>
      </c>
      <c r="G474" s="15" t="s">
        <v>102</v>
      </c>
      <c r="H474" s="22">
        <v>5482</v>
      </c>
      <c r="I474" s="27">
        <v>46134</v>
      </c>
      <c r="J474" s="27">
        <v>46154</v>
      </c>
      <c r="K474" s="28">
        <v>274269.84999999998</v>
      </c>
      <c r="L474" s="29">
        <f>SUM(TabProd[[#This Row],[Personal]:[Engineering]])</f>
        <v>274269.84999999998</v>
      </c>
      <c r="M474" s="31" t="str">
        <f>IF(TabProd[[#This Row],[Amount Charged]]&lt;&gt;TabProd[[#This Row],[Value]],TabProd[[#This Row],[Amount Charged]]-TabProd[[#This Row],[Value]],"")</f>
        <v/>
      </c>
      <c r="N474" s="24">
        <v>5740</v>
      </c>
      <c r="O474" s="27">
        <v>46155</v>
      </c>
      <c r="P474" s="37">
        <v>1974</v>
      </c>
      <c r="Q474" s="34">
        <v>230523.87</v>
      </c>
      <c r="R474" s="16">
        <v>46162</v>
      </c>
      <c r="S474" s="15">
        <f t="shared" si="28"/>
        <v>8</v>
      </c>
      <c r="T474" s="38">
        <v>1215</v>
      </c>
      <c r="U474" s="34">
        <v>43745.98</v>
      </c>
      <c r="V474" s="16">
        <v>46162</v>
      </c>
      <c r="W474" s="15">
        <f t="shared" si="29"/>
        <v>8</v>
      </c>
      <c r="X474" s="23">
        <f>TabProd[[#This Row],[Value]]-TabProd[[#This Row],[InvoiceTotal Value]]-TabProd[[#This Row],[Rental Equipment Invoice Value]]+AR474</f>
        <v>-2.1827872842550278E-11</v>
      </c>
      <c r="Y474" s="14">
        <v>67</v>
      </c>
      <c r="Z474" s="14">
        <v>-6</v>
      </c>
      <c r="AA474" s="15">
        <f t="shared" si="30"/>
        <v>61</v>
      </c>
      <c r="AB474" s="13">
        <v>222819.74</v>
      </c>
      <c r="AC474" s="13">
        <v>-7910.7599999999993</v>
      </c>
      <c r="AD474" s="13">
        <v>1848.6200000000003</v>
      </c>
      <c r="AE474" s="13">
        <v>481.79</v>
      </c>
      <c r="AF474" s="13"/>
      <c r="AG474" s="13">
        <v>38350.980000000003</v>
      </c>
      <c r="AH474" s="13">
        <v>5395</v>
      </c>
      <c r="AI474" s="13"/>
      <c r="AJ474" s="13">
        <v>13284.48</v>
      </c>
      <c r="AK474" s="13"/>
      <c r="AL474" s="13"/>
      <c r="AM474" s="13"/>
      <c r="AN474" s="13"/>
      <c r="AO474" s="13"/>
      <c r="AP474" s="20">
        <f t="shared" si="31"/>
        <v>274269.84999999998</v>
      </c>
      <c r="AQ474" s="13">
        <f>IF(TabProd[[#This Row],[Total Daily]]=0,"",TabProd[[#This Row],[Total]]/TabProd[[#This Row],[Total Daily]])</f>
        <v>4496.2270491803274</v>
      </c>
    </row>
    <row r="475" spans="1:43" x14ac:dyDescent="0.3">
      <c r="A475" s="26">
        <v>46113</v>
      </c>
      <c r="B475" s="24"/>
      <c r="C475" s="14"/>
      <c r="D475" s="22">
        <v>3677</v>
      </c>
      <c r="E475" s="15" t="s">
        <v>12</v>
      </c>
      <c r="F475" s="15" t="s">
        <v>50</v>
      </c>
      <c r="G475" s="15" t="s">
        <v>102</v>
      </c>
      <c r="H475" s="22">
        <v>5178</v>
      </c>
      <c r="I475" s="27">
        <v>46134</v>
      </c>
      <c r="J475" s="27">
        <v>46170</v>
      </c>
      <c r="K475" s="28">
        <v>410178.14</v>
      </c>
      <c r="L475" s="29">
        <f>SUM(TabProd[[#This Row],[Personal]:[Engineering]])</f>
        <v>410178.14</v>
      </c>
      <c r="M475" s="31" t="str">
        <f>IF(TabProd[[#This Row],[Amount Charged]]&lt;&gt;TabProd[[#This Row],[Value]],TabProd[[#This Row],[Amount Charged]]-TabProd[[#This Row],[Value]],"")</f>
        <v/>
      </c>
      <c r="N475" s="24" t="s">
        <v>3169</v>
      </c>
      <c r="O475" s="27">
        <v>46178</v>
      </c>
      <c r="P475" s="37">
        <v>2049</v>
      </c>
      <c r="Q475" s="98">
        <v>222832.37</v>
      </c>
      <c r="R475" s="16">
        <v>46192</v>
      </c>
      <c r="S475" s="15">
        <f t="shared" si="28"/>
        <v>22</v>
      </c>
      <c r="T475" s="38" t="s">
        <v>3170</v>
      </c>
      <c r="U475" s="34">
        <v>187345.77</v>
      </c>
      <c r="V475" s="16">
        <v>46192</v>
      </c>
      <c r="W475" s="15">
        <f t="shared" si="29"/>
        <v>22</v>
      </c>
      <c r="X475" s="23">
        <f>TabProd[[#This Row],[Value]]-TabProd[[#This Row],[InvoiceTotal Value]]-TabProd[[#This Row],[Rental Equipment Invoice Value]]+AR475</f>
        <v>2.9103830456733704E-11</v>
      </c>
      <c r="Y475" s="14">
        <v>72</v>
      </c>
      <c r="Z475" s="14"/>
      <c r="AA475" s="15">
        <f t="shared" si="30"/>
        <v>72</v>
      </c>
      <c r="AB475" s="13">
        <v>196608.76</v>
      </c>
      <c r="AC475" s="13"/>
      <c r="AD475" s="13">
        <v>8809</v>
      </c>
      <c r="AE475" s="13"/>
      <c r="AF475" s="13"/>
      <c r="AG475" s="13">
        <v>187345.77</v>
      </c>
      <c r="AH475" s="13"/>
      <c r="AI475" s="13"/>
      <c r="AJ475" s="13">
        <v>12800</v>
      </c>
      <c r="AK475" s="13"/>
      <c r="AL475" s="13">
        <v>4614.6099999999997</v>
      </c>
      <c r="AM475" s="13"/>
      <c r="AN475" s="13"/>
      <c r="AO475" s="13"/>
      <c r="AP475" s="20">
        <f t="shared" si="31"/>
        <v>410178.14</v>
      </c>
      <c r="AQ475" s="13">
        <f>IF(TabProd[[#This Row],[Total Daily]]=0,"",TabProd[[#This Row],[Total]]/TabProd[[#This Row],[Total Daily]])</f>
        <v>5696.9186111111112</v>
      </c>
    </row>
    <row r="476" spans="1:43" x14ac:dyDescent="0.3">
      <c r="A476" s="26">
        <v>46174</v>
      </c>
      <c r="B476" s="24"/>
      <c r="C476" s="14"/>
      <c r="D476" s="22">
        <v>3677</v>
      </c>
      <c r="E476" s="15" t="s">
        <v>12</v>
      </c>
      <c r="F476" s="15" t="s">
        <v>50</v>
      </c>
      <c r="G476" s="15" t="s">
        <v>102</v>
      </c>
      <c r="H476" s="22">
        <v>5178</v>
      </c>
      <c r="I476" s="27">
        <v>46134</v>
      </c>
      <c r="J476" s="27">
        <v>46170</v>
      </c>
      <c r="K476" s="28">
        <v>-21290.73</v>
      </c>
      <c r="L476" s="29">
        <f>SUM(TabProd[[#This Row],[Personal]:[Engineering]])</f>
        <v>-21290.730000000003</v>
      </c>
      <c r="M476" s="31" t="str">
        <f>IF(TabProd[[#This Row],[Amount Charged]]&lt;&gt;TabProd[[#This Row],[Value]],TabProd[[#This Row],[Amount Charged]]-TabProd[[#This Row],[Value]],"")</f>
        <v/>
      </c>
      <c r="N476" s="24" t="s">
        <v>3169</v>
      </c>
      <c r="O476" s="27">
        <v>46178</v>
      </c>
      <c r="P476" s="37">
        <v>2049</v>
      </c>
      <c r="Q476" s="98">
        <v>2636.92</v>
      </c>
      <c r="R476" s="16">
        <v>46192</v>
      </c>
      <c r="S476" s="15">
        <f t="shared" si="28"/>
        <v>22</v>
      </c>
      <c r="T476" s="38" t="s">
        <v>3170</v>
      </c>
      <c r="U476" s="34">
        <v>-23927.65</v>
      </c>
      <c r="V476" s="16">
        <v>46192</v>
      </c>
      <c r="W476" s="15">
        <f t="shared" si="29"/>
        <v>22</v>
      </c>
      <c r="X476" s="23">
        <f>TabProd[[#This Row],[Value]]-TabProd[[#This Row],[InvoiceTotal Value]]-TabProd[[#This Row],[Rental Equipment Invoice Value]]+AR476</f>
        <v>0</v>
      </c>
      <c r="Y476" s="14">
        <v>1</v>
      </c>
      <c r="Z476" s="14"/>
      <c r="AA476" s="15">
        <f t="shared" si="30"/>
        <v>1</v>
      </c>
      <c r="AB476" s="13">
        <v>2636.9199999999992</v>
      </c>
      <c r="AC476" s="13"/>
      <c r="AD476" s="13"/>
      <c r="AE476" s="13"/>
      <c r="AF476" s="13"/>
      <c r="AG476" s="13">
        <v>-26856.660000000003</v>
      </c>
      <c r="AH476" s="13">
        <v>2929.01</v>
      </c>
      <c r="AI476" s="13"/>
      <c r="AJ476" s="13"/>
      <c r="AK476" s="13"/>
      <c r="AL476" s="13"/>
      <c r="AM476" s="13"/>
      <c r="AN476" s="13"/>
      <c r="AO476" s="13"/>
      <c r="AP476" s="20">
        <f t="shared" si="31"/>
        <v>-21290.730000000003</v>
      </c>
      <c r="AQ476" s="13">
        <f>IF(TabProd[[#This Row],[Total Daily]]=0,"",TabProd[[#This Row],[Total]]/TabProd[[#This Row],[Total Daily]])</f>
        <v>-21290.730000000003</v>
      </c>
    </row>
    <row r="477" spans="1:43" x14ac:dyDescent="0.3">
      <c r="A477" s="26">
        <v>46113</v>
      </c>
      <c r="B477" s="24" t="s">
        <v>101</v>
      </c>
      <c r="C477" s="14"/>
      <c r="D477" s="22">
        <v>3725</v>
      </c>
      <c r="E477" s="15" t="s">
        <v>12</v>
      </c>
      <c r="F477" s="15" t="s">
        <v>50</v>
      </c>
      <c r="G477" s="15" t="s">
        <v>102</v>
      </c>
      <c r="H477" s="22">
        <v>5482</v>
      </c>
      <c r="I477" s="27">
        <v>46134</v>
      </c>
      <c r="J477" s="27">
        <v>46154</v>
      </c>
      <c r="K477" s="28">
        <v>193255.61</v>
      </c>
      <c r="L477" s="29">
        <f>SUM(TabProd[[#This Row],[Personal]:[Engineering]])</f>
        <v>193255.61</v>
      </c>
      <c r="M477" s="31" t="str">
        <f>IF(TabProd[[#This Row],[Amount Charged]]&lt;&gt;TabProd[[#This Row],[Value]],TabProd[[#This Row],[Amount Charged]]-TabProd[[#This Row],[Value]],"")</f>
        <v/>
      </c>
      <c r="N477" s="24">
        <v>5740</v>
      </c>
      <c r="O477" s="27">
        <v>46155</v>
      </c>
      <c r="P477" s="37">
        <v>1974</v>
      </c>
      <c r="Q477" s="34">
        <v>172952.15</v>
      </c>
      <c r="R477" s="16">
        <v>46162</v>
      </c>
      <c r="S477" s="15">
        <f t="shared" si="28"/>
        <v>8</v>
      </c>
      <c r="T477" s="38">
        <v>1215</v>
      </c>
      <c r="U477" s="34">
        <v>20303.46</v>
      </c>
      <c r="V477" s="16">
        <v>46162</v>
      </c>
      <c r="W477" s="15">
        <f t="shared" si="29"/>
        <v>8</v>
      </c>
      <c r="X477" s="23">
        <f>TabProd[[#This Row],[Value]]-TabProd[[#This Row],[InvoiceTotal Value]]-TabProd[[#This Row],[Rental Equipment Invoice Value]]+AR477</f>
        <v>-7.2759576141834259E-12</v>
      </c>
      <c r="Y477" s="14">
        <v>56</v>
      </c>
      <c r="Z477" s="14">
        <v>7</v>
      </c>
      <c r="AA477" s="15">
        <f t="shared" si="30"/>
        <v>63</v>
      </c>
      <c r="AB477" s="13">
        <v>147667.51999999999</v>
      </c>
      <c r="AC477" s="13">
        <v>9229.2199999999993</v>
      </c>
      <c r="AD477" s="13">
        <v>2770.93</v>
      </c>
      <c r="AE477" s="13"/>
      <c r="AF477" s="13"/>
      <c r="AG477" s="13">
        <v>20303.46</v>
      </c>
      <c r="AH477" s="13"/>
      <c r="AI477" s="13"/>
      <c r="AJ477" s="13">
        <v>13284.48</v>
      </c>
      <c r="AK477" s="13"/>
      <c r="AL477" s="13"/>
      <c r="AM477" s="13"/>
      <c r="AN477" s="13"/>
      <c r="AO477" s="13"/>
      <c r="AP477" s="20">
        <f t="shared" si="31"/>
        <v>193255.61</v>
      </c>
      <c r="AQ477" s="13">
        <f>IF(TabProd[[#This Row],[Total Daily]]=0,"",TabProd[[#This Row],[Total]]/TabProd[[#This Row],[Total Daily]])</f>
        <v>3067.5493650793646</v>
      </c>
    </row>
    <row r="478" spans="1:43" x14ac:dyDescent="0.3">
      <c r="A478" s="26">
        <v>46143</v>
      </c>
      <c r="B478" s="24" t="s">
        <v>101</v>
      </c>
      <c r="C478" s="14"/>
      <c r="D478" s="22">
        <v>3808</v>
      </c>
      <c r="E478" s="15" t="s">
        <v>9</v>
      </c>
      <c r="F478" s="15" t="s">
        <v>26</v>
      </c>
      <c r="G478" s="15" t="s">
        <v>153</v>
      </c>
      <c r="H478" s="22">
        <v>3380</v>
      </c>
      <c r="I478" s="27">
        <v>46136</v>
      </c>
      <c r="J478" s="27">
        <v>46151</v>
      </c>
      <c r="K478" s="28">
        <v>38752.39</v>
      </c>
      <c r="L478" s="29">
        <f>SUM(TabProd[[#This Row],[Personal]:[Engineering]])</f>
        <v>38752.39</v>
      </c>
      <c r="M478" s="31" t="str">
        <f>IF(TabProd[[#This Row],[Amount Charged]]&lt;&gt;TabProd[[#This Row],[Value]],TabProd[[#This Row],[Amount Charged]]-TabProd[[#This Row],[Value]],"")</f>
        <v/>
      </c>
      <c r="N478" s="24">
        <v>5733</v>
      </c>
      <c r="O478" s="27">
        <v>46153</v>
      </c>
      <c r="P478" s="37">
        <v>1944</v>
      </c>
      <c r="Q478" s="34">
        <v>38752.39</v>
      </c>
      <c r="R478" s="16">
        <v>46155</v>
      </c>
      <c r="S478" s="15">
        <f t="shared" si="28"/>
        <v>4</v>
      </c>
      <c r="T478" s="38"/>
      <c r="U478" s="34"/>
      <c r="V478" s="16"/>
      <c r="W478" s="15" t="str">
        <f t="shared" si="29"/>
        <v/>
      </c>
      <c r="X478" s="23">
        <f>TabProd[[#This Row],[Value]]-TabProd[[#This Row],[InvoiceTotal Value]]-TabProd[[#This Row],[Rental Equipment Invoice Value]]+AR478</f>
        <v>0</v>
      </c>
      <c r="Y478" s="14">
        <v>21</v>
      </c>
      <c r="Z478" s="14"/>
      <c r="AA478" s="15">
        <f t="shared" si="30"/>
        <v>21</v>
      </c>
      <c r="AB478" s="13">
        <v>32355.03</v>
      </c>
      <c r="AC478" s="13"/>
      <c r="AD478" s="13">
        <v>6397.3600000000006</v>
      </c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20">
        <f t="shared" si="31"/>
        <v>38752.39</v>
      </c>
      <c r="AQ478" s="13">
        <f>IF(TabProd[[#This Row],[Total Daily]]=0,"",TabProd[[#This Row],[Total]]/TabProd[[#This Row],[Total Daily]])</f>
        <v>1845.3519047619047</v>
      </c>
    </row>
    <row r="479" spans="1:43" x14ac:dyDescent="0.3">
      <c r="A479" s="26">
        <v>46143</v>
      </c>
      <c r="B479" s="24"/>
      <c r="C479" s="14"/>
      <c r="D479" s="22">
        <v>3734</v>
      </c>
      <c r="E479" s="15" t="s">
        <v>12</v>
      </c>
      <c r="F479" s="15" t="s">
        <v>50</v>
      </c>
      <c r="G479" s="15" t="s">
        <v>144</v>
      </c>
      <c r="H479" s="22">
        <v>5517</v>
      </c>
      <c r="I479" s="27">
        <v>46136</v>
      </c>
      <c r="J479" s="27">
        <v>46156</v>
      </c>
      <c r="K479" s="28">
        <v>234185.63</v>
      </c>
      <c r="L479" s="29">
        <f>SUM(TabProd[[#This Row],[Personal]:[Engineering]])</f>
        <v>234185.63000000003</v>
      </c>
      <c r="M479" s="31" t="str">
        <f>IF(TabProd[[#This Row],[Amount Charged]]&lt;&gt;TabProd[[#This Row],[Value]],TabProd[[#This Row],[Amount Charged]]-TabProd[[#This Row],[Value]],"")</f>
        <v/>
      </c>
      <c r="N479" s="24">
        <v>5735</v>
      </c>
      <c r="O479" s="27">
        <v>46182</v>
      </c>
      <c r="P479" s="37">
        <v>2028</v>
      </c>
      <c r="Q479" s="34">
        <v>173577.96</v>
      </c>
      <c r="R479" s="16">
        <v>46185</v>
      </c>
      <c r="S479" s="15">
        <f t="shared" si="28"/>
        <v>29</v>
      </c>
      <c r="T479" s="38">
        <v>1249</v>
      </c>
      <c r="U479" s="34">
        <v>60607.67</v>
      </c>
      <c r="V479" s="16">
        <v>46185</v>
      </c>
      <c r="W479" s="15">
        <f t="shared" si="29"/>
        <v>29</v>
      </c>
      <c r="X479" s="23">
        <f>TabProd[[#This Row],[Value]]-TabProd[[#This Row],[InvoiceTotal Value]]-TabProd[[#This Row],[Rental Equipment Invoice Value]]+AR479</f>
        <v>4.3655745685100555E-11</v>
      </c>
      <c r="Y479" s="14">
        <v>52</v>
      </c>
      <c r="Z479" s="14">
        <v>5</v>
      </c>
      <c r="AA479" s="15">
        <f t="shared" si="30"/>
        <v>57</v>
      </c>
      <c r="AB479" s="13">
        <v>159533.66000000003</v>
      </c>
      <c r="AC479" s="13">
        <v>6592.3</v>
      </c>
      <c r="AD479" s="13">
        <v>7452</v>
      </c>
      <c r="AE479" s="13"/>
      <c r="AF479" s="13"/>
      <c r="AG479" s="13">
        <v>58961.38</v>
      </c>
      <c r="AH479" s="13">
        <v>1646.29</v>
      </c>
      <c r="AI479" s="13"/>
      <c r="AJ479" s="13"/>
      <c r="AK479" s="13"/>
      <c r="AL479" s="13"/>
      <c r="AM479" s="13"/>
      <c r="AN479" s="13"/>
      <c r="AO479" s="13"/>
      <c r="AP479" s="20">
        <f t="shared" si="31"/>
        <v>234185.63000000003</v>
      </c>
      <c r="AQ479" s="13">
        <f>IF(TabProd[[#This Row],[Total Daily]]=0,"",TabProd[[#This Row],[Total]]/TabProd[[#This Row],[Total Daily]])</f>
        <v>4108.5198245614038</v>
      </c>
    </row>
    <row r="480" spans="1:43" x14ac:dyDescent="0.3">
      <c r="A480" s="26">
        <v>46143</v>
      </c>
      <c r="B480" s="24"/>
      <c r="C480" s="14"/>
      <c r="D480" s="22">
        <v>3638</v>
      </c>
      <c r="E480" s="15" t="s">
        <v>10</v>
      </c>
      <c r="F480" s="15" t="s">
        <v>29</v>
      </c>
      <c r="G480" s="15" t="s">
        <v>132</v>
      </c>
      <c r="H480" s="22">
        <v>5269</v>
      </c>
      <c r="I480" s="27">
        <v>46136</v>
      </c>
      <c r="J480" s="27">
        <v>46150</v>
      </c>
      <c r="K480" s="28">
        <v>21355.86</v>
      </c>
      <c r="L480" s="29">
        <f>SUM(TabProd[[#This Row],[Personal]:[Engineering]])</f>
        <v>21355.86</v>
      </c>
      <c r="M480" s="31" t="str">
        <f>IF(TabProd[[#This Row],[Amount Charged]]&lt;&gt;TabProd[[#This Row],[Value]],TabProd[[#This Row],[Amount Charged]]-TabProd[[#This Row],[Value]],"")</f>
        <v/>
      </c>
      <c r="N480" s="24" t="s">
        <v>189</v>
      </c>
      <c r="O480" s="27"/>
      <c r="P480" s="37"/>
      <c r="Q480" s="34"/>
      <c r="R480" s="16"/>
      <c r="S480" s="15" t="str">
        <f t="shared" si="28"/>
        <v/>
      </c>
      <c r="T480" s="38"/>
      <c r="U480" s="34"/>
      <c r="V480" s="16"/>
      <c r="W480" s="15" t="str">
        <f t="shared" si="29"/>
        <v/>
      </c>
      <c r="X480" s="23">
        <f>TabProd[[#This Row],[Value]]-TabProd[[#This Row],[InvoiceTotal Value]]-TabProd[[#This Row],[Rental Equipment Invoice Value]]+AR480</f>
        <v>21355.86</v>
      </c>
      <c r="Y480" s="14">
        <v>21</v>
      </c>
      <c r="Z480" s="14"/>
      <c r="AA480" s="15">
        <f t="shared" si="30"/>
        <v>21</v>
      </c>
      <c r="AB480" s="13">
        <v>21355.86</v>
      </c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20">
        <f t="shared" si="31"/>
        <v>21355.86</v>
      </c>
      <c r="AQ480" s="13">
        <f>IF(TabProd[[#This Row],[Total Daily]]=0,"",TabProd[[#This Row],[Total]]/TabProd[[#This Row],[Total Daily]])</f>
        <v>1016.9457142857143</v>
      </c>
    </row>
    <row r="481" spans="1:43" x14ac:dyDescent="0.3">
      <c r="A481" s="26">
        <v>46113</v>
      </c>
      <c r="B481" s="24" t="s">
        <v>101</v>
      </c>
      <c r="C481" s="14"/>
      <c r="D481" s="22">
        <v>3808</v>
      </c>
      <c r="E481" s="15" t="s">
        <v>9</v>
      </c>
      <c r="F481" s="15" t="s">
        <v>26</v>
      </c>
      <c r="G481" s="15" t="s">
        <v>153</v>
      </c>
      <c r="H481" s="22">
        <v>3380</v>
      </c>
      <c r="I481" s="27">
        <v>46136</v>
      </c>
      <c r="J481" s="27">
        <v>46151</v>
      </c>
      <c r="K481" s="28">
        <v>53417</v>
      </c>
      <c r="L481" s="29">
        <f>SUM(TabProd[[#This Row],[Personal]:[Engineering]])</f>
        <v>53417</v>
      </c>
      <c r="M481" s="31" t="str">
        <f>IF(TabProd[[#This Row],[Amount Charged]]&lt;&gt;TabProd[[#This Row],[Value]],TabProd[[#This Row],[Amount Charged]]-TabProd[[#This Row],[Value]],"")</f>
        <v/>
      </c>
      <c r="N481" s="24">
        <v>5733</v>
      </c>
      <c r="O481" s="27">
        <v>46153</v>
      </c>
      <c r="P481" s="37">
        <v>1944</v>
      </c>
      <c r="Q481" s="34">
        <v>53417</v>
      </c>
      <c r="R481" s="16">
        <v>46155</v>
      </c>
      <c r="S481" s="15">
        <f t="shared" si="28"/>
        <v>4</v>
      </c>
      <c r="T481" s="38"/>
      <c r="U481" s="34"/>
      <c r="V481" s="16"/>
      <c r="W481" s="15" t="str">
        <f t="shared" si="29"/>
        <v/>
      </c>
      <c r="X481" s="23">
        <f>TabProd[[#This Row],[Value]]-TabProd[[#This Row],[InvoiceTotal Value]]-TabProd[[#This Row],[Rental Equipment Invoice Value]]+AR481</f>
        <v>0</v>
      </c>
      <c r="Y481" s="14">
        <v>21</v>
      </c>
      <c r="Z481" s="14"/>
      <c r="AA481" s="15">
        <f t="shared" si="30"/>
        <v>21</v>
      </c>
      <c r="AB481" s="13">
        <v>49752</v>
      </c>
      <c r="AC481" s="13"/>
      <c r="AD481" s="13">
        <v>3665</v>
      </c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20">
        <f t="shared" si="31"/>
        <v>53417</v>
      </c>
      <c r="AQ481" s="13">
        <f>IF(TabProd[[#This Row],[Total Daily]]=0,"",TabProd[[#This Row],[Total]]/TabProd[[#This Row],[Total Daily]])</f>
        <v>2543.6666666666665</v>
      </c>
    </row>
    <row r="482" spans="1:43" x14ac:dyDescent="0.3">
      <c r="A482" s="26">
        <v>46113</v>
      </c>
      <c r="B482" s="24"/>
      <c r="C482" s="14"/>
      <c r="D482" s="22">
        <v>3734</v>
      </c>
      <c r="E482" s="15" t="s">
        <v>12</v>
      </c>
      <c r="F482" s="15" t="s">
        <v>50</v>
      </c>
      <c r="G482" s="15" t="s">
        <v>144</v>
      </c>
      <c r="H482" s="22">
        <v>5517</v>
      </c>
      <c r="I482" s="27">
        <v>46136</v>
      </c>
      <c r="J482" s="27">
        <v>46156</v>
      </c>
      <c r="K482" s="28">
        <v>102766.18</v>
      </c>
      <c r="L482" s="29">
        <f>SUM(TabProd[[#This Row],[Personal]:[Engineering]])</f>
        <v>102766.18</v>
      </c>
      <c r="M482" s="31" t="str">
        <f>IF(TabProd[[#This Row],[Amount Charged]]&lt;&gt;TabProd[[#This Row],[Value]],TabProd[[#This Row],[Amount Charged]]-TabProd[[#This Row],[Value]],"")</f>
        <v/>
      </c>
      <c r="N482" s="24">
        <v>5735</v>
      </c>
      <c r="O482" s="27">
        <v>46182</v>
      </c>
      <c r="P482" s="37">
        <v>2028</v>
      </c>
      <c r="Q482" s="34">
        <v>81844.399999999994</v>
      </c>
      <c r="R482" s="16">
        <v>46185</v>
      </c>
      <c r="S482" s="15">
        <f t="shared" si="28"/>
        <v>29</v>
      </c>
      <c r="T482" s="38">
        <v>1249</v>
      </c>
      <c r="U482" s="34">
        <v>20921.780000000002</v>
      </c>
      <c r="V482" s="16">
        <v>46185</v>
      </c>
      <c r="W482" s="15">
        <f t="shared" si="29"/>
        <v>29</v>
      </c>
      <c r="X482" s="23">
        <f>TabProd[[#This Row],[Value]]-TabProd[[#This Row],[InvoiceTotal Value]]-TabProd[[#This Row],[Rental Equipment Invoice Value]]+AR482</f>
        <v>-3.637978807091713E-12</v>
      </c>
      <c r="Y482" s="14">
        <v>26</v>
      </c>
      <c r="Z482" s="14"/>
      <c r="AA482" s="15">
        <f t="shared" si="30"/>
        <v>26</v>
      </c>
      <c r="AB482" s="13">
        <v>68559.92</v>
      </c>
      <c r="AC482" s="13"/>
      <c r="AD482" s="13"/>
      <c r="AE482" s="13"/>
      <c r="AF482" s="13"/>
      <c r="AG482" s="13">
        <v>20921.780000000002</v>
      </c>
      <c r="AH482" s="13"/>
      <c r="AI482" s="13"/>
      <c r="AJ482" s="13">
        <v>13284.48</v>
      </c>
      <c r="AK482" s="13"/>
      <c r="AL482" s="13"/>
      <c r="AM482" s="13"/>
      <c r="AN482" s="13"/>
      <c r="AO482" s="13"/>
      <c r="AP482" s="20">
        <f t="shared" si="31"/>
        <v>102766.18</v>
      </c>
      <c r="AQ482" s="13">
        <f>IF(TabProd[[#This Row],[Total Daily]]=0,"",TabProd[[#This Row],[Total]]/TabProd[[#This Row],[Total Daily]])</f>
        <v>3952.5453846153841</v>
      </c>
    </row>
    <row r="483" spans="1:43" x14ac:dyDescent="0.3">
      <c r="A483" s="26">
        <v>46174</v>
      </c>
      <c r="B483" s="24"/>
      <c r="C483" s="14"/>
      <c r="D483" s="22">
        <v>3734</v>
      </c>
      <c r="E483" s="15" t="s">
        <v>12</v>
      </c>
      <c r="F483" s="15" t="s">
        <v>50</v>
      </c>
      <c r="G483" s="15" t="s">
        <v>144</v>
      </c>
      <c r="H483" s="22">
        <v>5517</v>
      </c>
      <c r="I483" s="27">
        <v>46136</v>
      </c>
      <c r="J483" s="27">
        <v>46156</v>
      </c>
      <c r="K483" s="28">
        <v>3183.49</v>
      </c>
      <c r="L483" s="29">
        <f>SUM(TabProd[[#This Row],[Personal]:[Engineering]])</f>
        <v>3183.490000000003</v>
      </c>
      <c r="M483" s="31" t="str">
        <f>IF(TabProd[[#This Row],[Amount Charged]]&lt;&gt;TabProd[[#This Row],[Value]],TabProd[[#This Row],[Amount Charged]]-TabProd[[#This Row],[Value]],"")</f>
        <v/>
      </c>
      <c r="N483" s="24">
        <v>5735</v>
      </c>
      <c r="O483" s="27">
        <v>46182</v>
      </c>
      <c r="P483" s="37">
        <v>2028</v>
      </c>
      <c r="Q483" s="34">
        <v>431.08</v>
      </c>
      <c r="R483" s="16">
        <v>46185</v>
      </c>
      <c r="S483" s="15">
        <f t="shared" si="28"/>
        <v>29</v>
      </c>
      <c r="T483" s="38">
        <v>1249</v>
      </c>
      <c r="U483" s="34">
        <v>2752.410000000003</v>
      </c>
      <c r="V483" s="16">
        <v>46185</v>
      </c>
      <c r="W483" s="15">
        <f t="shared" si="29"/>
        <v>29</v>
      </c>
      <c r="X483" s="23">
        <f>TabProd[[#This Row],[Value]]-TabProd[[#This Row],[InvoiceTotal Value]]-TabProd[[#This Row],[Rental Equipment Invoice Value]]+AR483</f>
        <v>0</v>
      </c>
      <c r="Y483" s="14"/>
      <c r="Z483" s="14"/>
      <c r="AA483" s="15">
        <f t="shared" si="30"/>
        <v>0</v>
      </c>
      <c r="AB483" s="13"/>
      <c r="AC483" s="13"/>
      <c r="AD483" s="13"/>
      <c r="AE483" s="13">
        <v>431.08</v>
      </c>
      <c r="AF483" s="13"/>
      <c r="AG483" s="13">
        <v>1901.9800000000032</v>
      </c>
      <c r="AH483" s="13">
        <v>850.42999999999984</v>
      </c>
      <c r="AI483" s="13"/>
      <c r="AJ483" s="13"/>
      <c r="AK483" s="13"/>
      <c r="AL483" s="13"/>
      <c r="AM483" s="13"/>
      <c r="AN483" s="13"/>
      <c r="AO483" s="13"/>
      <c r="AP483" s="20">
        <f t="shared" si="31"/>
        <v>3183.490000000003</v>
      </c>
      <c r="AQ483" s="13" t="str">
        <f>IF(TabProd[[#This Row],[Total Daily]]=0,"",TabProd[[#This Row],[Total]]/TabProd[[#This Row],[Total Daily]])</f>
        <v/>
      </c>
    </row>
    <row r="484" spans="1:43" x14ac:dyDescent="0.3">
      <c r="A484" s="26">
        <v>46113</v>
      </c>
      <c r="B484" s="24"/>
      <c r="C484" s="14"/>
      <c r="D484" s="22">
        <v>3638</v>
      </c>
      <c r="E484" s="15" t="s">
        <v>10</v>
      </c>
      <c r="F484" s="15" t="s">
        <v>29</v>
      </c>
      <c r="G484" s="15" t="s">
        <v>132</v>
      </c>
      <c r="H484" s="22">
        <v>5269</v>
      </c>
      <c r="I484" s="27">
        <v>46136</v>
      </c>
      <c r="J484" s="27">
        <v>46150</v>
      </c>
      <c r="K484" s="28">
        <v>21355.86</v>
      </c>
      <c r="L484" s="29">
        <f>SUM(TabProd[[#This Row],[Personal]:[Engineering]])</f>
        <v>21355.86</v>
      </c>
      <c r="M484" s="31" t="str">
        <f>IF(TabProd[[#This Row],[Amount Charged]]&lt;&gt;TabProd[[#This Row],[Value]],TabProd[[#This Row],[Amount Charged]]-TabProd[[#This Row],[Value]],"")</f>
        <v/>
      </c>
      <c r="N484" s="24" t="s">
        <v>189</v>
      </c>
      <c r="O484" s="27"/>
      <c r="P484" s="37"/>
      <c r="Q484" s="34"/>
      <c r="R484" s="16"/>
      <c r="S484" s="15" t="str">
        <f t="shared" si="28"/>
        <v/>
      </c>
      <c r="T484" s="38"/>
      <c r="U484" s="34"/>
      <c r="V484" s="16"/>
      <c r="W484" s="15" t="str">
        <f t="shared" si="29"/>
        <v/>
      </c>
      <c r="X484" s="23">
        <f>TabProd[[#This Row],[Value]]-TabProd[[#This Row],[InvoiceTotal Value]]-TabProd[[#This Row],[Rental Equipment Invoice Value]]+AR484</f>
        <v>21355.86</v>
      </c>
      <c r="Y484" s="14">
        <v>21</v>
      </c>
      <c r="Z484" s="14"/>
      <c r="AA484" s="15">
        <f t="shared" si="30"/>
        <v>21</v>
      </c>
      <c r="AB484" s="13">
        <v>21355.86</v>
      </c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20">
        <f t="shared" si="31"/>
        <v>21355.86</v>
      </c>
      <c r="AQ484" s="13">
        <f>IF(TabProd[[#This Row],[Total Daily]]=0,"",TabProd[[#This Row],[Total]]/TabProd[[#This Row],[Total Daily]])</f>
        <v>1016.9457142857143</v>
      </c>
    </row>
    <row r="485" spans="1:43" x14ac:dyDescent="0.3">
      <c r="A485" s="26">
        <v>46143</v>
      </c>
      <c r="B485" s="24"/>
      <c r="C485" s="14"/>
      <c r="D485" s="22">
        <v>3740</v>
      </c>
      <c r="E485" s="15" t="s">
        <v>12</v>
      </c>
      <c r="F485" s="15" t="s">
        <v>50</v>
      </c>
      <c r="G485" s="15" t="s">
        <v>143</v>
      </c>
      <c r="H485" s="22">
        <v>5437</v>
      </c>
      <c r="I485" s="27">
        <v>46138</v>
      </c>
      <c r="J485" s="27">
        <v>46141</v>
      </c>
      <c r="K485" s="28">
        <v>45565.98</v>
      </c>
      <c r="L485" s="29">
        <f>SUM(TabProd[[#This Row],[Personal]:[Engineering]])</f>
        <v>45565.98</v>
      </c>
      <c r="M485" s="31" t="str">
        <f>IF(TabProd[[#This Row],[Amount Charged]]&lt;&gt;TabProd[[#This Row],[Value]],TabProd[[#This Row],[Amount Charged]]-TabProd[[#This Row],[Value]],"")</f>
        <v/>
      </c>
      <c r="N485" s="24">
        <v>5762</v>
      </c>
      <c r="O485" s="27"/>
      <c r="P485" s="37">
        <v>1967</v>
      </c>
      <c r="Q485" s="34">
        <v>45565.98</v>
      </c>
      <c r="R485" s="16">
        <v>46161</v>
      </c>
      <c r="S485" s="15">
        <f t="shared" si="28"/>
        <v>20</v>
      </c>
      <c r="T485" s="38"/>
      <c r="U485" s="34"/>
      <c r="V485" s="16"/>
      <c r="W485" s="15" t="str">
        <f t="shared" si="29"/>
        <v/>
      </c>
      <c r="X485" s="23">
        <f>TabProd[[#This Row],[Value]]-TabProd[[#This Row],[InvoiceTotal Value]]-TabProd[[#This Row],[Rental Equipment Invoice Value]]+AR485</f>
        <v>0</v>
      </c>
      <c r="Y485" s="14">
        <v>16</v>
      </c>
      <c r="Z485" s="14"/>
      <c r="AA485" s="15">
        <f t="shared" si="30"/>
        <v>16</v>
      </c>
      <c r="AB485" s="13">
        <v>45565.98</v>
      </c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20">
        <f t="shared" si="31"/>
        <v>45565.98</v>
      </c>
      <c r="AQ485" s="13">
        <f>IF(TabProd[[#This Row],[Total Daily]]=0,"",TabProd[[#This Row],[Total]]/TabProd[[#This Row],[Total Daily]])</f>
        <v>2847.8737500000002</v>
      </c>
    </row>
    <row r="486" spans="1:43" x14ac:dyDescent="0.3">
      <c r="A486" s="26">
        <v>46113</v>
      </c>
      <c r="B486" s="24"/>
      <c r="C486" s="14"/>
      <c r="D486" s="22">
        <v>3649</v>
      </c>
      <c r="E486" s="15" t="s">
        <v>11</v>
      </c>
      <c r="F486" s="15" t="s">
        <v>43</v>
      </c>
      <c r="G486" s="15" t="s">
        <v>100</v>
      </c>
      <c r="H486" s="22">
        <v>5297</v>
      </c>
      <c r="I486" s="27">
        <v>46138</v>
      </c>
      <c r="J486" s="27">
        <v>46152</v>
      </c>
      <c r="K486" s="28">
        <v>49820.85</v>
      </c>
      <c r="L486" s="29">
        <f>SUM(TabProd[[#This Row],[Personal]:[Engineering]])</f>
        <v>49820.85</v>
      </c>
      <c r="M486" s="31" t="str">
        <f>IF(TabProd[[#This Row],[Amount Charged]]&lt;&gt;TabProd[[#This Row],[Value]],TabProd[[#This Row],[Amount Charged]]-TabProd[[#This Row],[Value]],"")</f>
        <v/>
      </c>
      <c r="N486" s="24">
        <v>5746</v>
      </c>
      <c r="O486" s="27">
        <v>46202</v>
      </c>
      <c r="P486" s="37"/>
      <c r="Q486" s="34"/>
      <c r="R486" s="16"/>
      <c r="S486" s="15" t="str">
        <f t="shared" ref="S486:S549" si="32">IF(R486="","",R486-J486)</f>
        <v/>
      </c>
      <c r="T486" s="38"/>
      <c r="U486" s="34"/>
      <c r="V486" s="16"/>
      <c r="W486" s="15" t="str">
        <f t="shared" ref="W486:W549" si="33">IF(V486="","",V486-J486)</f>
        <v/>
      </c>
      <c r="X486" s="23">
        <f>TabProd[[#This Row],[Value]]-TabProd[[#This Row],[InvoiceTotal Value]]-TabProd[[#This Row],[Rental Equipment Invoice Value]]+AR486</f>
        <v>49820.85</v>
      </c>
      <c r="Y486" s="14">
        <v>15</v>
      </c>
      <c r="Z486" s="14"/>
      <c r="AA486" s="15">
        <f t="shared" ref="AA486:AA549" si="34">SUM(Y486:Z486)</f>
        <v>15</v>
      </c>
      <c r="AB486" s="13">
        <v>42072</v>
      </c>
      <c r="AC486" s="13"/>
      <c r="AD486" s="13">
        <v>1296</v>
      </c>
      <c r="AE486" s="13"/>
      <c r="AF486" s="13"/>
      <c r="AG486" s="13">
        <v>6047.85</v>
      </c>
      <c r="AH486" s="13"/>
      <c r="AI486" s="13"/>
      <c r="AJ486" s="13"/>
      <c r="AK486" s="13"/>
      <c r="AL486" s="13"/>
      <c r="AM486" s="13"/>
      <c r="AN486" s="13">
        <v>405</v>
      </c>
      <c r="AO486" s="13"/>
      <c r="AP486" s="20">
        <f t="shared" ref="AP486:AP549" si="35">SUM(AB486:AO486)</f>
        <v>49820.85</v>
      </c>
      <c r="AQ486" s="13">
        <f>IF(TabProd[[#This Row],[Total Daily]]=0,"",TabProd[[#This Row],[Total]]/TabProd[[#This Row],[Total Daily]])</f>
        <v>3321.39</v>
      </c>
    </row>
    <row r="487" spans="1:43" x14ac:dyDescent="0.3">
      <c r="A487" s="26">
        <v>46143</v>
      </c>
      <c r="B487" s="24"/>
      <c r="C487" s="14"/>
      <c r="D487" s="22">
        <v>3818</v>
      </c>
      <c r="E487" s="15" t="s">
        <v>11</v>
      </c>
      <c r="F487" s="15" t="s">
        <v>35</v>
      </c>
      <c r="G487" s="15" t="s">
        <v>177</v>
      </c>
      <c r="H487" s="22">
        <v>5276</v>
      </c>
      <c r="I487" s="27">
        <v>46138</v>
      </c>
      <c r="J487" s="27">
        <v>46152</v>
      </c>
      <c r="K487" s="28">
        <v>86731.12</v>
      </c>
      <c r="L487" s="29">
        <f>SUM(TabProd[[#This Row],[Personal]:[Engineering]])</f>
        <v>86731.12</v>
      </c>
      <c r="M487" s="31" t="str">
        <f>IF(TabProd[[#This Row],[Amount Charged]]&lt;&gt;TabProd[[#This Row],[Value]],TabProd[[#This Row],[Amount Charged]]-TabProd[[#This Row],[Value]],"")</f>
        <v/>
      </c>
      <c r="N487" s="24">
        <v>5729</v>
      </c>
      <c r="O487" s="27">
        <v>46162</v>
      </c>
      <c r="P487" s="37">
        <v>1191</v>
      </c>
      <c r="Q487" s="34">
        <v>86731.12</v>
      </c>
      <c r="R487" s="16">
        <v>46174</v>
      </c>
      <c r="S487" s="15">
        <f t="shared" si="32"/>
        <v>22</v>
      </c>
      <c r="T487" s="38"/>
      <c r="U487" s="34"/>
      <c r="V487" s="16"/>
      <c r="W487" s="15" t="str">
        <f t="shared" si="33"/>
        <v/>
      </c>
      <c r="X487" s="23">
        <f>TabProd[[#This Row],[Value]]-TabProd[[#This Row],[InvoiceTotal Value]]-TabProd[[#This Row],[Rental Equipment Invoice Value]]+AR487</f>
        <v>0</v>
      </c>
      <c r="Y487" s="14">
        <v>27</v>
      </c>
      <c r="Z487" s="14"/>
      <c r="AA487" s="15">
        <f t="shared" si="34"/>
        <v>27</v>
      </c>
      <c r="AB487" s="13">
        <v>86673.76</v>
      </c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>
        <v>57.360000000000582</v>
      </c>
      <c r="AN487" s="13"/>
      <c r="AO487" s="13"/>
      <c r="AP487" s="20">
        <f t="shared" si="35"/>
        <v>86731.12</v>
      </c>
      <c r="AQ487" s="13">
        <f>IF(TabProd[[#This Row],[Total Daily]]=0,"",TabProd[[#This Row],[Total]]/TabProd[[#This Row],[Total Daily]])</f>
        <v>3212.2637037037034</v>
      </c>
    </row>
    <row r="488" spans="1:43" x14ac:dyDescent="0.3">
      <c r="A488" s="26">
        <v>46113</v>
      </c>
      <c r="B488" s="24"/>
      <c r="C488" s="14"/>
      <c r="D488" s="22">
        <v>3818</v>
      </c>
      <c r="E488" s="15" t="s">
        <v>11</v>
      </c>
      <c r="F488" s="15" t="s">
        <v>35</v>
      </c>
      <c r="G488" s="15" t="s">
        <v>177</v>
      </c>
      <c r="H488" s="22">
        <v>5276</v>
      </c>
      <c r="I488" s="27">
        <v>46138</v>
      </c>
      <c r="J488" s="27">
        <v>46152</v>
      </c>
      <c r="K488" s="28">
        <v>35000</v>
      </c>
      <c r="L488" s="29">
        <f>SUM(TabProd[[#This Row],[Personal]:[Engineering]])</f>
        <v>35000</v>
      </c>
      <c r="M488" s="31" t="str">
        <f>IF(TabProd[[#This Row],[Amount Charged]]&lt;&gt;TabProd[[#This Row],[Value]],TabProd[[#This Row],[Amount Charged]]-TabProd[[#This Row],[Value]],"")</f>
        <v/>
      </c>
      <c r="N488" s="24">
        <v>5729</v>
      </c>
      <c r="O488" s="27">
        <v>46162</v>
      </c>
      <c r="P488" s="37">
        <v>1991</v>
      </c>
      <c r="Q488" s="34">
        <v>35000</v>
      </c>
      <c r="R488" s="16">
        <v>46174</v>
      </c>
      <c r="S488" s="15">
        <f t="shared" si="32"/>
        <v>22</v>
      </c>
      <c r="T488" s="38"/>
      <c r="U488" s="34"/>
      <c r="V488" s="16"/>
      <c r="W488" s="15" t="str">
        <f t="shared" si="33"/>
        <v/>
      </c>
      <c r="X488" s="23">
        <f>TabProd[[#This Row],[Value]]-TabProd[[#This Row],[InvoiceTotal Value]]-TabProd[[#This Row],[Rental Equipment Invoice Value]]+AR488</f>
        <v>0</v>
      </c>
      <c r="Y488" s="14">
        <v>15</v>
      </c>
      <c r="Z488" s="14"/>
      <c r="AA488" s="15">
        <f t="shared" si="34"/>
        <v>15</v>
      </c>
      <c r="AB488" s="13">
        <v>35000</v>
      </c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20">
        <f t="shared" si="35"/>
        <v>35000</v>
      </c>
      <c r="AQ488" s="13">
        <f>IF(TabProd[[#This Row],[Total Daily]]=0,"",TabProd[[#This Row],[Total]]/TabProd[[#This Row],[Total Daily]])</f>
        <v>2333.3333333333335</v>
      </c>
    </row>
    <row r="489" spans="1:43" x14ac:dyDescent="0.3">
      <c r="A489" s="26">
        <v>46143</v>
      </c>
      <c r="B489" s="24"/>
      <c r="C489" s="14"/>
      <c r="D489" s="22">
        <v>3649</v>
      </c>
      <c r="E489" s="15" t="s">
        <v>11</v>
      </c>
      <c r="F489" s="15" t="s">
        <v>43</v>
      </c>
      <c r="G489" s="15" t="s">
        <v>100</v>
      </c>
      <c r="H489" s="22">
        <v>5297</v>
      </c>
      <c r="I489" s="27">
        <v>46138</v>
      </c>
      <c r="J489" s="27">
        <v>46152</v>
      </c>
      <c r="K489" s="28">
        <v>116620.35</v>
      </c>
      <c r="L489" s="29">
        <f>SUM(TabProd[[#This Row],[Personal]:[Engineering]])</f>
        <v>116620.35</v>
      </c>
      <c r="M489" s="31" t="str">
        <f>IF(TabProd[[#This Row],[Amount Charged]]&lt;&gt;TabProd[[#This Row],[Value]],TabProd[[#This Row],[Amount Charged]]-TabProd[[#This Row],[Value]],"")</f>
        <v/>
      </c>
      <c r="N489" s="24">
        <v>5746</v>
      </c>
      <c r="O489" s="27">
        <v>46202</v>
      </c>
      <c r="P489" s="37"/>
      <c r="Q489" s="34"/>
      <c r="R489" s="16"/>
      <c r="S489" s="15" t="str">
        <f t="shared" si="32"/>
        <v/>
      </c>
      <c r="T489" s="38"/>
      <c r="U489" s="34"/>
      <c r="V489" s="16"/>
      <c r="W489" s="15" t="str">
        <f t="shared" si="33"/>
        <v/>
      </c>
      <c r="X489" s="23">
        <f>TabProd[[#This Row],[Value]]-TabProd[[#This Row],[InvoiceTotal Value]]-TabProd[[#This Row],[Rental Equipment Invoice Value]]+AR489</f>
        <v>116620.35</v>
      </c>
      <c r="Y489" s="14">
        <v>30</v>
      </c>
      <c r="Z489" s="14"/>
      <c r="AA489" s="15">
        <f t="shared" si="34"/>
        <v>30</v>
      </c>
      <c r="AB489" s="13">
        <v>88351.2</v>
      </c>
      <c r="AC489" s="13"/>
      <c r="AD489" s="13">
        <v>1296</v>
      </c>
      <c r="AE489" s="13"/>
      <c r="AF489" s="13"/>
      <c r="AG489" s="13">
        <v>24192.15</v>
      </c>
      <c r="AH489" s="13">
        <v>3186</v>
      </c>
      <c r="AI489" s="13"/>
      <c r="AJ489" s="13"/>
      <c r="AK489" s="13"/>
      <c r="AL489" s="13"/>
      <c r="AM489" s="13"/>
      <c r="AN489" s="13">
        <v>-405</v>
      </c>
      <c r="AO489" s="13"/>
      <c r="AP489" s="20">
        <f t="shared" si="35"/>
        <v>116620.35</v>
      </c>
      <c r="AQ489" s="13">
        <f>IF(TabProd[[#This Row],[Total Daily]]=0,"",TabProd[[#This Row],[Total]]/TabProd[[#This Row],[Total Daily]])</f>
        <v>3887.3450000000003</v>
      </c>
    </row>
    <row r="490" spans="1:43" x14ac:dyDescent="0.3">
      <c r="A490" s="26">
        <v>46143</v>
      </c>
      <c r="B490" s="24" t="s">
        <v>101</v>
      </c>
      <c r="C490" s="14"/>
      <c r="D490" s="22">
        <v>3814</v>
      </c>
      <c r="E490" s="15" t="s">
        <v>9</v>
      </c>
      <c r="F490" s="15" t="s">
        <v>53</v>
      </c>
      <c r="G490" s="15" t="s">
        <v>135</v>
      </c>
      <c r="H490" s="22">
        <v>3610</v>
      </c>
      <c r="I490" s="27">
        <v>46139</v>
      </c>
      <c r="J490" s="27">
        <v>46153</v>
      </c>
      <c r="K490" s="28">
        <v>33040</v>
      </c>
      <c r="L490" s="29">
        <f>SUM(TabProd[[#This Row],[Personal]:[Engineering]])</f>
        <v>33040</v>
      </c>
      <c r="M490" s="31" t="str">
        <f>IF(TabProd[[#This Row],[Amount Charged]]&lt;&gt;TabProd[[#This Row],[Value]],TabProd[[#This Row],[Amount Charged]]-TabProd[[#This Row],[Value]],"")</f>
        <v/>
      </c>
      <c r="N490" s="24">
        <v>5734</v>
      </c>
      <c r="O490" s="27">
        <v>46163</v>
      </c>
      <c r="P490" s="37">
        <v>1981</v>
      </c>
      <c r="Q490" s="34">
        <v>33040</v>
      </c>
      <c r="R490" s="16">
        <v>46167</v>
      </c>
      <c r="S490" s="15">
        <f t="shared" si="32"/>
        <v>14</v>
      </c>
      <c r="T490" s="38"/>
      <c r="U490" s="34"/>
      <c r="V490" s="16"/>
      <c r="W490" s="15" t="str">
        <f t="shared" si="33"/>
        <v/>
      </c>
      <c r="X490" s="23">
        <f>TabProd[[#This Row],[Value]]-TabProd[[#This Row],[InvoiceTotal Value]]-TabProd[[#This Row],[Rental Equipment Invoice Value]]+AR490</f>
        <v>0</v>
      </c>
      <c r="Y490" s="14">
        <v>26</v>
      </c>
      <c r="Z490" s="14"/>
      <c r="AA490" s="15">
        <f t="shared" si="34"/>
        <v>26</v>
      </c>
      <c r="AB490" s="13">
        <v>33040</v>
      </c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20">
        <f t="shared" si="35"/>
        <v>33040</v>
      </c>
      <c r="AQ490" s="13">
        <f>IF(TabProd[[#This Row],[Total Daily]]=0,"",TabProd[[#This Row],[Total]]/TabProd[[#This Row],[Total Daily]])</f>
        <v>1270.7692307692307</v>
      </c>
    </row>
    <row r="491" spans="1:43" x14ac:dyDescent="0.3">
      <c r="A491" s="26">
        <v>46113</v>
      </c>
      <c r="B491" s="24" t="s">
        <v>101</v>
      </c>
      <c r="C491" s="14"/>
      <c r="D491" s="22">
        <v>3814</v>
      </c>
      <c r="E491" s="15" t="s">
        <v>9</v>
      </c>
      <c r="F491" s="15" t="s">
        <v>53</v>
      </c>
      <c r="G491" s="15" t="s">
        <v>135</v>
      </c>
      <c r="H491" s="22">
        <v>3610</v>
      </c>
      <c r="I491" s="27">
        <v>46139</v>
      </c>
      <c r="J491" s="27">
        <v>46153</v>
      </c>
      <c r="K491" s="28">
        <v>34804</v>
      </c>
      <c r="L491" s="29">
        <f>SUM(TabProd[[#This Row],[Personal]:[Engineering]])</f>
        <v>34804</v>
      </c>
      <c r="M491" s="31" t="str">
        <f>IF(TabProd[[#This Row],[Amount Charged]]&lt;&gt;TabProd[[#This Row],[Value]],TabProd[[#This Row],[Amount Charged]]-TabProd[[#This Row],[Value]],"")</f>
        <v/>
      </c>
      <c r="N491" s="24">
        <v>5734</v>
      </c>
      <c r="O491" s="27">
        <v>46163</v>
      </c>
      <c r="P491" s="37">
        <v>1981</v>
      </c>
      <c r="Q491" s="34">
        <v>34804</v>
      </c>
      <c r="R491" s="16">
        <v>46167</v>
      </c>
      <c r="S491" s="15">
        <f t="shared" si="32"/>
        <v>14</v>
      </c>
      <c r="T491" s="38"/>
      <c r="U491" s="34"/>
      <c r="V491" s="16"/>
      <c r="W491" s="15" t="str">
        <f t="shared" si="33"/>
        <v/>
      </c>
      <c r="X491" s="23">
        <f>TabProd[[#This Row],[Value]]-TabProd[[#This Row],[InvoiceTotal Value]]-TabProd[[#This Row],[Rental Equipment Invoice Value]]+AR491</f>
        <v>0</v>
      </c>
      <c r="Y491" s="14">
        <v>12</v>
      </c>
      <c r="Z491" s="14"/>
      <c r="AA491" s="15">
        <f t="shared" si="34"/>
        <v>12</v>
      </c>
      <c r="AB491" s="13">
        <v>34804</v>
      </c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20">
        <f t="shared" si="35"/>
        <v>34804</v>
      </c>
      <c r="AQ491" s="13">
        <f>IF(TabProd[[#This Row],[Total Daily]]=0,"",TabProd[[#This Row],[Total]]/TabProd[[#This Row],[Total Daily]])</f>
        <v>2900.3333333333335</v>
      </c>
    </row>
    <row r="492" spans="1:43" x14ac:dyDescent="0.3">
      <c r="A492" s="26">
        <v>46143</v>
      </c>
      <c r="B492" s="24"/>
      <c r="C492" s="14"/>
      <c r="D492" s="22">
        <v>3738</v>
      </c>
      <c r="E492" s="15" t="s">
        <v>12</v>
      </c>
      <c r="F492" s="15" t="s">
        <v>50</v>
      </c>
      <c r="G492" s="15" t="s">
        <v>142</v>
      </c>
      <c r="H492" s="22">
        <v>5476</v>
      </c>
      <c r="I492" s="27">
        <v>46140</v>
      </c>
      <c r="J492" s="27">
        <v>46154</v>
      </c>
      <c r="K492" s="28">
        <v>186473.24</v>
      </c>
      <c r="L492" s="29">
        <f>SUM(TabProd[[#This Row],[Personal]:[Engineering]])</f>
        <v>186473.24</v>
      </c>
      <c r="M492" s="31" t="str">
        <f>IF(TabProd[[#This Row],[Amount Charged]]&lt;&gt;TabProd[[#This Row],[Value]],TabProd[[#This Row],[Amount Charged]]-TabProd[[#This Row],[Value]],"")</f>
        <v/>
      </c>
      <c r="N492" s="24">
        <v>5775</v>
      </c>
      <c r="O492" s="27">
        <v>46163</v>
      </c>
      <c r="P492" s="37"/>
      <c r="Q492" s="34"/>
      <c r="R492" s="16"/>
      <c r="S492" s="15" t="str">
        <f t="shared" si="32"/>
        <v/>
      </c>
      <c r="T492" s="38"/>
      <c r="U492" s="34"/>
      <c r="V492" s="16"/>
      <c r="W492" s="15" t="str">
        <f t="shared" si="33"/>
        <v/>
      </c>
      <c r="X492" s="23">
        <f>TabProd[[#This Row],[Value]]-TabProd[[#This Row],[InvoiceTotal Value]]-TabProd[[#This Row],[Rental Equipment Invoice Value]]+AR492</f>
        <v>186473.24</v>
      </c>
      <c r="Y492" s="14">
        <v>41</v>
      </c>
      <c r="Z492" s="14"/>
      <c r="AA492" s="15">
        <f t="shared" si="34"/>
        <v>41</v>
      </c>
      <c r="AB492" s="13">
        <v>108114.72</v>
      </c>
      <c r="AC492" s="13"/>
      <c r="AD492" s="13">
        <v>3430.65</v>
      </c>
      <c r="AE492" s="13"/>
      <c r="AF492" s="13"/>
      <c r="AG492" s="13">
        <v>57253.919999999998</v>
      </c>
      <c r="AH492" s="13"/>
      <c r="AI492" s="13"/>
      <c r="AJ492" s="13">
        <v>13284.48</v>
      </c>
      <c r="AK492" s="13"/>
      <c r="AL492" s="13">
        <v>4389.4700000000012</v>
      </c>
      <c r="AM492" s="13"/>
      <c r="AN492" s="13"/>
      <c r="AO492" s="13"/>
      <c r="AP492" s="20">
        <f t="shared" si="35"/>
        <v>186473.24</v>
      </c>
      <c r="AQ492" s="13">
        <f>IF(TabProd[[#This Row],[Total Daily]]=0,"",TabProd[[#This Row],[Total]]/TabProd[[#This Row],[Total Daily]])</f>
        <v>4548.1278048780487</v>
      </c>
    </row>
    <row r="493" spans="1:43" x14ac:dyDescent="0.3">
      <c r="A493" s="26">
        <v>46143</v>
      </c>
      <c r="B493" s="24" t="s">
        <v>101</v>
      </c>
      <c r="C493" s="14"/>
      <c r="D493" s="22">
        <v>3665</v>
      </c>
      <c r="E493" s="15" t="s">
        <v>12</v>
      </c>
      <c r="F493" s="15" t="s">
        <v>28</v>
      </c>
      <c r="G493" s="15" t="s">
        <v>145</v>
      </c>
      <c r="H493" s="22">
        <v>5304</v>
      </c>
      <c r="I493" s="27">
        <v>46140</v>
      </c>
      <c r="J493" s="27">
        <v>46156</v>
      </c>
      <c r="K493" s="28">
        <v>119720.87</v>
      </c>
      <c r="L493" s="29">
        <f>SUM(TabProd[[#This Row],[Personal]:[Engineering]])</f>
        <v>119720.87</v>
      </c>
      <c r="M493" s="31" t="str">
        <f>IF(TabProd[[#This Row],[Amount Charged]]&lt;&gt;TabProd[[#This Row],[Value]],TabProd[[#This Row],[Amount Charged]]-TabProd[[#This Row],[Value]],"")</f>
        <v/>
      </c>
      <c r="N493" s="24">
        <v>5743</v>
      </c>
      <c r="O493" s="27">
        <v>46157</v>
      </c>
      <c r="P493" s="37">
        <v>1984</v>
      </c>
      <c r="Q493" s="34">
        <v>83970.87</v>
      </c>
      <c r="R493" s="16">
        <v>46167</v>
      </c>
      <c r="S493" s="15">
        <f t="shared" si="32"/>
        <v>11</v>
      </c>
      <c r="T493" s="38">
        <v>1224</v>
      </c>
      <c r="U493" s="34">
        <v>35750</v>
      </c>
      <c r="V493" s="16">
        <v>46167</v>
      </c>
      <c r="W493" s="15">
        <f t="shared" si="33"/>
        <v>11</v>
      </c>
      <c r="X493" s="23">
        <f>TabProd[[#This Row],[Value]]-TabProd[[#This Row],[InvoiceTotal Value]]-TabProd[[#This Row],[Rental Equipment Invoice Value]]+AR493</f>
        <v>0</v>
      </c>
      <c r="Y493" s="14">
        <v>36</v>
      </c>
      <c r="Z493" s="14"/>
      <c r="AA493" s="15">
        <f t="shared" si="34"/>
        <v>36</v>
      </c>
      <c r="AB493" s="13">
        <v>74421</v>
      </c>
      <c r="AC493" s="13">
        <v>4631</v>
      </c>
      <c r="AD493" s="13">
        <v>1677.2999999999993</v>
      </c>
      <c r="AE493" s="13">
        <v>2662.7</v>
      </c>
      <c r="AF493" s="13"/>
      <c r="AG493" s="13">
        <v>35750</v>
      </c>
      <c r="AH493" s="13"/>
      <c r="AI493" s="13"/>
      <c r="AJ493" s="13"/>
      <c r="AK493" s="13"/>
      <c r="AL493" s="13">
        <v>578.87</v>
      </c>
      <c r="AM493" s="13"/>
      <c r="AN493" s="13"/>
      <c r="AO493" s="13"/>
      <c r="AP493" s="20">
        <f t="shared" si="35"/>
        <v>119720.87</v>
      </c>
      <c r="AQ493" s="13">
        <f>IF(TabProd[[#This Row],[Total Daily]]=0,"",TabProd[[#This Row],[Total]]/TabProd[[#This Row],[Total Daily]])</f>
        <v>3325.5797222222222</v>
      </c>
    </row>
    <row r="494" spans="1:43" x14ac:dyDescent="0.3">
      <c r="A494" s="26">
        <v>46113</v>
      </c>
      <c r="B494" s="24" t="s">
        <v>101</v>
      </c>
      <c r="C494" s="14"/>
      <c r="D494" s="22">
        <v>3665</v>
      </c>
      <c r="E494" s="15" t="s">
        <v>12</v>
      </c>
      <c r="F494" s="15" t="s">
        <v>28</v>
      </c>
      <c r="G494" s="15" t="s">
        <v>145</v>
      </c>
      <c r="H494" s="22">
        <v>5304</v>
      </c>
      <c r="I494" s="27">
        <v>46140</v>
      </c>
      <c r="J494" s="27">
        <v>46156</v>
      </c>
      <c r="K494" s="28">
        <v>60390.16</v>
      </c>
      <c r="L494" s="29">
        <f>SUM(TabProd[[#This Row],[Personal]:[Engineering]])</f>
        <v>60390.16</v>
      </c>
      <c r="M494" s="31" t="str">
        <f>IF(TabProd[[#This Row],[Amount Charged]]&lt;&gt;TabProd[[#This Row],[Value]],TabProd[[#This Row],[Amount Charged]]-TabProd[[#This Row],[Value]],"")</f>
        <v/>
      </c>
      <c r="N494" s="24">
        <v>5743</v>
      </c>
      <c r="O494" s="27">
        <v>46157</v>
      </c>
      <c r="P494" s="37">
        <v>1984</v>
      </c>
      <c r="Q494" s="34">
        <v>49390.16</v>
      </c>
      <c r="R494" s="16">
        <v>46167</v>
      </c>
      <c r="S494" s="15">
        <f t="shared" si="32"/>
        <v>11</v>
      </c>
      <c r="T494" s="38">
        <v>1224</v>
      </c>
      <c r="U494" s="34">
        <v>11000</v>
      </c>
      <c r="V494" s="16">
        <v>46167</v>
      </c>
      <c r="W494" s="15">
        <f t="shared" si="33"/>
        <v>11</v>
      </c>
      <c r="X494" s="23">
        <f>TabProd[[#This Row],[Value]]-TabProd[[#This Row],[InvoiceTotal Value]]-TabProd[[#This Row],[Rental Equipment Invoice Value]]+AR494</f>
        <v>0</v>
      </c>
      <c r="Y494" s="14">
        <v>15</v>
      </c>
      <c r="Z494" s="14"/>
      <c r="AA494" s="15">
        <f t="shared" si="34"/>
        <v>15</v>
      </c>
      <c r="AB494" s="13">
        <v>34960</v>
      </c>
      <c r="AC494" s="13"/>
      <c r="AD494" s="13">
        <v>12300</v>
      </c>
      <c r="AE494" s="13">
        <v>2130.16</v>
      </c>
      <c r="AF494" s="13"/>
      <c r="AG494" s="13">
        <v>11000</v>
      </c>
      <c r="AH494" s="13"/>
      <c r="AI494" s="13"/>
      <c r="AJ494" s="13"/>
      <c r="AK494" s="13"/>
      <c r="AL494" s="13"/>
      <c r="AM494" s="13"/>
      <c r="AN494" s="13"/>
      <c r="AO494" s="13"/>
      <c r="AP494" s="20">
        <f t="shared" si="35"/>
        <v>60390.16</v>
      </c>
      <c r="AQ494" s="13">
        <f>IF(TabProd[[#This Row],[Total Daily]]=0,"",TabProd[[#This Row],[Total]]/TabProd[[#This Row],[Total Daily]])</f>
        <v>4026.010666666667</v>
      </c>
    </row>
    <row r="495" spans="1:43" x14ac:dyDescent="0.3">
      <c r="A495" s="26">
        <v>46113</v>
      </c>
      <c r="B495" s="24"/>
      <c r="C495" s="14"/>
      <c r="D495" s="22">
        <v>3730</v>
      </c>
      <c r="E495" s="15" t="s">
        <v>12</v>
      </c>
      <c r="F495" s="15" t="s">
        <v>50</v>
      </c>
      <c r="G495" s="15" t="s">
        <v>142</v>
      </c>
      <c r="H495" s="22">
        <v>4834</v>
      </c>
      <c r="I495" s="27">
        <v>46141</v>
      </c>
      <c r="J495" s="27">
        <v>46175</v>
      </c>
      <c r="K495" s="28">
        <v>79734.740000000005</v>
      </c>
      <c r="L495" s="29">
        <f>SUM(TabProd[[#This Row],[Personal]:[Engineering]])</f>
        <v>79734.740000000005</v>
      </c>
      <c r="M495" s="31" t="str">
        <f>IF(TabProd[[#This Row],[Amount Charged]]&lt;&gt;TabProd[[#This Row],[Value]],TabProd[[#This Row],[Amount Charged]]-TabProd[[#This Row],[Value]],"")</f>
        <v/>
      </c>
      <c r="N495" s="24">
        <v>5756</v>
      </c>
      <c r="O495" s="27"/>
      <c r="P495" s="37"/>
      <c r="Q495" s="34"/>
      <c r="R495" s="16"/>
      <c r="S495" s="15" t="str">
        <f t="shared" si="32"/>
        <v/>
      </c>
      <c r="T495" s="38"/>
      <c r="U495" s="34"/>
      <c r="V495" s="16"/>
      <c r="W495" s="15" t="str">
        <f t="shared" si="33"/>
        <v/>
      </c>
      <c r="X495" s="23">
        <f>TabProd[[#This Row],[Value]]-TabProd[[#This Row],[InvoiceTotal Value]]-TabProd[[#This Row],[Rental Equipment Invoice Value]]+AR495</f>
        <v>79734.740000000005</v>
      </c>
      <c r="Y495" s="14">
        <v>21</v>
      </c>
      <c r="Z495" s="14"/>
      <c r="AA495" s="15">
        <f t="shared" si="34"/>
        <v>21</v>
      </c>
      <c r="AB495" s="13">
        <v>55375.32</v>
      </c>
      <c r="AC495" s="13"/>
      <c r="AD495" s="13">
        <v>13903.7</v>
      </c>
      <c r="AE495" s="13"/>
      <c r="AF495" s="13"/>
      <c r="AG495" s="13">
        <v>10455.719999999999</v>
      </c>
      <c r="AH495" s="13"/>
      <c r="AI495" s="13"/>
      <c r="AJ495" s="13"/>
      <c r="AK495" s="13"/>
      <c r="AL495" s="13"/>
      <c r="AM495" s="13"/>
      <c r="AN495" s="13"/>
      <c r="AO495" s="13"/>
      <c r="AP495" s="20">
        <f t="shared" si="35"/>
        <v>79734.740000000005</v>
      </c>
      <c r="AQ495" s="13">
        <f>IF(TabProd[[#This Row],[Total Daily]]=0,"",TabProd[[#This Row],[Total]]/TabProd[[#This Row],[Total Daily]])</f>
        <v>3796.8923809523812</v>
      </c>
    </row>
    <row r="496" spans="1:43" x14ac:dyDescent="0.3">
      <c r="A496" s="26">
        <v>46174</v>
      </c>
      <c r="B496" s="24"/>
      <c r="C496" s="14"/>
      <c r="D496" s="22">
        <v>3730</v>
      </c>
      <c r="E496" s="15" t="s">
        <v>12</v>
      </c>
      <c r="F496" s="15" t="s">
        <v>50</v>
      </c>
      <c r="G496" s="15" t="s">
        <v>142</v>
      </c>
      <c r="H496" s="22">
        <v>4834</v>
      </c>
      <c r="I496" s="27">
        <v>46141</v>
      </c>
      <c r="J496" s="27">
        <v>46175</v>
      </c>
      <c r="K496" s="28"/>
      <c r="L496" s="29">
        <f>SUM(TabProd[[#This Row],[Personal]:[Engineering]])</f>
        <v>0</v>
      </c>
      <c r="M496" s="31" t="str">
        <f>IF(TabProd[[#This Row],[Amount Charged]]&lt;&gt;TabProd[[#This Row],[Value]],TabProd[[#This Row],[Amount Charged]]-TabProd[[#This Row],[Value]],"")</f>
        <v/>
      </c>
      <c r="N496" s="24">
        <v>5756</v>
      </c>
      <c r="O496" s="27"/>
      <c r="P496" s="37"/>
      <c r="Q496" s="34"/>
      <c r="R496" s="16"/>
      <c r="S496" s="15" t="str">
        <f t="shared" si="32"/>
        <v/>
      </c>
      <c r="T496" s="38"/>
      <c r="U496" s="34"/>
      <c r="V496" s="16"/>
      <c r="W496" s="15" t="str">
        <f t="shared" si="33"/>
        <v/>
      </c>
      <c r="X496" s="23">
        <f>TabProd[[#This Row],[Value]]-TabProd[[#This Row],[InvoiceTotal Value]]-TabProd[[#This Row],[Rental Equipment Invoice Value]]+AR496</f>
        <v>0</v>
      </c>
      <c r="Y496" s="14"/>
      <c r="Z496" s="14"/>
      <c r="AA496" s="15">
        <f t="shared" si="34"/>
        <v>0</v>
      </c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20">
        <f t="shared" si="35"/>
        <v>0</v>
      </c>
      <c r="AQ496" s="13" t="str">
        <f>IF(TabProd[[#This Row],[Total Daily]]=0,"",TabProd[[#This Row],[Total]]/TabProd[[#This Row],[Total Daily]])</f>
        <v/>
      </c>
    </row>
    <row r="497" spans="1:43" x14ac:dyDescent="0.3">
      <c r="A497" s="26">
        <v>46143</v>
      </c>
      <c r="B497" s="24"/>
      <c r="C497" s="14"/>
      <c r="D497" s="22">
        <v>3730</v>
      </c>
      <c r="E497" s="15" t="s">
        <v>12</v>
      </c>
      <c r="F497" s="15" t="s">
        <v>50</v>
      </c>
      <c r="G497" s="15" t="s">
        <v>142</v>
      </c>
      <c r="H497" s="22">
        <v>4834</v>
      </c>
      <c r="I497" s="27">
        <v>46141</v>
      </c>
      <c r="J497" s="27">
        <v>46175</v>
      </c>
      <c r="K497" s="28">
        <v>264656.03999999998</v>
      </c>
      <c r="L497" s="29">
        <f>SUM(TabProd[[#This Row],[Personal]:[Engineering]])</f>
        <v>264656.04000000004</v>
      </c>
      <c r="M497" s="31" t="str">
        <f>IF(TabProd[[#This Row],[Amount Charged]]&lt;&gt;TabProd[[#This Row],[Value]],TabProd[[#This Row],[Amount Charged]]-TabProd[[#This Row],[Value]],"")</f>
        <v/>
      </c>
      <c r="N497" s="24">
        <v>5756</v>
      </c>
      <c r="O497" s="27"/>
      <c r="P497" s="37"/>
      <c r="Q497" s="34"/>
      <c r="R497" s="16"/>
      <c r="S497" s="15" t="str">
        <f t="shared" si="32"/>
        <v/>
      </c>
      <c r="T497" s="38"/>
      <c r="U497" s="34"/>
      <c r="V497" s="16"/>
      <c r="W497" s="15" t="str">
        <f t="shared" si="33"/>
        <v/>
      </c>
      <c r="X497" s="23">
        <f>TabProd[[#This Row],[Value]]-TabProd[[#This Row],[InvoiceTotal Value]]-TabProd[[#This Row],[Rental Equipment Invoice Value]]+AR497</f>
        <v>264656.04000000004</v>
      </c>
      <c r="Y497" s="14">
        <v>58</v>
      </c>
      <c r="Z497" s="14"/>
      <c r="AA497" s="15">
        <f t="shared" si="34"/>
        <v>58</v>
      </c>
      <c r="AB497" s="13">
        <v>159269.97</v>
      </c>
      <c r="AC497" s="13"/>
      <c r="AD497" s="13">
        <v>86.819999999999709</v>
      </c>
      <c r="AE497" s="13"/>
      <c r="AF497" s="13"/>
      <c r="AG497" s="13">
        <v>105299.25</v>
      </c>
      <c r="AH497" s="13"/>
      <c r="AI497" s="13"/>
      <c r="AJ497" s="13"/>
      <c r="AK497" s="13"/>
      <c r="AL497" s="13"/>
      <c r="AM497" s="13"/>
      <c r="AN497" s="13"/>
      <c r="AO497" s="13"/>
      <c r="AP497" s="20">
        <f t="shared" si="35"/>
        <v>264656.04000000004</v>
      </c>
      <c r="AQ497" s="13">
        <f>IF(TabProd[[#This Row],[Total Daily]]=0,"",TabProd[[#This Row],[Total]]/TabProd[[#This Row],[Total Daily]])</f>
        <v>4563.0351724137936</v>
      </c>
    </row>
    <row r="498" spans="1:43" x14ac:dyDescent="0.3">
      <c r="A498" s="26">
        <v>46143</v>
      </c>
      <c r="B498" s="24" t="s">
        <v>101</v>
      </c>
      <c r="C498" s="14"/>
      <c r="D498" s="22">
        <v>3672</v>
      </c>
      <c r="E498" s="15" t="s">
        <v>13</v>
      </c>
      <c r="F498" s="15" t="s">
        <v>191</v>
      </c>
      <c r="G498" s="15" t="s">
        <v>192</v>
      </c>
      <c r="H498" s="22">
        <v>5356</v>
      </c>
      <c r="I498" s="27">
        <v>46141</v>
      </c>
      <c r="J498" s="27">
        <v>46150</v>
      </c>
      <c r="K498" s="28">
        <v>108518.48</v>
      </c>
      <c r="L498" s="29">
        <f>SUM(TabProd[[#This Row],[Personal]:[Engineering]])</f>
        <v>108518.47999999998</v>
      </c>
      <c r="M498" s="31" t="str">
        <f>IF(TabProd[[#This Row],[Amount Charged]]&lt;&gt;TabProd[[#This Row],[Value]],TabProd[[#This Row],[Amount Charged]]-TabProd[[#This Row],[Value]],"")</f>
        <v/>
      </c>
      <c r="N498" s="24">
        <v>5741</v>
      </c>
      <c r="O498" s="27">
        <v>46157</v>
      </c>
      <c r="P498" s="37">
        <v>44</v>
      </c>
      <c r="Q498" s="34">
        <v>53320.12</v>
      </c>
      <c r="R498" s="16">
        <v>46164</v>
      </c>
      <c r="S498" s="15">
        <f t="shared" si="32"/>
        <v>14</v>
      </c>
      <c r="T498" s="38">
        <v>2572</v>
      </c>
      <c r="U498" s="34">
        <v>55198.359999999986</v>
      </c>
      <c r="V498" s="16">
        <v>46164</v>
      </c>
      <c r="W498" s="15">
        <f t="shared" si="33"/>
        <v>14</v>
      </c>
      <c r="X498" s="23">
        <f>TabProd[[#This Row],[Value]]-TabProd[[#This Row],[InvoiceTotal Value]]-TabProd[[#This Row],[Rental Equipment Invoice Value]]+AR498</f>
        <v>-7.2759576141834259E-12</v>
      </c>
      <c r="Y498" s="14">
        <v>12</v>
      </c>
      <c r="Z498" s="14"/>
      <c r="AA498" s="15">
        <f t="shared" si="34"/>
        <v>12</v>
      </c>
      <c r="AB498" s="13">
        <v>34014.400000000001</v>
      </c>
      <c r="AC498" s="13"/>
      <c r="AD498" s="13">
        <v>8253.7200000000012</v>
      </c>
      <c r="AE498" s="13"/>
      <c r="AF498" s="13"/>
      <c r="AG498" s="13">
        <v>39768.299999999988</v>
      </c>
      <c r="AH498" s="13">
        <v>15430.060000000001</v>
      </c>
      <c r="AI498" s="13"/>
      <c r="AJ498" s="13">
        <v>11052</v>
      </c>
      <c r="AK498" s="13"/>
      <c r="AL498" s="13"/>
      <c r="AM498" s="13"/>
      <c r="AN498" s="13"/>
      <c r="AO498" s="13"/>
      <c r="AP498" s="20">
        <f t="shared" si="35"/>
        <v>108518.47999999998</v>
      </c>
      <c r="AQ498" s="13">
        <f>IF(TabProd[[#This Row],[Total Daily]]=0,"",TabProd[[#This Row],[Total]]/TabProd[[#This Row],[Total Daily]])</f>
        <v>9043.2066666666651</v>
      </c>
    </row>
    <row r="499" spans="1:43" x14ac:dyDescent="0.3">
      <c r="A499" s="26">
        <v>46113</v>
      </c>
      <c r="B499" s="24" t="s">
        <v>101</v>
      </c>
      <c r="C499" s="14"/>
      <c r="D499" s="22">
        <v>3672</v>
      </c>
      <c r="E499" s="15" t="s">
        <v>13</v>
      </c>
      <c r="F499" s="15" t="s">
        <v>191</v>
      </c>
      <c r="G499" s="15" t="s">
        <v>192</v>
      </c>
      <c r="H499" s="22">
        <v>5356</v>
      </c>
      <c r="I499" s="27">
        <v>46141</v>
      </c>
      <c r="J499" s="27">
        <v>46150</v>
      </c>
      <c r="K499" s="28">
        <v>66660.460000000006</v>
      </c>
      <c r="L499" s="29">
        <f>SUM(TabProd[[#This Row],[Personal]:[Engineering]])</f>
        <v>66660.459999999992</v>
      </c>
      <c r="M499" s="31" t="str">
        <f>IF(TabProd[[#This Row],[Amount Charged]]&lt;&gt;TabProd[[#This Row],[Value]],TabProd[[#This Row],[Amount Charged]]-TabProd[[#This Row],[Value]],"")</f>
        <v/>
      </c>
      <c r="N499" s="24">
        <v>5741</v>
      </c>
      <c r="O499" s="27">
        <v>46157</v>
      </c>
      <c r="P499" s="37">
        <v>44</v>
      </c>
      <c r="Q499" s="34">
        <v>37379.56</v>
      </c>
      <c r="R499" s="16">
        <v>46164</v>
      </c>
      <c r="S499" s="15">
        <f t="shared" si="32"/>
        <v>14</v>
      </c>
      <c r="T499" s="38">
        <v>2572</v>
      </c>
      <c r="U499" s="34">
        <v>29280.899999999998</v>
      </c>
      <c r="V499" s="16">
        <v>46164</v>
      </c>
      <c r="W499" s="15">
        <f t="shared" si="33"/>
        <v>14</v>
      </c>
      <c r="X499" s="23">
        <f>TabProd[[#This Row],[Value]]-TabProd[[#This Row],[InvoiceTotal Value]]-TabProd[[#This Row],[Rental Equipment Invoice Value]]+AR499</f>
        <v>-3.637978807091713E-12</v>
      </c>
      <c r="Y499" s="14">
        <v>12</v>
      </c>
      <c r="Z499" s="14"/>
      <c r="AA499" s="15">
        <f t="shared" si="34"/>
        <v>12</v>
      </c>
      <c r="AB499" s="13">
        <v>30960</v>
      </c>
      <c r="AC499" s="13"/>
      <c r="AD499" s="13">
        <v>6419.56</v>
      </c>
      <c r="AE499" s="13"/>
      <c r="AF499" s="13"/>
      <c r="AG499" s="13">
        <v>25416.1</v>
      </c>
      <c r="AH499" s="13">
        <v>3864.8</v>
      </c>
      <c r="AI499" s="13"/>
      <c r="AJ499" s="13"/>
      <c r="AK499" s="13"/>
      <c r="AL499" s="13"/>
      <c r="AM499" s="13"/>
      <c r="AN499" s="13"/>
      <c r="AO499" s="13"/>
      <c r="AP499" s="20">
        <f t="shared" si="35"/>
        <v>66660.459999999992</v>
      </c>
      <c r="AQ499" s="13">
        <f>IF(TabProd[[#This Row],[Total Daily]]=0,"",TabProd[[#This Row],[Total]]/TabProd[[#This Row],[Total Daily]])</f>
        <v>5555.038333333333</v>
      </c>
    </row>
    <row r="500" spans="1:43" x14ac:dyDescent="0.3">
      <c r="A500" s="26">
        <v>46143</v>
      </c>
      <c r="B500" s="24"/>
      <c r="C500" s="14"/>
      <c r="D500" s="22">
        <v>3487</v>
      </c>
      <c r="E500" s="15" t="s">
        <v>10</v>
      </c>
      <c r="F500" s="15" t="s">
        <v>50</v>
      </c>
      <c r="G500" s="15" t="s">
        <v>103</v>
      </c>
      <c r="H500" s="22">
        <v>4964</v>
      </c>
      <c r="I500" s="27">
        <v>46143</v>
      </c>
      <c r="J500" s="27">
        <v>46173</v>
      </c>
      <c r="K500" s="28">
        <v>257710.37</v>
      </c>
      <c r="L500" s="29">
        <f>SUM(TabProd[[#This Row],[Personal]:[Engineering]])</f>
        <v>257710.37</v>
      </c>
      <c r="M500" s="31" t="str">
        <f>IF(TabProd[[#This Row],[Amount Charged]]&lt;&gt;TabProd[[#This Row],[Value]],TabProd[[#This Row],[Amount Charged]]-TabProd[[#This Row],[Value]],"")</f>
        <v/>
      </c>
      <c r="N500" s="24">
        <v>5766</v>
      </c>
      <c r="O500" s="27">
        <v>46176</v>
      </c>
      <c r="P500" s="37">
        <v>2026</v>
      </c>
      <c r="Q500" s="34">
        <v>235450.56</v>
      </c>
      <c r="R500" s="16">
        <v>46185</v>
      </c>
      <c r="S500" s="15">
        <f t="shared" si="32"/>
        <v>12</v>
      </c>
      <c r="T500" s="38">
        <v>1247</v>
      </c>
      <c r="U500" s="34">
        <v>22259.81</v>
      </c>
      <c r="V500" s="16">
        <v>46185</v>
      </c>
      <c r="W500" s="15">
        <f t="shared" si="33"/>
        <v>12</v>
      </c>
      <c r="X500" s="23">
        <f>TabProd[[#This Row],[Value]]-TabProd[[#This Row],[InvoiceTotal Value]]-TabProd[[#This Row],[Rental Equipment Invoice Value]]+AR500</f>
        <v>-3.637978807091713E-12</v>
      </c>
      <c r="Y500" s="14">
        <v>72</v>
      </c>
      <c r="Z500" s="14"/>
      <c r="AA500" s="15">
        <f t="shared" si="34"/>
        <v>72</v>
      </c>
      <c r="AB500" s="13">
        <v>165336.75</v>
      </c>
      <c r="AC500" s="13"/>
      <c r="AD500" s="13">
        <v>9153.81</v>
      </c>
      <c r="AE500" s="13"/>
      <c r="AF500" s="13"/>
      <c r="AG500" s="13">
        <v>22259.81</v>
      </c>
      <c r="AH500" s="13"/>
      <c r="AI500" s="13"/>
      <c r="AJ500" s="13"/>
      <c r="AK500" s="13"/>
      <c r="AL500" s="13"/>
      <c r="AM500" s="13"/>
      <c r="AN500" s="13"/>
      <c r="AO500" s="13">
        <v>60960</v>
      </c>
      <c r="AP500" s="20">
        <f t="shared" si="35"/>
        <v>257710.37</v>
      </c>
      <c r="AQ500" s="13">
        <f>IF(TabProd[[#This Row],[Total Daily]]=0,"",TabProd[[#This Row],[Total]]/TabProd[[#This Row],[Total Daily]])</f>
        <v>3579.3106944444444</v>
      </c>
    </row>
    <row r="501" spans="1:43" x14ac:dyDescent="0.3">
      <c r="A501" s="26">
        <v>46143</v>
      </c>
      <c r="B501" s="24"/>
      <c r="C501" s="14"/>
      <c r="D501" s="22">
        <v>3491</v>
      </c>
      <c r="E501" s="15" t="s">
        <v>10</v>
      </c>
      <c r="F501" s="15" t="s">
        <v>50</v>
      </c>
      <c r="G501" s="15" t="s">
        <v>115</v>
      </c>
      <c r="H501" s="22">
        <v>4964</v>
      </c>
      <c r="I501" s="27">
        <v>46143</v>
      </c>
      <c r="J501" s="27">
        <v>46173</v>
      </c>
      <c r="K501" s="28">
        <v>289370</v>
      </c>
      <c r="L501" s="29">
        <f>SUM(TabProd[[#This Row],[Personal]:[Engineering]])</f>
        <v>289370</v>
      </c>
      <c r="M501" s="31" t="str">
        <f>IF(TabProd[[#This Row],[Amount Charged]]&lt;&gt;TabProd[[#This Row],[Value]],TabProd[[#This Row],[Amount Charged]]-TabProd[[#This Row],[Value]],"")</f>
        <v/>
      </c>
      <c r="N501" s="24">
        <v>5769</v>
      </c>
      <c r="O501" s="27">
        <v>46175</v>
      </c>
      <c r="P501" s="37">
        <v>2014</v>
      </c>
      <c r="Q501" s="34">
        <v>267110.19</v>
      </c>
      <c r="R501" s="16">
        <v>46182</v>
      </c>
      <c r="S501" s="15">
        <f t="shared" si="32"/>
        <v>9</v>
      </c>
      <c r="T501" s="38">
        <v>1239</v>
      </c>
      <c r="U501" s="34">
        <v>22259.81</v>
      </c>
      <c r="V501" s="16">
        <v>46182</v>
      </c>
      <c r="W501" s="15">
        <f t="shared" si="33"/>
        <v>9</v>
      </c>
      <c r="X501" s="23">
        <f>TabProd[[#This Row],[Value]]-TabProd[[#This Row],[InvoiceTotal Value]]-TabProd[[#This Row],[Rental Equipment Invoice Value]]+AR501</f>
        <v>-3.637978807091713E-12</v>
      </c>
      <c r="Y501" s="14">
        <v>93</v>
      </c>
      <c r="Z501" s="14"/>
      <c r="AA501" s="15">
        <f t="shared" si="34"/>
        <v>93</v>
      </c>
      <c r="AB501" s="13">
        <v>193945.11</v>
      </c>
      <c r="AC501" s="13"/>
      <c r="AD501" s="13">
        <v>12205.08</v>
      </c>
      <c r="AE501" s="13"/>
      <c r="AF501" s="13"/>
      <c r="AG501" s="13">
        <v>22259.81</v>
      </c>
      <c r="AH501" s="13"/>
      <c r="AI501" s="13"/>
      <c r="AJ501" s="13"/>
      <c r="AK501" s="13"/>
      <c r="AL501" s="13"/>
      <c r="AM501" s="13"/>
      <c r="AN501" s="13"/>
      <c r="AO501" s="13">
        <v>60960</v>
      </c>
      <c r="AP501" s="20">
        <f t="shared" si="35"/>
        <v>289370</v>
      </c>
      <c r="AQ501" s="13">
        <f>IF(TabProd[[#This Row],[Total Daily]]=0,"",TabProd[[#This Row],[Total]]/TabProd[[#This Row],[Total Daily]])</f>
        <v>3111.505376344086</v>
      </c>
    </row>
    <row r="502" spans="1:43" x14ac:dyDescent="0.3">
      <c r="A502" s="26">
        <v>46143</v>
      </c>
      <c r="B502" s="24"/>
      <c r="C502" s="14"/>
      <c r="D502" s="22">
        <v>3406</v>
      </c>
      <c r="E502" s="15" t="s">
        <v>7</v>
      </c>
      <c r="F502" s="15" t="s">
        <v>44</v>
      </c>
      <c r="G502" s="15" t="s">
        <v>128</v>
      </c>
      <c r="H502" s="22">
        <v>4779</v>
      </c>
      <c r="I502" s="27">
        <v>46143</v>
      </c>
      <c r="J502" s="27">
        <v>46173</v>
      </c>
      <c r="K502" s="28">
        <v>16250</v>
      </c>
      <c r="L502" s="29">
        <f>SUM(TabProd[[#This Row],[Personal]:[Engineering]])</f>
        <v>16250</v>
      </c>
      <c r="M502" s="31" t="str">
        <f>IF(TabProd[[#This Row],[Amount Charged]]&lt;&gt;TabProd[[#This Row],[Value]],TabProd[[#This Row],[Amount Charged]]-TabProd[[#This Row],[Value]],"")</f>
        <v/>
      </c>
      <c r="N502" s="24">
        <v>5788</v>
      </c>
      <c r="O502" s="27"/>
      <c r="P502" s="37"/>
      <c r="Q502" s="34"/>
      <c r="R502" s="16"/>
      <c r="S502" s="15" t="str">
        <f t="shared" si="32"/>
        <v/>
      </c>
      <c r="T502" s="38"/>
      <c r="U502" s="34"/>
      <c r="V502" s="16"/>
      <c r="W502" s="15" t="str">
        <f t="shared" si="33"/>
        <v/>
      </c>
      <c r="X502" s="23">
        <f>TabProd[[#This Row],[Value]]-TabProd[[#This Row],[InvoiceTotal Value]]-TabProd[[#This Row],[Rental Equipment Invoice Value]]+AR502</f>
        <v>16250</v>
      </c>
      <c r="Y502" s="14"/>
      <c r="Z502" s="14"/>
      <c r="AA502" s="15">
        <f t="shared" si="34"/>
        <v>0</v>
      </c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>
        <v>16250</v>
      </c>
      <c r="AP502" s="20">
        <f t="shared" si="35"/>
        <v>16250</v>
      </c>
      <c r="AQ502" s="13" t="str">
        <f>IF(TabProd[[#This Row],[Total Daily]]=0,"",TabProd[[#This Row],[Total]]/TabProd[[#This Row],[Total Daily]])</f>
        <v/>
      </c>
    </row>
    <row r="503" spans="1:43" x14ac:dyDescent="0.3">
      <c r="A503" s="26">
        <v>46143</v>
      </c>
      <c r="B503" s="24"/>
      <c r="C503" s="14"/>
      <c r="D503" s="22">
        <v>3480</v>
      </c>
      <c r="E503" s="15" t="s">
        <v>7</v>
      </c>
      <c r="F503" s="15" t="s">
        <v>44</v>
      </c>
      <c r="G503" s="15" t="s">
        <v>127</v>
      </c>
      <c r="H503" s="22">
        <v>4857</v>
      </c>
      <c r="I503" s="27">
        <v>46143</v>
      </c>
      <c r="J503" s="27">
        <v>46173</v>
      </c>
      <c r="K503" s="28">
        <v>16250</v>
      </c>
      <c r="L503" s="29">
        <f>SUM(TabProd[[#This Row],[Personal]:[Engineering]])</f>
        <v>16250</v>
      </c>
      <c r="M503" s="31" t="str">
        <f>IF(TabProd[[#This Row],[Amount Charged]]&lt;&gt;TabProd[[#This Row],[Value]],TabProd[[#This Row],[Amount Charged]]-TabProd[[#This Row],[Value]],"")</f>
        <v/>
      </c>
      <c r="N503" s="24">
        <v>5789</v>
      </c>
      <c r="O503" s="27">
        <v>46181</v>
      </c>
      <c r="P503" s="37"/>
      <c r="Q503" s="34"/>
      <c r="R503" s="16"/>
      <c r="S503" s="15" t="str">
        <f t="shared" si="32"/>
        <v/>
      </c>
      <c r="T503" s="38"/>
      <c r="U503" s="34"/>
      <c r="V503" s="16"/>
      <c r="W503" s="15" t="str">
        <f t="shared" si="33"/>
        <v/>
      </c>
      <c r="X503" s="23">
        <f>TabProd[[#This Row],[Value]]-TabProd[[#This Row],[InvoiceTotal Value]]-TabProd[[#This Row],[Rental Equipment Invoice Value]]+AR503</f>
        <v>16250</v>
      </c>
      <c r="Y503" s="14"/>
      <c r="Z503" s="14"/>
      <c r="AA503" s="15">
        <f t="shared" si="34"/>
        <v>0</v>
      </c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>
        <v>16250</v>
      </c>
      <c r="AP503" s="20">
        <f t="shared" si="35"/>
        <v>16250</v>
      </c>
      <c r="AQ503" s="13" t="str">
        <f>IF(TabProd[[#This Row],[Total Daily]]=0,"",TabProd[[#This Row],[Total]]/TabProd[[#This Row],[Total Daily]])</f>
        <v/>
      </c>
    </row>
    <row r="504" spans="1:43" x14ac:dyDescent="0.3">
      <c r="A504" s="26">
        <v>46143</v>
      </c>
      <c r="B504" s="24"/>
      <c r="C504" s="14"/>
      <c r="D504" s="22">
        <v>3481</v>
      </c>
      <c r="E504" s="15" t="s">
        <v>7</v>
      </c>
      <c r="F504" s="15" t="s">
        <v>44</v>
      </c>
      <c r="G504" s="15" t="s">
        <v>114</v>
      </c>
      <c r="H504" s="22">
        <v>4858</v>
      </c>
      <c r="I504" s="27">
        <v>46143</v>
      </c>
      <c r="J504" s="27">
        <v>46173</v>
      </c>
      <c r="K504" s="28">
        <v>16250</v>
      </c>
      <c r="L504" s="29">
        <f>SUM(TabProd[[#This Row],[Personal]:[Engineering]])</f>
        <v>16250</v>
      </c>
      <c r="M504" s="31" t="str">
        <f>IF(TabProd[[#This Row],[Amount Charged]]&lt;&gt;TabProd[[#This Row],[Value]],TabProd[[#This Row],[Amount Charged]]-TabProd[[#This Row],[Value]],"")</f>
        <v/>
      </c>
      <c r="N504" s="24">
        <v>5790</v>
      </c>
      <c r="O504" s="27"/>
      <c r="P504" s="37"/>
      <c r="Q504" s="34"/>
      <c r="R504" s="16"/>
      <c r="S504" s="15" t="str">
        <f t="shared" si="32"/>
        <v/>
      </c>
      <c r="T504" s="38"/>
      <c r="U504" s="34"/>
      <c r="V504" s="16"/>
      <c r="W504" s="15" t="str">
        <f t="shared" si="33"/>
        <v/>
      </c>
      <c r="X504" s="23">
        <f>TabProd[[#This Row],[Value]]-TabProd[[#This Row],[InvoiceTotal Value]]-TabProd[[#This Row],[Rental Equipment Invoice Value]]+AR504</f>
        <v>16250</v>
      </c>
      <c r="Y504" s="14"/>
      <c r="Z504" s="14"/>
      <c r="AA504" s="15">
        <f t="shared" si="34"/>
        <v>0</v>
      </c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>
        <v>16250</v>
      </c>
      <c r="AP504" s="20">
        <f t="shared" si="35"/>
        <v>16250</v>
      </c>
      <c r="AQ504" s="13" t="str">
        <f>IF(TabProd[[#This Row],[Total Daily]]=0,"",TabProd[[#This Row],[Total]]/TabProd[[#This Row],[Total Daily]])</f>
        <v/>
      </c>
    </row>
    <row r="505" spans="1:43" x14ac:dyDescent="0.3">
      <c r="A505" s="26">
        <v>46143</v>
      </c>
      <c r="B505" s="24"/>
      <c r="C505" s="14"/>
      <c r="D505" s="22">
        <v>3088</v>
      </c>
      <c r="E505" s="15" t="s">
        <v>11</v>
      </c>
      <c r="F505" s="15" t="s">
        <v>137</v>
      </c>
      <c r="G505" s="15" t="s">
        <v>138</v>
      </c>
      <c r="H505" s="22">
        <v>4109</v>
      </c>
      <c r="I505" s="27">
        <v>46143</v>
      </c>
      <c r="J505" s="27">
        <v>46143</v>
      </c>
      <c r="K505" s="28">
        <v>2121.3200000000002</v>
      </c>
      <c r="L505" s="29">
        <f>SUM(TabProd[[#This Row],[Personal]:[Engineering]])</f>
        <v>2121.3200000000002</v>
      </c>
      <c r="M505" s="31" t="str">
        <f>IF(TabProd[[#This Row],[Amount Charged]]&lt;&gt;TabProd[[#This Row],[Value]],TabProd[[#This Row],[Amount Charged]]-TabProd[[#This Row],[Value]],"")</f>
        <v/>
      </c>
      <c r="N505" s="24">
        <v>5712</v>
      </c>
      <c r="O505" s="27"/>
      <c r="P505" s="37"/>
      <c r="Q505" s="34"/>
      <c r="R505" s="16"/>
      <c r="S505" s="15" t="str">
        <f t="shared" si="32"/>
        <v/>
      </c>
      <c r="T505" s="38"/>
      <c r="U505" s="34"/>
      <c r="V505" s="16"/>
      <c r="W505" s="15" t="str">
        <f t="shared" si="33"/>
        <v/>
      </c>
      <c r="X505" s="23">
        <f>TabProd[[#This Row],[Value]]-TabProd[[#This Row],[InvoiceTotal Value]]-TabProd[[#This Row],[Rental Equipment Invoice Value]]+AR505</f>
        <v>2121.3200000000002</v>
      </c>
      <c r="Y505" s="14"/>
      <c r="Z505" s="14"/>
      <c r="AA505" s="15">
        <f t="shared" si="34"/>
        <v>0</v>
      </c>
      <c r="AB505" s="13"/>
      <c r="AC505" s="13"/>
      <c r="AD505" s="13">
        <v>2121.3200000000002</v>
      </c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20">
        <f t="shared" si="35"/>
        <v>2121.3200000000002</v>
      </c>
      <c r="AQ505" s="13" t="str">
        <f>IF(TabProd[[#This Row],[Total Daily]]=0,"",TabProd[[#This Row],[Total]]/TabProd[[#This Row],[Total Daily]])</f>
        <v/>
      </c>
    </row>
    <row r="506" spans="1:43" x14ac:dyDescent="0.3">
      <c r="A506" s="26">
        <v>46143</v>
      </c>
      <c r="B506" s="24"/>
      <c r="C506" s="14"/>
      <c r="D506" s="22">
        <v>3488</v>
      </c>
      <c r="E506" s="15" t="s">
        <v>10</v>
      </c>
      <c r="F506" s="15" t="s">
        <v>50</v>
      </c>
      <c r="G506" s="15" t="s">
        <v>142</v>
      </c>
      <c r="H506" s="22">
        <v>4964</v>
      </c>
      <c r="I506" s="27">
        <v>46143</v>
      </c>
      <c r="J506" s="27">
        <v>46173</v>
      </c>
      <c r="K506" s="28">
        <v>283142.88</v>
      </c>
      <c r="L506" s="29">
        <f>SUM(TabProd[[#This Row],[Personal]:[Engineering]])</f>
        <v>283142.88</v>
      </c>
      <c r="M506" s="31" t="str">
        <f>IF(TabProd[[#This Row],[Amount Charged]]&lt;&gt;TabProd[[#This Row],[Value]],TabProd[[#This Row],[Amount Charged]]-TabProd[[#This Row],[Value]],"")</f>
        <v/>
      </c>
      <c r="N506" s="24">
        <v>5767</v>
      </c>
      <c r="O506" s="27">
        <v>46175</v>
      </c>
      <c r="P506" s="37">
        <v>2019</v>
      </c>
      <c r="Q506" s="34">
        <v>260883.16</v>
      </c>
      <c r="R506" s="16">
        <v>46184</v>
      </c>
      <c r="S506" s="15">
        <f t="shared" si="32"/>
        <v>11</v>
      </c>
      <c r="T506" s="38">
        <v>1243</v>
      </c>
      <c r="U506" s="34">
        <v>22259.72</v>
      </c>
      <c r="V506" s="16">
        <v>46184</v>
      </c>
      <c r="W506" s="15">
        <f t="shared" si="33"/>
        <v>11</v>
      </c>
      <c r="X506" s="23">
        <f>TabProd[[#This Row],[Value]]-TabProd[[#This Row],[InvoiceTotal Value]]-TabProd[[#This Row],[Rental Equipment Invoice Value]]+AR506</f>
        <v>0</v>
      </c>
      <c r="Y506" s="14">
        <v>93</v>
      </c>
      <c r="Z506" s="14"/>
      <c r="AA506" s="15">
        <f t="shared" si="34"/>
        <v>93</v>
      </c>
      <c r="AB506" s="13">
        <v>193945.12</v>
      </c>
      <c r="AC506" s="13"/>
      <c r="AD506" s="13">
        <v>5978.04</v>
      </c>
      <c r="AE506" s="13"/>
      <c r="AF506" s="13"/>
      <c r="AG506" s="13">
        <v>22259.72</v>
      </c>
      <c r="AH506" s="13"/>
      <c r="AI506" s="13"/>
      <c r="AJ506" s="13"/>
      <c r="AK506" s="13"/>
      <c r="AL506" s="13"/>
      <c r="AM506" s="13"/>
      <c r="AN506" s="13"/>
      <c r="AO506" s="13">
        <v>60960</v>
      </c>
      <c r="AP506" s="20">
        <f t="shared" si="35"/>
        <v>283142.88</v>
      </c>
      <c r="AQ506" s="13">
        <f>IF(TabProd[[#This Row],[Total Daily]]=0,"",TabProd[[#This Row],[Total]]/TabProd[[#This Row],[Total Daily]])</f>
        <v>3044.5470967741935</v>
      </c>
    </row>
    <row r="507" spans="1:43" x14ac:dyDescent="0.3">
      <c r="A507" s="26">
        <v>46143</v>
      </c>
      <c r="B507" s="24"/>
      <c r="C507" s="14"/>
      <c r="D507" s="22">
        <v>3801</v>
      </c>
      <c r="E507" s="15" t="s">
        <v>9</v>
      </c>
      <c r="F507" s="15" t="s">
        <v>50</v>
      </c>
      <c r="G507" s="15" t="s">
        <v>142</v>
      </c>
      <c r="H507" s="22">
        <v>1877</v>
      </c>
      <c r="I507" s="27">
        <v>46143</v>
      </c>
      <c r="J507" s="27">
        <v>46173</v>
      </c>
      <c r="K507" s="28">
        <v>196340.46</v>
      </c>
      <c r="L507" s="29">
        <f>SUM(TabProd[[#This Row],[Personal]:[Engineering]])</f>
        <v>196340.46000000002</v>
      </c>
      <c r="M507" s="31" t="str">
        <f>IF(TabProd[[#This Row],[Amount Charged]]&lt;&gt;TabProd[[#This Row],[Value]],TabProd[[#This Row],[Amount Charged]]-TabProd[[#This Row],[Value]],"")</f>
        <v/>
      </c>
      <c r="N507" s="24">
        <v>5771</v>
      </c>
      <c r="O507" s="27"/>
      <c r="P507" s="37">
        <v>1997</v>
      </c>
      <c r="Q507" s="34">
        <v>172448.95</v>
      </c>
      <c r="R507" s="16">
        <v>46174</v>
      </c>
      <c r="S507" s="15">
        <f t="shared" si="32"/>
        <v>1</v>
      </c>
      <c r="T507" s="38">
        <v>1230</v>
      </c>
      <c r="U507" s="34">
        <v>23891.51</v>
      </c>
      <c r="V507" s="16">
        <v>46174</v>
      </c>
      <c r="W507" s="15">
        <f t="shared" si="33"/>
        <v>1</v>
      </c>
      <c r="X507" s="23">
        <f>TabProd[[#This Row],[Value]]-TabProd[[#This Row],[InvoiceTotal Value]]-TabProd[[#This Row],[Rental Equipment Invoice Value]]+AR507</f>
        <v>1.0913936421275139E-11</v>
      </c>
      <c r="Y507" s="14">
        <v>93</v>
      </c>
      <c r="Z507" s="14"/>
      <c r="AA507" s="15">
        <f t="shared" si="34"/>
        <v>93</v>
      </c>
      <c r="AB507" s="13">
        <v>172448.95</v>
      </c>
      <c r="AC507" s="13"/>
      <c r="AD507" s="13"/>
      <c r="AE507" s="13"/>
      <c r="AF507" s="13"/>
      <c r="AG507" s="13">
        <v>23891.51</v>
      </c>
      <c r="AH507" s="13"/>
      <c r="AI507" s="13"/>
      <c r="AJ507" s="13"/>
      <c r="AK507" s="13"/>
      <c r="AL507" s="13"/>
      <c r="AM507" s="13"/>
      <c r="AN507" s="13"/>
      <c r="AO507" s="13"/>
      <c r="AP507" s="20">
        <f t="shared" si="35"/>
        <v>196340.46000000002</v>
      </c>
      <c r="AQ507" s="13">
        <f>IF(TabProd[[#This Row],[Total Daily]]=0,"",TabProd[[#This Row],[Total]]/TabProd[[#This Row],[Total Daily]])</f>
        <v>2111.1877419354842</v>
      </c>
    </row>
    <row r="508" spans="1:43" x14ac:dyDescent="0.3">
      <c r="A508" s="26">
        <v>46143</v>
      </c>
      <c r="B508" s="24"/>
      <c r="C508" s="14"/>
      <c r="D508" s="22">
        <v>3577</v>
      </c>
      <c r="E508" s="15" t="s">
        <v>7</v>
      </c>
      <c r="F508" s="15" t="s">
        <v>26</v>
      </c>
      <c r="G508" s="15" t="s">
        <v>136</v>
      </c>
      <c r="H508" s="22">
        <v>5080</v>
      </c>
      <c r="I508" s="27">
        <v>46143</v>
      </c>
      <c r="J508" s="27">
        <v>46173</v>
      </c>
      <c r="K508" s="28">
        <v>30729.599999999999</v>
      </c>
      <c r="L508" s="29">
        <f>SUM(TabProd[[#This Row],[Personal]:[Engineering]])</f>
        <v>30729.599999999999</v>
      </c>
      <c r="M508" s="31" t="str">
        <f>IF(TabProd[[#This Row],[Amount Charged]]&lt;&gt;TabProd[[#This Row],[Value]],TabProd[[#This Row],[Amount Charged]]-TabProd[[#This Row],[Value]],"")</f>
        <v/>
      </c>
      <c r="N508" s="24">
        <v>5750</v>
      </c>
      <c r="O508" s="27">
        <v>46174</v>
      </c>
      <c r="P508" s="37">
        <v>2001</v>
      </c>
      <c r="Q508" s="34">
        <v>30729.599999999999</v>
      </c>
      <c r="R508" s="16">
        <v>46175</v>
      </c>
      <c r="S508" s="15">
        <f t="shared" si="32"/>
        <v>2</v>
      </c>
      <c r="T508" s="38"/>
      <c r="U508" s="34"/>
      <c r="V508" s="16"/>
      <c r="W508" s="15" t="str">
        <f t="shared" si="33"/>
        <v/>
      </c>
      <c r="X508" s="23">
        <f>TabProd[[#This Row],[Value]]-TabProd[[#This Row],[InvoiceTotal Value]]-TabProd[[#This Row],[Rental Equipment Invoice Value]]+AR508</f>
        <v>0</v>
      </c>
      <c r="Y508" s="14"/>
      <c r="Z508" s="14"/>
      <c r="AA508" s="15">
        <f t="shared" si="34"/>
        <v>0</v>
      </c>
      <c r="AB508" s="13">
        <v>30729.599999999999</v>
      </c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20">
        <f t="shared" si="35"/>
        <v>30729.599999999999</v>
      </c>
      <c r="AQ508" s="13" t="str">
        <f>IF(TabProd[[#This Row],[Total Daily]]=0,"",TabProd[[#This Row],[Total]]/TabProd[[#This Row],[Total Daily]])</f>
        <v/>
      </c>
    </row>
    <row r="509" spans="1:43" x14ac:dyDescent="0.3">
      <c r="A509" s="26">
        <v>46143</v>
      </c>
      <c r="B509" s="24"/>
      <c r="C509" s="14"/>
      <c r="D509" s="22">
        <v>3807</v>
      </c>
      <c r="E509" s="15" t="s">
        <v>9</v>
      </c>
      <c r="F509" s="15" t="s">
        <v>26</v>
      </c>
      <c r="G509" s="15" t="s">
        <v>147</v>
      </c>
      <c r="H509" s="22">
        <v>3380</v>
      </c>
      <c r="I509" s="27">
        <v>46143</v>
      </c>
      <c r="J509" s="27">
        <v>46173</v>
      </c>
      <c r="K509" s="28">
        <v>164454.60999999999</v>
      </c>
      <c r="L509" s="29">
        <f>SUM(TabProd[[#This Row],[Personal]:[Engineering]])</f>
        <v>164454.61000000002</v>
      </c>
      <c r="M509" s="31" t="str">
        <f>IF(TabProd[[#This Row],[Amount Charged]]&lt;&gt;TabProd[[#This Row],[Value]],TabProd[[#This Row],[Amount Charged]]-TabProd[[#This Row],[Value]],"")</f>
        <v/>
      </c>
      <c r="N509" s="24">
        <v>5751</v>
      </c>
      <c r="O509" s="27">
        <v>46174</v>
      </c>
      <c r="P509" s="37">
        <v>2002</v>
      </c>
      <c r="Q509" s="34">
        <v>164454.60999999999</v>
      </c>
      <c r="R509" s="16">
        <v>46175</v>
      </c>
      <c r="S509" s="15">
        <f t="shared" si="32"/>
        <v>2</v>
      </c>
      <c r="T509" s="38"/>
      <c r="U509" s="34"/>
      <c r="V509" s="16"/>
      <c r="W509" s="15" t="str">
        <f t="shared" si="33"/>
        <v/>
      </c>
      <c r="X509" s="23">
        <f>TabProd[[#This Row],[Value]]-TabProd[[#This Row],[InvoiceTotal Value]]-TabProd[[#This Row],[Rental Equipment Invoice Value]]+AR509</f>
        <v>2.9103830456733704E-11</v>
      </c>
      <c r="Y509" s="14">
        <v>90</v>
      </c>
      <c r="Z509" s="14"/>
      <c r="AA509" s="15">
        <f t="shared" si="34"/>
        <v>90</v>
      </c>
      <c r="AB509" s="13">
        <v>156394.35</v>
      </c>
      <c r="AC509" s="13"/>
      <c r="AD509" s="13">
        <v>7331.76</v>
      </c>
      <c r="AE509" s="13">
        <v>728.5</v>
      </c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20">
        <f t="shared" si="35"/>
        <v>164454.61000000002</v>
      </c>
      <c r="AQ509" s="13">
        <f>IF(TabProd[[#This Row],[Total Daily]]=0,"",TabProd[[#This Row],[Total]]/TabProd[[#This Row],[Total Daily]])</f>
        <v>1827.2734444444445</v>
      </c>
    </row>
    <row r="510" spans="1:43" x14ac:dyDescent="0.3">
      <c r="A510" s="26">
        <v>46143</v>
      </c>
      <c r="B510" s="24"/>
      <c r="C510" s="14"/>
      <c r="D510" s="22">
        <v>3813</v>
      </c>
      <c r="E510" s="15" t="s">
        <v>9</v>
      </c>
      <c r="F510" s="15" t="s">
        <v>29</v>
      </c>
      <c r="G510" s="15" t="s">
        <v>107</v>
      </c>
      <c r="H510" s="22">
        <v>2016</v>
      </c>
      <c r="I510" s="27">
        <v>46143</v>
      </c>
      <c r="J510" s="27">
        <v>46173</v>
      </c>
      <c r="K510" s="28">
        <v>173780.72</v>
      </c>
      <c r="L510" s="29">
        <f>SUM(TabProd[[#This Row],[Personal]:[Engineering]])</f>
        <v>173780.72</v>
      </c>
      <c r="M510" s="31" t="str">
        <f>IF(TabProd[[#This Row],[Amount Charged]]&lt;&gt;TabProd[[#This Row],[Value]],TabProd[[#This Row],[Amount Charged]]-TabProd[[#This Row],[Value]],"")</f>
        <v/>
      </c>
      <c r="N510" s="24">
        <v>5753</v>
      </c>
      <c r="O510" s="27">
        <v>46175</v>
      </c>
      <c r="P510" s="37">
        <v>2018</v>
      </c>
      <c r="Q510" s="34">
        <v>173780.72</v>
      </c>
      <c r="R510" s="16">
        <v>46183</v>
      </c>
      <c r="S510" s="15">
        <f t="shared" si="32"/>
        <v>10</v>
      </c>
      <c r="T510" s="38"/>
      <c r="U510" s="34"/>
      <c r="V510" s="16"/>
      <c r="W510" s="15" t="str">
        <f t="shared" si="33"/>
        <v/>
      </c>
      <c r="X510" s="23">
        <f>TabProd[[#This Row],[Value]]-TabProd[[#This Row],[InvoiceTotal Value]]-TabProd[[#This Row],[Rental Equipment Invoice Value]]+AR510</f>
        <v>0</v>
      </c>
      <c r="Y510" s="14">
        <v>93</v>
      </c>
      <c r="Z510" s="14"/>
      <c r="AA510" s="15">
        <f t="shared" si="34"/>
        <v>93</v>
      </c>
      <c r="AB510" s="13">
        <v>173780.72</v>
      </c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20">
        <f t="shared" si="35"/>
        <v>173780.72</v>
      </c>
      <c r="AQ510" s="13">
        <f>IF(TabProd[[#This Row],[Total Daily]]=0,"",TabProd[[#This Row],[Total]]/TabProd[[#This Row],[Total Daily]])</f>
        <v>1868.6098924731182</v>
      </c>
    </row>
    <row r="511" spans="1:43" x14ac:dyDescent="0.3">
      <c r="A511" s="26">
        <v>46143</v>
      </c>
      <c r="B511" s="24"/>
      <c r="C511" s="14"/>
      <c r="D511" s="22">
        <v>3811</v>
      </c>
      <c r="E511" s="15" t="s">
        <v>9</v>
      </c>
      <c r="F511" s="15" t="s">
        <v>29</v>
      </c>
      <c r="G511" s="15" t="s">
        <v>132</v>
      </c>
      <c r="H511" s="22">
        <v>2016</v>
      </c>
      <c r="I511" s="27">
        <v>46143</v>
      </c>
      <c r="J511" s="27">
        <v>46173</v>
      </c>
      <c r="K511" s="28">
        <v>173780.72</v>
      </c>
      <c r="L511" s="29">
        <f>SUM(TabProd[[#This Row],[Personal]:[Engineering]])</f>
        <v>173780.72</v>
      </c>
      <c r="M511" s="31" t="str">
        <f>IF(TabProd[[#This Row],[Amount Charged]]&lt;&gt;TabProd[[#This Row],[Value]],TabProd[[#This Row],[Amount Charged]]-TabProd[[#This Row],[Value]],"")</f>
        <v/>
      </c>
      <c r="N511" s="24">
        <v>5754</v>
      </c>
      <c r="O511" s="27">
        <v>46174</v>
      </c>
      <c r="P511" s="37">
        <v>1998</v>
      </c>
      <c r="Q511" s="34">
        <v>173780.72</v>
      </c>
      <c r="R511" s="16">
        <v>46175</v>
      </c>
      <c r="S511" s="15">
        <f t="shared" si="32"/>
        <v>2</v>
      </c>
      <c r="T511" s="38"/>
      <c r="U511" s="34"/>
      <c r="V511" s="16"/>
      <c r="W511" s="15" t="str">
        <f t="shared" si="33"/>
        <v/>
      </c>
      <c r="X511" s="23">
        <f>TabProd[[#This Row],[Value]]-TabProd[[#This Row],[InvoiceTotal Value]]-TabProd[[#This Row],[Rental Equipment Invoice Value]]+AR511</f>
        <v>0</v>
      </c>
      <c r="Y511" s="14">
        <v>93</v>
      </c>
      <c r="Z511" s="14"/>
      <c r="AA511" s="15">
        <f t="shared" si="34"/>
        <v>93</v>
      </c>
      <c r="AB511" s="13">
        <v>173780.72</v>
      </c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20">
        <f t="shared" si="35"/>
        <v>173780.72</v>
      </c>
      <c r="AQ511" s="13">
        <f>IF(TabProd[[#This Row],[Total Daily]]=0,"",TabProd[[#This Row],[Total]]/TabProd[[#This Row],[Total Daily]])</f>
        <v>1868.6098924731182</v>
      </c>
    </row>
    <row r="512" spans="1:43" x14ac:dyDescent="0.3">
      <c r="A512" s="26">
        <v>46143</v>
      </c>
      <c r="B512" s="24"/>
      <c r="C512" s="14"/>
      <c r="D512" s="22">
        <v>3812</v>
      </c>
      <c r="E512" s="15" t="s">
        <v>9</v>
      </c>
      <c r="F512" s="15" t="s">
        <v>29</v>
      </c>
      <c r="G512" s="15" t="s">
        <v>126</v>
      </c>
      <c r="H512" s="22">
        <v>2016</v>
      </c>
      <c r="I512" s="27">
        <v>46143</v>
      </c>
      <c r="J512" s="27">
        <v>46173</v>
      </c>
      <c r="K512" s="28">
        <v>173780.72</v>
      </c>
      <c r="L512" s="29">
        <f>SUM(TabProd[[#This Row],[Personal]:[Engineering]])</f>
        <v>173780.72</v>
      </c>
      <c r="M512" s="31" t="str">
        <f>IF(TabProd[[#This Row],[Amount Charged]]&lt;&gt;TabProd[[#This Row],[Value]],TabProd[[#This Row],[Amount Charged]]-TabProd[[#This Row],[Value]],"")</f>
        <v/>
      </c>
      <c r="N512" s="24">
        <v>5755</v>
      </c>
      <c r="O512" s="27">
        <v>46176</v>
      </c>
      <c r="P512" s="37">
        <v>2021</v>
      </c>
      <c r="Q512" s="34">
        <v>173780.72</v>
      </c>
      <c r="R512" s="16">
        <v>46184</v>
      </c>
      <c r="S512" s="15">
        <f t="shared" si="32"/>
        <v>11</v>
      </c>
      <c r="T512" s="38"/>
      <c r="U512" s="34"/>
      <c r="V512" s="16"/>
      <c r="W512" s="15" t="str">
        <f t="shared" si="33"/>
        <v/>
      </c>
      <c r="X512" s="23">
        <f>TabProd[[#This Row],[Value]]-TabProd[[#This Row],[InvoiceTotal Value]]-TabProd[[#This Row],[Rental Equipment Invoice Value]]+AR512</f>
        <v>0</v>
      </c>
      <c r="Y512" s="14">
        <v>93</v>
      </c>
      <c r="Z512" s="14"/>
      <c r="AA512" s="15">
        <f t="shared" si="34"/>
        <v>93</v>
      </c>
      <c r="AB512" s="13">
        <v>173780.72</v>
      </c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20">
        <f t="shared" si="35"/>
        <v>173780.72</v>
      </c>
      <c r="AQ512" s="13">
        <f>IF(TabProd[[#This Row],[Total Daily]]=0,"",TabProd[[#This Row],[Total]]/TabProd[[#This Row],[Total Daily]])</f>
        <v>1868.6098924731182</v>
      </c>
    </row>
    <row r="513" spans="1:43" x14ac:dyDescent="0.3">
      <c r="A513" s="26">
        <v>46143</v>
      </c>
      <c r="B513" s="24"/>
      <c r="C513" s="14"/>
      <c r="D513" s="35">
        <v>3803</v>
      </c>
      <c r="E513" s="15" t="s">
        <v>9</v>
      </c>
      <c r="F513" s="15" t="s">
        <v>50</v>
      </c>
      <c r="G513" s="15" t="s">
        <v>143</v>
      </c>
      <c r="H513" s="22">
        <v>1877</v>
      </c>
      <c r="I513" s="27">
        <v>46143</v>
      </c>
      <c r="J513" s="27">
        <v>46153</v>
      </c>
      <c r="K513" s="28">
        <v>79316.539999999994</v>
      </c>
      <c r="L513" s="29">
        <f>SUM(TabProd[[#This Row],[Personal]:[Engineering]])</f>
        <v>79316.539999999994</v>
      </c>
      <c r="M513" s="31" t="str">
        <f>IF(TabProd[[#This Row],[Amount Charged]]&lt;&gt;TabProd[[#This Row],[Value]],TabProd[[#This Row],[Amount Charged]]-TabProd[[#This Row],[Value]],"")</f>
        <v/>
      </c>
      <c r="N513" s="24">
        <v>5761</v>
      </c>
      <c r="O513" s="27"/>
      <c r="P513" s="37">
        <v>1965</v>
      </c>
      <c r="Q513" s="34">
        <v>67008.600000000006</v>
      </c>
      <c r="R513" s="16">
        <v>46161</v>
      </c>
      <c r="S513" s="15">
        <f t="shared" si="32"/>
        <v>8</v>
      </c>
      <c r="T513" s="38">
        <v>1210</v>
      </c>
      <c r="U513" s="34">
        <v>12307.94</v>
      </c>
      <c r="V513" s="16">
        <v>46161</v>
      </c>
      <c r="W513" s="15">
        <f t="shared" si="33"/>
        <v>8</v>
      </c>
      <c r="X513" s="23">
        <f>TabProd[[#This Row],[Value]]-TabProd[[#This Row],[InvoiceTotal Value]]-TabProd[[#This Row],[Rental Equipment Invoice Value]]+AR513</f>
        <v>-1.2732925824820995E-11</v>
      </c>
      <c r="Y513" s="14">
        <v>30</v>
      </c>
      <c r="Z513" s="14"/>
      <c r="AA513" s="15">
        <f t="shared" si="34"/>
        <v>30</v>
      </c>
      <c r="AB513" s="13">
        <v>65745.899999999994</v>
      </c>
      <c r="AC513" s="13"/>
      <c r="AD513" s="13">
        <v>1262.7</v>
      </c>
      <c r="AE513" s="13"/>
      <c r="AF513" s="13"/>
      <c r="AG513" s="13">
        <v>10352.94</v>
      </c>
      <c r="AH513" s="13">
        <v>1955</v>
      </c>
      <c r="AI513" s="13"/>
      <c r="AJ513" s="13"/>
      <c r="AK513" s="13"/>
      <c r="AL513" s="13"/>
      <c r="AM513" s="13"/>
      <c r="AN513" s="13"/>
      <c r="AO513" s="13"/>
      <c r="AP513" s="20">
        <f t="shared" si="35"/>
        <v>79316.539999999994</v>
      </c>
      <c r="AQ513" s="13">
        <f>IF(TabProd[[#This Row],[Total Daily]]=0,"",TabProd[[#This Row],[Total]]/TabProd[[#This Row],[Total Daily]])</f>
        <v>2643.8846666666664</v>
      </c>
    </row>
    <row r="514" spans="1:43" x14ac:dyDescent="0.3">
      <c r="A514" s="26">
        <v>46143</v>
      </c>
      <c r="B514" s="24"/>
      <c r="C514" s="14"/>
      <c r="D514" s="22">
        <v>3800</v>
      </c>
      <c r="E514" s="15" t="s">
        <v>9</v>
      </c>
      <c r="F514" s="15" t="s">
        <v>50</v>
      </c>
      <c r="G514" s="15" t="s">
        <v>115</v>
      </c>
      <c r="H514" s="22">
        <v>1877</v>
      </c>
      <c r="I514" s="27">
        <v>46143</v>
      </c>
      <c r="J514" s="27">
        <v>46173</v>
      </c>
      <c r="K514" s="28">
        <v>196340.46</v>
      </c>
      <c r="L514" s="29">
        <f>SUM(TabProd[[#This Row],[Personal]:[Engineering]])</f>
        <v>196340.46000000002</v>
      </c>
      <c r="M514" s="31" t="str">
        <f>IF(TabProd[[#This Row],[Amount Charged]]&lt;&gt;TabProd[[#This Row],[Value]],TabProd[[#This Row],[Amount Charged]]-TabProd[[#This Row],[Value]],"")</f>
        <v/>
      </c>
      <c r="N514" s="24">
        <v>5770</v>
      </c>
      <c r="O514" s="27">
        <v>46175</v>
      </c>
      <c r="P514" s="37">
        <v>2005</v>
      </c>
      <c r="Q514" s="34">
        <v>172448.95</v>
      </c>
      <c r="R514" s="16">
        <v>46175</v>
      </c>
      <c r="S514" s="15">
        <f t="shared" si="32"/>
        <v>2</v>
      </c>
      <c r="T514" s="38">
        <v>1233</v>
      </c>
      <c r="U514" s="34">
        <v>23891.51</v>
      </c>
      <c r="V514" s="16">
        <v>46175</v>
      </c>
      <c r="W514" s="15">
        <f t="shared" si="33"/>
        <v>2</v>
      </c>
      <c r="X514" s="23">
        <f>TabProd[[#This Row],[Value]]-TabProd[[#This Row],[InvoiceTotal Value]]-TabProd[[#This Row],[Rental Equipment Invoice Value]]+AR514</f>
        <v>1.0913936421275139E-11</v>
      </c>
      <c r="Y514" s="14">
        <v>93</v>
      </c>
      <c r="Z514" s="14"/>
      <c r="AA514" s="15">
        <f t="shared" si="34"/>
        <v>93</v>
      </c>
      <c r="AB514" s="13">
        <v>172448.95</v>
      </c>
      <c r="AC514" s="13"/>
      <c r="AD514" s="13"/>
      <c r="AE514" s="13"/>
      <c r="AF514" s="13"/>
      <c r="AG514" s="13">
        <v>23891.51</v>
      </c>
      <c r="AH514" s="13"/>
      <c r="AI514" s="13"/>
      <c r="AJ514" s="13"/>
      <c r="AK514" s="13"/>
      <c r="AL514" s="13"/>
      <c r="AM514" s="13"/>
      <c r="AN514" s="13"/>
      <c r="AO514" s="13"/>
      <c r="AP514" s="20">
        <f t="shared" si="35"/>
        <v>196340.46000000002</v>
      </c>
      <c r="AQ514" s="13">
        <f>IF(TabProd[[#This Row],[Total Daily]]=0,"",TabProd[[#This Row],[Total]]/TabProd[[#This Row],[Total Daily]])</f>
        <v>2111.1877419354842</v>
      </c>
    </row>
    <row r="515" spans="1:43" x14ac:dyDescent="0.3">
      <c r="A515" s="26">
        <v>46143</v>
      </c>
      <c r="B515" s="24"/>
      <c r="C515" s="14"/>
      <c r="D515" s="22">
        <v>3802</v>
      </c>
      <c r="E515" s="15" t="s">
        <v>9</v>
      </c>
      <c r="F515" s="15" t="s">
        <v>50</v>
      </c>
      <c r="G515" s="15" t="s">
        <v>102</v>
      </c>
      <c r="H515" s="22">
        <v>1877</v>
      </c>
      <c r="I515" s="27">
        <v>46143</v>
      </c>
      <c r="J515" s="27">
        <v>46173</v>
      </c>
      <c r="K515" s="28">
        <v>196340.46</v>
      </c>
      <c r="L515" s="29">
        <f>SUM(TabProd[[#This Row],[Personal]:[Engineering]])</f>
        <v>196340.46000000002</v>
      </c>
      <c r="M515" s="31" t="str">
        <f>IF(TabProd[[#This Row],[Amount Charged]]&lt;&gt;TabProd[[#This Row],[Value]],TabProd[[#This Row],[Amount Charged]]-TabProd[[#This Row],[Value]],"")</f>
        <v/>
      </c>
      <c r="N515" s="24">
        <v>5772</v>
      </c>
      <c r="O515" s="27">
        <v>46178</v>
      </c>
      <c r="P515" s="37">
        <v>2027</v>
      </c>
      <c r="Q515" s="34">
        <v>172448.95</v>
      </c>
      <c r="R515" s="16">
        <v>46185</v>
      </c>
      <c r="S515" s="15">
        <f t="shared" si="32"/>
        <v>12</v>
      </c>
      <c r="T515" s="38">
        <v>1248</v>
      </c>
      <c r="U515" s="34">
        <v>23891.51</v>
      </c>
      <c r="V515" s="16">
        <v>46185</v>
      </c>
      <c r="W515" s="15">
        <f t="shared" si="33"/>
        <v>12</v>
      </c>
      <c r="X515" s="23">
        <f>TabProd[[#This Row],[Value]]-TabProd[[#This Row],[InvoiceTotal Value]]-TabProd[[#This Row],[Rental Equipment Invoice Value]]+AR515</f>
        <v>1.0913936421275139E-11</v>
      </c>
      <c r="Y515" s="14">
        <v>92</v>
      </c>
      <c r="Z515" s="14"/>
      <c r="AA515" s="15">
        <f t="shared" si="34"/>
        <v>92</v>
      </c>
      <c r="AB515" s="13">
        <v>172448.95</v>
      </c>
      <c r="AC515" s="13"/>
      <c r="AD515" s="13"/>
      <c r="AE515" s="13"/>
      <c r="AF515" s="13"/>
      <c r="AG515" s="13">
        <v>23891.51</v>
      </c>
      <c r="AH515" s="13"/>
      <c r="AI515" s="13"/>
      <c r="AJ515" s="13"/>
      <c r="AK515" s="13"/>
      <c r="AL515" s="13"/>
      <c r="AM515" s="13"/>
      <c r="AN515" s="13"/>
      <c r="AO515" s="13"/>
      <c r="AP515" s="20">
        <f t="shared" si="35"/>
        <v>196340.46000000002</v>
      </c>
      <c r="AQ515" s="13">
        <f>IF(TabProd[[#This Row],[Total Daily]]=0,"",TabProd[[#This Row],[Total]]/TabProd[[#This Row],[Total Daily]])</f>
        <v>2134.1354347826091</v>
      </c>
    </row>
    <row r="516" spans="1:43" x14ac:dyDescent="0.3">
      <c r="A516" s="26">
        <v>46143</v>
      </c>
      <c r="B516" s="24"/>
      <c r="C516" s="14"/>
      <c r="D516" s="22">
        <v>3804</v>
      </c>
      <c r="E516" s="15" t="s">
        <v>9</v>
      </c>
      <c r="F516" s="15" t="s">
        <v>50</v>
      </c>
      <c r="G516" s="15" t="s">
        <v>144</v>
      </c>
      <c r="H516" s="22">
        <v>1877</v>
      </c>
      <c r="I516" s="27">
        <v>46143</v>
      </c>
      <c r="J516" s="27">
        <v>46173</v>
      </c>
      <c r="K516" s="28">
        <v>196340.46</v>
      </c>
      <c r="L516" s="29">
        <f>SUM(TabProd[[#This Row],[Personal]:[Engineering]])</f>
        <v>196340.46000000002</v>
      </c>
      <c r="M516" s="31" t="str">
        <f>IF(TabProd[[#This Row],[Amount Charged]]&lt;&gt;TabProd[[#This Row],[Value]],TabProd[[#This Row],[Amount Charged]]-TabProd[[#This Row],[Value]],"")</f>
        <v/>
      </c>
      <c r="N516" s="24">
        <v>5773</v>
      </c>
      <c r="O516" s="27"/>
      <c r="P516" s="37">
        <v>2009</v>
      </c>
      <c r="Q516" s="34">
        <v>172448.95</v>
      </c>
      <c r="R516" s="16">
        <v>46178</v>
      </c>
      <c r="S516" s="15">
        <f t="shared" si="32"/>
        <v>5</v>
      </c>
      <c r="T516" s="38">
        <v>1236</v>
      </c>
      <c r="U516" s="34">
        <v>23891.51</v>
      </c>
      <c r="V516" s="16">
        <v>46178</v>
      </c>
      <c r="W516" s="15">
        <f t="shared" si="33"/>
        <v>5</v>
      </c>
      <c r="X516" s="23">
        <f>TabProd[[#This Row],[Value]]-TabProd[[#This Row],[InvoiceTotal Value]]-TabProd[[#This Row],[Rental Equipment Invoice Value]]+AR516</f>
        <v>1.0913936421275139E-11</v>
      </c>
      <c r="Y516" s="14">
        <v>91</v>
      </c>
      <c r="Z516" s="14"/>
      <c r="AA516" s="15">
        <f t="shared" si="34"/>
        <v>91</v>
      </c>
      <c r="AB516" s="13">
        <v>172448.95</v>
      </c>
      <c r="AC516" s="13"/>
      <c r="AD516" s="13"/>
      <c r="AE516" s="13"/>
      <c r="AF516" s="13"/>
      <c r="AG516" s="13">
        <v>23891.51</v>
      </c>
      <c r="AH516" s="13"/>
      <c r="AI516" s="13"/>
      <c r="AJ516" s="13"/>
      <c r="AK516" s="13"/>
      <c r="AL516" s="13"/>
      <c r="AM516" s="13"/>
      <c r="AN516" s="13"/>
      <c r="AO516" s="13"/>
      <c r="AP516" s="20">
        <f t="shared" si="35"/>
        <v>196340.46000000002</v>
      </c>
      <c r="AQ516" s="13">
        <f>IF(TabProd[[#This Row],[Total Daily]]=0,"",TabProd[[#This Row],[Total]]/TabProd[[#This Row],[Total Daily]])</f>
        <v>2157.587472527473</v>
      </c>
    </row>
    <row r="517" spans="1:43" x14ac:dyDescent="0.3">
      <c r="A517" s="26">
        <v>46143</v>
      </c>
      <c r="B517" s="24"/>
      <c r="C517" s="14"/>
      <c r="D517" s="22">
        <v>3805</v>
      </c>
      <c r="E517" s="15" t="s">
        <v>9</v>
      </c>
      <c r="F517" s="15" t="s">
        <v>50</v>
      </c>
      <c r="G517" s="15" t="s">
        <v>103</v>
      </c>
      <c r="H517" s="22">
        <v>4191</v>
      </c>
      <c r="I517" s="27">
        <v>46143</v>
      </c>
      <c r="J517" s="27">
        <v>46173</v>
      </c>
      <c r="K517" s="28">
        <v>196340.46</v>
      </c>
      <c r="L517" s="29">
        <f>SUM(TabProd[[#This Row],[Personal]:[Engineering]])</f>
        <v>196340.46000000002</v>
      </c>
      <c r="M517" s="31" t="str">
        <f>IF(TabProd[[#This Row],[Amount Charged]]&lt;&gt;TabProd[[#This Row],[Value]],TabProd[[#This Row],[Amount Charged]]-TabProd[[#This Row],[Value]],"")</f>
        <v/>
      </c>
      <c r="N517" s="24">
        <v>5774</v>
      </c>
      <c r="O517" s="27"/>
      <c r="P517" s="37">
        <v>2015</v>
      </c>
      <c r="Q517" s="34">
        <v>172448.95</v>
      </c>
      <c r="R517" s="16">
        <v>46182</v>
      </c>
      <c r="S517" s="15">
        <f t="shared" si="32"/>
        <v>9</v>
      </c>
      <c r="T517" s="38">
        <v>1240</v>
      </c>
      <c r="U517" s="34">
        <v>23891.51</v>
      </c>
      <c r="V517" s="16">
        <v>46182</v>
      </c>
      <c r="W517" s="15">
        <f t="shared" si="33"/>
        <v>9</v>
      </c>
      <c r="X517" s="23">
        <f>TabProd[[#This Row],[Value]]-TabProd[[#This Row],[InvoiceTotal Value]]-TabProd[[#This Row],[Rental Equipment Invoice Value]]+AR517</f>
        <v>1.0913936421275139E-11</v>
      </c>
      <c r="Y517" s="14">
        <v>87</v>
      </c>
      <c r="Z517" s="14"/>
      <c r="AA517" s="15">
        <f t="shared" si="34"/>
        <v>87</v>
      </c>
      <c r="AB517" s="13">
        <v>172448.95</v>
      </c>
      <c r="AC517" s="13"/>
      <c r="AD517" s="13"/>
      <c r="AE517" s="13"/>
      <c r="AF517" s="13"/>
      <c r="AG517" s="13">
        <v>23891.51</v>
      </c>
      <c r="AH517" s="13"/>
      <c r="AI517" s="13"/>
      <c r="AJ517" s="13"/>
      <c r="AK517" s="13"/>
      <c r="AL517" s="13"/>
      <c r="AM517" s="13"/>
      <c r="AN517" s="13"/>
      <c r="AO517" s="13"/>
      <c r="AP517" s="20">
        <f t="shared" si="35"/>
        <v>196340.46000000002</v>
      </c>
      <c r="AQ517" s="13">
        <f>IF(TabProd[[#This Row],[Total Daily]]=0,"",TabProd[[#This Row],[Total]]/TabProd[[#This Row],[Total Daily]])</f>
        <v>2256.7868965517246</v>
      </c>
    </row>
    <row r="518" spans="1:43" x14ac:dyDescent="0.3">
      <c r="A518" s="26">
        <v>46143</v>
      </c>
      <c r="B518" s="24"/>
      <c r="C518" s="14"/>
      <c r="D518" s="22">
        <v>3810</v>
      </c>
      <c r="E518" s="15" t="s">
        <v>9</v>
      </c>
      <c r="F518" s="15" t="s">
        <v>28</v>
      </c>
      <c r="G518" s="15" t="s">
        <v>158</v>
      </c>
      <c r="H518" s="22">
        <v>3701</v>
      </c>
      <c r="I518" s="27">
        <v>46143</v>
      </c>
      <c r="J518" s="27">
        <v>46173</v>
      </c>
      <c r="K518" s="28">
        <v>206998.02</v>
      </c>
      <c r="L518" s="29">
        <f>SUM(TabProd[[#This Row],[Personal]:[Engineering]])</f>
        <v>206998.02000000002</v>
      </c>
      <c r="M518" s="31" t="str">
        <f>IF(TabProd[[#This Row],[Amount Charged]]&lt;&gt;TabProd[[#This Row],[Value]],TabProd[[#This Row],[Amount Charged]]-TabProd[[#This Row],[Value]],"")</f>
        <v/>
      </c>
      <c r="N518" s="24">
        <v>5787</v>
      </c>
      <c r="O518" s="27">
        <v>46176</v>
      </c>
      <c r="P518" s="37">
        <v>2022</v>
      </c>
      <c r="Q518" s="34">
        <v>125574.66</v>
      </c>
      <c r="R518" s="16">
        <v>46184</v>
      </c>
      <c r="S518" s="15">
        <f t="shared" si="32"/>
        <v>11</v>
      </c>
      <c r="T518" s="38">
        <v>1245</v>
      </c>
      <c r="U518" s="34">
        <v>81423.360000000001</v>
      </c>
      <c r="V518" s="16">
        <v>46184</v>
      </c>
      <c r="W518" s="15">
        <f t="shared" si="33"/>
        <v>11</v>
      </c>
      <c r="X518" s="23">
        <f>TabProd[[#This Row],[Value]]-TabProd[[#This Row],[InvoiceTotal Value]]-TabProd[[#This Row],[Rental Equipment Invoice Value]]+AR518</f>
        <v>1.4551915228366852E-11</v>
      </c>
      <c r="Y518" s="14">
        <v>93</v>
      </c>
      <c r="Z518" s="14">
        <v>3</v>
      </c>
      <c r="AA518" s="15">
        <f t="shared" si="34"/>
        <v>96</v>
      </c>
      <c r="AB518" s="13">
        <v>122135.04000000001</v>
      </c>
      <c r="AC518" s="13">
        <v>1969.92</v>
      </c>
      <c r="AD518" s="13">
        <v>552</v>
      </c>
      <c r="AE518" s="13">
        <v>917.7</v>
      </c>
      <c r="AF518" s="13"/>
      <c r="AG518" s="13">
        <v>81423.360000000001</v>
      </c>
      <c r="AH518" s="13"/>
      <c r="AI518" s="13"/>
      <c r="AJ518" s="13"/>
      <c r="AK518" s="13"/>
      <c r="AL518" s="13"/>
      <c r="AM518" s="13"/>
      <c r="AN518" s="13"/>
      <c r="AO518" s="13"/>
      <c r="AP518" s="20">
        <f t="shared" si="35"/>
        <v>206998.02000000002</v>
      </c>
      <c r="AQ518" s="13">
        <f>IF(TabProd[[#This Row],[Total Daily]]=0,"",TabProd[[#This Row],[Total]]/TabProd[[#This Row],[Total Daily]])</f>
        <v>2156.2293750000003</v>
      </c>
    </row>
    <row r="519" spans="1:43" x14ac:dyDescent="0.3">
      <c r="A519" s="26">
        <v>46143</v>
      </c>
      <c r="B519" s="24"/>
      <c r="C519" s="14"/>
      <c r="D519" s="22">
        <v>3815</v>
      </c>
      <c r="E519" s="15" t="s">
        <v>9</v>
      </c>
      <c r="F519" s="15" t="s">
        <v>53</v>
      </c>
      <c r="G519" s="15" t="s">
        <v>193</v>
      </c>
      <c r="H519" s="22">
        <v>3610</v>
      </c>
      <c r="I519" s="27">
        <v>46143</v>
      </c>
      <c r="J519" s="27">
        <v>46173</v>
      </c>
      <c r="K519" s="28">
        <v>162420</v>
      </c>
      <c r="L519" s="29">
        <f>SUM(TabProd[[#This Row],[Personal]:[Engineering]])</f>
        <v>162420</v>
      </c>
      <c r="M519" s="31" t="str">
        <f>IF(TabProd[[#This Row],[Amount Charged]]&lt;&gt;TabProd[[#This Row],[Value]],TabProd[[#This Row],[Amount Charged]]-TabProd[[#This Row],[Value]],"")</f>
        <v/>
      </c>
      <c r="N519" s="24">
        <v>5792</v>
      </c>
      <c r="O519" s="27">
        <v>46174</v>
      </c>
      <c r="P519" s="37">
        <v>2023</v>
      </c>
      <c r="Q519" s="34">
        <v>162420</v>
      </c>
      <c r="R519" s="16">
        <v>46185</v>
      </c>
      <c r="S519" s="15">
        <f t="shared" si="32"/>
        <v>12</v>
      </c>
      <c r="T519" s="38"/>
      <c r="U519" s="34"/>
      <c r="V519" s="16"/>
      <c r="W519" s="15" t="str">
        <f t="shared" si="33"/>
        <v/>
      </c>
      <c r="X519" s="23">
        <f>TabProd[[#This Row],[Value]]-TabProd[[#This Row],[InvoiceTotal Value]]-TabProd[[#This Row],[Rental Equipment Invoice Value]]+AR519</f>
        <v>0</v>
      </c>
      <c r="Y519" s="14">
        <v>72</v>
      </c>
      <c r="Z519" s="14"/>
      <c r="AA519" s="15">
        <f t="shared" si="34"/>
        <v>72</v>
      </c>
      <c r="AB519" s="13">
        <v>162420</v>
      </c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20">
        <f t="shared" si="35"/>
        <v>162420</v>
      </c>
      <c r="AQ519" s="13">
        <f>IF(TabProd[[#This Row],[Total Daily]]=0,"",TabProd[[#This Row],[Total]]/TabProd[[#This Row],[Total Daily]])</f>
        <v>2255.8333333333335</v>
      </c>
    </row>
    <row r="520" spans="1:43" x14ac:dyDescent="0.3">
      <c r="A520" s="26">
        <v>46143</v>
      </c>
      <c r="B520" s="24"/>
      <c r="C520" s="14"/>
      <c r="D520" s="22">
        <v>3436</v>
      </c>
      <c r="E520" s="15" t="s">
        <v>7</v>
      </c>
      <c r="F520" s="15" t="s">
        <v>53</v>
      </c>
      <c r="G520" s="15" t="s">
        <v>116</v>
      </c>
      <c r="H520" s="22">
        <v>4750</v>
      </c>
      <c r="I520" s="27">
        <v>46143</v>
      </c>
      <c r="J520" s="27">
        <v>46173</v>
      </c>
      <c r="K520" s="28">
        <v>39520</v>
      </c>
      <c r="L520" s="29">
        <f>SUM(TabProd[[#This Row],[Personal]:[Engineering]])</f>
        <v>39520</v>
      </c>
      <c r="M520" s="31" t="str">
        <f>IF(TabProd[[#This Row],[Amount Charged]]&lt;&gt;TabProd[[#This Row],[Value]],TabProd[[#This Row],[Amount Charged]]-TabProd[[#This Row],[Value]],"")</f>
        <v/>
      </c>
      <c r="N520" s="24">
        <v>5793</v>
      </c>
      <c r="O520" s="27">
        <v>46174</v>
      </c>
      <c r="P520" s="37">
        <v>2024</v>
      </c>
      <c r="Q520" s="34">
        <v>39520</v>
      </c>
      <c r="R520" s="16">
        <v>46185</v>
      </c>
      <c r="S520" s="15">
        <f t="shared" si="32"/>
        <v>12</v>
      </c>
      <c r="T520" s="38"/>
      <c r="U520" s="34"/>
      <c r="V520" s="16"/>
      <c r="W520" s="15" t="str">
        <f t="shared" si="33"/>
        <v/>
      </c>
      <c r="X520" s="23">
        <f>TabProd[[#This Row],[Value]]-TabProd[[#This Row],[InvoiceTotal Value]]-TabProd[[#This Row],[Rental Equipment Invoice Value]]+AR520</f>
        <v>0</v>
      </c>
      <c r="Y520" s="14"/>
      <c r="Z520" s="14"/>
      <c r="AA520" s="15">
        <f t="shared" si="34"/>
        <v>0</v>
      </c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>
        <v>39520</v>
      </c>
      <c r="AP520" s="20">
        <f t="shared" si="35"/>
        <v>39520</v>
      </c>
      <c r="AQ520" s="13" t="str">
        <f>IF(TabProd[[#This Row],[Total Daily]]=0,"",TabProd[[#This Row],[Total]]/TabProd[[#This Row],[Total Daily]])</f>
        <v/>
      </c>
    </row>
    <row r="521" spans="1:43" x14ac:dyDescent="0.3">
      <c r="A521" s="26">
        <v>46143</v>
      </c>
      <c r="B521" s="24"/>
      <c r="C521" s="14"/>
      <c r="D521" s="22">
        <v>3436</v>
      </c>
      <c r="E521" s="15" t="s">
        <v>10</v>
      </c>
      <c r="F521" s="15" t="s">
        <v>53</v>
      </c>
      <c r="G521" s="15" t="s">
        <v>116</v>
      </c>
      <c r="H521" s="22">
        <v>4750</v>
      </c>
      <c r="I521" s="27">
        <v>46143</v>
      </c>
      <c r="J521" s="27">
        <v>46173</v>
      </c>
      <c r="K521" s="28">
        <v>199645.2</v>
      </c>
      <c r="L521" s="29">
        <f>SUM(TabProd[[#This Row],[Personal]:[Engineering]])</f>
        <v>199645.2</v>
      </c>
      <c r="M521" s="31" t="str">
        <f>IF(TabProd[[#This Row],[Amount Charged]]&lt;&gt;TabProd[[#This Row],[Value]],TabProd[[#This Row],[Amount Charged]]-TabProd[[#This Row],[Value]],"")</f>
        <v/>
      </c>
      <c r="N521" s="24">
        <v>5794</v>
      </c>
      <c r="O521" s="27">
        <v>46174</v>
      </c>
      <c r="P521" s="37">
        <v>2025</v>
      </c>
      <c r="Q521" s="34">
        <v>181975.2</v>
      </c>
      <c r="R521" s="16">
        <v>46185</v>
      </c>
      <c r="S521" s="15">
        <f t="shared" si="32"/>
        <v>12</v>
      </c>
      <c r="T521" s="38">
        <v>1246</v>
      </c>
      <c r="U521" s="34">
        <v>17670</v>
      </c>
      <c r="V521" s="16">
        <v>46185</v>
      </c>
      <c r="W521" s="15">
        <f t="shared" si="33"/>
        <v>12</v>
      </c>
      <c r="X521" s="23">
        <f>TabProd[[#This Row],[Value]]-TabProd[[#This Row],[InvoiceTotal Value]]-TabProd[[#This Row],[Rental Equipment Invoice Value]]+AR521</f>
        <v>0</v>
      </c>
      <c r="Y521" s="14">
        <v>89</v>
      </c>
      <c r="Z521" s="14"/>
      <c r="AA521" s="15">
        <f t="shared" si="34"/>
        <v>89</v>
      </c>
      <c r="AB521" s="13">
        <v>174435.20000000001</v>
      </c>
      <c r="AC521" s="13"/>
      <c r="AD521" s="13">
        <v>7540</v>
      </c>
      <c r="AE521" s="13"/>
      <c r="AF521" s="13"/>
      <c r="AG521" s="13">
        <v>17670</v>
      </c>
      <c r="AH521" s="13"/>
      <c r="AI521" s="13"/>
      <c r="AJ521" s="13"/>
      <c r="AK521" s="13"/>
      <c r="AL521" s="13"/>
      <c r="AM521" s="13"/>
      <c r="AN521" s="13"/>
      <c r="AO521" s="13"/>
      <c r="AP521" s="20">
        <f t="shared" si="35"/>
        <v>199645.2</v>
      </c>
      <c r="AQ521" s="13">
        <f>IF(TabProd[[#This Row],[Total Daily]]=0,"",TabProd[[#This Row],[Total]]/TabProd[[#This Row],[Total Daily]])</f>
        <v>2243.2044943820224</v>
      </c>
    </row>
    <row r="522" spans="1:43" x14ac:dyDescent="0.3">
      <c r="A522" s="26">
        <v>46143</v>
      </c>
      <c r="B522" s="24"/>
      <c r="C522" s="14"/>
      <c r="D522" s="22">
        <v>3437</v>
      </c>
      <c r="E522" s="15" t="s">
        <v>7</v>
      </c>
      <c r="F522" s="15" t="s">
        <v>53</v>
      </c>
      <c r="G522" s="15" t="s">
        <v>135</v>
      </c>
      <c r="H522" s="22">
        <v>4751</v>
      </c>
      <c r="I522" s="27">
        <v>46143</v>
      </c>
      <c r="J522" s="27">
        <v>46173</v>
      </c>
      <c r="K522" s="28">
        <v>39520</v>
      </c>
      <c r="L522" s="29">
        <f>SUM(TabProd[[#This Row],[Personal]:[Engineering]])</f>
        <v>39520</v>
      </c>
      <c r="M522" s="31" t="str">
        <f>IF(TabProd[[#This Row],[Amount Charged]]&lt;&gt;TabProd[[#This Row],[Value]],TabProd[[#This Row],[Amount Charged]]-TabProd[[#This Row],[Value]],"")</f>
        <v/>
      </c>
      <c r="N522" s="24">
        <v>5795</v>
      </c>
      <c r="O522" s="27">
        <v>46174</v>
      </c>
      <c r="P522" s="37"/>
      <c r="Q522" s="34"/>
      <c r="R522" s="16"/>
      <c r="S522" s="15" t="str">
        <f t="shared" si="32"/>
        <v/>
      </c>
      <c r="T522" s="38"/>
      <c r="U522" s="34"/>
      <c r="V522" s="16"/>
      <c r="W522" s="15" t="str">
        <f t="shared" si="33"/>
        <v/>
      </c>
      <c r="X522" s="23">
        <f>TabProd[[#This Row],[Value]]-TabProd[[#This Row],[InvoiceTotal Value]]-TabProd[[#This Row],[Rental Equipment Invoice Value]]+AR522</f>
        <v>39520</v>
      </c>
      <c r="Y522" s="14"/>
      <c r="Z522" s="14"/>
      <c r="AA522" s="15">
        <f t="shared" si="34"/>
        <v>0</v>
      </c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>
        <v>39520</v>
      </c>
      <c r="AP522" s="20">
        <f t="shared" si="35"/>
        <v>39520</v>
      </c>
      <c r="AQ522" s="13" t="str">
        <f>IF(TabProd[[#This Row],[Total Daily]]=0,"",TabProd[[#This Row],[Total]]/TabProd[[#This Row],[Total Daily]])</f>
        <v/>
      </c>
    </row>
    <row r="523" spans="1:43" x14ac:dyDescent="0.3">
      <c r="A523" s="26">
        <v>46143</v>
      </c>
      <c r="B523" s="24"/>
      <c r="C523" s="14"/>
      <c r="D523" s="22">
        <v>3437</v>
      </c>
      <c r="E523" s="15" t="s">
        <v>10</v>
      </c>
      <c r="F523" s="15" t="s">
        <v>53</v>
      </c>
      <c r="G523" s="15" t="s">
        <v>135</v>
      </c>
      <c r="H523" s="22">
        <v>4751</v>
      </c>
      <c r="I523" s="27">
        <v>46143</v>
      </c>
      <c r="J523" s="27">
        <v>46173</v>
      </c>
      <c r="K523" s="28">
        <v>208017.6</v>
      </c>
      <c r="L523" s="29">
        <f>SUM(TabProd[[#This Row],[Personal]:[Engineering]])</f>
        <v>208017.6</v>
      </c>
      <c r="M523" s="31" t="str">
        <f>IF(TabProd[[#This Row],[Amount Charged]]&lt;&gt;TabProd[[#This Row],[Value]],TabProd[[#This Row],[Amount Charged]]-TabProd[[#This Row],[Value]],"")</f>
        <v/>
      </c>
      <c r="N523" s="24">
        <v>5796</v>
      </c>
      <c r="O523" s="27">
        <v>46175</v>
      </c>
      <c r="P523" s="37"/>
      <c r="Q523" s="34"/>
      <c r="R523" s="16"/>
      <c r="S523" s="15" t="str">
        <f t="shared" si="32"/>
        <v/>
      </c>
      <c r="T523" s="38"/>
      <c r="U523" s="34"/>
      <c r="V523" s="16"/>
      <c r="W523" s="15" t="str">
        <f t="shared" si="33"/>
        <v/>
      </c>
      <c r="X523" s="23">
        <f>TabProd[[#This Row],[Value]]-TabProd[[#This Row],[InvoiceTotal Value]]-TabProd[[#This Row],[Rental Equipment Invoice Value]]+AR523</f>
        <v>208017.6</v>
      </c>
      <c r="Y523" s="14">
        <v>93</v>
      </c>
      <c r="Z523" s="14"/>
      <c r="AA523" s="15">
        <f t="shared" si="34"/>
        <v>93</v>
      </c>
      <c r="AB523" s="13">
        <v>181647.6</v>
      </c>
      <c r="AC523" s="13"/>
      <c r="AD523" s="13">
        <v>8700</v>
      </c>
      <c r="AE523" s="13"/>
      <c r="AF523" s="13"/>
      <c r="AG523" s="13">
        <v>17670</v>
      </c>
      <c r="AH523" s="13"/>
      <c r="AI523" s="13"/>
      <c r="AJ523" s="13"/>
      <c r="AK523" s="13"/>
      <c r="AL523" s="13"/>
      <c r="AM523" s="13"/>
      <c r="AN523" s="13"/>
      <c r="AO523" s="13"/>
      <c r="AP523" s="20">
        <f t="shared" si="35"/>
        <v>208017.6</v>
      </c>
      <c r="AQ523" s="13">
        <f>IF(TabProd[[#This Row],[Total Daily]]=0,"",TabProd[[#This Row],[Total]]/TabProd[[#This Row],[Total Daily]])</f>
        <v>2236.7483870967744</v>
      </c>
    </row>
    <row r="524" spans="1:43" x14ac:dyDescent="0.3">
      <c r="A524" s="26">
        <v>46143</v>
      </c>
      <c r="B524" s="24"/>
      <c r="C524" s="14"/>
      <c r="D524" s="22">
        <v>3543</v>
      </c>
      <c r="E524" s="15" t="s">
        <v>7</v>
      </c>
      <c r="F524" s="15" t="s">
        <v>34</v>
      </c>
      <c r="G524" s="15" t="s">
        <v>104</v>
      </c>
      <c r="H524" s="22">
        <v>5109</v>
      </c>
      <c r="I524" s="27">
        <v>46143</v>
      </c>
      <c r="J524" s="27">
        <v>46173</v>
      </c>
      <c r="K524" s="28">
        <v>22800</v>
      </c>
      <c r="L524" s="29">
        <f>SUM(TabProd[[#This Row],[Personal]:[Engineering]])</f>
        <v>22800</v>
      </c>
      <c r="M524" s="31" t="str">
        <f>IF(TabProd[[#This Row],[Amount Charged]]&lt;&gt;TabProd[[#This Row],[Value]],TabProd[[#This Row],[Amount Charged]]-TabProd[[#This Row],[Value]],"")</f>
        <v/>
      </c>
      <c r="N524" s="24">
        <v>5797</v>
      </c>
      <c r="O524" s="27">
        <v>46174</v>
      </c>
      <c r="P524" s="37">
        <v>2016</v>
      </c>
      <c r="Q524" s="34">
        <v>22800</v>
      </c>
      <c r="R524" s="16">
        <v>46183</v>
      </c>
      <c r="S524" s="15">
        <f t="shared" si="32"/>
        <v>10</v>
      </c>
      <c r="T524" s="38"/>
      <c r="U524" s="34"/>
      <c r="V524" s="16"/>
      <c r="W524" s="15" t="str">
        <f t="shared" si="33"/>
        <v/>
      </c>
      <c r="X524" s="23">
        <f>TabProd[[#This Row],[Value]]-TabProd[[#This Row],[InvoiceTotal Value]]-TabProd[[#This Row],[Rental Equipment Invoice Value]]+AR524</f>
        <v>0</v>
      </c>
      <c r="Y524" s="14"/>
      <c r="Z524" s="14"/>
      <c r="AA524" s="15">
        <f t="shared" si="34"/>
        <v>0</v>
      </c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>
        <v>22800</v>
      </c>
      <c r="AP524" s="20">
        <f t="shared" si="35"/>
        <v>22800</v>
      </c>
      <c r="AQ524" s="13" t="str">
        <f>IF(TabProd[[#This Row],[Total Daily]]=0,"",TabProd[[#This Row],[Total]]/TabProd[[#This Row],[Total Daily]])</f>
        <v/>
      </c>
    </row>
    <row r="525" spans="1:43" x14ac:dyDescent="0.3">
      <c r="A525" s="26">
        <v>46143</v>
      </c>
      <c r="B525" s="24"/>
      <c r="C525" s="14"/>
      <c r="D525" s="22">
        <v>3445</v>
      </c>
      <c r="E525" s="15" t="s">
        <v>7</v>
      </c>
      <c r="F525" s="15" t="s">
        <v>34</v>
      </c>
      <c r="G525" s="15" t="s">
        <v>100</v>
      </c>
      <c r="H525" s="22">
        <v>4912</v>
      </c>
      <c r="I525" s="27">
        <v>46143</v>
      </c>
      <c r="J525" s="27">
        <v>46173</v>
      </c>
      <c r="K525" s="28">
        <v>22800</v>
      </c>
      <c r="L525" s="29">
        <f>SUM(TabProd[[#This Row],[Personal]:[Engineering]])</f>
        <v>22800</v>
      </c>
      <c r="M525" s="31" t="str">
        <f>IF(TabProd[[#This Row],[Amount Charged]]&lt;&gt;TabProd[[#This Row],[Value]],TabProd[[#This Row],[Amount Charged]]-TabProd[[#This Row],[Value]],"")</f>
        <v/>
      </c>
      <c r="N525" s="24">
        <v>5798</v>
      </c>
      <c r="O525" s="27">
        <v>46174</v>
      </c>
      <c r="P525" s="37">
        <v>2004</v>
      </c>
      <c r="Q525" s="34">
        <v>22800</v>
      </c>
      <c r="R525" s="16">
        <v>46175</v>
      </c>
      <c r="S525" s="15">
        <f t="shared" si="32"/>
        <v>2</v>
      </c>
      <c r="T525" s="38"/>
      <c r="U525" s="34"/>
      <c r="V525" s="16"/>
      <c r="W525" s="15" t="str">
        <f t="shared" si="33"/>
        <v/>
      </c>
      <c r="X525" s="23">
        <f>TabProd[[#This Row],[Value]]-TabProd[[#This Row],[InvoiceTotal Value]]-TabProd[[#This Row],[Rental Equipment Invoice Value]]+AR525</f>
        <v>0</v>
      </c>
      <c r="Y525" s="14"/>
      <c r="Z525" s="14"/>
      <c r="AA525" s="15">
        <f t="shared" si="34"/>
        <v>0</v>
      </c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>
        <v>22800</v>
      </c>
      <c r="AP525" s="20">
        <f t="shared" si="35"/>
        <v>22800</v>
      </c>
      <c r="AQ525" s="13" t="str">
        <f>IF(TabProd[[#This Row],[Total Daily]]=0,"",TabProd[[#This Row],[Total]]/TabProd[[#This Row],[Total Daily]])</f>
        <v/>
      </c>
    </row>
    <row r="526" spans="1:43" x14ac:dyDescent="0.3">
      <c r="A526" s="26">
        <v>46143</v>
      </c>
      <c r="B526" s="24"/>
      <c r="C526" s="14"/>
      <c r="D526" s="22">
        <v>3486</v>
      </c>
      <c r="E526" s="15" t="s">
        <v>10</v>
      </c>
      <c r="F526" s="15" t="s">
        <v>50</v>
      </c>
      <c r="G526" s="15" t="s">
        <v>144</v>
      </c>
      <c r="H526" s="22">
        <v>4964</v>
      </c>
      <c r="I526" s="27">
        <v>46143</v>
      </c>
      <c r="J526" s="27">
        <v>46173</v>
      </c>
      <c r="K526" s="28">
        <v>295472.53999999998</v>
      </c>
      <c r="L526" s="29">
        <f>SUM(TabProd[[#This Row],[Personal]:[Engineering]])</f>
        <v>295472.53999999998</v>
      </c>
      <c r="M526" s="31" t="str">
        <f>IF(TabProd[[#This Row],[Amount Charged]]&lt;&gt;TabProd[[#This Row],[Value]],TabProd[[#This Row],[Amount Charged]]-TabProd[[#This Row],[Value]],"")</f>
        <v/>
      </c>
      <c r="N526" s="24">
        <v>5765</v>
      </c>
      <c r="O526" s="27">
        <v>46175</v>
      </c>
      <c r="P526" s="37">
        <v>2007</v>
      </c>
      <c r="Q526" s="34">
        <v>273212.73</v>
      </c>
      <c r="R526" s="16">
        <v>46178</v>
      </c>
      <c r="S526" s="15">
        <f t="shared" si="32"/>
        <v>5</v>
      </c>
      <c r="T526" s="38">
        <v>1235</v>
      </c>
      <c r="U526" s="34">
        <v>22259.81</v>
      </c>
      <c r="V526" s="16">
        <v>46178</v>
      </c>
      <c r="W526" s="15">
        <f t="shared" si="33"/>
        <v>5</v>
      </c>
      <c r="X526" s="23">
        <f>TabProd[[#This Row],[Value]]-TabProd[[#This Row],[InvoiceTotal Value]]-TabProd[[#This Row],[Rental Equipment Invoice Value]]+AR526</f>
        <v>-3.637978807091713E-12</v>
      </c>
      <c r="Y526" s="14">
        <v>93</v>
      </c>
      <c r="Z526" s="14"/>
      <c r="AA526" s="15">
        <f t="shared" si="34"/>
        <v>93</v>
      </c>
      <c r="AB526" s="13">
        <v>193945.11</v>
      </c>
      <c r="AC526" s="13"/>
      <c r="AD526" s="13">
        <v>18307.62</v>
      </c>
      <c r="AE526" s="13"/>
      <c r="AF526" s="13"/>
      <c r="AG526" s="13">
        <v>22259.81</v>
      </c>
      <c r="AH526" s="13"/>
      <c r="AI526" s="13"/>
      <c r="AJ526" s="13"/>
      <c r="AK526" s="13"/>
      <c r="AL526" s="13"/>
      <c r="AM526" s="13"/>
      <c r="AN526" s="13"/>
      <c r="AO526" s="13">
        <v>60960</v>
      </c>
      <c r="AP526" s="20">
        <f t="shared" si="35"/>
        <v>295472.53999999998</v>
      </c>
      <c r="AQ526" s="13">
        <f>IF(TabProd[[#This Row],[Total Daily]]=0,"",TabProd[[#This Row],[Total]]/TabProd[[#This Row],[Total Daily]])</f>
        <v>3177.1240860215053</v>
      </c>
    </row>
    <row r="527" spans="1:43" x14ac:dyDescent="0.3">
      <c r="A527" s="26">
        <v>46143</v>
      </c>
      <c r="B527" s="24"/>
      <c r="C527" s="14"/>
      <c r="D527" s="22">
        <v>3809</v>
      </c>
      <c r="E527" s="15" t="s">
        <v>9</v>
      </c>
      <c r="F527" s="15" t="s">
        <v>26</v>
      </c>
      <c r="G527" s="15" t="s">
        <v>121</v>
      </c>
      <c r="H527" s="22">
        <v>5115</v>
      </c>
      <c r="I527" s="27">
        <v>46143</v>
      </c>
      <c r="J527" s="27">
        <v>46173</v>
      </c>
      <c r="K527" s="28">
        <v>190038.95</v>
      </c>
      <c r="L527" s="29">
        <f>SUM(TabProd[[#This Row],[Personal]:[Engineering]])</f>
        <v>190038.95</v>
      </c>
      <c r="M527" s="31" t="str">
        <f>IF(TabProd[[#This Row],[Amount Charged]]&lt;&gt;TabProd[[#This Row],[Value]],TabProd[[#This Row],[Amount Charged]]-TabProd[[#This Row],[Value]],"")</f>
        <v/>
      </c>
      <c r="N527" s="24" t="s">
        <v>194</v>
      </c>
      <c r="O527" s="27">
        <v>46175</v>
      </c>
      <c r="P527" s="37" t="s">
        <v>3167</v>
      </c>
      <c r="Q527" s="34">
        <v>190038.95</v>
      </c>
      <c r="R527" s="16">
        <v>46190</v>
      </c>
      <c r="S527" s="15">
        <f t="shared" si="32"/>
        <v>17</v>
      </c>
      <c r="T527" s="38"/>
      <c r="U527" s="34"/>
      <c r="V527" s="16"/>
      <c r="W527" s="15" t="str">
        <f t="shared" si="33"/>
        <v/>
      </c>
      <c r="X527" s="23">
        <f>TabProd[[#This Row],[Value]]-TabProd[[#This Row],[InvoiceTotal Value]]-TabProd[[#This Row],[Rental Equipment Invoice Value]]+AR527</f>
        <v>0</v>
      </c>
      <c r="Y527" s="14">
        <v>93</v>
      </c>
      <c r="Z527" s="14"/>
      <c r="AA527" s="15">
        <f t="shared" si="34"/>
        <v>93</v>
      </c>
      <c r="AB527" s="13">
        <v>156394.35</v>
      </c>
      <c r="AC527" s="13"/>
      <c r="AD527" s="13">
        <v>31371.9</v>
      </c>
      <c r="AE527" s="13"/>
      <c r="AF527" s="13"/>
      <c r="AG527" s="13"/>
      <c r="AH527" s="13"/>
      <c r="AI527" s="13"/>
      <c r="AJ527" s="13"/>
      <c r="AK527" s="13"/>
      <c r="AL527" s="13">
        <v>2272.6999999999998</v>
      </c>
      <c r="AM527" s="13"/>
      <c r="AN527" s="13"/>
      <c r="AO527" s="13"/>
      <c r="AP527" s="20">
        <f t="shared" si="35"/>
        <v>190038.95</v>
      </c>
      <c r="AQ527" s="13">
        <f>IF(TabProd[[#This Row],[Total Daily]]=0,"",TabProd[[#This Row],[Total]]/TabProd[[#This Row],[Total Daily]])</f>
        <v>2043.4295698924732</v>
      </c>
    </row>
    <row r="528" spans="1:43" x14ac:dyDescent="0.3">
      <c r="A528" s="26">
        <v>46143</v>
      </c>
      <c r="B528" s="24"/>
      <c r="C528" s="14"/>
      <c r="D528" s="22">
        <v>3629</v>
      </c>
      <c r="E528" s="15" t="s">
        <v>12</v>
      </c>
      <c r="F528" s="15" t="s">
        <v>50</v>
      </c>
      <c r="G528" s="15" t="s">
        <v>103</v>
      </c>
      <c r="H528" s="22">
        <v>5259</v>
      </c>
      <c r="I528" s="27">
        <v>46158</v>
      </c>
      <c r="J528" s="27">
        <v>46180</v>
      </c>
      <c r="K528" s="28">
        <v>317664.07</v>
      </c>
      <c r="L528" s="29">
        <f>SUM(TabProd[[#This Row],[Personal]:[Engineering]])</f>
        <v>317664.07</v>
      </c>
      <c r="M528" s="31" t="str">
        <f>IF(TabProd[[#This Row],[Amount Charged]]&lt;&gt;TabProd[[#This Row],[Value]],TabProd[[#This Row],[Amount Charged]]-TabProd[[#This Row],[Value]],"")</f>
        <v/>
      </c>
      <c r="N528" s="24">
        <v>5808</v>
      </c>
      <c r="O528" s="27">
        <v>46185</v>
      </c>
      <c r="P528" s="37">
        <v>2047</v>
      </c>
      <c r="Q528" s="34">
        <v>104170.75</v>
      </c>
      <c r="R528" s="16">
        <v>46192</v>
      </c>
      <c r="S528" s="15">
        <f t="shared" si="32"/>
        <v>12</v>
      </c>
      <c r="T528" s="38">
        <v>1262</v>
      </c>
      <c r="U528" s="34">
        <v>213493.32</v>
      </c>
      <c r="V528" s="16">
        <v>46192</v>
      </c>
      <c r="W528" s="15">
        <f t="shared" si="33"/>
        <v>12</v>
      </c>
      <c r="X528" s="23">
        <f>TabProd[[#This Row],[Value]]-TabProd[[#This Row],[InvoiceTotal Value]]-TabProd[[#This Row],[Rental Equipment Invoice Value]]+AR528</f>
        <v>0</v>
      </c>
      <c r="Y528" s="14">
        <v>41</v>
      </c>
      <c r="Z528" s="14">
        <v>3</v>
      </c>
      <c r="AA528" s="15">
        <f t="shared" si="34"/>
        <v>44</v>
      </c>
      <c r="AB528" s="13">
        <v>104170.75</v>
      </c>
      <c r="AC528" s="13"/>
      <c r="AD528" s="13"/>
      <c r="AE528" s="13"/>
      <c r="AF528" s="13"/>
      <c r="AG528" s="13">
        <v>213493.32</v>
      </c>
      <c r="AH528" s="13"/>
      <c r="AI528" s="13"/>
      <c r="AJ528" s="13"/>
      <c r="AK528" s="13"/>
      <c r="AL528" s="13"/>
      <c r="AM528" s="13"/>
      <c r="AN528" s="13"/>
      <c r="AO528" s="13"/>
      <c r="AP528" s="20">
        <f t="shared" si="35"/>
        <v>317664.07</v>
      </c>
      <c r="AQ528" s="13">
        <f>IF(TabProd[[#This Row],[Total Daily]]=0,"",TabProd[[#This Row],[Total]]/TabProd[[#This Row],[Total Daily]])</f>
        <v>7219.6379545454547</v>
      </c>
    </row>
    <row r="529" spans="1:43" x14ac:dyDescent="0.3">
      <c r="A529" s="26">
        <v>46174</v>
      </c>
      <c r="B529" s="24"/>
      <c r="C529" s="14"/>
      <c r="D529" s="22">
        <v>3629</v>
      </c>
      <c r="E529" s="15" t="s">
        <v>12</v>
      </c>
      <c r="F529" s="15" t="s">
        <v>50</v>
      </c>
      <c r="G529" s="15" t="s">
        <v>103</v>
      </c>
      <c r="H529" s="22">
        <v>5259</v>
      </c>
      <c r="I529" s="27">
        <v>46158</v>
      </c>
      <c r="J529" s="27">
        <v>46180</v>
      </c>
      <c r="K529" s="28">
        <v>130160.32000000001</v>
      </c>
      <c r="L529" s="29">
        <f>SUM(TabProd[[#This Row],[Personal]:[Engineering]])</f>
        <v>130160.32000000001</v>
      </c>
      <c r="M529" s="31" t="str">
        <f>IF(TabProd[[#This Row],[Amount Charged]]&lt;&gt;TabProd[[#This Row],[Value]],TabProd[[#This Row],[Amount Charged]]-TabProd[[#This Row],[Value]],"")</f>
        <v/>
      </c>
      <c r="N529" s="24">
        <v>5808</v>
      </c>
      <c r="O529" s="27">
        <v>46185</v>
      </c>
      <c r="P529" s="37">
        <v>2047</v>
      </c>
      <c r="Q529" s="34">
        <v>101745.90000000001</v>
      </c>
      <c r="R529" s="16">
        <v>46192</v>
      </c>
      <c r="S529" s="15">
        <f t="shared" si="32"/>
        <v>12</v>
      </c>
      <c r="T529" s="38">
        <v>1262</v>
      </c>
      <c r="U529" s="34">
        <v>28414.42</v>
      </c>
      <c r="V529" s="16">
        <v>46192</v>
      </c>
      <c r="W529" s="15">
        <f t="shared" si="33"/>
        <v>12</v>
      </c>
      <c r="X529" s="23">
        <f>TabProd[[#This Row],[Value]]-TabProd[[#This Row],[InvoiceTotal Value]]-TabProd[[#This Row],[Rental Equipment Invoice Value]]+AR529</f>
        <v>0</v>
      </c>
      <c r="Y529" s="14">
        <v>25</v>
      </c>
      <c r="Z529" s="14"/>
      <c r="AA529" s="15">
        <f t="shared" si="34"/>
        <v>25</v>
      </c>
      <c r="AB529" s="13">
        <v>94007.75</v>
      </c>
      <c r="AC529" s="13">
        <v>3811.13</v>
      </c>
      <c r="AD529" s="13">
        <v>3685.52</v>
      </c>
      <c r="AE529" s="13">
        <v>241.5</v>
      </c>
      <c r="AF529" s="13"/>
      <c r="AG529" s="13">
        <v>27675.059999999998</v>
      </c>
      <c r="AH529" s="13">
        <v>739.36</v>
      </c>
      <c r="AI529" s="13"/>
      <c r="AJ529" s="13"/>
      <c r="AK529" s="13"/>
      <c r="AL529" s="13"/>
      <c r="AM529" s="13"/>
      <c r="AN529" s="13"/>
      <c r="AO529" s="13"/>
      <c r="AP529" s="20">
        <f t="shared" si="35"/>
        <v>130160.32000000001</v>
      </c>
      <c r="AQ529" s="13">
        <f>IF(TabProd[[#This Row],[Total Daily]]=0,"",TabProd[[#This Row],[Total]]/TabProd[[#This Row],[Total Daily]])</f>
        <v>5206.4128000000001</v>
      </c>
    </row>
    <row r="530" spans="1:43" x14ac:dyDescent="0.3">
      <c r="A530" s="26">
        <v>46174</v>
      </c>
      <c r="B530" s="24"/>
      <c r="C530" s="14"/>
      <c r="D530" s="22">
        <v>3490</v>
      </c>
      <c r="E530" s="15" t="s">
        <v>10</v>
      </c>
      <c r="F530" s="15" t="s">
        <v>50</v>
      </c>
      <c r="G530" s="15" t="s">
        <v>102</v>
      </c>
      <c r="H530" s="22">
        <v>4964</v>
      </c>
      <c r="I530" s="27">
        <v>46143</v>
      </c>
      <c r="J530" s="27">
        <v>46173</v>
      </c>
      <c r="K530" s="28"/>
      <c r="L530" s="29">
        <f>SUM(TabProd[[#This Row],[Personal]:[Engineering]])</f>
        <v>60960</v>
      </c>
      <c r="M530" s="31">
        <f>IF(TabProd[[#This Row],[Amount Charged]]&lt;&gt;TabProd[[#This Row],[Value]],TabProd[[#This Row],[Amount Charged]]-TabProd[[#This Row],[Value]],"")</f>
        <v>-60960</v>
      </c>
      <c r="N530" s="24">
        <v>5768</v>
      </c>
      <c r="O530" s="27">
        <v>46188</v>
      </c>
      <c r="P530" s="37">
        <v>2044</v>
      </c>
      <c r="Q530" s="34">
        <v>60960</v>
      </c>
      <c r="R530" s="16">
        <v>46191</v>
      </c>
      <c r="S530" s="15">
        <f t="shared" si="32"/>
        <v>18</v>
      </c>
      <c r="T530" s="38"/>
      <c r="U530" s="34"/>
      <c r="V530" s="16"/>
      <c r="W530" s="15" t="str">
        <f t="shared" si="33"/>
        <v/>
      </c>
      <c r="X530" s="23">
        <f>TabProd[[#This Row],[Value]]-TabProd[[#This Row],[InvoiceTotal Value]]-TabProd[[#This Row],[Rental Equipment Invoice Value]]+AR530</f>
        <v>0</v>
      </c>
      <c r="Y530" s="14"/>
      <c r="Z530" s="14"/>
      <c r="AA530" s="15">
        <f t="shared" si="34"/>
        <v>0</v>
      </c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>
        <v>60960</v>
      </c>
      <c r="AP530" s="20">
        <f t="shared" si="35"/>
        <v>60960</v>
      </c>
      <c r="AQ530" s="13" t="str">
        <f>IF(TabProd[[#This Row],[Total Daily]]=0,"",TabProd[[#This Row],[Total]]/TabProd[[#This Row],[Total Daily]])</f>
        <v/>
      </c>
    </row>
    <row r="531" spans="1:43" x14ac:dyDescent="0.3">
      <c r="A531" s="26">
        <v>46143</v>
      </c>
      <c r="B531" s="24"/>
      <c r="C531" s="14"/>
      <c r="D531" s="22">
        <v>3668</v>
      </c>
      <c r="E531" s="15" t="s">
        <v>13</v>
      </c>
      <c r="F531" s="15" t="s">
        <v>43</v>
      </c>
      <c r="G531" s="15" t="s">
        <v>104</v>
      </c>
      <c r="H531" s="22">
        <v>5357</v>
      </c>
      <c r="I531" s="27">
        <v>46144</v>
      </c>
      <c r="J531" s="27">
        <v>46158</v>
      </c>
      <c r="K531" s="28">
        <v>179339.74</v>
      </c>
      <c r="L531" s="29">
        <f>SUM(TabProd[[#This Row],[Personal]:[Engineering]])</f>
        <v>179339.74</v>
      </c>
      <c r="M531" s="31" t="str">
        <f>IF(TabProd[[#This Row],[Amount Charged]]&lt;&gt;TabProd[[#This Row],[Value]],TabProd[[#This Row],[Amount Charged]]-TabProd[[#This Row],[Value]],"")</f>
        <v/>
      </c>
      <c r="N531" s="24">
        <v>5747</v>
      </c>
      <c r="O531" s="27">
        <v>46163</v>
      </c>
      <c r="P531" s="37">
        <v>2034</v>
      </c>
      <c r="Q531" s="34">
        <v>127631.44</v>
      </c>
      <c r="R531" s="16">
        <v>46188</v>
      </c>
      <c r="S531" s="15">
        <f t="shared" si="32"/>
        <v>30</v>
      </c>
      <c r="T531" s="38">
        <v>1254</v>
      </c>
      <c r="U531" s="34">
        <v>51708.3</v>
      </c>
      <c r="V531" s="16">
        <v>46188</v>
      </c>
      <c r="W531" s="15">
        <f t="shared" si="33"/>
        <v>30</v>
      </c>
      <c r="X531" s="23">
        <f>TabProd[[#This Row],[Value]]-TabProd[[#This Row],[InvoiceTotal Value]]-TabProd[[#This Row],[Rental Equipment Invoice Value]]+AR531</f>
        <v>-1.4551915228366852E-11</v>
      </c>
      <c r="Y531" s="14">
        <v>56</v>
      </c>
      <c r="Z531" s="14"/>
      <c r="AA531" s="15">
        <f t="shared" si="34"/>
        <v>56</v>
      </c>
      <c r="AB531" s="13">
        <v>124028.24</v>
      </c>
      <c r="AC531" s="13"/>
      <c r="AD531" s="13">
        <v>3603.2</v>
      </c>
      <c r="AE531" s="13"/>
      <c r="AF531" s="13"/>
      <c r="AG531" s="13">
        <v>51708.3</v>
      </c>
      <c r="AH531" s="13"/>
      <c r="AI531" s="13"/>
      <c r="AJ531" s="13"/>
      <c r="AK531" s="13"/>
      <c r="AL531" s="13"/>
      <c r="AM531" s="13"/>
      <c r="AN531" s="13"/>
      <c r="AO531" s="13"/>
      <c r="AP531" s="20">
        <f t="shared" si="35"/>
        <v>179339.74</v>
      </c>
      <c r="AQ531" s="13">
        <f>IF(TabProd[[#This Row],[Total Daily]]=0,"",TabProd[[#This Row],[Total]]/TabProd[[#This Row],[Total Daily]])</f>
        <v>3202.4953571428568</v>
      </c>
    </row>
    <row r="532" spans="1:43" x14ac:dyDescent="0.3">
      <c r="A532" s="26">
        <v>46143</v>
      </c>
      <c r="B532" s="24"/>
      <c r="C532" s="14"/>
      <c r="D532" s="22">
        <v>3819</v>
      </c>
      <c r="E532" s="15" t="s">
        <v>11</v>
      </c>
      <c r="F532" s="15" t="s">
        <v>35</v>
      </c>
      <c r="G532" s="15" t="s">
        <v>183</v>
      </c>
      <c r="H532" s="22">
        <v>5293</v>
      </c>
      <c r="I532" s="27">
        <v>46145</v>
      </c>
      <c r="J532" s="27">
        <v>46159</v>
      </c>
      <c r="K532" s="28">
        <v>89957.58</v>
      </c>
      <c r="L532" s="29">
        <f>SUM(TabProd[[#This Row],[Personal]:[Engineering]])</f>
        <v>89957.58</v>
      </c>
      <c r="M532" s="31" t="str">
        <f>IF(TabProd[[#This Row],[Amount Charged]]&lt;&gt;TabProd[[#This Row],[Value]],TabProd[[#This Row],[Amount Charged]]-TabProd[[#This Row],[Value]],"")</f>
        <v/>
      </c>
      <c r="N532" s="24">
        <v>5744</v>
      </c>
      <c r="O532" s="27">
        <v>46188</v>
      </c>
      <c r="P532" s="37">
        <v>2057</v>
      </c>
      <c r="Q532" s="34">
        <v>89957.58</v>
      </c>
      <c r="R532" s="16">
        <v>46193</v>
      </c>
      <c r="S532" s="15">
        <f t="shared" si="32"/>
        <v>34</v>
      </c>
      <c r="T532" s="38"/>
      <c r="U532" s="34"/>
      <c r="V532" s="16"/>
      <c r="W532" s="15" t="str">
        <f t="shared" si="33"/>
        <v/>
      </c>
      <c r="X532" s="23">
        <f>TabProd[[#This Row],[Value]]-TabProd[[#This Row],[InvoiceTotal Value]]-TabProd[[#This Row],[Rental Equipment Invoice Value]]+AR532</f>
        <v>0</v>
      </c>
      <c r="Y532" s="14">
        <v>42</v>
      </c>
      <c r="Z532" s="14"/>
      <c r="AA532" s="15">
        <f t="shared" si="34"/>
        <v>42</v>
      </c>
      <c r="AB532" s="13">
        <v>89957.58</v>
      </c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20">
        <f t="shared" si="35"/>
        <v>89957.58</v>
      </c>
      <c r="AQ532" s="13">
        <f>IF(TabProd[[#This Row],[Total Daily]]=0,"",TabProd[[#This Row],[Total]]/TabProd[[#This Row],[Total Daily]])</f>
        <v>2141.8471428571429</v>
      </c>
    </row>
    <row r="533" spans="1:43" x14ac:dyDescent="0.3">
      <c r="A533" s="26">
        <v>46143</v>
      </c>
      <c r="B533" s="24"/>
      <c r="C533" s="14"/>
      <c r="D533" s="22">
        <v>3821</v>
      </c>
      <c r="E533" s="15" t="s">
        <v>11</v>
      </c>
      <c r="F533" s="15" t="s">
        <v>35</v>
      </c>
      <c r="G533" s="15" t="s">
        <v>195</v>
      </c>
      <c r="H533" s="22">
        <v>5448</v>
      </c>
      <c r="I533" s="27">
        <v>46145</v>
      </c>
      <c r="J533" s="27">
        <v>46159</v>
      </c>
      <c r="K533" s="28">
        <v>93547.07</v>
      </c>
      <c r="L533" s="29">
        <f>SUM(TabProd[[#This Row],[Personal]:[Engineering]])</f>
        <v>93547.07</v>
      </c>
      <c r="M533" s="31" t="str">
        <f>IF(TabProd[[#This Row],[Amount Charged]]&lt;&gt;TabProd[[#This Row],[Value]],TabProd[[#This Row],[Amount Charged]]-TabProd[[#This Row],[Value]],"")</f>
        <v/>
      </c>
      <c r="N533" s="24">
        <v>5745</v>
      </c>
      <c r="O533" s="27">
        <v>46170</v>
      </c>
      <c r="P533" s="37">
        <v>20588</v>
      </c>
      <c r="Q533" s="34">
        <v>93547.07</v>
      </c>
      <c r="R533" s="16">
        <v>46193</v>
      </c>
      <c r="S533" s="15">
        <f t="shared" si="32"/>
        <v>34</v>
      </c>
      <c r="T533" s="38"/>
      <c r="U533" s="34"/>
      <c r="V533" s="16"/>
      <c r="W533" s="15" t="str">
        <f t="shared" si="33"/>
        <v/>
      </c>
      <c r="X533" s="23">
        <f>TabProd[[#This Row],[Value]]-TabProd[[#This Row],[InvoiceTotal Value]]-TabProd[[#This Row],[Rental Equipment Invoice Value]]+AR533</f>
        <v>0</v>
      </c>
      <c r="Y533" s="14">
        <v>42</v>
      </c>
      <c r="Z533" s="14"/>
      <c r="AA533" s="15">
        <f t="shared" si="34"/>
        <v>42</v>
      </c>
      <c r="AB533" s="13">
        <v>93464.8</v>
      </c>
      <c r="AC533" s="13"/>
      <c r="AD533" s="13"/>
      <c r="AE533" s="13"/>
      <c r="AF533" s="13"/>
      <c r="AG533" s="13"/>
      <c r="AH533" s="13"/>
      <c r="AI533" s="13"/>
      <c r="AJ533" s="13"/>
      <c r="AK533" s="13"/>
      <c r="AL533" s="13">
        <v>82.27</v>
      </c>
      <c r="AM533" s="13"/>
      <c r="AN533" s="13"/>
      <c r="AO533" s="13"/>
      <c r="AP533" s="20">
        <f t="shared" si="35"/>
        <v>93547.07</v>
      </c>
      <c r="AQ533" s="13">
        <f>IF(TabProd[[#This Row],[Total Daily]]=0,"",TabProd[[#This Row],[Total]]/TabProd[[#This Row],[Total Daily]])</f>
        <v>2227.3111904761909</v>
      </c>
    </row>
    <row r="534" spans="1:43" x14ac:dyDescent="0.3">
      <c r="A534" s="26">
        <v>46143</v>
      </c>
      <c r="B534" s="24"/>
      <c r="C534" s="14"/>
      <c r="D534" s="22">
        <v>3701</v>
      </c>
      <c r="E534" s="15" t="s">
        <v>10</v>
      </c>
      <c r="F534" s="15" t="s">
        <v>26</v>
      </c>
      <c r="G534" s="15" t="s">
        <v>123</v>
      </c>
      <c r="H534" s="22">
        <v>5415</v>
      </c>
      <c r="I534" s="27">
        <v>46145</v>
      </c>
      <c r="J534" s="27">
        <v>46158</v>
      </c>
      <c r="K534" s="28">
        <v>115077.01</v>
      </c>
      <c r="L534" s="29">
        <f>SUM(TabProd[[#This Row],[Personal]:[Engineering]])</f>
        <v>115077.01</v>
      </c>
      <c r="M534" s="31" t="str">
        <f>IF(TabProd[[#This Row],[Amount Charged]]&lt;&gt;TabProd[[#This Row],[Value]],TabProd[[#This Row],[Amount Charged]]-TabProd[[#This Row],[Value]],"")</f>
        <v/>
      </c>
      <c r="N534" s="24">
        <v>5748</v>
      </c>
      <c r="O534" s="27">
        <v>46137</v>
      </c>
      <c r="P534" s="37">
        <v>2000</v>
      </c>
      <c r="Q534" s="34">
        <v>80637.009999999995</v>
      </c>
      <c r="R534" s="16">
        <v>46175</v>
      </c>
      <c r="S534" s="15">
        <f t="shared" si="32"/>
        <v>17</v>
      </c>
      <c r="T534" s="38">
        <v>1232</v>
      </c>
      <c r="U534" s="34">
        <v>34440</v>
      </c>
      <c r="V534" s="16">
        <v>46175</v>
      </c>
      <c r="W534" s="15">
        <f t="shared" si="33"/>
        <v>17</v>
      </c>
      <c r="X534" s="23">
        <f>TabProd[[#This Row],[Value]]-TabProd[[#This Row],[InvoiceTotal Value]]-TabProd[[#This Row],[Rental Equipment Invoice Value]]+AR534</f>
        <v>0</v>
      </c>
      <c r="Y534" s="14">
        <v>30</v>
      </c>
      <c r="Z534" s="14">
        <v>3</v>
      </c>
      <c r="AA534" s="15">
        <f t="shared" si="34"/>
        <v>33</v>
      </c>
      <c r="AB534" s="13">
        <v>58523.89</v>
      </c>
      <c r="AC534" s="13">
        <v>3229.62</v>
      </c>
      <c r="AD534" s="13">
        <v>3665.88</v>
      </c>
      <c r="AE534" s="13">
        <v>1597.62</v>
      </c>
      <c r="AF534" s="13"/>
      <c r="AG534" s="13">
        <v>48060</v>
      </c>
      <c r="AH534" s="13"/>
      <c r="AI534" s="13"/>
      <c r="AJ534" s="13"/>
      <c r="AK534" s="13"/>
      <c r="AL534" s="13"/>
      <c r="AM534" s="13"/>
      <c r="AN534" s="13"/>
      <c r="AO534" s="13"/>
      <c r="AP534" s="20">
        <f t="shared" si="35"/>
        <v>115077.01</v>
      </c>
      <c r="AQ534" s="13">
        <f>IF(TabProd[[#This Row],[Total Daily]]=0,"",TabProd[[#This Row],[Total]]/TabProd[[#This Row],[Total Daily]])</f>
        <v>3487.1821212121213</v>
      </c>
    </row>
    <row r="535" spans="1:43" x14ac:dyDescent="0.3">
      <c r="A535" s="26">
        <v>46143</v>
      </c>
      <c r="B535" s="24"/>
      <c r="C535" s="14"/>
      <c r="D535" s="22">
        <v>3460</v>
      </c>
      <c r="E535" s="15" t="s">
        <v>13</v>
      </c>
      <c r="F535" s="15" t="s">
        <v>148</v>
      </c>
      <c r="G535" s="15" t="s">
        <v>149</v>
      </c>
      <c r="H535" s="22"/>
      <c r="I535" s="27">
        <v>46145</v>
      </c>
      <c r="J535" s="27">
        <v>46173</v>
      </c>
      <c r="K535" s="28">
        <v>46730.37</v>
      </c>
      <c r="L535" s="29">
        <f>SUM(TabProd[[#This Row],[Personal]:[Engineering]])</f>
        <v>46730.37</v>
      </c>
      <c r="M535" s="31" t="str">
        <f>IF(TabProd[[#This Row],[Amount Charged]]&lt;&gt;TabProd[[#This Row],[Value]],TabProd[[#This Row],[Amount Charged]]-TabProd[[#This Row],[Value]],"")</f>
        <v/>
      </c>
      <c r="N535" s="24">
        <v>5760</v>
      </c>
      <c r="O535" s="27">
        <v>46199</v>
      </c>
      <c r="P535" s="37">
        <v>2073</v>
      </c>
      <c r="Q535" s="34">
        <v>46730.37</v>
      </c>
      <c r="R535" s="16">
        <v>46199</v>
      </c>
      <c r="S535" s="15">
        <f t="shared" si="32"/>
        <v>26</v>
      </c>
      <c r="T535" s="38"/>
      <c r="U535" s="34"/>
      <c r="V535" s="16"/>
      <c r="W535" s="15" t="str">
        <f t="shared" si="33"/>
        <v/>
      </c>
      <c r="X535" s="23">
        <f>TabProd[[#This Row],[Value]]-TabProd[[#This Row],[InvoiceTotal Value]]-TabProd[[#This Row],[Rental Equipment Invoice Value]]+AR535</f>
        <v>0</v>
      </c>
      <c r="Y535" s="14">
        <v>27</v>
      </c>
      <c r="Z535" s="14"/>
      <c r="AA535" s="15">
        <f t="shared" si="34"/>
        <v>27</v>
      </c>
      <c r="AB535" s="13">
        <v>46500.37</v>
      </c>
      <c r="AC535" s="13"/>
      <c r="AD535" s="13">
        <v>230</v>
      </c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20">
        <f t="shared" si="35"/>
        <v>46730.37</v>
      </c>
      <c r="AQ535" s="13">
        <f>IF(TabProd[[#This Row],[Total Daily]]=0,"",TabProd[[#This Row],[Total]]/TabProd[[#This Row],[Total Daily]])</f>
        <v>1730.7544444444445</v>
      </c>
    </row>
    <row r="536" spans="1:43" x14ac:dyDescent="0.3">
      <c r="A536" s="26">
        <v>46174</v>
      </c>
      <c r="B536" s="24"/>
      <c r="C536" s="14"/>
      <c r="D536" s="22">
        <v>3460</v>
      </c>
      <c r="E536" s="15" t="s">
        <v>13</v>
      </c>
      <c r="F536" s="15" t="s">
        <v>148</v>
      </c>
      <c r="G536" s="15" t="s">
        <v>149</v>
      </c>
      <c r="H536" s="22"/>
      <c r="I536" s="27">
        <v>46145</v>
      </c>
      <c r="J536" s="27">
        <v>46173</v>
      </c>
      <c r="K536" s="28">
        <v>6784.36</v>
      </c>
      <c r="L536" s="29">
        <f>SUM(TabProd[[#This Row],[Personal]:[Engineering]])</f>
        <v>6784.3599999999979</v>
      </c>
      <c r="M536" s="31" t="str">
        <f>IF(TabProd[[#This Row],[Amount Charged]]&lt;&gt;TabProd[[#This Row],[Value]],TabProd[[#This Row],[Amount Charged]]-TabProd[[#This Row],[Value]],"")</f>
        <v/>
      </c>
      <c r="N536" s="24">
        <v>5760</v>
      </c>
      <c r="O536" s="27">
        <v>46199</v>
      </c>
      <c r="P536" s="37">
        <v>2073</v>
      </c>
      <c r="Q536" s="34">
        <v>6784.36</v>
      </c>
      <c r="R536" s="16">
        <v>46199</v>
      </c>
      <c r="S536" s="15">
        <f t="shared" si="32"/>
        <v>26</v>
      </c>
      <c r="T536" s="38"/>
      <c r="U536" s="34"/>
      <c r="V536" s="16"/>
      <c r="W536" s="15" t="str">
        <f t="shared" si="33"/>
        <v/>
      </c>
      <c r="X536" s="23">
        <f>TabProd[[#This Row],[Value]]-TabProd[[#This Row],[InvoiceTotal Value]]-TabProd[[#This Row],[Rental Equipment Invoice Value]]+AR536</f>
        <v>-1.8189894035458565E-12</v>
      </c>
      <c r="Y536" s="14">
        <v>2</v>
      </c>
      <c r="Z536" s="14"/>
      <c r="AA536" s="15">
        <f t="shared" si="34"/>
        <v>2</v>
      </c>
      <c r="AB536" s="13">
        <v>4659.22</v>
      </c>
      <c r="AC536" s="13"/>
      <c r="AD536" s="13">
        <v>2300.0100000000002</v>
      </c>
      <c r="AE536" s="13"/>
      <c r="AF536" s="13"/>
      <c r="AG536" s="13"/>
      <c r="AH536" s="13"/>
      <c r="AI536" s="13">
        <v>-174.87000000000262</v>
      </c>
      <c r="AJ536" s="13"/>
      <c r="AK536" s="13"/>
      <c r="AL536" s="13"/>
      <c r="AM536" s="13"/>
      <c r="AN536" s="13"/>
      <c r="AO536" s="13"/>
      <c r="AP536" s="20">
        <f t="shared" si="35"/>
        <v>6784.3599999999979</v>
      </c>
      <c r="AQ536" s="13">
        <f>IF(TabProd[[#This Row],[Total Daily]]=0,"",TabProd[[#This Row],[Total]]/TabProd[[#This Row],[Total Daily]])</f>
        <v>3392.1799999999989</v>
      </c>
    </row>
    <row r="537" spans="1:43" x14ac:dyDescent="0.3">
      <c r="A537" s="26">
        <v>46143</v>
      </c>
      <c r="B537" s="24"/>
      <c r="C537" s="14"/>
      <c r="D537" s="22">
        <v>3706</v>
      </c>
      <c r="E537" s="15" t="s">
        <v>12</v>
      </c>
      <c r="F537" s="15" t="s">
        <v>53</v>
      </c>
      <c r="G537" s="15" t="s">
        <v>116</v>
      </c>
      <c r="H537" s="22">
        <v>5450</v>
      </c>
      <c r="I537" s="27">
        <v>46145</v>
      </c>
      <c r="J537" s="27">
        <v>46152</v>
      </c>
      <c r="K537" s="28">
        <v>78237.600000000006</v>
      </c>
      <c r="L537" s="29">
        <f>SUM(TabProd[[#This Row],[Personal]:[Engineering]])</f>
        <v>78237.600000000006</v>
      </c>
      <c r="M537" s="31" t="str">
        <f>IF(TabProd[[#This Row],[Amount Charged]]&lt;&gt;TabProd[[#This Row],[Value]],TabProd[[#This Row],[Amount Charged]]-TabProd[[#This Row],[Value]],"")</f>
        <v/>
      </c>
      <c r="N537" s="24">
        <v>5776</v>
      </c>
      <c r="O537" s="27">
        <v>46176</v>
      </c>
      <c r="P537" s="37"/>
      <c r="Q537" s="34"/>
      <c r="R537" s="16"/>
      <c r="S537" s="15" t="str">
        <f t="shared" si="32"/>
        <v/>
      </c>
      <c r="T537" s="38"/>
      <c r="U537" s="34"/>
      <c r="V537" s="16"/>
      <c r="W537" s="15" t="str">
        <f t="shared" si="33"/>
        <v/>
      </c>
      <c r="X537" s="23">
        <f>TabProd[[#This Row],[Value]]-TabProd[[#This Row],[InvoiceTotal Value]]-TabProd[[#This Row],[Rental Equipment Invoice Value]]+AR537</f>
        <v>78237.600000000006</v>
      </c>
      <c r="Y537" s="14">
        <v>14</v>
      </c>
      <c r="Z537" s="14"/>
      <c r="AA537" s="15">
        <f t="shared" si="34"/>
        <v>14</v>
      </c>
      <c r="AB537" s="13">
        <v>34473.599999999999</v>
      </c>
      <c r="AC537" s="13"/>
      <c r="AD537" s="13">
        <v>2320</v>
      </c>
      <c r="AE537" s="13"/>
      <c r="AF537" s="13"/>
      <c r="AG537" s="13">
        <v>39444</v>
      </c>
      <c r="AH537" s="13">
        <v>2000</v>
      </c>
      <c r="AI537" s="13"/>
      <c r="AJ537" s="13"/>
      <c r="AK537" s="13"/>
      <c r="AL537" s="13"/>
      <c r="AM537" s="13"/>
      <c r="AN537" s="13"/>
      <c r="AO537" s="13"/>
      <c r="AP537" s="20">
        <f t="shared" si="35"/>
        <v>78237.600000000006</v>
      </c>
      <c r="AQ537" s="13">
        <f>IF(TabProd[[#This Row],[Total Daily]]=0,"",TabProd[[#This Row],[Total]]/TabProd[[#This Row],[Total Daily]])</f>
        <v>5588.4000000000005</v>
      </c>
    </row>
    <row r="538" spans="1:43" x14ac:dyDescent="0.3">
      <c r="A538" s="26">
        <v>46174</v>
      </c>
      <c r="B538" s="24"/>
      <c r="C538" s="14"/>
      <c r="D538" s="22">
        <v>3819</v>
      </c>
      <c r="E538" s="15" t="s">
        <v>11</v>
      </c>
      <c r="F538" s="15" t="s">
        <v>35</v>
      </c>
      <c r="G538" s="15" t="s">
        <v>183</v>
      </c>
      <c r="H538" s="22">
        <v>5293</v>
      </c>
      <c r="I538" s="27">
        <v>46145</v>
      </c>
      <c r="J538" s="27">
        <v>46159</v>
      </c>
      <c r="K538" s="28">
        <v>8986.44</v>
      </c>
      <c r="L538" s="29">
        <f>SUM(TabProd[[#This Row],[Personal]:[Engineering]])</f>
        <v>8986.4400000000023</v>
      </c>
      <c r="M538" s="31" t="str">
        <f>IF(TabProd[[#This Row],[Amount Charged]]&lt;&gt;TabProd[[#This Row],[Value]],TabProd[[#This Row],[Amount Charged]]-TabProd[[#This Row],[Value]],"")</f>
        <v/>
      </c>
      <c r="N538" s="24">
        <v>5744</v>
      </c>
      <c r="O538" s="27">
        <v>46188</v>
      </c>
      <c r="P538" s="37">
        <v>2057</v>
      </c>
      <c r="Q538" s="34">
        <v>8986.44</v>
      </c>
      <c r="R538" s="16">
        <v>46193</v>
      </c>
      <c r="S538" s="15">
        <f t="shared" si="32"/>
        <v>34</v>
      </c>
      <c r="T538" s="38"/>
      <c r="U538" s="34"/>
      <c r="V538" s="16"/>
      <c r="W538" s="15" t="str">
        <f t="shared" si="33"/>
        <v/>
      </c>
      <c r="X538" s="23">
        <f>TabProd[[#This Row],[Value]]-TabProd[[#This Row],[InvoiceTotal Value]]-TabProd[[#This Row],[Rental Equipment Invoice Value]]+AR538</f>
        <v>1.8189894035458565E-12</v>
      </c>
      <c r="Y538" s="14"/>
      <c r="Z538" s="14"/>
      <c r="AA538" s="15">
        <f t="shared" si="34"/>
        <v>0</v>
      </c>
      <c r="AB538" s="13">
        <v>9345.5399999999936</v>
      </c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>
        <v>-359.09999999999127</v>
      </c>
      <c r="AN538" s="13"/>
      <c r="AO538" s="13"/>
      <c r="AP538" s="20">
        <f t="shared" si="35"/>
        <v>8986.4400000000023</v>
      </c>
      <c r="AQ538" s="13" t="str">
        <f>IF(TabProd[[#This Row],[Total Daily]]=0,"",TabProd[[#This Row],[Total]]/TabProd[[#This Row],[Total Daily]])</f>
        <v/>
      </c>
    </row>
    <row r="539" spans="1:43" x14ac:dyDescent="0.3">
      <c r="A539" s="26">
        <v>46143</v>
      </c>
      <c r="B539" s="24"/>
      <c r="C539" s="14"/>
      <c r="D539" s="22">
        <v>3728</v>
      </c>
      <c r="E539" s="15" t="s">
        <v>13</v>
      </c>
      <c r="F539" s="15" t="s">
        <v>38</v>
      </c>
      <c r="G539" s="15" t="s">
        <v>196</v>
      </c>
      <c r="H539" s="22">
        <v>5401</v>
      </c>
      <c r="I539" s="27">
        <v>46146</v>
      </c>
      <c r="J539" s="27">
        <v>46153</v>
      </c>
      <c r="K539" s="28">
        <v>259569.87</v>
      </c>
      <c r="L539" s="29">
        <f>SUM(TabProd[[#This Row],[Personal]:[Engineering]])</f>
        <v>259569.87</v>
      </c>
      <c r="M539" s="31" t="str">
        <f>IF(TabProd[[#This Row],[Amount Charged]]&lt;&gt;TabProd[[#This Row],[Value]],TabProd[[#This Row],[Amount Charged]]-TabProd[[#This Row],[Value]],"")</f>
        <v/>
      </c>
      <c r="N539" s="24">
        <v>5763</v>
      </c>
      <c r="O539" s="27">
        <v>46162</v>
      </c>
      <c r="P539" s="37">
        <v>1999</v>
      </c>
      <c r="Q539" s="34">
        <v>88422.19</v>
      </c>
      <c r="R539" s="16">
        <v>46175</v>
      </c>
      <c r="S539" s="15">
        <f t="shared" si="32"/>
        <v>22</v>
      </c>
      <c r="T539" s="38">
        <v>1231</v>
      </c>
      <c r="U539" s="34">
        <v>171147.68</v>
      </c>
      <c r="V539" s="16">
        <v>46175</v>
      </c>
      <c r="W539" s="15">
        <f t="shared" si="33"/>
        <v>22</v>
      </c>
      <c r="X539" s="23">
        <f>TabProd[[#This Row],[Value]]-TabProd[[#This Row],[InvoiceTotal Value]]-TabProd[[#This Row],[Rental Equipment Invoice Value]]+AR539</f>
        <v>0</v>
      </c>
      <c r="Y539" s="14">
        <v>31</v>
      </c>
      <c r="Z539" s="14"/>
      <c r="AA539" s="15">
        <f t="shared" si="34"/>
        <v>31</v>
      </c>
      <c r="AB539" s="13">
        <v>82422.19</v>
      </c>
      <c r="AC539" s="13"/>
      <c r="AD539" s="13">
        <v>6000</v>
      </c>
      <c r="AE539" s="13"/>
      <c r="AF539" s="13"/>
      <c r="AG539" s="13">
        <v>163418.07999999999</v>
      </c>
      <c r="AH539" s="13">
        <v>7729.6</v>
      </c>
      <c r="AI539" s="13"/>
      <c r="AJ539" s="13"/>
      <c r="AK539" s="13"/>
      <c r="AL539" s="13"/>
      <c r="AM539" s="13"/>
      <c r="AN539" s="13"/>
      <c r="AO539" s="13"/>
      <c r="AP539" s="20">
        <f t="shared" si="35"/>
        <v>259569.87</v>
      </c>
      <c r="AQ539" s="13">
        <f>IF(TabProd[[#This Row],[Total Daily]]=0,"",TabProd[[#This Row],[Total]]/TabProd[[#This Row],[Total Daily]])</f>
        <v>8373.2216129032258</v>
      </c>
    </row>
    <row r="540" spans="1:43" x14ac:dyDescent="0.3">
      <c r="A540" s="26">
        <v>46143</v>
      </c>
      <c r="B540" s="24"/>
      <c r="C540" s="14"/>
      <c r="D540" s="22">
        <v>3543</v>
      </c>
      <c r="E540" s="15" t="s">
        <v>10</v>
      </c>
      <c r="F540" s="15" t="s">
        <v>34</v>
      </c>
      <c r="G540" s="15" t="s">
        <v>104</v>
      </c>
      <c r="H540" s="22">
        <v>5109</v>
      </c>
      <c r="I540" s="27">
        <v>46146</v>
      </c>
      <c r="J540" s="27">
        <v>46158</v>
      </c>
      <c r="K540" s="28">
        <v>58508.4</v>
      </c>
      <c r="L540" s="29">
        <f>SUM(TabProd[[#This Row],[Personal]:[Engineering]])</f>
        <v>58508.4</v>
      </c>
      <c r="M540" s="31" t="str">
        <f>IF(TabProd[[#This Row],[Amount Charged]]&lt;&gt;TabProd[[#This Row],[Value]],TabProd[[#This Row],[Amount Charged]]-TabProd[[#This Row],[Value]],"")</f>
        <v/>
      </c>
      <c r="N540" s="24">
        <v>5777</v>
      </c>
      <c r="O540" s="27">
        <v>46174</v>
      </c>
      <c r="P540" s="37">
        <v>2043</v>
      </c>
      <c r="Q540" s="34">
        <v>51510</v>
      </c>
      <c r="R540" s="16">
        <v>46191</v>
      </c>
      <c r="S540" s="15">
        <f t="shared" si="32"/>
        <v>33</v>
      </c>
      <c r="T540" s="38">
        <v>1260</v>
      </c>
      <c r="U540" s="34">
        <v>6998.4</v>
      </c>
      <c r="V540" s="16">
        <v>46191</v>
      </c>
      <c r="W540" s="15">
        <f t="shared" si="33"/>
        <v>33</v>
      </c>
      <c r="X540" s="23">
        <f>TabProd[[#This Row],[Value]]-TabProd[[#This Row],[InvoiceTotal Value]]-TabProd[[#This Row],[Rental Equipment Invoice Value]]+AR540</f>
        <v>1.8189894035458565E-12</v>
      </c>
      <c r="Y540" s="14">
        <v>24</v>
      </c>
      <c r="Z540" s="14"/>
      <c r="AA540" s="15">
        <f t="shared" si="34"/>
        <v>24</v>
      </c>
      <c r="AB540" s="13">
        <v>49782</v>
      </c>
      <c r="AC540" s="13"/>
      <c r="AD540" s="13">
        <v>1728</v>
      </c>
      <c r="AE540" s="13"/>
      <c r="AF540" s="13"/>
      <c r="AG540" s="13">
        <v>6998.4</v>
      </c>
      <c r="AH540" s="13"/>
      <c r="AI540" s="13"/>
      <c r="AJ540" s="13"/>
      <c r="AK540" s="13"/>
      <c r="AL540" s="13"/>
      <c r="AM540" s="13"/>
      <c r="AN540" s="13"/>
      <c r="AO540" s="13"/>
      <c r="AP540" s="20">
        <f t="shared" si="35"/>
        <v>58508.4</v>
      </c>
      <c r="AQ540" s="13">
        <f>IF(TabProd[[#This Row],[Total Daily]]=0,"",TabProd[[#This Row],[Total]]/TabProd[[#This Row],[Total Daily]])</f>
        <v>2437.85</v>
      </c>
    </row>
    <row r="541" spans="1:43" x14ac:dyDescent="0.3">
      <c r="A541" s="26">
        <v>46143</v>
      </c>
      <c r="B541" s="24"/>
      <c r="C541" s="14"/>
      <c r="D541" s="22">
        <v>3743</v>
      </c>
      <c r="E541" s="15" t="s">
        <v>10</v>
      </c>
      <c r="F541" s="15" t="s">
        <v>50</v>
      </c>
      <c r="G541" s="15" t="s">
        <v>115</v>
      </c>
      <c r="H541" s="22">
        <v>5117</v>
      </c>
      <c r="I541" s="27">
        <v>46148</v>
      </c>
      <c r="J541" s="27">
        <v>46150</v>
      </c>
      <c r="K541" s="28">
        <v>4017.3</v>
      </c>
      <c r="L541" s="29">
        <f>SUM(TabProd[[#This Row],[Personal]:[Engineering]])</f>
        <v>4017.3</v>
      </c>
      <c r="M541" s="31" t="str">
        <f>IF(TabProd[[#This Row],[Amount Charged]]&lt;&gt;TabProd[[#This Row],[Value]],TabProd[[#This Row],[Amount Charged]]-TabProd[[#This Row],[Value]],"")</f>
        <v/>
      </c>
      <c r="N541" s="24"/>
      <c r="O541" s="27"/>
      <c r="P541" s="37"/>
      <c r="Q541" s="34"/>
      <c r="R541" s="16"/>
      <c r="S541" s="15" t="str">
        <f t="shared" si="32"/>
        <v/>
      </c>
      <c r="T541" s="38"/>
      <c r="U541" s="34"/>
      <c r="V541" s="16"/>
      <c r="W541" s="15" t="str">
        <f t="shared" si="33"/>
        <v/>
      </c>
      <c r="X541" s="23">
        <f>TabProd[[#This Row],[Value]]-TabProd[[#This Row],[InvoiceTotal Value]]-TabProd[[#This Row],[Rental Equipment Invoice Value]]+AR541</f>
        <v>4017.3</v>
      </c>
      <c r="Y541" s="14">
        <v>2</v>
      </c>
      <c r="Z541" s="14"/>
      <c r="AA541" s="15">
        <f t="shared" si="34"/>
        <v>2</v>
      </c>
      <c r="AB541" s="13">
        <v>4017.3</v>
      </c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20">
        <f t="shared" si="35"/>
        <v>4017.3</v>
      </c>
      <c r="AQ541" s="13">
        <f>IF(TabProd[[#This Row],[Total Daily]]=0,"",TabProd[[#This Row],[Total]]/TabProd[[#This Row],[Total Daily]])</f>
        <v>2008.65</v>
      </c>
    </row>
    <row r="542" spans="1:43" x14ac:dyDescent="0.3">
      <c r="A542" s="26">
        <v>46143</v>
      </c>
      <c r="B542" s="24"/>
      <c r="C542" s="14"/>
      <c r="D542" s="22">
        <v>3637</v>
      </c>
      <c r="E542" s="15" t="s">
        <v>11</v>
      </c>
      <c r="F542" s="15" t="s">
        <v>28</v>
      </c>
      <c r="G542" s="15" t="s">
        <v>145</v>
      </c>
      <c r="H542" s="22" t="s">
        <v>146</v>
      </c>
      <c r="I542" s="27">
        <v>46149</v>
      </c>
      <c r="J542" s="27">
        <v>46173</v>
      </c>
      <c r="K542" s="28">
        <v>52400</v>
      </c>
      <c r="L542" s="29">
        <f>SUM(TabProd[[#This Row],[Personal]:[Engineering]])</f>
        <v>52400</v>
      </c>
      <c r="M542" s="31" t="str">
        <f>IF(TabProd[[#This Row],[Amount Charged]]&lt;&gt;TabProd[[#This Row],[Value]],TabProd[[#This Row],[Amount Charged]]-TabProd[[#This Row],[Value]],"")</f>
        <v/>
      </c>
      <c r="N542" s="24">
        <v>5757</v>
      </c>
      <c r="O542" s="27"/>
      <c r="P542" s="37"/>
      <c r="Q542" s="34"/>
      <c r="R542" s="16"/>
      <c r="S542" s="15" t="str">
        <f t="shared" si="32"/>
        <v/>
      </c>
      <c r="T542" s="38"/>
      <c r="U542" s="34"/>
      <c r="V542" s="16"/>
      <c r="W542" s="15" t="str">
        <f t="shared" si="33"/>
        <v/>
      </c>
      <c r="X542" s="23">
        <f>TabProd[[#This Row],[Value]]-TabProd[[#This Row],[InvoiceTotal Value]]-TabProd[[#This Row],[Rental Equipment Invoice Value]]+AR542</f>
        <v>52400</v>
      </c>
      <c r="Y542" s="14"/>
      <c r="Z542" s="14"/>
      <c r="AA542" s="15">
        <f t="shared" si="34"/>
        <v>0</v>
      </c>
      <c r="AB542" s="13"/>
      <c r="AC542" s="13"/>
      <c r="AD542" s="13"/>
      <c r="AE542" s="13"/>
      <c r="AF542" s="13"/>
      <c r="AG542" s="13">
        <v>49250</v>
      </c>
      <c r="AH542" s="13">
        <v>3150</v>
      </c>
      <c r="AI542" s="13"/>
      <c r="AJ542" s="13"/>
      <c r="AK542" s="13"/>
      <c r="AL542" s="13"/>
      <c r="AM542" s="13"/>
      <c r="AN542" s="13"/>
      <c r="AO542" s="13"/>
      <c r="AP542" s="20">
        <f t="shared" si="35"/>
        <v>52400</v>
      </c>
      <c r="AQ542" s="13" t="str">
        <f>IF(TabProd[[#This Row],[Total Daily]]=0,"",TabProd[[#This Row],[Total]]/TabProd[[#This Row],[Total Daily]])</f>
        <v/>
      </c>
    </row>
    <row r="543" spans="1:43" x14ac:dyDescent="0.3">
      <c r="A543" s="26">
        <v>46143</v>
      </c>
      <c r="B543" s="24"/>
      <c r="C543" s="14"/>
      <c r="D543" s="22">
        <v>3746</v>
      </c>
      <c r="E543" s="15" t="s">
        <v>12</v>
      </c>
      <c r="F543" s="15" t="s">
        <v>50</v>
      </c>
      <c r="G543" s="15" t="s">
        <v>142</v>
      </c>
      <c r="H543" s="22">
        <v>4876</v>
      </c>
      <c r="I543" s="27">
        <v>46151</v>
      </c>
      <c r="J543" s="27">
        <v>46158</v>
      </c>
      <c r="K543" s="28">
        <v>292246.09999999998</v>
      </c>
      <c r="L543" s="29">
        <f>SUM(TabProd[[#This Row],[Personal]:[Engineering]])</f>
        <v>292246.09999999998</v>
      </c>
      <c r="M543" s="31" t="str">
        <f>IF(TabProd[[#This Row],[Amount Charged]]&lt;&gt;TabProd[[#This Row],[Value]],TabProd[[#This Row],[Amount Charged]]-TabProd[[#This Row],[Value]],"")</f>
        <v/>
      </c>
      <c r="N543" s="24">
        <v>5805</v>
      </c>
      <c r="O543" s="27">
        <v>46184</v>
      </c>
      <c r="P543" s="37">
        <v>2050</v>
      </c>
      <c r="Q543" s="34">
        <v>172032.66</v>
      </c>
      <c r="R543" s="16">
        <v>46192</v>
      </c>
      <c r="S543" s="15">
        <f t="shared" si="32"/>
        <v>34</v>
      </c>
      <c r="T543" s="38">
        <v>1264</v>
      </c>
      <c r="U543" s="34">
        <v>120213.44</v>
      </c>
      <c r="V543" s="16">
        <v>46192</v>
      </c>
      <c r="W543" s="15">
        <f t="shared" si="33"/>
        <v>34</v>
      </c>
      <c r="X543" s="23">
        <f>TabProd[[#This Row],[Value]]-TabProd[[#This Row],[InvoiceTotal Value]]-TabProd[[#This Row],[Rental Equipment Invoice Value]]+AR543</f>
        <v>-2.9103830456733704E-11</v>
      </c>
      <c r="Y543" s="14">
        <v>60</v>
      </c>
      <c r="Z543" s="14"/>
      <c r="AA543" s="15">
        <f t="shared" si="34"/>
        <v>60</v>
      </c>
      <c r="AB543" s="13">
        <v>164121.9</v>
      </c>
      <c r="AC543" s="13"/>
      <c r="AD543" s="13"/>
      <c r="AE543" s="13"/>
      <c r="AF543" s="13"/>
      <c r="AG543" s="13">
        <v>120213.44</v>
      </c>
      <c r="AH543" s="13"/>
      <c r="AI543" s="13"/>
      <c r="AJ543" s="13"/>
      <c r="AK543" s="13"/>
      <c r="AL543" s="13">
        <v>7910.76</v>
      </c>
      <c r="AM543" s="13"/>
      <c r="AN543" s="13"/>
      <c r="AO543" s="13"/>
      <c r="AP543" s="20">
        <f t="shared" si="35"/>
        <v>292246.09999999998</v>
      </c>
      <c r="AQ543" s="13">
        <f>IF(TabProd[[#This Row],[Total Daily]]=0,"",TabProd[[#This Row],[Total]]/TabProd[[#This Row],[Total Daily]])</f>
        <v>4870.7683333333325</v>
      </c>
    </row>
    <row r="544" spans="1:43" x14ac:dyDescent="0.3">
      <c r="A544" s="26">
        <v>46174</v>
      </c>
      <c r="B544" s="24"/>
      <c r="C544" s="14"/>
      <c r="D544" s="22">
        <v>3746</v>
      </c>
      <c r="E544" s="15" t="s">
        <v>12</v>
      </c>
      <c r="F544" s="15" t="s">
        <v>50</v>
      </c>
      <c r="G544" s="15" t="s">
        <v>142</v>
      </c>
      <c r="H544" s="22">
        <v>4876</v>
      </c>
      <c r="I544" s="27">
        <v>46151</v>
      </c>
      <c r="J544" s="27">
        <v>46158</v>
      </c>
      <c r="K544" s="28">
        <v>4892.6400000000003</v>
      </c>
      <c r="L544" s="29">
        <f>SUM(TabProd[[#This Row],[Personal]:[Engineering]])</f>
        <v>4892.6400000000003</v>
      </c>
      <c r="M544" s="31" t="str">
        <f>IF(TabProd[[#This Row],[Amount Charged]]&lt;&gt;TabProd[[#This Row],[Value]],TabProd[[#This Row],[Amount Charged]]-TabProd[[#This Row],[Value]],"")</f>
        <v/>
      </c>
      <c r="N544" s="24">
        <v>5805</v>
      </c>
      <c r="O544" s="27">
        <v>46184</v>
      </c>
      <c r="P544" s="37">
        <v>2050</v>
      </c>
      <c r="Q544" s="34">
        <v>4892.6400000000003</v>
      </c>
      <c r="R544" s="16">
        <v>46192</v>
      </c>
      <c r="S544" s="15">
        <f t="shared" si="32"/>
        <v>34</v>
      </c>
      <c r="T544" s="38">
        <v>1264</v>
      </c>
      <c r="U544" s="34">
        <v>0</v>
      </c>
      <c r="V544" s="16">
        <v>46192</v>
      </c>
      <c r="W544" s="15">
        <f t="shared" si="33"/>
        <v>34</v>
      </c>
      <c r="X544" s="23">
        <f>TabProd[[#This Row],[Value]]-TabProd[[#This Row],[InvoiceTotal Value]]-TabProd[[#This Row],[Rental Equipment Invoice Value]]+AR544</f>
        <v>0</v>
      </c>
      <c r="Y544" s="14"/>
      <c r="Z544" s="14"/>
      <c r="AA544" s="15">
        <f t="shared" si="34"/>
        <v>0</v>
      </c>
      <c r="AB544" s="13"/>
      <c r="AC544" s="13"/>
      <c r="AD544" s="13">
        <v>3756.67</v>
      </c>
      <c r="AE544" s="13">
        <v>1135.97</v>
      </c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20">
        <f t="shared" si="35"/>
        <v>4892.6400000000003</v>
      </c>
      <c r="AQ544" s="13" t="str">
        <f>IF(TabProd[[#This Row],[Total Daily]]=0,"",TabProd[[#This Row],[Total]]/TabProd[[#This Row],[Total Daily]])</f>
        <v/>
      </c>
    </row>
    <row r="545" spans="1:43" x14ac:dyDescent="0.3">
      <c r="A545" s="26">
        <v>46143</v>
      </c>
      <c r="B545" s="24"/>
      <c r="C545" s="14"/>
      <c r="D545" s="22">
        <v>3733</v>
      </c>
      <c r="E545" s="15" t="s">
        <v>10</v>
      </c>
      <c r="F545" s="15" t="s">
        <v>50</v>
      </c>
      <c r="G545" s="15" t="s">
        <v>115</v>
      </c>
      <c r="H545" s="22">
        <v>5513</v>
      </c>
      <c r="I545" s="27">
        <v>46152</v>
      </c>
      <c r="J545" s="27">
        <v>46166</v>
      </c>
      <c r="K545" s="28">
        <v>113237.14</v>
      </c>
      <c r="L545" s="29">
        <f>SUM(TabProd[[#This Row],[Personal]:[Engineering]])</f>
        <v>113237.14</v>
      </c>
      <c r="M545" s="31" t="str">
        <f>IF(TabProd[[#This Row],[Amount Charged]]&lt;&gt;TabProd[[#This Row],[Value]],TabProd[[#This Row],[Amount Charged]]-TabProd[[#This Row],[Value]],"")</f>
        <v/>
      </c>
      <c r="N545" s="24">
        <v>5769</v>
      </c>
      <c r="O545" s="27">
        <v>46175</v>
      </c>
      <c r="P545" s="37">
        <v>2014</v>
      </c>
      <c r="Q545" s="34">
        <v>101291.14</v>
      </c>
      <c r="R545" s="16">
        <v>46182</v>
      </c>
      <c r="S545" s="15">
        <f t="shared" si="32"/>
        <v>16</v>
      </c>
      <c r="T545" s="38">
        <v>1239</v>
      </c>
      <c r="U545" s="34">
        <v>11946</v>
      </c>
      <c r="V545" s="16">
        <v>46182</v>
      </c>
      <c r="W545" s="15">
        <f t="shared" si="33"/>
        <v>16</v>
      </c>
      <c r="X545" s="23">
        <f>TabProd[[#This Row],[Value]]-TabProd[[#This Row],[InvoiceTotal Value]]-TabProd[[#This Row],[Rental Equipment Invoice Value]]+AR545</f>
        <v>0</v>
      </c>
      <c r="Y545" s="14">
        <v>40</v>
      </c>
      <c r="Z545" s="14">
        <v>3</v>
      </c>
      <c r="AA545" s="15">
        <f t="shared" si="34"/>
        <v>43</v>
      </c>
      <c r="AB545" s="13">
        <v>92982.26</v>
      </c>
      <c r="AC545" s="13">
        <v>3464.27</v>
      </c>
      <c r="AD545" s="13">
        <v>4042.83</v>
      </c>
      <c r="AE545" s="13">
        <v>801.78</v>
      </c>
      <c r="AF545" s="13"/>
      <c r="AG545" s="13">
        <v>11946</v>
      </c>
      <c r="AH545" s="13"/>
      <c r="AI545" s="13"/>
      <c r="AJ545" s="13"/>
      <c r="AK545" s="13"/>
      <c r="AL545" s="13"/>
      <c r="AM545" s="13"/>
      <c r="AN545" s="13"/>
      <c r="AO545" s="13"/>
      <c r="AP545" s="20">
        <f t="shared" si="35"/>
        <v>113237.14</v>
      </c>
      <c r="AQ545" s="13">
        <f>IF(TabProd[[#This Row],[Total Daily]]=0,"",TabProd[[#This Row],[Total]]/TabProd[[#This Row],[Total Daily]])</f>
        <v>2633.4218604651164</v>
      </c>
    </row>
    <row r="546" spans="1:43" x14ac:dyDescent="0.3">
      <c r="A546" s="26">
        <v>46174</v>
      </c>
      <c r="B546" s="24"/>
      <c r="C546" s="14"/>
      <c r="D546" s="22">
        <v>3733</v>
      </c>
      <c r="E546" s="15" t="s">
        <v>10</v>
      </c>
      <c r="F546" s="15" t="s">
        <v>50</v>
      </c>
      <c r="G546" s="15" t="s">
        <v>115</v>
      </c>
      <c r="H546" s="22">
        <v>5513</v>
      </c>
      <c r="I546" s="27">
        <v>46152</v>
      </c>
      <c r="J546" s="27">
        <v>46166</v>
      </c>
      <c r="K546" s="28">
        <v>0.01</v>
      </c>
      <c r="L546" s="29">
        <f>SUM(TabProd[[#This Row],[Personal]:[Engineering]])</f>
        <v>0.01</v>
      </c>
      <c r="M546" s="31" t="str">
        <f>IF(TabProd[[#This Row],[Amount Charged]]&lt;&gt;TabProd[[#This Row],[Value]],TabProd[[#This Row],[Amount Charged]]-TabProd[[#This Row],[Value]],"")</f>
        <v/>
      </c>
      <c r="N546" s="24">
        <v>5769</v>
      </c>
      <c r="O546" s="27">
        <v>46175</v>
      </c>
      <c r="P546" s="37">
        <v>2014</v>
      </c>
      <c r="Q546" s="34">
        <v>0.01</v>
      </c>
      <c r="R546" s="16">
        <v>46182</v>
      </c>
      <c r="S546" s="15">
        <f t="shared" si="32"/>
        <v>16</v>
      </c>
      <c r="T546" s="38">
        <v>1239</v>
      </c>
      <c r="U546" s="34">
        <v>0</v>
      </c>
      <c r="V546" s="16">
        <v>46182</v>
      </c>
      <c r="W546" s="15">
        <f t="shared" si="33"/>
        <v>16</v>
      </c>
      <c r="X546" s="23">
        <f>TabProd[[#This Row],[Value]]-TabProd[[#This Row],[InvoiceTotal Value]]-TabProd[[#This Row],[Rental Equipment Invoice Value]]+AR546</f>
        <v>0</v>
      </c>
      <c r="Y546" s="14"/>
      <c r="Z546" s="14"/>
      <c r="AA546" s="15">
        <f t="shared" si="34"/>
        <v>0</v>
      </c>
      <c r="AB546" s="13">
        <v>0.01</v>
      </c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20">
        <f t="shared" si="35"/>
        <v>0.01</v>
      </c>
      <c r="AQ546" s="13" t="str">
        <f>IF(TabProd[[#This Row],[Total Daily]]=0,"",TabProd[[#This Row],[Total]]/TabProd[[#This Row],[Total Daily]])</f>
        <v/>
      </c>
    </row>
    <row r="547" spans="1:43" x14ac:dyDescent="0.3">
      <c r="A547" s="26">
        <v>46143</v>
      </c>
      <c r="B547" s="24"/>
      <c r="C547" s="14"/>
      <c r="D547" s="22">
        <v>3445</v>
      </c>
      <c r="E547" s="15" t="s">
        <v>10</v>
      </c>
      <c r="F547" s="15" t="s">
        <v>34</v>
      </c>
      <c r="G547" s="15" t="s">
        <v>100</v>
      </c>
      <c r="H547" s="22">
        <v>4912</v>
      </c>
      <c r="I547" s="27">
        <v>46152</v>
      </c>
      <c r="J547" s="27">
        <v>46166</v>
      </c>
      <c r="K547" s="28">
        <v>97618.26</v>
      </c>
      <c r="L547" s="29">
        <f>SUM(TabProd[[#This Row],[Personal]:[Engineering]])</f>
        <v>97618.26</v>
      </c>
      <c r="M547" s="31" t="str">
        <f>IF(TabProd[[#This Row],[Amount Charged]]&lt;&gt;TabProd[[#This Row],[Value]],TabProd[[#This Row],[Amount Charged]]-TabProd[[#This Row],[Value]],"")</f>
        <v/>
      </c>
      <c r="N547" s="24">
        <v>5778</v>
      </c>
      <c r="O547" s="27">
        <v>46175</v>
      </c>
      <c r="P547" s="37">
        <v>2036</v>
      </c>
      <c r="Q547" s="34">
        <v>88243.86</v>
      </c>
      <c r="R547" s="16">
        <v>46188</v>
      </c>
      <c r="S547" s="15">
        <f t="shared" si="32"/>
        <v>22</v>
      </c>
      <c r="T547" s="38">
        <v>1256</v>
      </c>
      <c r="U547" s="34">
        <v>9374.4</v>
      </c>
      <c r="V547" s="16">
        <v>46188</v>
      </c>
      <c r="W547" s="15">
        <f t="shared" si="33"/>
        <v>22</v>
      </c>
      <c r="X547" s="23">
        <f>TabProd[[#This Row],[Value]]-TabProd[[#This Row],[InvoiceTotal Value]]-TabProd[[#This Row],[Rental Equipment Invoice Value]]+AR547</f>
        <v>-5.4569682106375694E-12</v>
      </c>
      <c r="Y547" s="14">
        <v>42</v>
      </c>
      <c r="Z547" s="14"/>
      <c r="AA547" s="15">
        <f t="shared" si="34"/>
        <v>42</v>
      </c>
      <c r="AB547" s="13">
        <v>85651.86</v>
      </c>
      <c r="AC547" s="13"/>
      <c r="AD547" s="13">
        <v>2592</v>
      </c>
      <c r="AE547" s="13"/>
      <c r="AF547" s="13"/>
      <c r="AG547" s="13">
        <v>9374.4</v>
      </c>
      <c r="AH547" s="13"/>
      <c r="AI547" s="13"/>
      <c r="AJ547" s="13"/>
      <c r="AK547" s="13"/>
      <c r="AL547" s="13"/>
      <c r="AM547" s="13"/>
      <c r="AN547" s="13"/>
      <c r="AO547" s="13"/>
      <c r="AP547" s="20">
        <f t="shared" si="35"/>
        <v>97618.26</v>
      </c>
      <c r="AQ547" s="13">
        <f>IF(TabProd[[#This Row],[Total Daily]]=0,"",TabProd[[#This Row],[Total]]/TabProd[[#This Row],[Total Daily]])</f>
        <v>2324.2442857142855</v>
      </c>
    </row>
    <row r="548" spans="1:43" x14ac:dyDescent="0.3">
      <c r="A548" s="26">
        <v>46143</v>
      </c>
      <c r="B548" s="24"/>
      <c r="C548" s="14"/>
      <c r="D548" s="22">
        <v>3031</v>
      </c>
      <c r="E548" s="15" t="s">
        <v>12</v>
      </c>
      <c r="F548" s="15" t="s">
        <v>29</v>
      </c>
      <c r="G548" s="15" t="s">
        <v>107</v>
      </c>
      <c r="H548" s="22">
        <v>4120</v>
      </c>
      <c r="I548" s="27">
        <v>46152</v>
      </c>
      <c r="J548" s="27">
        <v>46166</v>
      </c>
      <c r="K548" s="28">
        <v>32718.7</v>
      </c>
      <c r="L548" s="29">
        <f>SUM(TabProd[[#This Row],[Personal]:[Engineering]])</f>
        <v>32718.7</v>
      </c>
      <c r="M548" s="31" t="str">
        <f>IF(TabProd[[#This Row],[Amount Charged]]&lt;&gt;TabProd[[#This Row],[Value]],TabProd[[#This Row],[Amount Charged]]-TabProd[[#This Row],[Value]],"")</f>
        <v/>
      </c>
      <c r="N548" s="24">
        <v>5780</v>
      </c>
      <c r="O548" s="27">
        <v>46167</v>
      </c>
      <c r="P548" s="37">
        <v>1989</v>
      </c>
      <c r="Q548" s="98">
        <v>31460.240000000002</v>
      </c>
      <c r="R548" s="16">
        <v>46174</v>
      </c>
      <c r="S548" s="15">
        <f t="shared" si="32"/>
        <v>8</v>
      </c>
      <c r="T548" s="38">
        <v>1226</v>
      </c>
      <c r="U548" s="98">
        <v>1258.46</v>
      </c>
      <c r="V548" s="16">
        <v>46174</v>
      </c>
      <c r="W548" s="15">
        <f t="shared" si="33"/>
        <v>8</v>
      </c>
      <c r="X548" s="23">
        <f>TabProd[[#This Row],[Value]]-TabProd[[#This Row],[InvoiceTotal Value]]-TabProd[[#This Row],[Rental Equipment Invoice Value]]+AR548</f>
        <v>-9.0949470177292824E-13</v>
      </c>
      <c r="Y548" s="14">
        <v>14</v>
      </c>
      <c r="Z548" s="14"/>
      <c r="AA548" s="15">
        <f t="shared" si="34"/>
        <v>14</v>
      </c>
      <c r="AB548" s="13">
        <v>31460.240000000002</v>
      </c>
      <c r="AC548" s="13"/>
      <c r="AD548" s="13"/>
      <c r="AE548" s="13"/>
      <c r="AF548" s="13"/>
      <c r="AG548" s="13">
        <v>1258.46</v>
      </c>
      <c r="AH548" s="13"/>
      <c r="AI548" s="13"/>
      <c r="AJ548" s="13"/>
      <c r="AK548" s="13"/>
      <c r="AL548" s="13"/>
      <c r="AM548" s="13"/>
      <c r="AN548" s="13"/>
      <c r="AO548" s="13"/>
      <c r="AP548" s="20">
        <f t="shared" si="35"/>
        <v>32718.7</v>
      </c>
      <c r="AQ548" s="13">
        <f>IF(TabProd[[#This Row],[Total Daily]]=0,"",TabProd[[#This Row],[Total]]/TabProd[[#This Row],[Total Daily]])</f>
        <v>2337.0500000000002</v>
      </c>
    </row>
    <row r="549" spans="1:43" x14ac:dyDescent="0.3">
      <c r="A549" s="26">
        <v>46143</v>
      </c>
      <c r="B549" s="24"/>
      <c r="C549" s="14"/>
      <c r="D549" s="22">
        <v>3427</v>
      </c>
      <c r="E549" s="15" t="s">
        <v>12</v>
      </c>
      <c r="F549" s="15" t="s">
        <v>29</v>
      </c>
      <c r="G549" s="15" t="s">
        <v>107</v>
      </c>
      <c r="H549" s="22">
        <v>4892</v>
      </c>
      <c r="I549" s="27">
        <v>46152</v>
      </c>
      <c r="J549" s="27">
        <v>46166</v>
      </c>
      <c r="K549" s="28">
        <v>72988.02</v>
      </c>
      <c r="L549" s="29">
        <f>SUM(TabProd[[#This Row],[Personal]:[Engineering]])</f>
        <v>72988.02</v>
      </c>
      <c r="M549" s="31" t="str">
        <f>IF(TabProd[[#This Row],[Amount Charged]]&lt;&gt;TabProd[[#This Row],[Value]],TabProd[[#This Row],[Amount Charged]]-TabProd[[#This Row],[Value]],"")</f>
        <v/>
      </c>
      <c r="N549" s="24">
        <v>5781</v>
      </c>
      <c r="O549" s="27">
        <v>46167</v>
      </c>
      <c r="P549" s="37">
        <v>1990</v>
      </c>
      <c r="Q549" s="98">
        <v>58725.8</v>
      </c>
      <c r="R549" s="16">
        <v>46174</v>
      </c>
      <c r="S549" s="15">
        <f t="shared" si="32"/>
        <v>8</v>
      </c>
      <c r="T549" s="38">
        <v>1227</v>
      </c>
      <c r="U549" s="98">
        <v>14262.22</v>
      </c>
      <c r="V549" s="16">
        <v>46174</v>
      </c>
      <c r="W549" s="15">
        <f t="shared" si="33"/>
        <v>8</v>
      </c>
      <c r="X549" s="23">
        <f>TabProd[[#This Row],[Value]]-TabProd[[#This Row],[InvoiceTotal Value]]-TabProd[[#This Row],[Rental Equipment Invoice Value]]+AR549</f>
        <v>1.8189894035458565E-12</v>
      </c>
      <c r="Y549" s="14">
        <v>28</v>
      </c>
      <c r="Z549" s="14"/>
      <c r="AA549" s="15">
        <f t="shared" si="34"/>
        <v>28</v>
      </c>
      <c r="AB549" s="13">
        <v>58725.8</v>
      </c>
      <c r="AC549" s="13"/>
      <c r="AD549" s="13"/>
      <c r="AE549" s="13"/>
      <c r="AF549" s="13"/>
      <c r="AG549" s="13">
        <v>14262.22</v>
      </c>
      <c r="AH549" s="13"/>
      <c r="AI549" s="13"/>
      <c r="AJ549" s="13"/>
      <c r="AK549" s="13"/>
      <c r="AL549" s="13"/>
      <c r="AM549" s="13"/>
      <c r="AN549" s="13"/>
      <c r="AO549" s="13"/>
      <c r="AP549" s="20">
        <f t="shared" si="35"/>
        <v>72988.02</v>
      </c>
      <c r="AQ549" s="13">
        <f>IF(TabProd[[#This Row],[Total Daily]]=0,"",TabProd[[#This Row],[Total]]/TabProd[[#This Row],[Total Daily]])</f>
        <v>2606.7150000000001</v>
      </c>
    </row>
    <row r="550" spans="1:43" x14ac:dyDescent="0.3">
      <c r="A550" s="26">
        <v>46143</v>
      </c>
      <c r="B550" s="24"/>
      <c r="C550" s="14"/>
      <c r="D550" s="22">
        <v>3712</v>
      </c>
      <c r="E550" s="15" t="s">
        <v>10</v>
      </c>
      <c r="F550" s="15" t="s">
        <v>26</v>
      </c>
      <c r="G550" s="15" t="s">
        <v>121</v>
      </c>
      <c r="H550" s="22">
        <v>5449</v>
      </c>
      <c r="I550" s="27">
        <v>46152</v>
      </c>
      <c r="J550" s="27">
        <v>46173</v>
      </c>
      <c r="K550" s="28">
        <v>119016.11</v>
      </c>
      <c r="L550" s="29">
        <f>SUM(TabProd[[#This Row],[Personal]:[Engineering]])</f>
        <v>119016.11</v>
      </c>
      <c r="M550" s="31" t="str">
        <f>IF(TabProd[[#This Row],[Amount Charged]]&lt;&gt;TabProd[[#This Row],[Value]],TabProd[[#This Row],[Amount Charged]]-TabProd[[#This Row],[Value]],"")</f>
        <v/>
      </c>
      <c r="N550" s="24">
        <v>5784</v>
      </c>
      <c r="O550" s="27">
        <v>46185</v>
      </c>
      <c r="P550" s="37">
        <v>2038</v>
      </c>
      <c r="Q550" s="34">
        <v>97620.11</v>
      </c>
      <c r="R550" s="16">
        <v>46190</v>
      </c>
      <c r="S550" s="15">
        <f t="shared" ref="S550:S560" si="36">IF(R550="","",R550-J550)</f>
        <v>17</v>
      </c>
      <c r="T550" s="38">
        <v>1258</v>
      </c>
      <c r="U550" s="34">
        <v>21396</v>
      </c>
      <c r="V550" s="16">
        <v>46190</v>
      </c>
      <c r="W550" s="15">
        <f t="shared" ref="W550:W560" si="37">IF(V550="","",V550-J550)</f>
        <v>17</v>
      </c>
      <c r="X550" s="23">
        <f>TabProd[[#This Row],[Value]]-TabProd[[#This Row],[InvoiceTotal Value]]-TabProd[[#This Row],[Rental Equipment Invoice Value]]+AR550</f>
        <v>0</v>
      </c>
      <c r="Y550" s="14">
        <v>42</v>
      </c>
      <c r="Z550" s="14"/>
      <c r="AA550" s="15">
        <f t="shared" ref="AA550:AA560" si="38">SUM(Y550:Z550)</f>
        <v>42</v>
      </c>
      <c r="AB550" s="13">
        <v>81934.16</v>
      </c>
      <c r="AC550" s="13"/>
      <c r="AD550" s="13">
        <v>15685.95</v>
      </c>
      <c r="AE550" s="13"/>
      <c r="AF550" s="13"/>
      <c r="AG550" s="13">
        <v>20136</v>
      </c>
      <c r="AH550" s="13">
        <v>1260</v>
      </c>
      <c r="AI550" s="13"/>
      <c r="AJ550" s="13"/>
      <c r="AK550" s="13"/>
      <c r="AL550" s="13"/>
      <c r="AM550" s="13"/>
      <c r="AN550" s="13"/>
      <c r="AO550" s="13"/>
      <c r="AP550" s="20">
        <f t="shared" ref="AP550:AP560" si="39">SUM(AB550:AO550)</f>
        <v>119016.11</v>
      </c>
      <c r="AQ550" s="13">
        <f>IF(TabProd[[#This Row],[Total Daily]]=0,"",TabProd[[#This Row],[Total]]/TabProd[[#This Row],[Total Daily]])</f>
        <v>2833.716904761905</v>
      </c>
    </row>
    <row r="551" spans="1:43" x14ac:dyDescent="0.3">
      <c r="A551" s="26">
        <v>46174</v>
      </c>
      <c r="B551" s="24"/>
      <c r="C551" s="14"/>
      <c r="D551" s="22">
        <v>3712</v>
      </c>
      <c r="E551" s="15" t="s">
        <v>10</v>
      </c>
      <c r="F551" s="15" t="s">
        <v>26</v>
      </c>
      <c r="G551" s="15" t="s">
        <v>121</v>
      </c>
      <c r="H551" s="22">
        <v>5449</v>
      </c>
      <c r="I551" s="27">
        <v>46152</v>
      </c>
      <c r="J551" s="27">
        <v>46173</v>
      </c>
      <c r="K551" s="28">
        <v>70559.87</v>
      </c>
      <c r="L551" s="29">
        <f>SUM(TabProd[[#This Row],[Personal]:[Engineering]])</f>
        <v>70559.87</v>
      </c>
      <c r="M551" s="31" t="str">
        <f>IF(TabProd[[#This Row],[Amount Charged]]&lt;&gt;TabProd[[#This Row],[Value]],TabProd[[#This Row],[Amount Charged]]-TabProd[[#This Row],[Value]],"")</f>
        <v/>
      </c>
      <c r="N551" s="24">
        <v>5784</v>
      </c>
      <c r="O551" s="27">
        <v>46185</v>
      </c>
      <c r="P551" s="37">
        <v>2038</v>
      </c>
      <c r="Q551" s="34">
        <v>62505.47</v>
      </c>
      <c r="R551" s="16">
        <v>46190</v>
      </c>
      <c r="S551" s="15">
        <f t="shared" si="36"/>
        <v>17</v>
      </c>
      <c r="T551" s="38">
        <v>1258</v>
      </c>
      <c r="U551" s="34">
        <v>8054.4000000000015</v>
      </c>
      <c r="V551" s="16">
        <v>46190</v>
      </c>
      <c r="W551" s="15">
        <f t="shared" si="37"/>
        <v>17</v>
      </c>
      <c r="X551" s="23">
        <f>TabProd[[#This Row],[Value]]-TabProd[[#This Row],[InvoiceTotal Value]]-TabProd[[#This Row],[Rental Equipment Invoice Value]]+AR551</f>
        <v>-7.2759576141834259E-12</v>
      </c>
      <c r="Y551" s="14">
        <v>24</v>
      </c>
      <c r="Z551" s="14"/>
      <c r="AA551" s="15">
        <f t="shared" si="38"/>
        <v>24</v>
      </c>
      <c r="AB551" s="13">
        <v>46819.519999999997</v>
      </c>
      <c r="AC551" s="13"/>
      <c r="AD551" s="13">
        <v>15685.95</v>
      </c>
      <c r="AE551" s="13"/>
      <c r="AF551" s="13"/>
      <c r="AG551" s="13">
        <v>8054.4000000000015</v>
      </c>
      <c r="AH551" s="13"/>
      <c r="AI551" s="13"/>
      <c r="AJ551" s="13"/>
      <c r="AK551" s="13"/>
      <c r="AL551" s="13"/>
      <c r="AM551" s="13"/>
      <c r="AN551" s="13"/>
      <c r="AO551" s="13"/>
      <c r="AP551" s="20">
        <f t="shared" si="39"/>
        <v>70559.87</v>
      </c>
      <c r="AQ551" s="13">
        <f>IF(TabProd[[#This Row],[Total Daily]]=0,"",TabProd[[#This Row],[Total]]/TabProd[[#This Row],[Total Daily]])</f>
        <v>2939.9945833333331</v>
      </c>
    </row>
    <row r="552" spans="1:43" x14ac:dyDescent="0.3">
      <c r="A552" s="26">
        <v>46143</v>
      </c>
      <c r="B552" s="24"/>
      <c r="C552" s="14"/>
      <c r="D552" s="22">
        <v>3818</v>
      </c>
      <c r="E552" s="15" t="s">
        <v>11</v>
      </c>
      <c r="F552" s="15" t="s">
        <v>35</v>
      </c>
      <c r="G552" s="15" t="s">
        <v>177</v>
      </c>
      <c r="H552" s="22">
        <v>5276</v>
      </c>
      <c r="I552" s="27">
        <v>46152</v>
      </c>
      <c r="J552" s="27">
        <v>46166</v>
      </c>
      <c r="K552" s="28">
        <v>130126.37</v>
      </c>
      <c r="L552" s="29">
        <f>SUM(TabProd[[#This Row],[Personal]:[Engineering]])</f>
        <v>130126.37</v>
      </c>
      <c r="M552" s="31" t="str">
        <f>IF(TabProd[[#This Row],[Amount Charged]]&lt;&gt;TabProd[[#This Row],[Value]],TabProd[[#This Row],[Amount Charged]]-TabProd[[#This Row],[Value]],"")</f>
        <v/>
      </c>
      <c r="N552" s="24">
        <v>5785</v>
      </c>
      <c r="O552" s="27">
        <v>46170</v>
      </c>
      <c r="P552" s="37">
        <v>2046</v>
      </c>
      <c r="Q552" s="34">
        <v>130126.37</v>
      </c>
      <c r="R552" s="16">
        <v>46192</v>
      </c>
      <c r="S552" s="15">
        <f t="shared" si="36"/>
        <v>26</v>
      </c>
      <c r="T552" s="38"/>
      <c r="U552" s="34"/>
      <c r="V552" s="16"/>
      <c r="W552" s="15" t="str">
        <f t="shared" si="37"/>
        <v/>
      </c>
      <c r="X552" s="23">
        <f>TabProd[[#This Row],[Value]]-TabProd[[#This Row],[InvoiceTotal Value]]-TabProd[[#This Row],[Rental Equipment Invoice Value]]+AR552</f>
        <v>0</v>
      </c>
      <c r="Y552" s="14">
        <v>42</v>
      </c>
      <c r="Z552" s="14"/>
      <c r="AA552" s="15">
        <f t="shared" si="38"/>
        <v>42</v>
      </c>
      <c r="AB552" s="13">
        <v>129862.72</v>
      </c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>
        <v>263.64999999999998</v>
      </c>
      <c r="AN552" s="13"/>
      <c r="AO552" s="13"/>
      <c r="AP552" s="20">
        <f t="shared" si="39"/>
        <v>130126.37</v>
      </c>
      <c r="AQ552" s="13">
        <f>IF(TabProd[[#This Row],[Total Daily]]=0,"",TabProd[[#This Row],[Total]]/TabProd[[#This Row],[Total Daily]])</f>
        <v>3098.2469047619047</v>
      </c>
    </row>
    <row r="553" spans="1:43" x14ac:dyDescent="0.3">
      <c r="A553" s="26">
        <v>46143</v>
      </c>
      <c r="B553" s="24"/>
      <c r="C553" s="14"/>
      <c r="D553" s="22">
        <v>3011</v>
      </c>
      <c r="E553" s="15" t="s">
        <v>12</v>
      </c>
      <c r="F553" s="15" t="s">
        <v>53</v>
      </c>
      <c r="G553" s="15" t="s">
        <v>135</v>
      </c>
      <c r="H553" s="22">
        <v>4037</v>
      </c>
      <c r="I553" s="27">
        <v>46153</v>
      </c>
      <c r="J553" s="27">
        <v>46167</v>
      </c>
      <c r="K553" s="28">
        <v>94780</v>
      </c>
      <c r="L553" s="29">
        <f>SUM(TabProd[[#This Row],[Personal]:[Engineering]])</f>
        <v>94780</v>
      </c>
      <c r="M553" s="31" t="str">
        <f>IF(TabProd[[#This Row],[Amount Charged]]&lt;&gt;TabProd[[#This Row],[Value]],TabProd[[#This Row],[Amount Charged]]-TabProd[[#This Row],[Value]],"")</f>
        <v/>
      </c>
      <c r="N553" s="24">
        <v>5779</v>
      </c>
      <c r="O553" s="27">
        <v>46168</v>
      </c>
      <c r="P553" s="37">
        <v>2010</v>
      </c>
      <c r="Q553" s="34">
        <v>84420</v>
      </c>
      <c r="R553" s="16">
        <v>46178</v>
      </c>
      <c r="S553" s="15">
        <f t="shared" si="36"/>
        <v>11</v>
      </c>
      <c r="T553" s="38">
        <v>1238</v>
      </c>
      <c r="U553" s="34">
        <v>10360</v>
      </c>
      <c r="V553" s="16">
        <v>46178</v>
      </c>
      <c r="W553" s="15">
        <f t="shared" si="37"/>
        <v>11</v>
      </c>
      <c r="X553" s="23">
        <f>TabProd[[#This Row],[Value]]-TabProd[[#This Row],[InvoiceTotal Value]]-TabProd[[#This Row],[Rental Equipment Invoice Value]]+AR553</f>
        <v>0</v>
      </c>
      <c r="Y553" s="14">
        <v>42</v>
      </c>
      <c r="Z553" s="14"/>
      <c r="AA553" s="15">
        <f t="shared" si="38"/>
        <v>42</v>
      </c>
      <c r="AB553" s="13">
        <v>80360</v>
      </c>
      <c r="AC553" s="13"/>
      <c r="AD553" s="13">
        <v>4060</v>
      </c>
      <c r="AE553" s="13"/>
      <c r="AF553" s="13"/>
      <c r="AG553" s="13">
        <v>10360</v>
      </c>
      <c r="AH553" s="13"/>
      <c r="AI553" s="13"/>
      <c r="AJ553" s="13"/>
      <c r="AK553" s="13"/>
      <c r="AL553" s="13"/>
      <c r="AM553" s="13"/>
      <c r="AN553" s="13"/>
      <c r="AO553" s="13"/>
      <c r="AP553" s="20">
        <f t="shared" si="39"/>
        <v>94780</v>
      </c>
      <c r="AQ553" s="13">
        <f>IF(TabProd[[#This Row],[Total Daily]]=0,"",TabProd[[#This Row],[Total]]/TabProd[[#This Row],[Total Daily]])</f>
        <v>2256.6666666666665</v>
      </c>
    </row>
    <row r="554" spans="1:43" x14ac:dyDescent="0.3">
      <c r="A554" s="26">
        <v>46143</v>
      </c>
      <c r="B554" s="24"/>
      <c r="C554" s="14"/>
      <c r="D554" s="22">
        <v>3738</v>
      </c>
      <c r="E554" s="15" t="s">
        <v>12</v>
      </c>
      <c r="F554" s="15" t="s">
        <v>50</v>
      </c>
      <c r="G554" s="15" t="s">
        <v>142</v>
      </c>
      <c r="H554" s="22">
        <v>5476</v>
      </c>
      <c r="I554" s="27">
        <v>46155</v>
      </c>
      <c r="J554" s="27">
        <v>46169</v>
      </c>
      <c r="K554" s="28">
        <v>218904.39</v>
      </c>
      <c r="L554" s="29">
        <f>SUM(TabProd[[#This Row],[Personal]:[Engineering]])</f>
        <v>218904.38999999998</v>
      </c>
      <c r="M554" s="31" t="str">
        <f>IF(TabProd[[#This Row],[Amount Charged]]&lt;&gt;TabProd[[#This Row],[Value]],TabProd[[#This Row],[Amount Charged]]-TabProd[[#This Row],[Value]],"")</f>
        <v/>
      </c>
      <c r="N554" s="24">
        <v>5804</v>
      </c>
      <c r="O554" s="27"/>
      <c r="P554" s="37"/>
      <c r="Q554" s="34"/>
      <c r="R554" s="16"/>
      <c r="S554" s="15" t="str">
        <f t="shared" si="36"/>
        <v/>
      </c>
      <c r="T554" s="38"/>
      <c r="U554" s="34"/>
      <c r="V554" s="16"/>
      <c r="W554" s="15" t="str">
        <f t="shared" si="37"/>
        <v/>
      </c>
      <c r="X554" s="23">
        <f>TabProd[[#This Row],[Value]]-TabProd[[#This Row],[InvoiceTotal Value]]-TabProd[[#This Row],[Rental Equipment Invoice Value]]+AR554</f>
        <v>218904.38999999998</v>
      </c>
      <c r="Y554" s="14">
        <v>58</v>
      </c>
      <c r="Z554" s="14">
        <v>1</v>
      </c>
      <c r="AA554" s="15">
        <f t="shared" si="38"/>
        <v>59</v>
      </c>
      <c r="AB554" s="13">
        <v>155578.28</v>
      </c>
      <c r="AC554" s="13">
        <v>1318.46</v>
      </c>
      <c r="AD554" s="13">
        <v>10401.959999999999</v>
      </c>
      <c r="AE554" s="13">
        <v>1508.51</v>
      </c>
      <c r="AF554" s="13"/>
      <c r="AG554" s="13">
        <v>50097.18</v>
      </c>
      <c r="AH554" s="13"/>
      <c r="AI554" s="13"/>
      <c r="AJ554" s="13"/>
      <c r="AK554" s="13"/>
      <c r="AL554" s="13"/>
      <c r="AM554" s="13"/>
      <c r="AN554" s="13"/>
      <c r="AO554" s="13"/>
      <c r="AP554" s="20">
        <f t="shared" si="39"/>
        <v>218904.38999999998</v>
      </c>
      <c r="AQ554" s="13">
        <f>IF(TabProd[[#This Row],[Total Daily]]=0,"",TabProd[[#This Row],[Total]]/TabProd[[#This Row],[Total Daily]])</f>
        <v>3710.2438983050847</v>
      </c>
    </row>
    <row r="555" spans="1:43" x14ac:dyDescent="0.3">
      <c r="A555" s="26">
        <v>46143</v>
      </c>
      <c r="B555" s="24"/>
      <c r="C555" s="14"/>
      <c r="D555" s="35">
        <v>3750</v>
      </c>
      <c r="E555" s="15" t="s">
        <v>10</v>
      </c>
      <c r="F555" s="15" t="s">
        <v>50</v>
      </c>
      <c r="G555" s="15" t="s">
        <v>142</v>
      </c>
      <c r="H555" s="22">
        <v>5549</v>
      </c>
      <c r="I555" s="27">
        <v>46156</v>
      </c>
      <c r="J555" s="27">
        <v>46170</v>
      </c>
      <c r="K555" s="28">
        <v>108127.16</v>
      </c>
      <c r="L555" s="29">
        <f>SUM(TabProd[[#This Row],[Personal]:[Engineering]])</f>
        <v>108127.16</v>
      </c>
      <c r="M555" s="31" t="str">
        <f>IF(TabProd[[#This Row],[Amount Charged]]&lt;&gt;TabProd[[#This Row],[Value]],TabProd[[#This Row],[Amount Charged]]-TabProd[[#This Row],[Value]],"")</f>
        <v/>
      </c>
      <c r="N555" s="24">
        <v>5806</v>
      </c>
      <c r="O555" s="27">
        <v>46183</v>
      </c>
      <c r="P555" s="37">
        <v>2052</v>
      </c>
      <c r="Q555" s="34">
        <v>91137.4</v>
      </c>
      <c r="R555" s="16">
        <v>46192</v>
      </c>
      <c r="S555" s="15">
        <f t="shared" si="36"/>
        <v>22</v>
      </c>
      <c r="T555" s="38">
        <v>1266</v>
      </c>
      <c r="U555" s="34">
        <v>16989.759999999998</v>
      </c>
      <c r="V555" s="16">
        <v>46192</v>
      </c>
      <c r="W555" s="15">
        <f t="shared" si="37"/>
        <v>22</v>
      </c>
      <c r="X555" s="23">
        <f>TabProd[[#This Row],[Value]]-TabProd[[#This Row],[InvoiceTotal Value]]-TabProd[[#This Row],[Rental Equipment Invoice Value]]+AR555</f>
        <v>1.0913936421275139E-11</v>
      </c>
      <c r="Y555" s="14">
        <v>30</v>
      </c>
      <c r="Z555" s="14">
        <v>2</v>
      </c>
      <c r="AA555" s="15">
        <f t="shared" si="38"/>
        <v>32</v>
      </c>
      <c r="AB555" s="13">
        <v>81744.52</v>
      </c>
      <c r="AC555" s="13">
        <v>2636.92</v>
      </c>
      <c r="AD555" s="13">
        <v>5389.07</v>
      </c>
      <c r="AE555" s="13">
        <v>1366.89</v>
      </c>
      <c r="AF555" s="13"/>
      <c r="AG555" s="13">
        <v>16989.759999999998</v>
      </c>
      <c r="AH555" s="13"/>
      <c r="AI555" s="13"/>
      <c r="AJ555" s="13"/>
      <c r="AK555" s="13"/>
      <c r="AL555" s="13"/>
      <c r="AM555" s="13"/>
      <c r="AN555" s="13"/>
      <c r="AO555" s="13"/>
      <c r="AP555" s="20">
        <f t="shared" si="39"/>
        <v>108127.16</v>
      </c>
      <c r="AQ555" s="13">
        <f>IF(TabProd[[#This Row],[Total Daily]]=0,"",TabProd[[#This Row],[Total]]/TabProd[[#This Row],[Total Daily]])</f>
        <v>3378.9737500000001</v>
      </c>
    </row>
    <row r="556" spans="1:43" x14ac:dyDescent="0.3">
      <c r="A556" s="26">
        <v>46174</v>
      </c>
      <c r="B556" s="24"/>
      <c r="C556" s="14"/>
      <c r="D556" s="35">
        <v>3750</v>
      </c>
      <c r="E556" s="15" t="s">
        <v>10</v>
      </c>
      <c r="F556" s="15" t="s">
        <v>50</v>
      </c>
      <c r="G556" s="15" t="s">
        <v>142</v>
      </c>
      <c r="H556" s="22">
        <v>5549</v>
      </c>
      <c r="I556" s="27">
        <v>46156</v>
      </c>
      <c r="J556" s="27">
        <v>46170</v>
      </c>
      <c r="K556" s="28">
        <v>-8972.6200000000008</v>
      </c>
      <c r="L556" s="29">
        <f>SUM(TabProd[[#This Row],[Personal]:[Engineering]])</f>
        <v>-8972.619999999999</v>
      </c>
      <c r="M556" s="31" t="str">
        <f>IF(TabProd[[#This Row],[Amount Charged]]&lt;&gt;TabProd[[#This Row],[Value]],TabProd[[#This Row],[Amount Charged]]-TabProd[[#This Row],[Value]],"")</f>
        <v/>
      </c>
      <c r="N556" s="24">
        <v>5806</v>
      </c>
      <c r="O556" s="27">
        <v>46183</v>
      </c>
      <c r="P556" s="37">
        <v>2052</v>
      </c>
      <c r="Q556" s="34">
        <v>-7910.76</v>
      </c>
      <c r="R556" s="16">
        <v>46192</v>
      </c>
      <c r="S556" s="15">
        <f t="shared" si="36"/>
        <v>22</v>
      </c>
      <c r="T556" s="38">
        <v>1266</v>
      </c>
      <c r="U556" s="34">
        <v>-1061.8599999999988</v>
      </c>
      <c r="V556" s="16">
        <v>46192</v>
      </c>
      <c r="W556" s="15">
        <f t="shared" si="37"/>
        <v>22</v>
      </c>
      <c r="X556" s="23">
        <f>TabProd[[#This Row],[Value]]-TabProd[[#This Row],[InvoiceTotal Value]]-TabProd[[#This Row],[Rental Equipment Invoice Value]]+AR556</f>
        <v>0</v>
      </c>
      <c r="Y556" s="14">
        <v>-2</v>
      </c>
      <c r="Z556" s="14"/>
      <c r="AA556" s="15">
        <f t="shared" si="38"/>
        <v>-2</v>
      </c>
      <c r="AB556" s="13">
        <v>-7910.76</v>
      </c>
      <c r="AC556" s="13"/>
      <c r="AD556" s="13"/>
      <c r="AE556" s="13"/>
      <c r="AF556" s="13"/>
      <c r="AG556" s="13">
        <v>-1061.8599999999988</v>
      </c>
      <c r="AH556" s="13"/>
      <c r="AI556" s="13"/>
      <c r="AJ556" s="13"/>
      <c r="AK556" s="13"/>
      <c r="AL556" s="13"/>
      <c r="AM556" s="13"/>
      <c r="AN556" s="13"/>
      <c r="AO556" s="13"/>
      <c r="AP556" s="20">
        <f t="shared" si="39"/>
        <v>-8972.619999999999</v>
      </c>
      <c r="AQ556" s="13">
        <f>IF(TabProd[[#This Row],[Total Daily]]=0,"",TabProd[[#This Row],[Total]]/TabProd[[#This Row],[Total Daily]])</f>
        <v>4486.3099999999995</v>
      </c>
    </row>
    <row r="557" spans="1:43" x14ac:dyDescent="0.3">
      <c r="A557" s="26">
        <v>46143</v>
      </c>
      <c r="B557" s="24"/>
      <c r="C557" s="14"/>
      <c r="D557" s="22">
        <v>3759</v>
      </c>
      <c r="E557" s="15" t="s">
        <v>10</v>
      </c>
      <c r="F557" s="15" t="s">
        <v>34</v>
      </c>
      <c r="G557" s="15" t="s">
        <v>136</v>
      </c>
      <c r="H557" s="22">
        <v>5559</v>
      </c>
      <c r="I557" s="27">
        <v>46156</v>
      </c>
      <c r="J557" s="27">
        <v>46156</v>
      </c>
      <c r="K557" s="28">
        <v>13135.91</v>
      </c>
      <c r="L557" s="29">
        <f>SUM(TabProd[[#This Row],[Personal]:[Engineering]])</f>
        <v>13135.91</v>
      </c>
      <c r="M557" s="31" t="str">
        <f>IF(TabProd[[#This Row],[Amount Charged]]&lt;&gt;TabProd[[#This Row],[Value]],TabProd[[#This Row],[Amount Charged]]-TabProd[[#This Row],[Value]],"")</f>
        <v/>
      </c>
      <c r="N557" s="24">
        <v>5809</v>
      </c>
      <c r="O557" s="27">
        <v>46175</v>
      </c>
      <c r="P557" s="37">
        <v>2031</v>
      </c>
      <c r="Q557" s="34">
        <v>6033.06</v>
      </c>
      <c r="R557" s="16">
        <v>46185</v>
      </c>
      <c r="S557" s="15">
        <f t="shared" si="36"/>
        <v>29</v>
      </c>
      <c r="T557" s="38">
        <v>1251</v>
      </c>
      <c r="U557" s="34">
        <v>7102.8499999999995</v>
      </c>
      <c r="V557" s="16">
        <v>46185</v>
      </c>
      <c r="W557" s="15">
        <f t="shared" si="37"/>
        <v>29</v>
      </c>
      <c r="X557" s="23">
        <f>TabProd[[#This Row],[Value]]-TabProd[[#This Row],[InvoiceTotal Value]]-TabProd[[#This Row],[Rental Equipment Invoice Value]]+AR557</f>
        <v>0</v>
      </c>
      <c r="Y557" s="14">
        <v>2</v>
      </c>
      <c r="Z557" s="14"/>
      <c r="AA557" s="15">
        <f t="shared" si="38"/>
        <v>2</v>
      </c>
      <c r="AB557" s="13">
        <v>4231.46</v>
      </c>
      <c r="AC557" s="13"/>
      <c r="AD557" s="13">
        <v>1801.6</v>
      </c>
      <c r="AE557" s="13"/>
      <c r="AF557" s="13"/>
      <c r="AG557" s="13">
        <v>459.41</v>
      </c>
      <c r="AH557" s="13">
        <v>6643.44</v>
      </c>
      <c r="AI557" s="13"/>
      <c r="AJ557" s="13"/>
      <c r="AK557" s="13"/>
      <c r="AL557" s="13"/>
      <c r="AM557" s="13"/>
      <c r="AN557" s="13"/>
      <c r="AO557" s="13"/>
      <c r="AP557" s="20">
        <f t="shared" si="39"/>
        <v>13135.91</v>
      </c>
      <c r="AQ557" s="13">
        <f>IF(TabProd[[#This Row],[Total Daily]]=0,"",TabProd[[#This Row],[Total]]/TabProd[[#This Row],[Total Daily]])</f>
        <v>6567.9549999999999</v>
      </c>
    </row>
    <row r="558" spans="1:43" x14ac:dyDescent="0.3">
      <c r="A558" s="26">
        <v>46174</v>
      </c>
      <c r="B558" s="24"/>
      <c r="C558" s="14"/>
      <c r="D558" s="22">
        <v>3759</v>
      </c>
      <c r="E558" s="15" t="s">
        <v>10</v>
      </c>
      <c r="F558" s="15" t="s">
        <v>34</v>
      </c>
      <c r="G558" s="15" t="s">
        <v>136</v>
      </c>
      <c r="H558" s="22">
        <v>5559</v>
      </c>
      <c r="I558" s="27">
        <v>46156</v>
      </c>
      <c r="J558" s="27">
        <v>46156</v>
      </c>
      <c r="K558" s="28">
        <v>540</v>
      </c>
      <c r="L558" s="29">
        <f>SUM(TabProd[[#This Row],[Personal]:[Engineering]])</f>
        <v>540</v>
      </c>
      <c r="M558" s="31" t="str">
        <f>IF(TabProd[[#This Row],[Amount Charged]]&lt;&gt;TabProd[[#This Row],[Value]],TabProd[[#This Row],[Amount Charged]]-TabProd[[#This Row],[Value]],"")</f>
        <v/>
      </c>
      <c r="N558" s="24">
        <v>5809</v>
      </c>
      <c r="O558" s="27">
        <v>46175</v>
      </c>
      <c r="P558" s="37">
        <v>2031</v>
      </c>
      <c r="Q558" s="34">
        <v>0</v>
      </c>
      <c r="R558" s="16">
        <v>46185</v>
      </c>
      <c r="S558" s="15">
        <f t="shared" si="36"/>
        <v>29</v>
      </c>
      <c r="T558" s="38">
        <v>1251</v>
      </c>
      <c r="U558" s="34">
        <v>540</v>
      </c>
      <c r="V558" s="16">
        <v>46185</v>
      </c>
      <c r="W558" s="15">
        <f t="shared" si="37"/>
        <v>29</v>
      </c>
      <c r="X558" s="23">
        <f>TabProd[[#This Row],[Value]]-TabProd[[#This Row],[InvoiceTotal Value]]-TabProd[[#This Row],[Rental Equipment Invoice Value]]+AR558</f>
        <v>0</v>
      </c>
      <c r="Y558" s="14"/>
      <c r="Z558" s="14"/>
      <c r="AA558" s="15">
        <f t="shared" si="38"/>
        <v>0</v>
      </c>
      <c r="AB558" s="13"/>
      <c r="AC558" s="13"/>
      <c r="AD558" s="13"/>
      <c r="AE558" s="13"/>
      <c r="AF558" s="13"/>
      <c r="AG558" s="13">
        <v>540</v>
      </c>
      <c r="AH558" s="13"/>
      <c r="AI558" s="13"/>
      <c r="AJ558" s="13"/>
      <c r="AK558" s="13"/>
      <c r="AL558" s="13"/>
      <c r="AM558" s="13"/>
      <c r="AN558" s="13"/>
      <c r="AO558" s="13"/>
      <c r="AP558" s="20">
        <f t="shared" si="39"/>
        <v>540</v>
      </c>
      <c r="AQ558" s="13" t="str">
        <f>IF(TabProd[[#This Row],[Total Daily]]=0,"",TabProd[[#This Row],[Total]]/TabProd[[#This Row],[Total Daily]])</f>
        <v/>
      </c>
    </row>
    <row r="559" spans="1:43" x14ac:dyDescent="0.3">
      <c r="A559" s="26">
        <v>46143</v>
      </c>
      <c r="B559" s="24"/>
      <c r="C559" s="14"/>
      <c r="D559" s="22">
        <v>3745</v>
      </c>
      <c r="E559" s="15" t="s">
        <v>10</v>
      </c>
      <c r="F559" s="15" t="s">
        <v>28</v>
      </c>
      <c r="G559" s="15" t="s">
        <v>158</v>
      </c>
      <c r="H559" s="22">
        <v>5523</v>
      </c>
      <c r="I559" s="27">
        <v>46156</v>
      </c>
      <c r="J559" s="27">
        <v>46172</v>
      </c>
      <c r="K559" s="28">
        <v>136352</v>
      </c>
      <c r="L559" s="29">
        <f>SUM(TabProd[[#This Row],[Personal]:[Engineering]])</f>
        <v>136352</v>
      </c>
      <c r="M559" s="31" t="str">
        <f>IF(TabProd[[#This Row],[Amount Charged]]&lt;&gt;TabProd[[#This Row],[Value]],TabProd[[#This Row],[Amount Charged]]-TabProd[[#This Row],[Value]],"")</f>
        <v/>
      </c>
      <c r="N559" s="24">
        <v>5815</v>
      </c>
      <c r="O559" s="27">
        <v>46181</v>
      </c>
      <c r="P559" s="37">
        <v>2032</v>
      </c>
      <c r="Q559" s="34">
        <v>118802</v>
      </c>
      <c r="R559" s="16">
        <v>46188</v>
      </c>
      <c r="S559" s="15">
        <f t="shared" si="36"/>
        <v>16</v>
      </c>
      <c r="T559" s="38">
        <v>1253</v>
      </c>
      <c r="U559" s="34">
        <v>17550</v>
      </c>
      <c r="V559" s="16">
        <v>46188</v>
      </c>
      <c r="W559" s="15">
        <f t="shared" si="37"/>
        <v>16</v>
      </c>
      <c r="X559" s="23">
        <f>TabProd[[#This Row],[Value]]-TabProd[[#This Row],[InvoiceTotal Value]]-TabProd[[#This Row],[Rental Equipment Invoice Value]]+AR559</f>
        <v>0</v>
      </c>
      <c r="Y559" s="14">
        <v>49</v>
      </c>
      <c r="Z559" s="14"/>
      <c r="AA559" s="15">
        <f t="shared" si="38"/>
        <v>49</v>
      </c>
      <c r="AB559" s="13">
        <v>116402</v>
      </c>
      <c r="AC559" s="13"/>
      <c r="AD559" s="13">
        <v>2400</v>
      </c>
      <c r="AE559" s="13"/>
      <c r="AF559" s="13"/>
      <c r="AG559" s="13">
        <v>14400</v>
      </c>
      <c r="AH559" s="13">
        <v>3150</v>
      </c>
      <c r="AI559" s="13"/>
      <c r="AJ559" s="13"/>
      <c r="AK559" s="13"/>
      <c r="AL559" s="13"/>
      <c r="AM559" s="13"/>
      <c r="AN559" s="13"/>
      <c r="AO559" s="13"/>
      <c r="AP559" s="20">
        <f t="shared" si="39"/>
        <v>136352</v>
      </c>
      <c r="AQ559" s="13">
        <f>IF(TabProd[[#This Row],[Total Daily]]=0,"",TabProd[[#This Row],[Total]]/TabProd[[#This Row],[Total Daily]])</f>
        <v>2782.6938775510203</v>
      </c>
    </row>
    <row r="560" spans="1:43" x14ac:dyDescent="0.3">
      <c r="A560" s="26">
        <v>46174</v>
      </c>
      <c r="B560" s="24"/>
      <c r="C560" s="14"/>
      <c r="D560" s="35">
        <v>3649</v>
      </c>
      <c r="E560" s="15" t="s">
        <v>11</v>
      </c>
      <c r="F560" s="15" t="s">
        <v>43</v>
      </c>
      <c r="G560" s="15" t="s">
        <v>100</v>
      </c>
      <c r="H560" s="22">
        <v>5297</v>
      </c>
      <c r="I560" s="27">
        <v>46166</v>
      </c>
      <c r="J560" s="27">
        <v>46174</v>
      </c>
      <c r="K560" s="28">
        <v>68243.399999999994</v>
      </c>
      <c r="L560" s="29">
        <f>SUM(TabProd[[#This Row],[Personal]:[Engineering]])</f>
        <v>68243.399999999994</v>
      </c>
      <c r="M560" s="31" t="str">
        <f>IF(TabProd[[#This Row],[Amount Charged]]&lt;&gt;TabProd[[#This Row],[Value]],TabProd[[#This Row],[Amount Charged]]-TabProd[[#This Row],[Value]],"")</f>
        <v/>
      </c>
      <c r="N560" s="24">
        <v>5746</v>
      </c>
      <c r="O560" s="27">
        <v>46202</v>
      </c>
      <c r="P560" s="37"/>
      <c r="Q560" s="34"/>
      <c r="R560" s="16"/>
      <c r="S560" s="15" t="str">
        <f t="shared" si="36"/>
        <v/>
      </c>
      <c r="T560" s="38"/>
      <c r="U560" s="34"/>
      <c r="V560" s="16"/>
      <c r="W560" s="15" t="str">
        <f t="shared" si="37"/>
        <v/>
      </c>
      <c r="X560" s="23">
        <f>TabProd[[#This Row],[Value]]-TabProd[[#This Row],[InvoiceTotal Value]]-TabProd[[#This Row],[Rental Equipment Invoice Value]]+AR560</f>
        <v>68243.399999999994</v>
      </c>
      <c r="Y560" s="14">
        <v>9</v>
      </c>
      <c r="Z560" s="14"/>
      <c r="AA560" s="15">
        <f t="shared" si="38"/>
        <v>9</v>
      </c>
      <c r="AB560" s="13">
        <v>25243.200000000001</v>
      </c>
      <c r="AC560" s="13"/>
      <c r="AD560" s="13">
        <v>1296</v>
      </c>
      <c r="AE560" s="13"/>
      <c r="AF560" s="13"/>
      <c r="AG560" s="13">
        <v>41299.199999999997</v>
      </c>
      <c r="AH560" s="13"/>
      <c r="AI560" s="13"/>
      <c r="AJ560" s="13"/>
      <c r="AK560" s="13"/>
      <c r="AL560" s="13"/>
      <c r="AM560" s="13"/>
      <c r="AN560" s="13">
        <v>405</v>
      </c>
      <c r="AO560" s="13"/>
      <c r="AP560" s="20">
        <f t="shared" si="39"/>
        <v>68243.399999999994</v>
      </c>
      <c r="AQ560" s="13">
        <f>IF(TabProd[[#This Row],[Total Daily]]=0,"",TabProd[[#This Row],[Total]]/TabProd[[#This Row],[Total Daily]])</f>
        <v>7582.5999999999995</v>
      </c>
    </row>
    <row r="561" spans="1:43" x14ac:dyDescent="0.3">
      <c r="A561" s="26">
        <v>46174</v>
      </c>
      <c r="B561" s="24"/>
      <c r="C561" s="14"/>
      <c r="D561" s="22">
        <v>3732</v>
      </c>
      <c r="E561" s="15" t="s">
        <v>3168</v>
      </c>
      <c r="F561" s="15" t="s">
        <v>52</v>
      </c>
      <c r="G561" s="15" t="s">
        <v>141</v>
      </c>
      <c r="H561" s="22">
        <v>5472</v>
      </c>
      <c r="I561" s="27">
        <v>46174</v>
      </c>
      <c r="J561" s="27">
        <v>46174</v>
      </c>
      <c r="K561" s="28">
        <v>179441.64</v>
      </c>
      <c r="L561" s="29">
        <f>SUM(TabProd[[#This Row],[Personal]:[Engineering]])</f>
        <v>179441.64</v>
      </c>
      <c r="M561" s="31" t="str">
        <f>IF(TabProd[[#This Row],[Amount Charged]]&lt;&gt;TabProd[[#This Row],[Value]],TabProd[[#This Row],[Amount Charged]]-TabProd[[#This Row],[Value]],"")</f>
        <v/>
      </c>
      <c r="N561" s="24">
        <v>5851</v>
      </c>
      <c r="O561" s="27">
        <v>46188</v>
      </c>
      <c r="P561" s="37">
        <v>2039</v>
      </c>
      <c r="Q561" s="34">
        <v>179441.64</v>
      </c>
      <c r="R561" s="16">
        <v>46190</v>
      </c>
      <c r="S561" s="15">
        <f t="shared" ref="S561:S592" si="40">IF(R561="","",R561-J561)</f>
        <v>16</v>
      </c>
      <c r="T561" s="38"/>
      <c r="U561" s="34"/>
      <c r="V561" s="16"/>
      <c r="W561" s="15" t="str">
        <f t="shared" ref="W561:W592" si="41">IF(V561="","",V561-J561)</f>
        <v/>
      </c>
      <c r="X561" s="23">
        <f>TabProd[[#This Row],[Value]]-TabProd[[#This Row],[InvoiceTotal Value]]-TabProd[[#This Row],[Rental Equipment Invoice Value]]+AR561</f>
        <v>0</v>
      </c>
      <c r="Y561" s="14"/>
      <c r="Z561" s="14"/>
      <c r="AA561" s="15">
        <f t="shared" ref="AA561:AA592" si="42">SUM(Y561:Z561)</f>
        <v>0</v>
      </c>
      <c r="AB561" s="13">
        <v>179441.64</v>
      </c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20">
        <f t="shared" ref="AP561:AP592" si="43">SUM(AB561:AO561)</f>
        <v>179441.64</v>
      </c>
      <c r="AQ561" s="13" t="str">
        <f>IF(TabProd[[#This Row],[Total Daily]]=0,"",TabProd[[#This Row],[Total]]/TabProd[[#This Row],[Total Daily]])</f>
        <v/>
      </c>
    </row>
    <row r="562" spans="1:43" x14ac:dyDescent="0.3">
      <c r="A562" s="26">
        <v>46143</v>
      </c>
      <c r="B562" s="24"/>
      <c r="C562" s="14"/>
      <c r="D562" s="22">
        <v>3665</v>
      </c>
      <c r="E562" s="15" t="s">
        <v>12</v>
      </c>
      <c r="F562" s="15" t="s">
        <v>28</v>
      </c>
      <c r="G562" s="15" t="s">
        <v>145</v>
      </c>
      <c r="H562" s="22">
        <v>5304</v>
      </c>
      <c r="I562" s="27">
        <v>46157</v>
      </c>
      <c r="J562" s="27">
        <v>46185</v>
      </c>
      <c r="K562" s="28">
        <v>52650</v>
      </c>
      <c r="L562" s="29">
        <f>SUM(TabProd[[#This Row],[Personal]:[Engineering]])</f>
        <v>52650</v>
      </c>
      <c r="M562" s="31" t="str">
        <f>IF(TabProd[[#This Row],[Amount Charged]]&lt;&gt;TabProd[[#This Row],[Value]],TabProd[[#This Row],[Amount Charged]]-TabProd[[#This Row],[Value]],"")</f>
        <v/>
      </c>
      <c r="N562" s="24">
        <v>5791</v>
      </c>
      <c r="O562" s="27"/>
      <c r="P562" s="37"/>
      <c r="Q562" s="34"/>
      <c r="R562" s="16"/>
      <c r="S562" s="15" t="str">
        <f t="shared" si="40"/>
        <v/>
      </c>
      <c r="T562" s="38">
        <v>1271</v>
      </c>
      <c r="U562" s="34">
        <v>52650</v>
      </c>
      <c r="V562" s="16">
        <v>46196</v>
      </c>
      <c r="W562" s="15">
        <f t="shared" si="41"/>
        <v>11</v>
      </c>
      <c r="X562" s="23">
        <f>TabProd[[#This Row],[Value]]-TabProd[[#This Row],[InvoiceTotal Value]]-TabProd[[#This Row],[Rental Equipment Invoice Value]]+AR562</f>
        <v>0</v>
      </c>
      <c r="Y562" s="14"/>
      <c r="Z562" s="14"/>
      <c r="AA562" s="15">
        <f t="shared" si="42"/>
        <v>0</v>
      </c>
      <c r="AB562" s="13"/>
      <c r="AC562" s="13"/>
      <c r="AD562" s="13"/>
      <c r="AE562" s="13"/>
      <c r="AF562" s="13"/>
      <c r="AG562" s="13">
        <v>49500</v>
      </c>
      <c r="AH562" s="13">
        <v>3150</v>
      </c>
      <c r="AI562" s="13"/>
      <c r="AJ562" s="13"/>
      <c r="AK562" s="13"/>
      <c r="AL562" s="13"/>
      <c r="AM562" s="13"/>
      <c r="AN562" s="13"/>
      <c r="AO562" s="13"/>
      <c r="AP562" s="20">
        <f t="shared" si="43"/>
        <v>52650</v>
      </c>
      <c r="AQ562" s="13" t="str">
        <f>IF(TabProd[[#This Row],[Total Daily]]=0,"",TabProd[[#This Row],[Total]]/TabProd[[#This Row],[Total Daily]])</f>
        <v/>
      </c>
    </row>
    <row r="563" spans="1:43" x14ac:dyDescent="0.3">
      <c r="A563" s="26">
        <v>46174</v>
      </c>
      <c r="B563" s="24"/>
      <c r="C563" s="14"/>
      <c r="D563" s="22">
        <v>3665</v>
      </c>
      <c r="E563" s="15" t="s">
        <v>12</v>
      </c>
      <c r="F563" s="15" t="s">
        <v>28</v>
      </c>
      <c r="G563" s="15" t="s">
        <v>145</v>
      </c>
      <c r="H563" s="22">
        <v>5304</v>
      </c>
      <c r="I563" s="27">
        <v>46157</v>
      </c>
      <c r="J563" s="27">
        <v>46185</v>
      </c>
      <c r="K563" s="28">
        <v>33000</v>
      </c>
      <c r="L563" s="29">
        <f>SUM(TabProd[[#This Row],[Personal]:[Engineering]])</f>
        <v>33000</v>
      </c>
      <c r="M563" s="31" t="str">
        <f>IF(TabProd[[#This Row],[Amount Charged]]&lt;&gt;TabProd[[#This Row],[Value]],TabProd[[#This Row],[Amount Charged]]-TabProd[[#This Row],[Value]],"")</f>
        <v/>
      </c>
      <c r="N563" s="24">
        <v>5791</v>
      </c>
      <c r="O563" s="27"/>
      <c r="P563" s="37"/>
      <c r="Q563" s="34"/>
      <c r="R563" s="16"/>
      <c r="S563" s="15" t="str">
        <f t="shared" si="40"/>
        <v/>
      </c>
      <c r="T563" s="38">
        <v>1271</v>
      </c>
      <c r="U563" s="34">
        <v>33000</v>
      </c>
      <c r="V563" s="16">
        <v>46196</v>
      </c>
      <c r="W563" s="15">
        <f t="shared" si="41"/>
        <v>11</v>
      </c>
      <c r="X563" s="23">
        <f>TabProd[[#This Row],[Value]]-TabProd[[#This Row],[InvoiceTotal Value]]-TabProd[[#This Row],[Rental Equipment Invoice Value]]+AR563</f>
        <v>0</v>
      </c>
      <c r="Y563" s="14"/>
      <c r="Z563" s="14"/>
      <c r="AA563" s="15">
        <f t="shared" si="42"/>
        <v>0</v>
      </c>
      <c r="AB563" s="13"/>
      <c r="AC563" s="13"/>
      <c r="AD563" s="13"/>
      <c r="AE563" s="13"/>
      <c r="AF563" s="13"/>
      <c r="AG563" s="13">
        <v>33000</v>
      </c>
      <c r="AH563" s="13"/>
      <c r="AI563" s="13"/>
      <c r="AJ563" s="13"/>
      <c r="AK563" s="13"/>
      <c r="AL563" s="13"/>
      <c r="AM563" s="13"/>
      <c r="AN563" s="13"/>
      <c r="AO563" s="13"/>
      <c r="AP563" s="20">
        <f t="shared" si="43"/>
        <v>33000</v>
      </c>
      <c r="AQ563" s="13" t="str">
        <f>IF(TabProd[[#This Row],[Total Daily]]=0,"",TabProd[[#This Row],[Total]]/TabProd[[#This Row],[Total Daily]])</f>
        <v/>
      </c>
    </row>
    <row r="564" spans="1:43" x14ac:dyDescent="0.3">
      <c r="A564" s="26">
        <v>46143</v>
      </c>
      <c r="B564" s="24"/>
      <c r="C564" s="14"/>
      <c r="D564" s="22">
        <v>3765</v>
      </c>
      <c r="E564" s="15" t="s">
        <v>12</v>
      </c>
      <c r="F564" s="15" t="s">
        <v>50</v>
      </c>
      <c r="G564" s="15" t="s">
        <v>142</v>
      </c>
      <c r="H564" s="22" t="s">
        <v>197</v>
      </c>
      <c r="I564" s="27">
        <v>46158</v>
      </c>
      <c r="J564" s="27">
        <v>46169</v>
      </c>
      <c r="K564" s="28">
        <v>192552.47</v>
      </c>
      <c r="L564" s="29">
        <f>SUM(TabProd[[#This Row],[Personal]:[Engineering]])</f>
        <v>192552.47</v>
      </c>
      <c r="M564" s="31" t="str">
        <f>IF(TabProd[[#This Row],[Amount Charged]]&lt;&gt;TabProd[[#This Row],[Value]],TabProd[[#This Row],[Amount Charged]]-TabProd[[#This Row],[Value]],"")</f>
        <v/>
      </c>
      <c r="N564" s="24">
        <v>5817</v>
      </c>
      <c r="O564" s="27">
        <v>46184</v>
      </c>
      <c r="P564" s="37">
        <v>2056</v>
      </c>
      <c r="Q564" s="34">
        <v>125042.75</v>
      </c>
      <c r="R564" s="16">
        <v>46192</v>
      </c>
      <c r="S564" s="15">
        <f t="shared" si="40"/>
        <v>23</v>
      </c>
      <c r="T564" s="38">
        <v>1270</v>
      </c>
      <c r="U564" s="34">
        <v>67509.72</v>
      </c>
      <c r="V564" s="16">
        <v>46192</v>
      </c>
      <c r="W564" s="15">
        <f t="shared" si="41"/>
        <v>23</v>
      </c>
      <c r="X564" s="23">
        <f>TabProd[[#This Row],[Value]]-TabProd[[#This Row],[InvoiceTotal Value]]-TabProd[[#This Row],[Rental Equipment Invoice Value]]+AR564</f>
        <v>0</v>
      </c>
      <c r="Y564" s="14">
        <v>44</v>
      </c>
      <c r="Z564" s="14"/>
      <c r="AA564" s="15">
        <f t="shared" si="42"/>
        <v>44</v>
      </c>
      <c r="AB564" s="13">
        <v>121087.37</v>
      </c>
      <c r="AC564" s="13"/>
      <c r="AD564" s="13"/>
      <c r="AE564" s="13"/>
      <c r="AF564" s="13"/>
      <c r="AG564" s="13">
        <v>67509.72</v>
      </c>
      <c r="AH564" s="13"/>
      <c r="AI564" s="13"/>
      <c r="AJ564" s="13"/>
      <c r="AK564" s="13"/>
      <c r="AL564" s="13">
        <v>3955.38</v>
      </c>
      <c r="AM564" s="13"/>
      <c r="AN564" s="13"/>
      <c r="AO564" s="13"/>
      <c r="AP564" s="20">
        <f t="shared" si="43"/>
        <v>192552.47</v>
      </c>
      <c r="AQ564" s="13">
        <f>IF(TabProd[[#This Row],[Total Daily]]=0,"",TabProd[[#This Row],[Total]]/TabProd[[#This Row],[Total Daily]])</f>
        <v>4376.1925000000001</v>
      </c>
    </row>
    <row r="565" spans="1:43" x14ac:dyDescent="0.3">
      <c r="A565" s="26">
        <v>46174</v>
      </c>
      <c r="B565" s="24"/>
      <c r="C565" s="14"/>
      <c r="D565" s="22">
        <v>3765</v>
      </c>
      <c r="E565" s="15" t="s">
        <v>12</v>
      </c>
      <c r="F565" s="15" t="s">
        <v>50</v>
      </c>
      <c r="G565" s="15" t="s">
        <v>142</v>
      </c>
      <c r="H565" s="22" t="s">
        <v>197</v>
      </c>
      <c r="I565" s="27">
        <v>46158</v>
      </c>
      <c r="J565" s="27">
        <v>46169</v>
      </c>
      <c r="K565" s="28">
        <v>-3162.71</v>
      </c>
      <c r="L565" s="29">
        <f>SUM(TabProd[[#This Row],[Personal]:[Engineering]])</f>
        <v>-3162.7099999999991</v>
      </c>
      <c r="M565" s="31" t="str">
        <f>IF(TabProd[[#This Row],[Amount Charged]]&lt;&gt;TabProd[[#This Row],[Value]],TabProd[[#This Row],[Amount Charged]]-TabProd[[#This Row],[Value]],"")</f>
        <v/>
      </c>
      <c r="N565" s="24">
        <v>5817</v>
      </c>
      <c r="O565" s="27">
        <v>46184</v>
      </c>
      <c r="P565" s="37">
        <v>2056</v>
      </c>
      <c r="Q565" s="34">
        <v>19340.53</v>
      </c>
      <c r="R565" s="16">
        <v>46192</v>
      </c>
      <c r="S565" s="15">
        <f t="shared" si="40"/>
        <v>23</v>
      </c>
      <c r="T565" s="38">
        <v>1270</v>
      </c>
      <c r="U565" s="34">
        <v>-22503.239999999998</v>
      </c>
      <c r="V565" s="16">
        <v>46192</v>
      </c>
      <c r="W565" s="15">
        <f t="shared" si="41"/>
        <v>23</v>
      </c>
      <c r="X565" s="23">
        <f>TabProd[[#This Row],[Value]]-TabProd[[#This Row],[InvoiceTotal Value]]-TabProd[[#This Row],[Rental Equipment Invoice Value]]+AR565</f>
        <v>0</v>
      </c>
      <c r="Y565" s="14">
        <v>5</v>
      </c>
      <c r="Z565" s="14"/>
      <c r="AA565" s="15">
        <f t="shared" si="42"/>
        <v>5</v>
      </c>
      <c r="AB565" s="13">
        <v>13817.459999999995</v>
      </c>
      <c r="AC565" s="13"/>
      <c r="AD565" s="13">
        <v>4182.17</v>
      </c>
      <c r="AE565" s="13">
        <v>1340.9</v>
      </c>
      <c r="AF565" s="13"/>
      <c r="AG565" s="13">
        <v>-22503.239999999998</v>
      </c>
      <c r="AH565" s="13"/>
      <c r="AI565" s="13"/>
      <c r="AJ565" s="13"/>
      <c r="AK565" s="13"/>
      <c r="AL565" s="13"/>
      <c r="AM565" s="13"/>
      <c r="AN565" s="13"/>
      <c r="AO565" s="13"/>
      <c r="AP565" s="20">
        <f t="shared" si="43"/>
        <v>-3162.7099999999991</v>
      </c>
      <c r="AQ565" s="13">
        <f>IF(TabProd[[#This Row],[Total Daily]]=0,"",TabProd[[#This Row],[Total]]/TabProd[[#This Row],[Total Daily]])</f>
        <v>-632.5419999999998</v>
      </c>
    </row>
    <row r="566" spans="1:43" x14ac:dyDescent="0.3">
      <c r="A566" s="26">
        <v>46143</v>
      </c>
      <c r="B566" s="24"/>
      <c r="C566" s="14"/>
      <c r="D566" s="22">
        <v>3760</v>
      </c>
      <c r="E566" s="15" t="s">
        <v>13</v>
      </c>
      <c r="F566" s="15" t="s">
        <v>198</v>
      </c>
      <c r="G566" s="15" t="s">
        <v>199</v>
      </c>
      <c r="H566" s="22">
        <v>5560</v>
      </c>
      <c r="I566" s="27">
        <v>46158</v>
      </c>
      <c r="J566" s="27">
        <v>46163</v>
      </c>
      <c r="K566" s="28">
        <v>195992.08</v>
      </c>
      <c r="L566" s="29">
        <f>SUM(TabProd[[#This Row],[Personal]:[Engineering]])</f>
        <v>195992.08000000002</v>
      </c>
      <c r="M566" s="31" t="str">
        <f>IF(TabProd[[#This Row],[Amount Charged]]&lt;&gt;TabProd[[#This Row],[Value]],TabProd[[#This Row],[Amount Charged]]-TabProd[[#This Row],[Value]],"")</f>
        <v/>
      </c>
      <c r="N566" s="24">
        <v>5783</v>
      </c>
      <c r="O566" s="27">
        <v>46167</v>
      </c>
      <c r="P566" s="37"/>
      <c r="Q566" s="34"/>
      <c r="R566" s="16"/>
      <c r="S566" s="15" t="str">
        <f t="shared" si="40"/>
        <v/>
      </c>
      <c r="T566" s="38"/>
      <c r="U566" s="34"/>
      <c r="V566" s="16"/>
      <c r="W566" s="15" t="str">
        <f t="shared" si="41"/>
        <v/>
      </c>
      <c r="X566" s="23">
        <f>TabProd[[#This Row],[Value]]-TabProd[[#This Row],[InvoiceTotal Value]]-TabProd[[#This Row],[Rental Equipment Invoice Value]]+AR566</f>
        <v>195992.08000000002</v>
      </c>
      <c r="Y566" s="14">
        <v>49</v>
      </c>
      <c r="Z566" s="14"/>
      <c r="AA566" s="15">
        <f t="shared" si="42"/>
        <v>49</v>
      </c>
      <c r="AB566" s="13">
        <v>126410.4</v>
      </c>
      <c r="AC566" s="13"/>
      <c r="AD566" s="13">
        <v>12240</v>
      </c>
      <c r="AE566" s="13"/>
      <c r="AF566" s="13"/>
      <c r="AG566" s="13">
        <v>36363.599999999999</v>
      </c>
      <c r="AH566" s="13">
        <v>7729.6</v>
      </c>
      <c r="AI566" s="13"/>
      <c r="AJ566" s="13">
        <v>13248.48</v>
      </c>
      <c r="AK566" s="13"/>
      <c r="AL566" s="13"/>
      <c r="AM566" s="13"/>
      <c r="AN566" s="13"/>
      <c r="AO566" s="13"/>
      <c r="AP566" s="20">
        <f t="shared" si="43"/>
        <v>195992.08000000002</v>
      </c>
      <c r="AQ566" s="13">
        <f>IF(TabProd[[#This Row],[Total Daily]]=0,"",TabProd[[#This Row],[Total]]/TabProd[[#This Row],[Total Daily]])</f>
        <v>3999.8383673469393</v>
      </c>
    </row>
    <row r="567" spans="1:43" x14ac:dyDescent="0.3">
      <c r="A567" s="26">
        <v>46143</v>
      </c>
      <c r="B567" s="24"/>
      <c r="C567" s="14"/>
      <c r="D567" s="22">
        <v>3806</v>
      </c>
      <c r="E567" s="15" t="s">
        <v>9</v>
      </c>
      <c r="F567" s="15" t="s">
        <v>26</v>
      </c>
      <c r="G567" s="15" t="s">
        <v>123</v>
      </c>
      <c r="H567" s="22">
        <v>3380</v>
      </c>
      <c r="I567" s="27">
        <v>46158</v>
      </c>
      <c r="J567" s="27">
        <v>46172</v>
      </c>
      <c r="K567" s="28">
        <v>87236.02</v>
      </c>
      <c r="L567" s="29">
        <f>SUM(TabProd[[#This Row],[Personal]:[Engineering]])</f>
        <v>87236.02</v>
      </c>
      <c r="M567" s="31" t="str">
        <f>IF(TabProd[[#This Row],[Amount Charged]]&lt;&gt;TabProd[[#This Row],[Value]],TabProd[[#This Row],[Amount Charged]]-TabProd[[#This Row],[Value]],"")</f>
        <v/>
      </c>
      <c r="N567" s="24">
        <v>5800</v>
      </c>
      <c r="O567" s="27">
        <v>46174</v>
      </c>
      <c r="P567" s="37">
        <v>2003</v>
      </c>
      <c r="Q567" s="34">
        <v>87236.02</v>
      </c>
      <c r="R567" s="16">
        <v>46175</v>
      </c>
      <c r="S567" s="15">
        <f t="shared" si="40"/>
        <v>3</v>
      </c>
      <c r="T567" s="38"/>
      <c r="U567" s="34"/>
      <c r="V567" s="16"/>
      <c r="W567" s="15" t="str">
        <f t="shared" si="41"/>
        <v/>
      </c>
      <c r="X567" s="23">
        <f>TabProd[[#This Row],[Value]]-TabProd[[#This Row],[InvoiceTotal Value]]-TabProd[[#This Row],[Rental Equipment Invoice Value]]+AR567</f>
        <v>0</v>
      </c>
      <c r="Y567" s="14">
        <v>42</v>
      </c>
      <c r="Z567" s="14"/>
      <c r="AA567" s="15">
        <f t="shared" si="42"/>
        <v>42</v>
      </c>
      <c r="AB567" s="13">
        <v>82107.03</v>
      </c>
      <c r="AC567" s="13"/>
      <c r="AD567" s="13">
        <v>3665.88</v>
      </c>
      <c r="AE567" s="13"/>
      <c r="AF567" s="13"/>
      <c r="AG567" s="13"/>
      <c r="AH567" s="13"/>
      <c r="AI567" s="13"/>
      <c r="AJ567" s="13"/>
      <c r="AK567" s="13"/>
      <c r="AL567" s="13">
        <v>1463.11</v>
      </c>
      <c r="AM567" s="13"/>
      <c r="AN567" s="13"/>
      <c r="AO567" s="13"/>
      <c r="AP567" s="20">
        <f t="shared" si="43"/>
        <v>87236.02</v>
      </c>
      <c r="AQ567" s="13">
        <f>IF(TabProd[[#This Row],[Total Daily]]=0,"",TabProd[[#This Row],[Total]]/TabProd[[#This Row],[Total Daily]])</f>
        <v>2077.0480952380954</v>
      </c>
    </row>
    <row r="568" spans="1:43" x14ac:dyDescent="0.3">
      <c r="A568" s="26">
        <v>46143</v>
      </c>
      <c r="B568" s="24"/>
      <c r="C568" s="14"/>
      <c r="D568" s="22">
        <v>3816</v>
      </c>
      <c r="E568" s="15" t="s">
        <v>9</v>
      </c>
      <c r="F568" s="15" t="s">
        <v>34</v>
      </c>
      <c r="G568" s="15" t="s">
        <v>154</v>
      </c>
      <c r="H568" s="22">
        <v>3970</v>
      </c>
      <c r="I568" s="27">
        <v>46158</v>
      </c>
      <c r="J568" s="27">
        <v>46172</v>
      </c>
      <c r="K568" s="28">
        <v>110551.88</v>
      </c>
      <c r="L568" s="29">
        <f>SUM(TabProd[[#This Row],[Personal]:[Engineering]])</f>
        <v>110551.87999999999</v>
      </c>
      <c r="M568" s="31" t="str">
        <f>IF(TabProd[[#This Row],[Amount Charged]]&lt;&gt;TabProd[[#This Row],[Value]],TabProd[[#This Row],[Amount Charged]]-TabProd[[#This Row],[Value]],"")</f>
        <v/>
      </c>
      <c r="N568" s="24">
        <v>5816</v>
      </c>
      <c r="O568" s="27">
        <v>46181</v>
      </c>
      <c r="P568" s="37">
        <v>2017</v>
      </c>
      <c r="Q568" s="34">
        <v>65260.07</v>
      </c>
      <c r="R568" s="16">
        <v>46183</v>
      </c>
      <c r="S568" s="15">
        <f t="shared" si="40"/>
        <v>11</v>
      </c>
      <c r="T568" s="38">
        <v>1242</v>
      </c>
      <c r="U568" s="34">
        <v>45291.81</v>
      </c>
      <c r="V568" s="16">
        <v>46183</v>
      </c>
      <c r="W568" s="15">
        <f t="shared" si="41"/>
        <v>11</v>
      </c>
      <c r="X568" s="23">
        <f>TabProd[[#This Row],[Value]]-TabProd[[#This Row],[InvoiceTotal Value]]-TabProd[[#This Row],[Rental Equipment Invoice Value]]+AR568</f>
        <v>-7.2759576141834259E-12</v>
      </c>
      <c r="Y568" s="14">
        <v>46</v>
      </c>
      <c r="Z568" s="14"/>
      <c r="AA568" s="15">
        <f t="shared" si="42"/>
        <v>46</v>
      </c>
      <c r="AB568" s="13">
        <v>64260.99</v>
      </c>
      <c r="AC568" s="13"/>
      <c r="AD568" s="13"/>
      <c r="AE568" s="13"/>
      <c r="AF568" s="13"/>
      <c r="AG568" s="13">
        <v>45291.81</v>
      </c>
      <c r="AH568" s="13"/>
      <c r="AI568" s="13"/>
      <c r="AJ568" s="13"/>
      <c r="AK568" s="13"/>
      <c r="AL568" s="13">
        <v>999.08</v>
      </c>
      <c r="AM568" s="13"/>
      <c r="AN568" s="13"/>
      <c r="AO568" s="13"/>
      <c r="AP568" s="20">
        <f t="shared" si="43"/>
        <v>110551.87999999999</v>
      </c>
      <c r="AQ568" s="13">
        <f>IF(TabProd[[#This Row],[Total Daily]]=0,"",TabProd[[#This Row],[Total]]/TabProd[[#This Row],[Total Daily]])</f>
        <v>2403.3017391304347</v>
      </c>
    </row>
    <row r="569" spans="1:43" x14ac:dyDescent="0.3">
      <c r="A569" s="26">
        <v>46143</v>
      </c>
      <c r="B569" s="24"/>
      <c r="C569" s="14"/>
      <c r="D569" s="22">
        <v>3819</v>
      </c>
      <c r="E569" s="15" t="s">
        <v>11</v>
      </c>
      <c r="F569" s="15" t="s">
        <v>35</v>
      </c>
      <c r="G569" s="15" t="s">
        <v>183</v>
      </c>
      <c r="H569" s="22">
        <v>5293</v>
      </c>
      <c r="I569" s="27">
        <v>46159</v>
      </c>
      <c r="J569" s="27">
        <v>46173</v>
      </c>
      <c r="K569" s="28">
        <v>69929.58</v>
      </c>
      <c r="L569" s="29">
        <f>SUM(TabProd[[#This Row],[Personal]:[Engineering]])</f>
        <v>69929.58</v>
      </c>
      <c r="M569" s="31" t="str">
        <f>IF(TabProd[[#This Row],[Amount Charged]]&lt;&gt;TabProd[[#This Row],[Value]],TabProd[[#This Row],[Amount Charged]]-TabProd[[#This Row],[Value]],"")</f>
        <v/>
      </c>
      <c r="N569" s="24">
        <v>5801</v>
      </c>
      <c r="O569" s="27">
        <v>46188</v>
      </c>
      <c r="P569" s="37">
        <v>2069</v>
      </c>
      <c r="Q569" s="34">
        <v>69929.58</v>
      </c>
      <c r="R569" s="16">
        <v>46198</v>
      </c>
      <c r="S569" s="15">
        <f t="shared" si="40"/>
        <v>25</v>
      </c>
      <c r="T569" s="38"/>
      <c r="U569" s="34"/>
      <c r="V569" s="16"/>
      <c r="W569" s="15" t="str">
        <f t="shared" si="41"/>
        <v/>
      </c>
      <c r="X569" s="23">
        <f>TabProd[[#This Row],[Value]]-TabProd[[#This Row],[InvoiceTotal Value]]-TabProd[[#This Row],[Rental Equipment Invoice Value]]+AR569</f>
        <v>0</v>
      </c>
      <c r="Y569" s="14">
        <v>42</v>
      </c>
      <c r="Z569" s="14"/>
      <c r="AA569" s="15">
        <f t="shared" si="42"/>
        <v>42</v>
      </c>
      <c r="AB569" s="13">
        <v>69929.58</v>
      </c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20">
        <f t="shared" si="43"/>
        <v>69929.58</v>
      </c>
      <c r="AQ569" s="13">
        <f>IF(TabProd[[#This Row],[Total Daily]]=0,"",TabProd[[#This Row],[Total]]/TabProd[[#This Row],[Total Daily]])</f>
        <v>1664.99</v>
      </c>
    </row>
    <row r="570" spans="1:43" x14ac:dyDescent="0.3">
      <c r="A570" s="26">
        <v>46174</v>
      </c>
      <c r="B570" s="24"/>
      <c r="C570" s="14"/>
      <c r="D570" s="22">
        <v>3819</v>
      </c>
      <c r="E570" s="15" t="s">
        <v>11</v>
      </c>
      <c r="F570" s="15" t="s">
        <v>35</v>
      </c>
      <c r="G570" s="15" t="s">
        <v>183</v>
      </c>
      <c r="H570" s="22">
        <v>5293</v>
      </c>
      <c r="I570" s="27">
        <v>46159</v>
      </c>
      <c r="J570" s="27">
        <v>46173</v>
      </c>
      <c r="K570" s="28">
        <v>12823.6</v>
      </c>
      <c r="L570" s="29">
        <f>SUM(TabProd[[#This Row],[Personal]:[Engineering]])</f>
        <v>12823.599999999991</v>
      </c>
      <c r="M570" s="31" t="str">
        <f>IF(TabProd[[#This Row],[Amount Charged]]&lt;&gt;TabProd[[#This Row],[Value]],TabProd[[#This Row],[Amount Charged]]-TabProd[[#This Row],[Value]],"")</f>
        <v/>
      </c>
      <c r="N570" s="24">
        <v>5801</v>
      </c>
      <c r="O570" s="27">
        <v>46188</v>
      </c>
      <c r="P570" s="37">
        <v>2069</v>
      </c>
      <c r="Q570" s="34">
        <v>12823.6</v>
      </c>
      <c r="R570" s="16">
        <v>46198</v>
      </c>
      <c r="S570" s="15">
        <f t="shared" si="40"/>
        <v>25</v>
      </c>
      <c r="T570" s="38"/>
      <c r="U570" s="34"/>
      <c r="V570" s="16"/>
      <c r="W570" s="15" t="str">
        <f t="shared" si="41"/>
        <v/>
      </c>
      <c r="X570" s="23">
        <f>TabProd[[#This Row],[Value]]-TabProd[[#This Row],[InvoiceTotal Value]]-TabProd[[#This Row],[Rental Equipment Invoice Value]]+AR570</f>
        <v>-9.0949470177292824E-12</v>
      </c>
      <c r="Y570" s="14"/>
      <c r="Z570" s="14"/>
      <c r="AA570" s="15">
        <f t="shared" si="42"/>
        <v>0</v>
      </c>
      <c r="AB570" s="13">
        <v>12781.539999999994</v>
      </c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>
        <v>42.059999999997672</v>
      </c>
      <c r="AN570" s="13"/>
      <c r="AO570" s="13"/>
      <c r="AP570" s="20">
        <f t="shared" si="43"/>
        <v>12823.599999999991</v>
      </c>
      <c r="AQ570" s="13" t="str">
        <f>IF(TabProd[[#This Row],[Total Daily]]=0,"",TabProd[[#This Row],[Total]]/TabProd[[#This Row],[Total Daily]])</f>
        <v/>
      </c>
    </row>
    <row r="571" spans="1:43" x14ac:dyDescent="0.3">
      <c r="A571" s="26">
        <v>46143</v>
      </c>
      <c r="B571" s="24"/>
      <c r="C571" s="14"/>
      <c r="D571" s="22">
        <v>3817</v>
      </c>
      <c r="E571" s="15" t="s">
        <v>9</v>
      </c>
      <c r="F571" s="15" t="s">
        <v>34</v>
      </c>
      <c r="G571" s="15" t="s">
        <v>155</v>
      </c>
      <c r="H571" s="22">
        <v>3970</v>
      </c>
      <c r="I571" s="27">
        <v>46159</v>
      </c>
      <c r="J571" s="27">
        <v>46173</v>
      </c>
      <c r="K571" s="28">
        <v>96546.38</v>
      </c>
      <c r="L571" s="29">
        <f>SUM(TabProd[[#This Row],[Personal]:[Engineering]])</f>
        <v>96546.38</v>
      </c>
      <c r="M571" s="31" t="str">
        <f>IF(TabProd[[#This Row],[Amount Charged]]&lt;&gt;TabProd[[#This Row],[Value]],TabProd[[#This Row],[Amount Charged]]-TabProd[[#This Row],[Value]],"")</f>
        <v/>
      </c>
      <c r="N571" s="24">
        <v>5807</v>
      </c>
      <c r="O571" s="27">
        <v>46175</v>
      </c>
      <c r="P571" s="37">
        <v>2042</v>
      </c>
      <c r="Q571" s="34">
        <v>59247.24</v>
      </c>
      <c r="R571" s="16">
        <v>46191</v>
      </c>
      <c r="S571" s="15">
        <f t="shared" si="40"/>
        <v>18</v>
      </c>
      <c r="T571" s="38">
        <v>1259</v>
      </c>
      <c r="U571" s="34">
        <v>37299.14</v>
      </c>
      <c r="V571" s="16">
        <v>46191</v>
      </c>
      <c r="W571" s="15">
        <f t="shared" si="41"/>
        <v>18</v>
      </c>
      <c r="X571" s="23">
        <f>TabProd[[#This Row],[Value]]-TabProd[[#This Row],[InvoiceTotal Value]]-TabProd[[#This Row],[Rental Equipment Invoice Value]]+AR571</f>
        <v>7.2759576141834259E-12</v>
      </c>
      <c r="Y571" s="14">
        <v>42</v>
      </c>
      <c r="Z571" s="14"/>
      <c r="AA571" s="15">
        <f t="shared" si="42"/>
        <v>42</v>
      </c>
      <c r="AB571" s="13">
        <v>55948.62</v>
      </c>
      <c r="AC571" s="13"/>
      <c r="AD571" s="13">
        <v>1800</v>
      </c>
      <c r="AE571" s="13"/>
      <c r="AF571" s="13"/>
      <c r="AG571" s="13">
        <v>37299.14</v>
      </c>
      <c r="AH571" s="13"/>
      <c r="AI571" s="13"/>
      <c r="AJ571" s="13"/>
      <c r="AK571" s="13"/>
      <c r="AL571" s="13">
        <v>1498.6199999999953</v>
      </c>
      <c r="AM571" s="13"/>
      <c r="AN571" s="13"/>
      <c r="AO571" s="13"/>
      <c r="AP571" s="20">
        <f t="shared" si="43"/>
        <v>96546.38</v>
      </c>
      <c r="AQ571" s="13">
        <f>IF(TabProd[[#This Row],[Total Daily]]=0,"",TabProd[[#This Row],[Total]]/TabProd[[#This Row],[Total Daily]])</f>
        <v>2298.7233333333334</v>
      </c>
    </row>
    <row r="572" spans="1:43" x14ac:dyDescent="0.3">
      <c r="A572" s="26">
        <v>46143</v>
      </c>
      <c r="B572" s="24"/>
      <c r="C572" s="14"/>
      <c r="D572" s="22">
        <v>3821</v>
      </c>
      <c r="E572" s="15" t="s">
        <v>11</v>
      </c>
      <c r="F572" s="15" t="s">
        <v>35</v>
      </c>
      <c r="G572" s="15" t="s">
        <v>195</v>
      </c>
      <c r="H572" s="22">
        <v>5448</v>
      </c>
      <c r="I572" s="27">
        <v>46159</v>
      </c>
      <c r="J572" s="27">
        <v>46173</v>
      </c>
      <c r="K572" s="28">
        <v>69901</v>
      </c>
      <c r="L572" s="29">
        <f>SUM(TabProd[[#This Row],[Personal]:[Engineering]])</f>
        <v>69901</v>
      </c>
      <c r="M572" s="31" t="str">
        <f>IF(TabProd[[#This Row],[Amount Charged]]&lt;&gt;TabProd[[#This Row],[Value]],TabProd[[#This Row],[Amount Charged]]-TabProd[[#This Row],[Value]],"")</f>
        <v/>
      </c>
      <c r="N572" s="24">
        <v>5802</v>
      </c>
      <c r="O572" s="27"/>
      <c r="P572" s="37">
        <v>2064</v>
      </c>
      <c r="Q572" s="34">
        <v>69901</v>
      </c>
      <c r="R572" s="16">
        <v>46196</v>
      </c>
      <c r="S572" s="15">
        <f t="shared" si="40"/>
        <v>23</v>
      </c>
      <c r="T572" s="38"/>
      <c r="U572" s="34"/>
      <c r="V572" s="16"/>
      <c r="W572" s="15" t="str">
        <f t="shared" si="41"/>
        <v/>
      </c>
      <c r="X572" s="23">
        <f>TabProd[[#This Row],[Value]]-TabProd[[#This Row],[InvoiceTotal Value]]-TabProd[[#This Row],[Rental Equipment Invoice Value]]+AR572</f>
        <v>0</v>
      </c>
      <c r="Y572" s="14">
        <v>42</v>
      </c>
      <c r="Z572" s="14"/>
      <c r="AA572" s="15">
        <f t="shared" si="42"/>
        <v>42</v>
      </c>
      <c r="AB572" s="13">
        <v>69901</v>
      </c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20">
        <f t="shared" si="43"/>
        <v>69901</v>
      </c>
      <c r="AQ572" s="13">
        <f>IF(TabProd[[#This Row],[Total Daily]]=0,"",TabProd[[#This Row],[Total]]/TabProd[[#This Row],[Total Daily]])</f>
        <v>1664.3095238095239</v>
      </c>
    </row>
    <row r="573" spans="1:43" x14ac:dyDescent="0.3">
      <c r="A573" s="26">
        <v>46174</v>
      </c>
      <c r="B573" s="24"/>
      <c r="C573" s="14"/>
      <c r="D573" s="22">
        <v>3821</v>
      </c>
      <c r="E573" s="15" t="s">
        <v>11</v>
      </c>
      <c r="F573" s="15" t="s">
        <v>35</v>
      </c>
      <c r="G573" s="15" t="s">
        <v>195</v>
      </c>
      <c r="H573" s="22">
        <v>5448</v>
      </c>
      <c r="I573" s="27">
        <v>46159</v>
      </c>
      <c r="J573" s="27">
        <v>46173</v>
      </c>
      <c r="K573" s="28">
        <v>259.3</v>
      </c>
      <c r="L573" s="29">
        <f>SUM(TabProd[[#This Row],[Personal]:[Engineering]])</f>
        <v>259.3</v>
      </c>
      <c r="M573" s="31" t="str">
        <f>IF(TabProd[[#This Row],[Amount Charged]]&lt;&gt;TabProd[[#This Row],[Value]],TabProd[[#This Row],[Amount Charged]]-TabProd[[#This Row],[Value]],"")</f>
        <v/>
      </c>
      <c r="N573" s="24">
        <v>5802</v>
      </c>
      <c r="O573" s="27"/>
      <c r="P573" s="37">
        <v>2064</v>
      </c>
      <c r="Q573" s="34">
        <v>259.3</v>
      </c>
      <c r="R573" s="16">
        <v>46196</v>
      </c>
      <c r="S573" s="15">
        <f t="shared" si="40"/>
        <v>23</v>
      </c>
      <c r="T573" s="38"/>
      <c r="U573" s="34"/>
      <c r="V573" s="16"/>
      <c r="W573" s="15" t="str">
        <f t="shared" si="41"/>
        <v/>
      </c>
      <c r="X573" s="23">
        <f>TabProd[[#This Row],[Value]]-TabProd[[#This Row],[InvoiceTotal Value]]-TabProd[[#This Row],[Rental Equipment Invoice Value]]+AR573</f>
        <v>0</v>
      </c>
      <c r="Y573" s="14"/>
      <c r="Z573" s="14"/>
      <c r="AA573" s="15">
        <f t="shared" si="42"/>
        <v>0</v>
      </c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>
        <v>259.3</v>
      </c>
      <c r="AN573" s="13"/>
      <c r="AO573" s="13"/>
      <c r="AP573" s="20">
        <f t="shared" si="43"/>
        <v>259.3</v>
      </c>
      <c r="AQ573" s="13" t="str">
        <f>IF(TabProd[[#This Row],[Total Daily]]=0,"",TabProd[[#This Row],[Total]]/TabProd[[#This Row],[Total Daily]])</f>
        <v/>
      </c>
    </row>
    <row r="574" spans="1:43" x14ac:dyDescent="0.3">
      <c r="A574" s="26">
        <v>46143</v>
      </c>
      <c r="B574" s="24"/>
      <c r="C574" s="14"/>
      <c r="D574" s="22">
        <v>3755</v>
      </c>
      <c r="E574" s="15" t="s">
        <v>10</v>
      </c>
      <c r="F574" s="15" t="s">
        <v>50</v>
      </c>
      <c r="G574" s="15" t="s">
        <v>102</v>
      </c>
      <c r="H574" s="22">
        <v>5551</v>
      </c>
      <c r="I574" s="27">
        <v>46159</v>
      </c>
      <c r="J574" s="27">
        <v>46165</v>
      </c>
      <c r="K574" s="28">
        <v>24095.72</v>
      </c>
      <c r="L574" s="29">
        <f>SUM(TabProd[[#This Row],[Personal]:[Engineering]])</f>
        <v>24095.72</v>
      </c>
      <c r="M574" s="31" t="str">
        <f>IF(TabProd[[#This Row],[Amount Charged]]&lt;&gt;TabProd[[#This Row],[Value]],TabProd[[#This Row],[Amount Charged]]-TabProd[[#This Row],[Value]],"")</f>
        <v/>
      </c>
      <c r="N574" s="24">
        <v>5786</v>
      </c>
      <c r="O574" s="27">
        <v>46181</v>
      </c>
      <c r="P574" s="37">
        <v>2037</v>
      </c>
      <c r="Q574" s="34">
        <v>21229.94</v>
      </c>
      <c r="R574" s="16">
        <v>46189</v>
      </c>
      <c r="S574" s="15">
        <f t="shared" si="40"/>
        <v>24</v>
      </c>
      <c r="T574" s="38">
        <v>1257</v>
      </c>
      <c r="U574" s="34">
        <v>2865.78</v>
      </c>
      <c r="V574" s="16">
        <v>46189</v>
      </c>
      <c r="W574" s="15">
        <f t="shared" si="41"/>
        <v>24</v>
      </c>
      <c r="X574" s="23">
        <f>TabProd[[#This Row],[Value]]-TabProd[[#This Row],[InvoiceTotal Value]]-TabProd[[#This Row],[Rental Equipment Invoice Value]]+AR574</f>
        <v>2.2737367544323206E-12</v>
      </c>
      <c r="Y574" s="14">
        <v>7</v>
      </c>
      <c r="Z574" s="14"/>
      <c r="AA574" s="15">
        <f t="shared" si="42"/>
        <v>7</v>
      </c>
      <c r="AB574" s="13">
        <v>18458.439999999999</v>
      </c>
      <c r="AC574" s="13"/>
      <c r="AD574" s="13">
        <v>2771.5</v>
      </c>
      <c r="AE574" s="13"/>
      <c r="AF574" s="13"/>
      <c r="AG574" s="13">
        <v>2477.65</v>
      </c>
      <c r="AH574" s="13">
        <v>388.13</v>
      </c>
      <c r="AI574" s="13"/>
      <c r="AJ574" s="13"/>
      <c r="AK574" s="13"/>
      <c r="AL574" s="13"/>
      <c r="AM574" s="13"/>
      <c r="AN574" s="13"/>
      <c r="AO574" s="13"/>
      <c r="AP574" s="20">
        <f t="shared" si="43"/>
        <v>24095.72</v>
      </c>
      <c r="AQ574" s="13">
        <f>IF(TabProd[[#This Row],[Total Daily]]=0,"",TabProd[[#This Row],[Total]]/TabProd[[#This Row],[Total Daily]])</f>
        <v>3442.2457142857143</v>
      </c>
    </row>
    <row r="575" spans="1:43" x14ac:dyDescent="0.3">
      <c r="A575" s="26">
        <v>46143</v>
      </c>
      <c r="B575" s="24"/>
      <c r="C575" s="14"/>
      <c r="D575" s="22">
        <v>3752</v>
      </c>
      <c r="E575" s="15" t="s">
        <v>10</v>
      </c>
      <c r="F575" s="15" t="s">
        <v>29</v>
      </c>
      <c r="G575" s="15" t="s">
        <v>200</v>
      </c>
      <c r="H575" s="22">
        <v>5547</v>
      </c>
      <c r="I575" s="27">
        <v>46160</v>
      </c>
      <c r="J575" s="27">
        <v>46165</v>
      </c>
      <c r="K575" s="28">
        <v>24718.799999999999</v>
      </c>
      <c r="L575" s="29">
        <f>SUM(TabProd[[#This Row],[Personal]:[Engineering]])</f>
        <v>24718.799999999999</v>
      </c>
      <c r="M575" s="31" t="str">
        <f>IF(TabProd[[#This Row],[Amount Charged]]&lt;&gt;TabProd[[#This Row],[Value]],TabProd[[#This Row],[Amount Charged]]-TabProd[[#This Row],[Value]],"")</f>
        <v/>
      </c>
      <c r="N575" s="24">
        <v>5782</v>
      </c>
      <c r="O575" s="27">
        <v>46167</v>
      </c>
      <c r="P575" s="37">
        <v>1993</v>
      </c>
      <c r="Q575" s="34">
        <v>13483</v>
      </c>
      <c r="R575" s="16">
        <v>46174</v>
      </c>
      <c r="S575" s="15">
        <f t="shared" si="40"/>
        <v>9</v>
      </c>
      <c r="T575" s="38">
        <v>1229</v>
      </c>
      <c r="U575" s="34">
        <v>11235.8</v>
      </c>
      <c r="V575" s="16">
        <v>46174</v>
      </c>
      <c r="W575" s="15">
        <f t="shared" si="41"/>
        <v>9</v>
      </c>
      <c r="X575" s="23">
        <f>TabProd[[#This Row],[Value]]-TabProd[[#This Row],[InvoiceTotal Value]]-TabProd[[#This Row],[Rental Equipment Invoice Value]]+AR575</f>
        <v>0</v>
      </c>
      <c r="Y575" s="14">
        <v>5</v>
      </c>
      <c r="Z575" s="14"/>
      <c r="AA575" s="15">
        <f t="shared" si="42"/>
        <v>5</v>
      </c>
      <c r="AB575" s="13">
        <v>13483</v>
      </c>
      <c r="AC575" s="13"/>
      <c r="AD575" s="13"/>
      <c r="AE575" s="13"/>
      <c r="AF575" s="13"/>
      <c r="AG575" s="13">
        <v>11235.8</v>
      </c>
      <c r="AH575" s="13"/>
      <c r="AI575" s="13"/>
      <c r="AJ575" s="13"/>
      <c r="AK575" s="13"/>
      <c r="AL575" s="13"/>
      <c r="AM575" s="13"/>
      <c r="AN575" s="13"/>
      <c r="AO575" s="13"/>
      <c r="AP575" s="20">
        <f t="shared" si="43"/>
        <v>24718.799999999999</v>
      </c>
      <c r="AQ575" s="13">
        <f>IF(TabProd[[#This Row],[Total Daily]]=0,"",TabProd[[#This Row],[Total]]/TabProd[[#This Row],[Total Daily]])</f>
        <v>4943.76</v>
      </c>
    </row>
    <row r="576" spans="1:43" x14ac:dyDescent="0.3">
      <c r="A576" s="26">
        <v>46143</v>
      </c>
      <c r="B576" s="24"/>
      <c r="C576" s="14"/>
      <c r="D576" s="22">
        <v>3704</v>
      </c>
      <c r="E576" s="15" t="s">
        <v>10</v>
      </c>
      <c r="F576" s="15" t="s">
        <v>26</v>
      </c>
      <c r="G576" s="15" t="s">
        <v>147</v>
      </c>
      <c r="H576" s="22">
        <v>5436</v>
      </c>
      <c r="I576" s="27">
        <v>46160</v>
      </c>
      <c r="J576" s="27">
        <v>46173</v>
      </c>
      <c r="K576" s="28">
        <v>106400.04</v>
      </c>
      <c r="L576" s="29">
        <f>SUM(TabProd[[#This Row],[Personal]:[Engineering]])</f>
        <v>106400.04000000001</v>
      </c>
      <c r="M576" s="31" t="str">
        <f>IF(TabProd[[#This Row],[Amount Charged]]&lt;&gt;TabProd[[#This Row],[Value]],TabProd[[#This Row],[Amount Charged]]-TabProd[[#This Row],[Value]],"")</f>
        <v/>
      </c>
      <c r="N576" s="24">
        <v>5810</v>
      </c>
      <c r="O576" s="27">
        <v>46175</v>
      </c>
      <c r="P576" s="37">
        <v>2006</v>
      </c>
      <c r="Q576" s="34">
        <v>85600.04</v>
      </c>
      <c r="R576" s="16">
        <v>46178</v>
      </c>
      <c r="S576" s="15">
        <f t="shared" si="40"/>
        <v>5</v>
      </c>
      <c r="T576" s="38">
        <v>1234</v>
      </c>
      <c r="U576" s="34">
        <v>20800</v>
      </c>
      <c r="V576" s="16">
        <v>46181</v>
      </c>
      <c r="W576" s="15">
        <f t="shared" si="41"/>
        <v>8</v>
      </c>
      <c r="X576" s="23">
        <f>TabProd[[#This Row],[Value]]-TabProd[[#This Row],[InvoiceTotal Value]]-TabProd[[#This Row],[Rental Equipment Invoice Value]]+AR576</f>
        <v>1.4551915228366852E-11</v>
      </c>
      <c r="Y576" s="14">
        <v>42</v>
      </c>
      <c r="Z576" s="14"/>
      <c r="AA576" s="15">
        <f t="shared" si="42"/>
        <v>42</v>
      </c>
      <c r="AB576" s="13">
        <v>81934.16</v>
      </c>
      <c r="AC576" s="13"/>
      <c r="AD576" s="13">
        <v>3665.88</v>
      </c>
      <c r="AE576" s="13"/>
      <c r="AF576" s="13"/>
      <c r="AG576" s="13">
        <v>20800</v>
      </c>
      <c r="AH576" s="13"/>
      <c r="AI576" s="13"/>
      <c r="AJ576" s="13"/>
      <c r="AK576" s="13"/>
      <c r="AL576" s="13"/>
      <c r="AM576" s="13"/>
      <c r="AN576" s="13"/>
      <c r="AO576" s="13"/>
      <c r="AP576" s="20">
        <f t="shared" si="43"/>
        <v>106400.04000000001</v>
      </c>
      <c r="AQ576" s="13">
        <f>IF(TabProd[[#This Row],[Total Daily]]=0,"",TabProd[[#This Row],[Total]]/TabProd[[#This Row],[Total Daily]])</f>
        <v>2533.3342857142861</v>
      </c>
    </row>
    <row r="577" spans="1:43" x14ac:dyDescent="0.3">
      <c r="A577" s="26">
        <v>46174</v>
      </c>
      <c r="B577" s="24"/>
      <c r="C577" s="14"/>
      <c r="D577" s="22">
        <v>3668</v>
      </c>
      <c r="E577" s="15" t="s">
        <v>13</v>
      </c>
      <c r="F577" s="15" t="s">
        <v>43</v>
      </c>
      <c r="G577" s="15" t="s">
        <v>104</v>
      </c>
      <c r="H577" s="22">
        <v>5357</v>
      </c>
      <c r="I577" s="27">
        <v>46172</v>
      </c>
      <c r="J577" s="27">
        <v>46181</v>
      </c>
      <c r="K577" s="28">
        <v>79280.25</v>
      </c>
      <c r="L577" s="29">
        <f>SUM(TabProd[[#This Row],[Personal]:[Engineering]])</f>
        <v>79280.25</v>
      </c>
      <c r="M577" s="31" t="str">
        <f>IF(TabProd[[#This Row],[Amount Charged]]&lt;&gt;TabProd[[#This Row],[Value]],TabProd[[#This Row],[Amount Charged]]-TabProd[[#This Row],[Value]],"")</f>
        <v/>
      </c>
      <c r="N577" s="24">
        <v>5825</v>
      </c>
      <c r="O577" s="27">
        <v>46189</v>
      </c>
      <c r="P577" s="37"/>
      <c r="Q577" s="34"/>
      <c r="R577" s="16"/>
      <c r="S577" s="15" t="str">
        <f t="shared" si="40"/>
        <v/>
      </c>
      <c r="T577" s="38"/>
      <c r="U577" s="34"/>
      <c r="V577" s="16"/>
      <c r="W577" s="15" t="str">
        <f t="shared" si="41"/>
        <v/>
      </c>
      <c r="X577" s="23">
        <f>TabProd[[#This Row],[Value]]-TabProd[[#This Row],[InvoiceTotal Value]]-TabProd[[#This Row],[Rental Equipment Invoice Value]]+AR577</f>
        <v>79280.25</v>
      </c>
      <c r="Y577" s="14">
        <v>21</v>
      </c>
      <c r="Z577" s="14"/>
      <c r="AA577" s="15">
        <f t="shared" si="42"/>
        <v>21</v>
      </c>
      <c r="AB577" s="13">
        <v>46757.25</v>
      </c>
      <c r="AC577" s="13"/>
      <c r="AD577" s="13">
        <v>1351.2</v>
      </c>
      <c r="AE577" s="13"/>
      <c r="AF577" s="13"/>
      <c r="AG577" s="13">
        <v>27850.079999999998</v>
      </c>
      <c r="AH577" s="13">
        <v>3321.72</v>
      </c>
      <c r="AI577" s="13"/>
      <c r="AJ577" s="13"/>
      <c r="AK577" s="13"/>
      <c r="AL577" s="13"/>
      <c r="AM577" s="13"/>
      <c r="AN577" s="13"/>
      <c r="AO577" s="13"/>
      <c r="AP577" s="20">
        <f t="shared" si="43"/>
        <v>79280.25</v>
      </c>
      <c r="AQ577" s="13">
        <f>IF(TabProd[[#This Row],[Total Daily]]=0,"",TabProd[[#This Row],[Total]]/TabProd[[#This Row],[Total Daily]])</f>
        <v>3775.25</v>
      </c>
    </row>
    <row r="578" spans="1:43" ht="14.4" customHeight="1" x14ac:dyDescent="0.3">
      <c r="A578" s="26">
        <v>46143</v>
      </c>
      <c r="B578" s="24"/>
      <c r="C578" s="14"/>
      <c r="D578" s="22">
        <v>3668</v>
      </c>
      <c r="E578" s="15" t="s">
        <v>13</v>
      </c>
      <c r="F578" s="15" t="s">
        <v>43</v>
      </c>
      <c r="G578" s="15" t="s">
        <v>104</v>
      </c>
      <c r="H578" s="22">
        <v>5357</v>
      </c>
      <c r="I578" s="27">
        <v>46172</v>
      </c>
      <c r="J578" s="27">
        <v>46181</v>
      </c>
      <c r="K578" s="28">
        <v>20190.240000000002</v>
      </c>
      <c r="L578" s="29">
        <f>SUM(TabProd[[#This Row],[Personal]:[Engineering]])</f>
        <v>20190.240000000002</v>
      </c>
      <c r="M578" s="31" t="str">
        <f>IF(TabProd[[#This Row],[Amount Charged]]&lt;&gt;TabProd[[#This Row],[Value]],TabProd[[#This Row],[Amount Charged]]-TabProd[[#This Row],[Value]],"")</f>
        <v/>
      </c>
      <c r="N578" s="24">
        <v>5825</v>
      </c>
      <c r="O578" s="27">
        <v>46189</v>
      </c>
      <c r="P578" s="37"/>
      <c r="Q578" s="34"/>
      <c r="R578" s="16"/>
      <c r="S578" s="15" t="str">
        <f t="shared" si="40"/>
        <v/>
      </c>
      <c r="T578" s="38"/>
      <c r="U578" s="34"/>
      <c r="V578" s="16"/>
      <c r="W578" s="15" t="str">
        <f t="shared" si="41"/>
        <v/>
      </c>
      <c r="X578" s="23">
        <f>TabProd[[#This Row],[Value]]-TabProd[[#This Row],[InvoiceTotal Value]]-TabProd[[#This Row],[Rental Equipment Invoice Value]]+AR578</f>
        <v>20190.240000000002</v>
      </c>
      <c r="Y578" s="14">
        <v>6</v>
      </c>
      <c r="Z578" s="14"/>
      <c r="AA578" s="15">
        <f t="shared" si="42"/>
        <v>6</v>
      </c>
      <c r="AB578" s="13">
        <v>13241.52</v>
      </c>
      <c r="AC578" s="13"/>
      <c r="AD578" s="13">
        <v>1351.2</v>
      </c>
      <c r="AE578" s="13"/>
      <c r="AF578" s="13"/>
      <c r="AG578" s="13">
        <v>5597.52</v>
      </c>
      <c r="AH578" s="13"/>
      <c r="AI578" s="13"/>
      <c r="AJ578" s="13"/>
      <c r="AK578" s="13"/>
      <c r="AL578" s="13"/>
      <c r="AM578" s="13"/>
      <c r="AN578" s="13"/>
      <c r="AO578" s="13"/>
      <c r="AP578" s="20">
        <f t="shared" si="43"/>
        <v>20190.240000000002</v>
      </c>
      <c r="AQ578" s="13">
        <f>IF(TabProd[[#This Row],[Total Daily]]=0,"",TabProd[[#This Row],[Total]]/TabProd[[#This Row],[Total Daily]])</f>
        <v>3365.0400000000004</v>
      </c>
    </row>
    <row r="579" spans="1:43" ht="14.4" customHeight="1" x14ac:dyDescent="0.3">
      <c r="A579" s="26">
        <v>46143</v>
      </c>
      <c r="B579" s="24"/>
      <c r="C579" s="14"/>
      <c r="D579" s="35">
        <v>3716</v>
      </c>
      <c r="E579" s="15" t="s">
        <v>11</v>
      </c>
      <c r="F579" s="15" t="s">
        <v>43</v>
      </c>
      <c r="G579" s="15" t="s">
        <v>100</v>
      </c>
      <c r="H579" s="22">
        <v>5447</v>
      </c>
      <c r="I579" s="27">
        <v>46166</v>
      </c>
      <c r="J579" s="27">
        <v>46181</v>
      </c>
      <c r="K579" s="28">
        <v>76984.08</v>
      </c>
      <c r="L579" s="29">
        <f>SUM(TabProd[[#This Row],[Personal]:[Engineering]])</f>
        <v>76984.08</v>
      </c>
      <c r="M579" s="31" t="str">
        <f>IF(TabProd[[#This Row],[Amount Charged]]&lt;&gt;TabProd[[#This Row],[Value]],TabProd[[#This Row],[Amount Charged]]-TabProd[[#This Row],[Value]],"")</f>
        <v/>
      </c>
      <c r="N579" s="24">
        <v>5826</v>
      </c>
      <c r="O579" s="27"/>
      <c r="P579" s="37"/>
      <c r="Q579" s="34"/>
      <c r="R579" s="16"/>
      <c r="S579" s="15" t="str">
        <f t="shared" si="40"/>
        <v/>
      </c>
      <c r="T579" s="38"/>
      <c r="U579" s="34"/>
      <c r="V579" s="16"/>
      <c r="W579" s="15" t="str">
        <f t="shared" si="41"/>
        <v/>
      </c>
      <c r="X579" s="23">
        <f>TabProd[[#This Row],[Value]]-TabProd[[#This Row],[InvoiceTotal Value]]-TabProd[[#This Row],[Rental Equipment Invoice Value]]+AR579</f>
        <v>76984.08</v>
      </c>
      <c r="Y579" s="14">
        <v>18</v>
      </c>
      <c r="Z579" s="14"/>
      <c r="AA579" s="15">
        <f t="shared" si="42"/>
        <v>18</v>
      </c>
      <c r="AB579" s="13">
        <v>38801.94</v>
      </c>
      <c r="AC579" s="13"/>
      <c r="AD579" s="13"/>
      <c r="AE579" s="13"/>
      <c r="AF579" s="13"/>
      <c r="AG579" s="13">
        <v>38182.14</v>
      </c>
      <c r="AH579" s="13"/>
      <c r="AI579" s="13"/>
      <c r="AJ579" s="13"/>
      <c r="AK579" s="13"/>
      <c r="AL579" s="13"/>
      <c r="AM579" s="13"/>
      <c r="AN579" s="13"/>
      <c r="AO579" s="13"/>
      <c r="AP579" s="20">
        <f t="shared" si="43"/>
        <v>76984.08</v>
      </c>
      <c r="AQ579" s="13">
        <f>IF(TabProd[[#This Row],[Total Daily]]=0,"",TabProd[[#This Row],[Total]]/TabProd[[#This Row],[Total Daily]])</f>
        <v>4276.8933333333334</v>
      </c>
    </row>
    <row r="580" spans="1:43" ht="14.4" customHeight="1" x14ac:dyDescent="0.3">
      <c r="A580" s="26">
        <v>46143</v>
      </c>
      <c r="B580" s="24"/>
      <c r="C580" s="14"/>
      <c r="D580" s="22">
        <v>3719</v>
      </c>
      <c r="E580" s="15" t="s">
        <v>10</v>
      </c>
      <c r="F580" s="15" t="s">
        <v>44</v>
      </c>
      <c r="G580" s="15" t="s">
        <v>127</v>
      </c>
      <c r="H580" s="22">
        <v>5413</v>
      </c>
      <c r="I580" s="27">
        <v>46162</v>
      </c>
      <c r="J580" s="27">
        <v>46176</v>
      </c>
      <c r="K580" s="28">
        <v>41240</v>
      </c>
      <c r="L580" s="29">
        <f>SUM(TabProd[[#This Row],[Personal]:[Engineering]])</f>
        <v>41240</v>
      </c>
      <c r="M580" s="31" t="str">
        <f>IF(TabProd[[#This Row],[Amount Charged]]&lt;&gt;TabProd[[#This Row],[Value]],TabProd[[#This Row],[Amount Charged]]-TabProd[[#This Row],[Value]],"")</f>
        <v/>
      </c>
      <c r="N580" s="24">
        <v>5764</v>
      </c>
      <c r="O580" s="27">
        <v>46178</v>
      </c>
      <c r="P580" s="37">
        <v>2035</v>
      </c>
      <c r="Q580" s="34">
        <v>34400</v>
      </c>
      <c r="R580" s="16">
        <v>46188</v>
      </c>
      <c r="S580" s="15">
        <f t="shared" si="40"/>
        <v>12</v>
      </c>
      <c r="T580" s="38">
        <v>1241</v>
      </c>
      <c r="U580" s="34">
        <v>6840</v>
      </c>
      <c r="V580" s="16">
        <v>46183</v>
      </c>
      <c r="W580" s="15">
        <f t="shared" si="41"/>
        <v>7</v>
      </c>
      <c r="X580" s="23">
        <f>TabProd[[#This Row],[Value]]-TabProd[[#This Row],[InvoiceTotal Value]]-TabProd[[#This Row],[Rental Equipment Invoice Value]]+AR580</f>
        <v>0</v>
      </c>
      <c r="Y580" s="14"/>
      <c r="Z580" s="14"/>
      <c r="AA580" s="15">
        <f t="shared" si="42"/>
        <v>0</v>
      </c>
      <c r="AB580" s="13"/>
      <c r="AC580" s="13"/>
      <c r="AD580" s="13"/>
      <c r="AE580" s="13"/>
      <c r="AF580" s="13"/>
      <c r="AG580" s="13">
        <v>6840</v>
      </c>
      <c r="AH580" s="13"/>
      <c r="AI580" s="13"/>
      <c r="AJ580" s="13"/>
      <c r="AK580" s="13"/>
      <c r="AL580" s="13"/>
      <c r="AM580" s="13"/>
      <c r="AN580" s="13"/>
      <c r="AO580" s="13">
        <v>34400</v>
      </c>
      <c r="AP580" s="20">
        <f t="shared" si="43"/>
        <v>41240</v>
      </c>
      <c r="AQ580" s="13" t="str">
        <f>IF(TabProd[[#This Row],[Total Daily]]=0,"",TabProd[[#This Row],[Total]]/TabProd[[#This Row],[Total Daily]])</f>
        <v/>
      </c>
    </row>
    <row r="581" spans="1:43" ht="14.4" customHeight="1" x14ac:dyDescent="0.3">
      <c r="A581" s="26">
        <v>46143</v>
      </c>
      <c r="B581" s="24"/>
      <c r="C581" s="14"/>
      <c r="D581" s="22">
        <v>3739</v>
      </c>
      <c r="E581" s="15" t="s">
        <v>12</v>
      </c>
      <c r="F581" s="15" t="s">
        <v>50</v>
      </c>
      <c r="G581" s="15" t="s">
        <v>142</v>
      </c>
      <c r="H581" s="22">
        <v>4841</v>
      </c>
      <c r="I581" s="27">
        <v>46162</v>
      </c>
      <c r="J581" s="27">
        <v>46168</v>
      </c>
      <c r="K581" s="28">
        <v>105039.07</v>
      </c>
      <c r="L581" s="29">
        <f>SUM(TabProd[[#This Row],[Personal]:[Engineering]])</f>
        <v>105039.06999999999</v>
      </c>
      <c r="M581" s="31" t="str">
        <f>IF(TabProd[[#This Row],[Amount Charged]]&lt;&gt;TabProd[[#This Row],[Value]],TabProd[[#This Row],[Amount Charged]]-TabProd[[#This Row],[Value]],"")</f>
        <v/>
      </c>
      <c r="N581" s="24">
        <v>5818</v>
      </c>
      <c r="O581" s="27">
        <v>46185</v>
      </c>
      <c r="P581" s="37">
        <v>2054</v>
      </c>
      <c r="Q581" s="34">
        <v>87756.7</v>
      </c>
      <c r="R581" s="16">
        <v>46192</v>
      </c>
      <c r="S581" s="15">
        <f t="shared" si="40"/>
        <v>24</v>
      </c>
      <c r="T581" s="38">
        <v>1268</v>
      </c>
      <c r="U581" s="34">
        <v>17282.37</v>
      </c>
      <c r="V581" s="16">
        <v>46192</v>
      </c>
      <c r="W581" s="15">
        <f t="shared" si="41"/>
        <v>24</v>
      </c>
      <c r="X581" s="23">
        <f>TabProd[[#This Row],[Value]]-TabProd[[#This Row],[InvoiceTotal Value]]-TabProd[[#This Row],[Rental Equipment Invoice Value]]+AR581</f>
        <v>-3.637978807091713E-12</v>
      </c>
      <c r="Y581" s="14">
        <v>32</v>
      </c>
      <c r="Z581" s="14"/>
      <c r="AA581" s="15">
        <f t="shared" si="42"/>
        <v>32</v>
      </c>
      <c r="AB581" s="13">
        <v>87756.7</v>
      </c>
      <c r="AC581" s="13"/>
      <c r="AD581" s="13"/>
      <c r="AE581" s="13"/>
      <c r="AF581" s="13"/>
      <c r="AG581" s="13">
        <v>17282.37</v>
      </c>
      <c r="AH581" s="13"/>
      <c r="AI581" s="13"/>
      <c r="AJ581" s="13"/>
      <c r="AK581" s="13"/>
      <c r="AL581" s="13"/>
      <c r="AM581" s="13"/>
      <c r="AN581" s="13"/>
      <c r="AO581" s="13"/>
      <c r="AP581" s="20">
        <f t="shared" si="43"/>
        <v>105039.06999999999</v>
      </c>
      <c r="AQ581" s="13">
        <f>IF(TabProd[[#This Row],[Total Daily]]=0,"",TabProd[[#This Row],[Total]]/TabProd[[#This Row],[Total Daily]])</f>
        <v>3282.4709374999998</v>
      </c>
    </row>
    <row r="582" spans="1:43" ht="14.4" customHeight="1" x14ac:dyDescent="0.3">
      <c r="A582" s="26">
        <v>46174</v>
      </c>
      <c r="B582" s="24"/>
      <c r="C582" s="14"/>
      <c r="D582" s="22">
        <v>3739</v>
      </c>
      <c r="E582" s="15" t="s">
        <v>12</v>
      </c>
      <c r="F582" s="15" t="s">
        <v>50</v>
      </c>
      <c r="G582" s="15" t="s">
        <v>142</v>
      </c>
      <c r="H582" s="22">
        <v>4841</v>
      </c>
      <c r="I582" s="27">
        <v>46162</v>
      </c>
      <c r="J582" s="27">
        <v>46168</v>
      </c>
      <c r="K582" s="28">
        <v>22675.79</v>
      </c>
      <c r="L582" s="29">
        <f>SUM(TabProd[[#This Row],[Personal]:[Engineering]])</f>
        <v>22675.790000000008</v>
      </c>
      <c r="M582" s="31" t="str">
        <f>IF(TabProd[[#This Row],[Amount Charged]]&lt;&gt;TabProd[[#This Row],[Value]],TabProd[[#This Row],[Amount Charged]]-TabProd[[#This Row],[Value]],"")</f>
        <v/>
      </c>
      <c r="N582" s="24">
        <v>5818</v>
      </c>
      <c r="O582" s="27">
        <v>46185</v>
      </c>
      <c r="P582" s="37">
        <v>2054</v>
      </c>
      <c r="Q582" s="34">
        <v>25144.7</v>
      </c>
      <c r="R582" s="16">
        <v>46192</v>
      </c>
      <c r="S582" s="15">
        <f t="shared" si="40"/>
        <v>24</v>
      </c>
      <c r="T582" s="38">
        <v>1268</v>
      </c>
      <c r="U582" s="34">
        <v>-2468.91</v>
      </c>
      <c r="V582" s="16">
        <v>46192</v>
      </c>
      <c r="W582" s="15">
        <f t="shared" si="41"/>
        <v>24</v>
      </c>
      <c r="X582" s="23">
        <f>TabProd[[#This Row],[Value]]-TabProd[[#This Row],[InvoiceTotal Value]]-TabProd[[#This Row],[Rental Equipment Invoice Value]]+AR582</f>
        <v>7.2759576141834259E-12</v>
      </c>
      <c r="Y582" s="14">
        <v>5</v>
      </c>
      <c r="Z582" s="14"/>
      <c r="AA582" s="15">
        <f t="shared" si="42"/>
        <v>5</v>
      </c>
      <c r="AB582" s="13">
        <v>13606.500000000009</v>
      </c>
      <c r="AC582" s="13"/>
      <c r="AD582" s="13">
        <v>7331.25</v>
      </c>
      <c r="AE582" s="13">
        <v>910.8</v>
      </c>
      <c r="AF582" s="13"/>
      <c r="AG582" s="13">
        <v>-2468.91</v>
      </c>
      <c r="AH582" s="13"/>
      <c r="AI582" s="13"/>
      <c r="AJ582" s="13"/>
      <c r="AK582" s="13"/>
      <c r="AL582" s="13">
        <v>3296.15</v>
      </c>
      <c r="AM582" s="13"/>
      <c r="AN582" s="13"/>
      <c r="AO582" s="13"/>
      <c r="AP582" s="20">
        <f t="shared" si="43"/>
        <v>22675.790000000008</v>
      </c>
      <c r="AQ582" s="13">
        <f>IF(TabProd[[#This Row],[Total Daily]]=0,"",TabProd[[#This Row],[Total]]/TabProd[[#This Row],[Total Daily]])</f>
        <v>4535.1580000000013</v>
      </c>
    </row>
    <row r="583" spans="1:43" ht="14.4" customHeight="1" x14ac:dyDescent="0.3">
      <c r="A583" s="26">
        <v>46143</v>
      </c>
      <c r="B583" s="24"/>
      <c r="C583" s="14"/>
      <c r="D583" s="22">
        <v>3762</v>
      </c>
      <c r="E583" s="15" t="s">
        <v>11</v>
      </c>
      <c r="F583" s="15" t="s">
        <v>36</v>
      </c>
      <c r="G583" s="15" t="s">
        <v>136</v>
      </c>
      <c r="H583" s="22">
        <v>5575</v>
      </c>
      <c r="I583" s="27">
        <v>46162</v>
      </c>
      <c r="J583" s="27">
        <v>46162</v>
      </c>
      <c r="K583" s="28">
        <v>10154.16</v>
      </c>
      <c r="L583" s="29">
        <f>SUM(TabProd[[#This Row],[Personal]:[Engineering]])</f>
        <v>10154.16</v>
      </c>
      <c r="M583" s="31" t="str">
        <f>IF(TabProd[[#This Row],[Amount Charged]]&lt;&gt;TabProd[[#This Row],[Value]],TabProd[[#This Row],[Amount Charged]]-TabProd[[#This Row],[Value]],"")</f>
        <v/>
      </c>
      <c r="N583" s="24">
        <v>5823</v>
      </c>
      <c r="O583" s="27"/>
      <c r="P583" s="37"/>
      <c r="Q583" s="34"/>
      <c r="R583" s="16"/>
      <c r="S583" s="15" t="str">
        <f t="shared" si="40"/>
        <v/>
      </c>
      <c r="T583" s="38"/>
      <c r="U583" s="34"/>
      <c r="V583" s="16"/>
      <c r="W583" s="15" t="str">
        <f t="shared" si="41"/>
        <v/>
      </c>
      <c r="X583" s="23">
        <f>TabProd[[#This Row],[Value]]-TabProd[[#This Row],[InvoiceTotal Value]]-TabProd[[#This Row],[Rental Equipment Invoice Value]]+AR583</f>
        <v>10154.16</v>
      </c>
      <c r="Y583" s="14">
        <v>2</v>
      </c>
      <c r="Z583" s="14"/>
      <c r="AA583" s="15">
        <f t="shared" si="42"/>
        <v>2</v>
      </c>
      <c r="AB583" s="13">
        <v>4109.68</v>
      </c>
      <c r="AC583" s="13"/>
      <c r="AD583" s="13"/>
      <c r="AE583" s="13"/>
      <c r="AF583" s="13"/>
      <c r="AG583" s="13">
        <v>938</v>
      </c>
      <c r="AH583" s="13">
        <v>5106.4799999999996</v>
      </c>
      <c r="AI583" s="13"/>
      <c r="AJ583" s="13"/>
      <c r="AK583" s="13"/>
      <c r="AL583" s="13"/>
      <c r="AM583" s="13"/>
      <c r="AN583" s="13"/>
      <c r="AO583" s="13"/>
      <c r="AP583" s="20">
        <f t="shared" si="43"/>
        <v>10154.16</v>
      </c>
      <c r="AQ583" s="13">
        <f>IF(TabProd[[#This Row],[Total Daily]]=0,"",TabProd[[#This Row],[Total]]/TabProd[[#This Row],[Total Daily]])</f>
        <v>5077.08</v>
      </c>
    </row>
    <row r="584" spans="1:43" ht="14.4" customHeight="1" x14ac:dyDescent="0.3">
      <c r="A584" s="26">
        <v>46143</v>
      </c>
      <c r="B584" s="24"/>
      <c r="C584" s="14"/>
      <c r="D584" s="22">
        <v>3758</v>
      </c>
      <c r="E584" s="15" t="s">
        <v>8</v>
      </c>
      <c r="F584" s="15" t="s">
        <v>50</v>
      </c>
      <c r="G584" s="15" t="s">
        <v>144</v>
      </c>
      <c r="H584" s="22">
        <v>5556</v>
      </c>
      <c r="I584" s="27">
        <v>46162</v>
      </c>
      <c r="J584" s="27">
        <v>46204</v>
      </c>
      <c r="K584" s="28">
        <v>6908</v>
      </c>
      <c r="L584" s="29">
        <f>SUM(TabProd[[#This Row],[Personal]:[Engineering]])</f>
        <v>6908</v>
      </c>
      <c r="M584" s="31" t="str">
        <f>IF(TabProd[[#This Row],[Amount Charged]]&lt;&gt;TabProd[[#This Row],[Value]],TabProd[[#This Row],[Amount Charged]]-TabProd[[#This Row],[Value]],"")</f>
        <v/>
      </c>
      <c r="N584" s="24">
        <v>5844</v>
      </c>
      <c r="O584" s="27"/>
      <c r="P584" s="37"/>
      <c r="Q584" s="34"/>
      <c r="R584" s="16"/>
      <c r="S584" s="15" t="str">
        <f t="shared" si="40"/>
        <v/>
      </c>
      <c r="T584" s="38"/>
      <c r="U584" s="34"/>
      <c r="V584" s="16"/>
      <c r="W584" s="15" t="str">
        <f t="shared" si="41"/>
        <v/>
      </c>
      <c r="X584" s="23">
        <f>TabProd[[#This Row],[Value]]-TabProd[[#This Row],[InvoiceTotal Value]]-TabProd[[#This Row],[Rental Equipment Invoice Value]]+AR584</f>
        <v>6908</v>
      </c>
      <c r="Y584" s="14"/>
      <c r="Z584" s="14"/>
      <c r="AA584" s="15">
        <f t="shared" si="42"/>
        <v>0</v>
      </c>
      <c r="AB584" s="13"/>
      <c r="AC584" s="13"/>
      <c r="AD584" s="13"/>
      <c r="AE584" s="13"/>
      <c r="AF584" s="13"/>
      <c r="AG584" s="13">
        <v>6908</v>
      </c>
      <c r="AH584" s="13"/>
      <c r="AI584" s="13"/>
      <c r="AJ584" s="13"/>
      <c r="AK584" s="13"/>
      <c r="AL584" s="13"/>
      <c r="AM584" s="13"/>
      <c r="AN584" s="13"/>
      <c r="AO584" s="13"/>
      <c r="AP584" s="20">
        <f t="shared" si="43"/>
        <v>6908</v>
      </c>
      <c r="AQ584" s="13" t="str">
        <f>IF(TabProd[[#This Row],[Total Daily]]=0,"",TabProd[[#This Row],[Total]]/TabProd[[#This Row],[Total Daily]])</f>
        <v/>
      </c>
    </row>
    <row r="585" spans="1:43" ht="14.4" customHeight="1" x14ac:dyDescent="0.3">
      <c r="A585" s="26">
        <v>46204</v>
      </c>
      <c r="B585" s="24"/>
      <c r="C585" s="14"/>
      <c r="D585" s="22">
        <v>3758</v>
      </c>
      <c r="E585" s="15" t="s">
        <v>8</v>
      </c>
      <c r="F585" s="15" t="s">
        <v>50</v>
      </c>
      <c r="G585" s="15" t="s">
        <v>144</v>
      </c>
      <c r="H585" s="22">
        <v>5556</v>
      </c>
      <c r="I585" s="27">
        <v>46162</v>
      </c>
      <c r="J585" s="27">
        <v>46204</v>
      </c>
      <c r="K585" s="28"/>
      <c r="L585" s="29">
        <f>SUM(TabProd[[#This Row],[Personal]:[Engineering]])</f>
        <v>0</v>
      </c>
      <c r="M585" s="31" t="str">
        <f>IF(TabProd[[#This Row],[Amount Charged]]&lt;&gt;TabProd[[#This Row],[Value]],TabProd[[#This Row],[Amount Charged]]-TabProd[[#This Row],[Value]],"")</f>
        <v/>
      </c>
      <c r="N585" s="24">
        <v>5844</v>
      </c>
      <c r="O585" s="27"/>
      <c r="P585" s="37"/>
      <c r="Q585" s="34"/>
      <c r="R585" s="16"/>
      <c r="S585" s="15" t="str">
        <f t="shared" si="40"/>
        <v/>
      </c>
      <c r="T585" s="38"/>
      <c r="U585" s="34"/>
      <c r="V585" s="16"/>
      <c r="W585" s="15" t="str">
        <f t="shared" si="41"/>
        <v/>
      </c>
      <c r="X585" s="23">
        <f>TabProd[[#This Row],[Value]]-TabProd[[#This Row],[InvoiceTotal Value]]-TabProd[[#This Row],[Rental Equipment Invoice Value]]+AR585</f>
        <v>0</v>
      </c>
      <c r="Y585" s="14"/>
      <c r="Z585" s="14"/>
      <c r="AA585" s="15">
        <f t="shared" si="42"/>
        <v>0</v>
      </c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20">
        <f t="shared" si="43"/>
        <v>0</v>
      </c>
      <c r="AQ585" s="13" t="str">
        <f>IF(TabProd[[#This Row],[Total Daily]]=0,"",TabProd[[#This Row],[Total]]/TabProd[[#This Row],[Total Daily]])</f>
        <v/>
      </c>
    </row>
    <row r="586" spans="1:43" x14ac:dyDescent="0.3">
      <c r="A586" s="26">
        <v>46174</v>
      </c>
      <c r="B586" s="24"/>
      <c r="C586" s="14"/>
      <c r="D586" s="22">
        <v>3758</v>
      </c>
      <c r="E586" s="15" t="s">
        <v>8</v>
      </c>
      <c r="F586" s="15" t="s">
        <v>50</v>
      </c>
      <c r="G586" s="15" t="s">
        <v>144</v>
      </c>
      <c r="H586" s="22">
        <v>5556</v>
      </c>
      <c r="I586" s="27">
        <v>46162</v>
      </c>
      <c r="J586" s="27">
        <v>46204</v>
      </c>
      <c r="K586" s="28">
        <v>45844</v>
      </c>
      <c r="L586" s="29">
        <f>SUM(TabProd[[#This Row],[Personal]:[Engineering]])</f>
        <v>45844</v>
      </c>
      <c r="M586" s="31" t="str">
        <f>IF(TabProd[[#This Row],[Amount Charged]]&lt;&gt;TabProd[[#This Row],[Value]],TabProd[[#This Row],[Amount Charged]]-TabProd[[#This Row],[Value]],"")</f>
        <v/>
      </c>
      <c r="N586" s="24">
        <v>5844</v>
      </c>
      <c r="O586" s="27"/>
      <c r="P586" s="37"/>
      <c r="Q586" s="34"/>
      <c r="R586" s="16"/>
      <c r="S586" s="15" t="str">
        <f t="shared" si="40"/>
        <v/>
      </c>
      <c r="T586" s="38"/>
      <c r="U586" s="34"/>
      <c r="V586" s="16"/>
      <c r="W586" s="15" t="str">
        <f t="shared" si="41"/>
        <v/>
      </c>
      <c r="X586" s="23">
        <f>TabProd[[#This Row],[Value]]-TabProd[[#This Row],[InvoiceTotal Value]]-TabProd[[#This Row],[Rental Equipment Invoice Value]]+AR586</f>
        <v>45844</v>
      </c>
      <c r="Y586" s="14"/>
      <c r="Z586" s="14"/>
      <c r="AA586" s="15">
        <f t="shared" si="42"/>
        <v>0</v>
      </c>
      <c r="AB586" s="13"/>
      <c r="AC586" s="13"/>
      <c r="AD586" s="13"/>
      <c r="AE586" s="13"/>
      <c r="AF586" s="13"/>
      <c r="AG586" s="13">
        <v>45844</v>
      </c>
      <c r="AH586" s="13"/>
      <c r="AI586" s="13"/>
      <c r="AJ586" s="13"/>
      <c r="AK586" s="13"/>
      <c r="AL586" s="13"/>
      <c r="AM586" s="13"/>
      <c r="AN586" s="13"/>
      <c r="AO586" s="13"/>
      <c r="AP586" s="20">
        <f t="shared" si="43"/>
        <v>45844</v>
      </c>
      <c r="AQ586" s="13" t="str">
        <f>IF(TabProd[[#This Row],[Total Daily]]=0,"",TabProd[[#This Row],[Total]]/TabProd[[#This Row],[Total Daily]])</f>
        <v/>
      </c>
    </row>
    <row r="587" spans="1:43" x14ac:dyDescent="0.3">
      <c r="A587" s="26">
        <v>46174</v>
      </c>
      <c r="B587" s="24"/>
      <c r="C587" s="14"/>
      <c r="D587" s="22">
        <v>3719</v>
      </c>
      <c r="E587" s="15" t="s">
        <v>10</v>
      </c>
      <c r="F587" s="15" t="s">
        <v>44</v>
      </c>
      <c r="G587" s="15" t="s">
        <v>127</v>
      </c>
      <c r="H587" s="22">
        <v>5413</v>
      </c>
      <c r="I587" s="27">
        <v>46162</v>
      </c>
      <c r="J587" s="27">
        <v>46176</v>
      </c>
      <c r="K587" s="28">
        <v>1140</v>
      </c>
      <c r="L587" s="29">
        <f>SUM(TabProd[[#This Row],[Personal]:[Engineering]])</f>
        <v>1140</v>
      </c>
      <c r="M587" s="31" t="str">
        <f>IF(TabProd[[#This Row],[Amount Charged]]&lt;&gt;TabProd[[#This Row],[Value]],TabProd[[#This Row],[Amount Charged]]-TabProd[[#This Row],[Value]],"")</f>
        <v/>
      </c>
      <c r="N587" s="24">
        <v>5764</v>
      </c>
      <c r="O587" s="27">
        <v>46178</v>
      </c>
      <c r="P587" s="37">
        <v>2035</v>
      </c>
      <c r="Q587" s="34">
        <v>0</v>
      </c>
      <c r="R587" s="16">
        <v>46188</v>
      </c>
      <c r="S587" s="15">
        <f t="shared" si="40"/>
        <v>12</v>
      </c>
      <c r="T587" s="38">
        <v>1241</v>
      </c>
      <c r="U587" s="34">
        <v>1140</v>
      </c>
      <c r="V587" s="16">
        <v>46183</v>
      </c>
      <c r="W587" s="15">
        <f t="shared" si="41"/>
        <v>7</v>
      </c>
      <c r="X587" s="23">
        <f>TabProd[[#This Row],[Value]]-TabProd[[#This Row],[InvoiceTotal Value]]-TabProd[[#This Row],[Rental Equipment Invoice Value]]+AR587</f>
        <v>0</v>
      </c>
      <c r="Y587" s="14"/>
      <c r="Z587" s="14"/>
      <c r="AA587" s="15">
        <f t="shared" si="42"/>
        <v>0</v>
      </c>
      <c r="AB587" s="13"/>
      <c r="AC587" s="13"/>
      <c r="AD587" s="13"/>
      <c r="AE587" s="13"/>
      <c r="AF587" s="13"/>
      <c r="AG587" s="13">
        <v>1140</v>
      </c>
      <c r="AH587" s="13"/>
      <c r="AI587" s="13"/>
      <c r="AJ587" s="13"/>
      <c r="AK587" s="13"/>
      <c r="AL587" s="13"/>
      <c r="AM587" s="13"/>
      <c r="AN587" s="13"/>
      <c r="AO587" s="13"/>
      <c r="AP587" s="20">
        <f t="shared" si="43"/>
        <v>1140</v>
      </c>
      <c r="AQ587" s="13" t="str">
        <f>IF(TabProd[[#This Row],[Total Daily]]=0,"",TabProd[[#This Row],[Total]]/TabProd[[#This Row],[Total Daily]])</f>
        <v/>
      </c>
    </row>
    <row r="588" spans="1:43" x14ac:dyDescent="0.3">
      <c r="A588" s="26">
        <v>46143</v>
      </c>
      <c r="B588" s="24"/>
      <c r="C588" s="14"/>
      <c r="D588" s="22">
        <v>3721</v>
      </c>
      <c r="E588" s="15" t="s">
        <v>7</v>
      </c>
      <c r="F588" s="15" t="s">
        <v>50</v>
      </c>
      <c r="G588" s="15" t="s">
        <v>142</v>
      </c>
      <c r="H588" s="22">
        <v>5445</v>
      </c>
      <c r="I588" s="27">
        <v>46143</v>
      </c>
      <c r="J588" s="27">
        <v>46203</v>
      </c>
      <c r="K588" s="28">
        <v>79706.880000000005</v>
      </c>
      <c r="L588" s="29">
        <f>SUM(TabProd[[#This Row],[Personal]:[Engineering]])</f>
        <v>79706.87999999999</v>
      </c>
      <c r="M588" s="31" t="str">
        <f>IF(TabProd[[#This Row],[Amount Charged]]&lt;&gt;TabProd[[#This Row],[Value]],TabProd[[#This Row],[Amount Charged]]-TabProd[[#This Row],[Value]],"")</f>
        <v/>
      </c>
      <c r="N588" s="24">
        <v>5827</v>
      </c>
      <c r="O588" s="27"/>
      <c r="P588" s="37"/>
      <c r="Q588" s="34"/>
      <c r="R588" s="16"/>
      <c r="S588" s="15" t="str">
        <f t="shared" si="40"/>
        <v/>
      </c>
      <c r="T588" s="38"/>
      <c r="U588" s="34"/>
      <c r="V588" s="16"/>
      <c r="W588" s="15" t="str">
        <f t="shared" si="41"/>
        <v/>
      </c>
      <c r="X588" s="23">
        <f>TabProd[[#This Row],[Value]]-TabProd[[#This Row],[InvoiceTotal Value]]-TabProd[[#This Row],[Rental Equipment Invoice Value]]+AR588</f>
        <v>79706.87999999999</v>
      </c>
      <c r="Y588" s="14"/>
      <c r="Z588" s="14"/>
      <c r="AA588" s="15">
        <f t="shared" si="42"/>
        <v>0</v>
      </c>
      <c r="AB588" s="13"/>
      <c r="AC588" s="13"/>
      <c r="AD588" s="13"/>
      <c r="AE588" s="13"/>
      <c r="AF588" s="13"/>
      <c r="AG588" s="13"/>
      <c r="AH588" s="13"/>
      <c r="AI588" s="13"/>
      <c r="AJ588" s="13">
        <v>79706.87999999999</v>
      </c>
      <c r="AK588" s="13"/>
      <c r="AL588" s="13"/>
      <c r="AM588" s="13"/>
      <c r="AN588" s="13"/>
      <c r="AO588" s="13"/>
      <c r="AP588" s="20">
        <f t="shared" si="43"/>
        <v>79706.87999999999</v>
      </c>
      <c r="AQ588" s="13" t="str">
        <f>IF(TabProd[[#This Row],[Total Daily]]=0,"",TabProd[[#This Row],[Total]]/TabProd[[#This Row],[Total Daily]])</f>
        <v/>
      </c>
    </row>
    <row r="589" spans="1:43" x14ac:dyDescent="0.3">
      <c r="A589" s="26">
        <v>46174</v>
      </c>
      <c r="B589" s="24"/>
      <c r="C589" s="14"/>
      <c r="D589" s="22">
        <v>3721</v>
      </c>
      <c r="E589" s="15" t="s">
        <v>7</v>
      </c>
      <c r="F589" s="15" t="s">
        <v>50</v>
      </c>
      <c r="G589" s="15" t="s">
        <v>142</v>
      </c>
      <c r="H589" s="22">
        <v>5445</v>
      </c>
      <c r="I589" s="27">
        <v>46143</v>
      </c>
      <c r="J589" s="27">
        <v>46203</v>
      </c>
      <c r="K589" s="28"/>
      <c r="L589" s="29">
        <f>SUM(TabProd[[#This Row],[Personal]:[Engineering]])</f>
        <v>0</v>
      </c>
      <c r="M589" s="31" t="str">
        <f>IF(TabProd[[#This Row],[Amount Charged]]&lt;&gt;TabProd[[#This Row],[Value]],TabProd[[#This Row],[Amount Charged]]-TabProd[[#This Row],[Value]],"")</f>
        <v/>
      </c>
      <c r="N589" s="24">
        <v>5827</v>
      </c>
      <c r="O589" s="27"/>
      <c r="P589" s="37"/>
      <c r="Q589" s="34"/>
      <c r="R589" s="16"/>
      <c r="S589" s="15" t="str">
        <f t="shared" si="40"/>
        <v/>
      </c>
      <c r="T589" s="38"/>
      <c r="U589" s="34"/>
      <c r="V589" s="16"/>
      <c r="W589" s="15" t="str">
        <f t="shared" si="41"/>
        <v/>
      </c>
      <c r="X589" s="23">
        <f>TabProd[[#This Row],[Value]]-TabProd[[#This Row],[InvoiceTotal Value]]-TabProd[[#This Row],[Rental Equipment Invoice Value]]+AR589</f>
        <v>0</v>
      </c>
      <c r="Y589" s="14"/>
      <c r="Z589" s="14"/>
      <c r="AA589" s="15">
        <f t="shared" si="42"/>
        <v>0</v>
      </c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20">
        <f t="shared" si="43"/>
        <v>0</v>
      </c>
      <c r="AQ589" s="13" t="str">
        <f>IF(TabProd[[#This Row],[Total Daily]]=0,"",TabProd[[#This Row],[Total]]/TabProd[[#This Row],[Total Daily]])</f>
        <v/>
      </c>
    </row>
    <row r="590" spans="1:43" x14ac:dyDescent="0.3">
      <c r="A590" s="26">
        <v>46143</v>
      </c>
      <c r="B590" s="24"/>
      <c r="C590" s="14"/>
      <c r="D590" s="22">
        <v>3729</v>
      </c>
      <c r="E590" s="15" t="s">
        <v>10</v>
      </c>
      <c r="F590" s="15" t="s">
        <v>50</v>
      </c>
      <c r="G590" s="15" t="s">
        <v>142</v>
      </c>
      <c r="H590" s="22">
        <v>5392</v>
      </c>
      <c r="I590" s="27">
        <v>46161</v>
      </c>
      <c r="J590" s="27">
        <v>46197</v>
      </c>
      <c r="K590" s="28">
        <v>233190.41</v>
      </c>
      <c r="L590" s="29">
        <f>SUM(TabProd[[#This Row],[Personal]:[Engineering]])</f>
        <v>233190.40999999997</v>
      </c>
      <c r="M590" s="31" t="str">
        <f>IF(TabProd[[#This Row],[Amount Charged]]&lt;&gt;TabProd[[#This Row],[Value]],TabProd[[#This Row],[Amount Charged]]-TabProd[[#This Row],[Value]],"")</f>
        <v/>
      </c>
      <c r="N590" s="24">
        <v>5813</v>
      </c>
      <c r="O590" s="27"/>
      <c r="P590" s="37"/>
      <c r="Q590" s="34"/>
      <c r="R590" s="16"/>
      <c r="S590" s="15" t="str">
        <f t="shared" si="40"/>
        <v/>
      </c>
      <c r="T590" s="38"/>
      <c r="U590" s="34"/>
      <c r="V590" s="16"/>
      <c r="W590" s="15" t="str">
        <f t="shared" si="41"/>
        <v/>
      </c>
      <c r="X590" s="23">
        <f>TabProd[[#This Row],[Value]]-TabProd[[#This Row],[InvoiceTotal Value]]-TabProd[[#This Row],[Rental Equipment Invoice Value]]+AR590</f>
        <v>233190.40999999997</v>
      </c>
      <c r="Y590" s="14">
        <v>55</v>
      </c>
      <c r="Z590" s="14"/>
      <c r="AA590" s="15">
        <f t="shared" si="42"/>
        <v>55</v>
      </c>
      <c r="AB590" s="13">
        <v>127979.93</v>
      </c>
      <c r="AC590" s="13"/>
      <c r="AD590" s="13"/>
      <c r="AE590" s="13"/>
      <c r="AF590" s="13"/>
      <c r="AG590" s="13">
        <v>105210.48</v>
      </c>
      <c r="AH590" s="13"/>
      <c r="AI590" s="13"/>
      <c r="AJ590" s="13"/>
      <c r="AK590" s="13"/>
      <c r="AL590" s="13"/>
      <c r="AM590" s="13"/>
      <c r="AN590" s="13"/>
      <c r="AO590" s="13"/>
      <c r="AP590" s="20">
        <f t="shared" si="43"/>
        <v>233190.40999999997</v>
      </c>
      <c r="AQ590" s="13">
        <f>IF(TabProd[[#This Row],[Total Daily]]=0,"",TabProd[[#This Row],[Total]]/TabProd[[#This Row],[Total Daily]])</f>
        <v>4239.8256363636356</v>
      </c>
    </row>
    <row r="591" spans="1:43" x14ac:dyDescent="0.3">
      <c r="A591" s="26">
        <v>46174</v>
      </c>
      <c r="B591" s="24"/>
      <c r="C591" s="14"/>
      <c r="D591" s="22">
        <v>3729</v>
      </c>
      <c r="E591" s="15" t="s">
        <v>10</v>
      </c>
      <c r="F591" s="15" t="s">
        <v>50</v>
      </c>
      <c r="G591" s="15" t="s">
        <v>142</v>
      </c>
      <c r="H591" s="22">
        <v>5392</v>
      </c>
      <c r="I591" s="27">
        <v>46161</v>
      </c>
      <c r="J591" s="27">
        <v>46197</v>
      </c>
      <c r="K591" s="28"/>
      <c r="L591" s="29">
        <f>SUM(TabProd[[#This Row],[Personal]:[Engineering]])</f>
        <v>292718.50000000006</v>
      </c>
      <c r="M591" s="31">
        <f>IF(TabProd[[#This Row],[Amount Charged]]&lt;&gt;TabProd[[#This Row],[Value]],TabProd[[#This Row],[Amount Charged]]-TabProd[[#This Row],[Value]],"")</f>
        <v>-292718.50000000006</v>
      </c>
      <c r="N591" s="24">
        <v>5813</v>
      </c>
      <c r="O591" s="27"/>
      <c r="P591" s="37"/>
      <c r="Q591" s="34"/>
      <c r="R591" s="16"/>
      <c r="S591" s="15" t="str">
        <f t="shared" si="40"/>
        <v/>
      </c>
      <c r="T591" s="38"/>
      <c r="U591" s="34"/>
      <c r="V591" s="16"/>
      <c r="W591" s="15" t="str">
        <f t="shared" si="41"/>
        <v/>
      </c>
      <c r="X591" s="23">
        <f>TabProd[[#This Row],[Value]]-TabProd[[#This Row],[InvoiceTotal Value]]-TabProd[[#This Row],[Rental Equipment Invoice Value]]+AR591</f>
        <v>292718.50000000006</v>
      </c>
      <c r="Y591" s="14">
        <v>97</v>
      </c>
      <c r="Z591" s="14"/>
      <c r="AA591" s="15">
        <f t="shared" si="42"/>
        <v>97</v>
      </c>
      <c r="AB591" s="13">
        <v>223915.60000000003</v>
      </c>
      <c r="AC591" s="13"/>
      <c r="AD591" s="13">
        <v>7755.03</v>
      </c>
      <c r="AE591" s="13">
        <v>481.78</v>
      </c>
      <c r="AF591" s="13"/>
      <c r="AG591" s="13">
        <v>56347.960000000006</v>
      </c>
      <c r="AH591" s="13">
        <v>4218.13</v>
      </c>
      <c r="AI591" s="13"/>
      <c r="AJ591" s="13"/>
      <c r="AK591" s="13"/>
      <c r="AL591" s="13"/>
      <c r="AM591" s="13"/>
      <c r="AN591" s="13"/>
      <c r="AO591" s="13"/>
      <c r="AP591" s="20">
        <f t="shared" si="43"/>
        <v>292718.50000000006</v>
      </c>
      <c r="AQ591" s="13">
        <f>IF(TabProd[[#This Row],[Total Daily]]=0,"",TabProd[[#This Row],[Total]]/TabProd[[#This Row],[Total Daily]])</f>
        <v>3017.7164948453615</v>
      </c>
    </row>
    <row r="592" spans="1:43" x14ac:dyDescent="0.3">
      <c r="A592" s="26">
        <v>46143</v>
      </c>
      <c r="B592" s="24"/>
      <c r="C592" s="14"/>
      <c r="D592" s="22">
        <v>3744</v>
      </c>
      <c r="E592" s="15" t="s">
        <v>10</v>
      </c>
      <c r="F592" s="15" t="s">
        <v>50</v>
      </c>
      <c r="G592" s="15" t="s">
        <v>102</v>
      </c>
      <c r="H592" s="22">
        <v>5527</v>
      </c>
      <c r="I592" s="27">
        <v>46173</v>
      </c>
      <c r="J592" s="27">
        <v>46192</v>
      </c>
      <c r="K592" s="28">
        <v>2097.14</v>
      </c>
      <c r="L592" s="29">
        <f>SUM(TabProd[[#This Row],[Personal]:[Engineering]])</f>
        <v>2097.14</v>
      </c>
      <c r="M592" s="31" t="str">
        <f>IF(TabProd[[#This Row],[Amount Charged]]&lt;&gt;TabProd[[#This Row],[Value]],TabProd[[#This Row],[Amount Charged]]-TabProd[[#This Row],[Value]],"")</f>
        <v/>
      </c>
      <c r="N592" s="24">
        <v>5865</v>
      </c>
      <c r="O592" s="27"/>
      <c r="P592" s="37"/>
      <c r="Q592" s="34"/>
      <c r="R592" s="16"/>
      <c r="S592" s="15" t="str">
        <f t="shared" si="40"/>
        <v/>
      </c>
      <c r="T592" s="38"/>
      <c r="U592" s="34"/>
      <c r="V592" s="16"/>
      <c r="W592" s="15" t="str">
        <f t="shared" si="41"/>
        <v/>
      </c>
      <c r="X592" s="23">
        <f>TabProd[[#This Row],[Value]]-TabProd[[#This Row],[InvoiceTotal Value]]-TabProd[[#This Row],[Rental Equipment Invoice Value]]+AR592</f>
        <v>2097.14</v>
      </c>
      <c r="Y592" s="14">
        <v>1</v>
      </c>
      <c r="Z592" s="14"/>
      <c r="AA592" s="15">
        <f t="shared" si="42"/>
        <v>1</v>
      </c>
      <c r="AB592" s="13">
        <v>2008.65</v>
      </c>
      <c r="AC592" s="13"/>
      <c r="AD592" s="13"/>
      <c r="AE592" s="13"/>
      <c r="AF592" s="13"/>
      <c r="AG592" s="13">
        <v>88.49</v>
      </c>
      <c r="AH592" s="13"/>
      <c r="AI592" s="13"/>
      <c r="AJ592" s="13"/>
      <c r="AK592" s="13"/>
      <c r="AL592" s="13"/>
      <c r="AM592" s="13"/>
      <c r="AN592" s="13"/>
      <c r="AO592" s="13"/>
      <c r="AP592" s="20">
        <f t="shared" si="43"/>
        <v>2097.14</v>
      </c>
      <c r="AQ592" s="13">
        <f>IF(TabProd[[#This Row],[Total Daily]]=0,"",TabProd[[#This Row],[Total]]/TabProd[[#This Row],[Total Daily]])</f>
        <v>2097.14</v>
      </c>
    </row>
    <row r="593" spans="1:43" x14ac:dyDescent="0.3">
      <c r="A593" s="26">
        <v>46174</v>
      </c>
      <c r="B593" s="24"/>
      <c r="C593" s="14"/>
      <c r="D593" s="22">
        <v>3744</v>
      </c>
      <c r="E593" s="15" t="s">
        <v>10</v>
      </c>
      <c r="F593" s="15" t="s">
        <v>50</v>
      </c>
      <c r="G593" s="15" t="s">
        <v>102</v>
      </c>
      <c r="H593" s="22">
        <v>5527</v>
      </c>
      <c r="I593" s="27">
        <v>46173</v>
      </c>
      <c r="J593" s="27">
        <v>46192</v>
      </c>
      <c r="K593" s="28"/>
      <c r="L593" s="29">
        <f>SUM(TabProd[[#This Row],[Personal]:[Engineering]])</f>
        <v>0</v>
      </c>
      <c r="M593" s="31" t="str">
        <f>IF(TabProd[[#This Row],[Amount Charged]]&lt;&gt;TabProd[[#This Row],[Value]],TabProd[[#This Row],[Amount Charged]]-TabProd[[#This Row],[Value]],"")</f>
        <v/>
      </c>
      <c r="N593" s="24">
        <v>5865</v>
      </c>
      <c r="O593" s="27"/>
      <c r="P593" s="37"/>
      <c r="Q593" s="34"/>
      <c r="R593" s="16"/>
      <c r="S593" s="15" t="str">
        <f t="shared" ref="S593:S624" si="44">IF(R593="","",R593-J593)</f>
        <v/>
      </c>
      <c r="T593" s="38"/>
      <c r="U593" s="34"/>
      <c r="V593" s="16"/>
      <c r="W593" s="15" t="str">
        <f t="shared" ref="W593:W624" si="45">IF(V593="","",V593-J593)</f>
        <v/>
      </c>
      <c r="X593" s="23">
        <f>TabProd[[#This Row],[Value]]-TabProd[[#This Row],[InvoiceTotal Value]]-TabProd[[#This Row],[Rental Equipment Invoice Value]]+AR593</f>
        <v>0</v>
      </c>
      <c r="Y593" s="14"/>
      <c r="Z593" s="14"/>
      <c r="AA593" s="15">
        <f t="shared" ref="AA593:AA624" si="46">SUM(Y593:Z593)</f>
        <v>0</v>
      </c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20">
        <f t="shared" ref="AP593:AP624" si="47">SUM(AB593:AO593)</f>
        <v>0</v>
      </c>
      <c r="AQ593" s="13" t="str">
        <f>IF(TabProd[[#This Row],[Total Daily]]=0,"",TabProd[[#This Row],[Total]]/TabProd[[#This Row],[Total Daily]])</f>
        <v/>
      </c>
    </row>
    <row r="594" spans="1:43" x14ac:dyDescent="0.3">
      <c r="A594" s="26">
        <v>46143</v>
      </c>
      <c r="B594" s="24"/>
      <c r="C594" s="14"/>
      <c r="D594" s="22">
        <v>3769</v>
      </c>
      <c r="E594" s="15" t="s">
        <v>10</v>
      </c>
      <c r="F594" s="15" t="s">
        <v>50</v>
      </c>
      <c r="G594" s="15" t="s">
        <v>103</v>
      </c>
      <c r="H594" s="22">
        <v>5581</v>
      </c>
      <c r="I594" s="27">
        <v>46167</v>
      </c>
      <c r="J594" s="27">
        <v>46173</v>
      </c>
      <c r="K594" s="28">
        <v>48499.78</v>
      </c>
      <c r="L594" s="29">
        <f>SUM(TabProd[[#This Row],[Personal]:[Engineering]])</f>
        <v>48499.78</v>
      </c>
      <c r="M594" s="31" t="str">
        <f>IF(TabProd[[#This Row],[Amount Charged]]&lt;&gt;TabProd[[#This Row],[Value]],TabProd[[#This Row],[Amount Charged]]-TabProd[[#This Row],[Value]],"")</f>
        <v/>
      </c>
      <c r="N594" s="24">
        <v>5766</v>
      </c>
      <c r="O594" s="27">
        <v>46176</v>
      </c>
      <c r="P594" s="37">
        <v>2026</v>
      </c>
      <c r="Q594" s="34">
        <v>48499.78</v>
      </c>
      <c r="R594" s="16">
        <v>46185</v>
      </c>
      <c r="S594" s="15">
        <f t="shared" si="44"/>
        <v>12</v>
      </c>
      <c r="T594" s="38"/>
      <c r="U594" s="34"/>
      <c r="V594" s="16"/>
      <c r="W594" s="15" t="str">
        <f t="shared" si="45"/>
        <v/>
      </c>
      <c r="X594" s="23">
        <f>TabProd[[#This Row],[Value]]-TabProd[[#This Row],[InvoiceTotal Value]]-TabProd[[#This Row],[Rental Equipment Invoice Value]]+AR594</f>
        <v>0</v>
      </c>
      <c r="Y594" s="14">
        <v>21</v>
      </c>
      <c r="Z594" s="14"/>
      <c r="AA594" s="15">
        <f t="shared" si="46"/>
        <v>21</v>
      </c>
      <c r="AB594" s="13">
        <v>48499.78</v>
      </c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20">
        <f t="shared" si="47"/>
        <v>48499.78</v>
      </c>
      <c r="AQ594" s="13">
        <f>IF(TabProd[[#This Row],[Total Daily]]=0,"",TabProd[[#This Row],[Total]]/TabProd[[#This Row],[Total Daily]])</f>
        <v>2309.5133333333333</v>
      </c>
    </row>
    <row r="595" spans="1:43" x14ac:dyDescent="0.3">
      <c r="A595" s="26">
        <v>46174</v>
      </c>
      <c r="B595" s="24"/>
      <c r="C595" s="14"/>
      <c r="D595" s="22">
        <v>3769</v>
      </c>
      <c r="E595" s="15" t="s">
        <v>10</v>
      </c>
      <c r="F595" s="15" t="s">
        <v>50</v>
      </c>
      <c r="G595" s="15" t="s">
        <v>103</v>
      </c>
      <c r="H595" s="22">
        <v>5581</v>
      </c>
      <c r="I595" s="27">
        <v>46167</v>
      </c>
      <c r="J595" s="27">
        <v>46173</v>
      </c>
      <c r="K595" s="28">
        <v>8275.2000000000007</v>
      </c>
      <c r="L595" s="29">
        <f>SUM(TabProd[[#This Row],[Personal]:[Engineering]])</f>
        <v>8275.2000000000044</v>
      </c>
      <c r="M595" s="31" t="str">
        <f>IF(TabProd[[#This Row],[Amount Charged]]&lt;&gt;TabProd[[#This Row],[Value]],TabProd[[#This Row],[Amount Charged]]-TabProd[[#This Row],[Value]],"")</f>
        <v/>
      </c>
      <c r="N595" s="24">
        <v>5766</v>
      </c>
      <c r="O595" s="27">
        <v>46176</v>
      </c>
      <c r="P595" s="37">
        <v>2026</v>
      </c>
      <c r="Q595" s="34">
        <v>8275.2000000000007</v>
      </c>
      <c r="R595" s="16">
        <v>46185</v>
      </c>
      <c r="S595" s="15">
        <f t="shared" si="44"/>
        <v>12</v>
      </c>
      <c r="T595" s="38"/>
      <c r="U595" s="34"/>
      <c r="V595" s="16"/>
      <c r="W595" s="15" t="str">
        <f t="shared" si="45"/>
        <v/>
      </c>
      <c r="X595" s="23">
        <f>TabProd[[#This Row],[Value]]-TabProd[[#This Row],[InvoiceTotal Value]]-TabProd[[#This Row],[Rental Equipment Invoice Value]]+AR595</f>
        <v>3.637978807091713E-12</v>
      </c>
      <c r="Y595" s="14">
        <v>3</v>
      </c>
      <c r="Z595" s="14"/>
      <c r="AA595" s="15">
        <f t="shared" si="46"/>
        <v>3</v>
      </c>
      <c r="AB595" s="13">
        <v>6025.9500000000044</v>
      </c>
      <c r="AC595" s="13"/>
      <c r="AD595" s="13">
        <v>855</v>
      </c>
      <c r="AE595" s="13">
        <v>1394.25</v>
      </c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20">
        <f t="shared" si="47"/>
        <v>8275.2000000000044</v>
      </c>
      <c r="AQ595" s="13">
        <f>IF(TabProd[[#This Row],[Total Daily]]=0,"",TabProd[[#This Row],[Total]]/TabProd[[#This Row],[Total Daily]])</f>
        <v>2758.4000000000015</v>
      </c>
    </row>
    <row r="596" spans="1:43" x14ac:dyDescent="0.3">
      <c r="A596" s="26">
        <v>46143</v>
      </c>
      <c r="B596" s="24"/>
      <c r="C596" s="14"/>
      <c r="D596" s="22">
        <v>3745</v>
      </c>
      <c r="E596" s="15" t="s">
        <v>10</v>
      </c>
      <c r="F596" s="15" t="s">
        <v>28</v>
      </c>
      <c r="G596" s="15" t="s">
        <v>158</v>
      </c>
      <c r="H596" s="22">
        <v>5523</v>
      </c>
      <c r="I596" s="27">
        <v>46172</v>
      </c>
      <c r="J596" s="27">
        <v>46190</v>
      </c>
      <c r="K596" s="28">
        <v>16508</v>
      </c>
      <c r="L596" s="29">
        <f>SUM(TabProd[[#This Row],[Personal]:[Engineering]])</f>
        <v>16508</v>
      </c>
      <c r="M596" s="31" t="str">
        <f>IF(TabProd[[#This Row],[Amount Charged]]&lt;&gt;TabProd[[#This Row],[Value]],TabProd[[#This Row],[Amount Charged]]-TabProd[[#This Row],[Value]],"")</f>
        <v/>
      </c>
      <c r="N596" s="24">
        <v>5848</v>
      </c>
      <c r="O596" s="27">
        <v>46195</v>
      </c>
      <c r="P596" s="37">
        <v>2068</v>
      </c>
      <c r="Q596" s="34">
        <v>15068</v>
      </c>
      <c r="R596" s="16">
        <v>46198</v>
      </c>
      <c r="S596" s="15">
        <f t="shared" si="44"/>
        <v>8</v>
      </c>
      <c r="T596" s="38">
        <v>1272</v>
      </c>
      <c r="U596" s="34">
        <v>1440</v>
      </c>
      <c r="V596" s="16">
        <v>46198</v>
      </c>
      <c r="W596" s="15">
        <f t="shared" si="45"/>
        <v>8</v>
      </c>
      <c r="X596" s="23">
        <f>TabProd[[#This Row],[Value]]-TabProd[[#This Row],[InvoiceTotal Value]]-TabProd[[#This Row],[Rental Equipment Invoice Value]]+AR596</f>
        <v>0</v>
      </c>
      <c r="Y596" s="14">
        <v>6</v>
      </c>
      <c r="Z596" s="14"/>
      <c r="AA596" s="15">
        <f t="shared" si="46"/>
        <v>6</v>
      </c>
      <c r="AB596" s="13">
        <v>14268</v>
      </c>
      <c r="AC596" s="13"/>
      <c r="AD596" s="13">
        <v>800</v>
      </c>
      <c r="AE596" s="13"/>
      <c r="AF596" s="13"/>
      <c r="AG596" s="13">
        <v>1440</v>
      </c>
      <c r="AH596" s="13"/>
      <c r="AI596" s="13"/>
      <c r="AJ596" s="13"/>
      <c r="AK596" s="13"/>
      <c r="AL596" s="13"/>
      <c r="AM596" s="13"/>
      <c r="AN596" s="13"/>
      <c r="AO596" s="13"/>
      <c r="AP596" s="20">
        <f t="shared" si="47"/>
        <v>16508</v>
      </c>
      <c r="AQ596" s="13">
        <f>IF(TabProd[[#This Row],[Total Daily]]=0,"",TabProd[[#This Row],[Total]]/TabProd[[#This Row],[Total Daily]])</f>
        <v>2751.3333333333335</v>
      </c>
    </row>
    <row r="597" spans="1:43" x14ac:dyDescent="0.3">
      <c r="A597" s="26">
        <v>46174</v>
      </c>
      <c r="B597" s="24"/>
      <c r="C597" s="14"/>
      <c r="D597" s="22">
        <v>3745</v>
      </c>
      <c r="E597" s="15" t="s">
        <v>10</v>
      </c>
      <c r="F597" s="15" t="s">
        <v>28</v>
      </c>
      <c r="G597" s="15" t="s">
        <v>158</v>
      </c>
      <c r="H597" s="22">
        <v>5523</v>
      </c>
      <c r="I597" s="27">
        <v>46172</v>
      </c>
      <c r="J597" s="27">
        <v>46190</v>
      </c>
      <c r="K597" s="28">
        <v>109094.91</v>
      </c>
      <c r="L597" s="29">
        <f>SUM(TabProd[[#This Row],[Personal]:[Engineering]])</f>
        <v>109094.91</v>
      </c>
      <c r="M597" s="31" t="str">
        <f>IF(TabProd[[#This Row],[Amount Charged]]&lt;&gt;TabProd[[#This Row],[Value]],TabProd[[#This Row],[Amount Charged]]-TabProd[[#This Row],[Value]],"")</f>
        <v/>
      </c>
      <c r="N597" s="24">
        <v>5848</v>
      </c>
      <c r="O597" s="27">
        <v>46195</v>
      </c>
      <c r="P597" s="37">
        <v>2068</v>
      </c>
      <c r="Q597" s="34">
        <v>99734.91</v>
      </c>
      <c r="R597" s="16">
        <v>46198</v>
      </c>
      <c r="S597" s="15">
        <f t="shared" si="44"/>
        <v>8</v>
      </c>
      <c r="T597" s="38">
        <v>1272</v>
      </c>
      <c r="U597" s="34">
        <v>9360</v>
      </c>
      <c r="V597" s="16">
        <v>46198</v>
      </c>
      <c r="W597" s="15">
        <f t="shared" si="45"/>
        <v>8</v>
      </c>
      <c r="X597" s="23">
        <f>TabProd[[#This Row],[Value]]-TabProd[[#This Row],[InvoiceTotal Value]]-TabProd[[#This Row],[Rental Equipment Invoice Value]]+AR597</f>
        <v>0</v>
      </c>
      <c r="Y597" s="14">
        <v>39</v>
      </c>
      <c r="Z597" s="14"/>
      <c r="AA597" s="15">
        <f t="shared" si="46"/>
        <v>39</v>
      </c>
      <c r="AB597" s="13">
        <v>92742</v>
      </c>
      <c r="AC597" s="13"/>
      <c r="AD597" s="13">
        <v>6992.91</v>
      </c>
      <c r="AE597" s="13"/>
      <c r="AF597" s="13"/>
      <c r="AG597" s="13">
        <v>9360</v>
      </c>
      <c r="AH597" s="13"/>
      <c r="AI597" s="13"/>
      <c r="AJ597" s="13"/>
      <c r="AK597" s="13"/>
      <c r="AL597" s="13"/>
      <c r="AM597" s="13"/>
      <c r="AN597" s="13"/>
      <c r="AO597" s="13"/>
      <c r="AP597" s="20">
        <f t="shared" si="47"/>
        <v>109094.91</v>
      </c>
      <c r="AQ597" s="13">
        <f>IF(TabProd[[#This Row],[Total Daily]]=0,"",TabProd[[#This Row],[Total]]/TabProd[[#This Row],[Total Daily]])</f>
        <v>2797.3053846153848</v>
      </c>
    </row>
    <row r="598" spans="1:43" x14ac:dyDescent="0.3">
      <c r="A598" s="26">
        <v>46143</v>
      </c>
      <c r="B598" s="24"/>
      <c r="C598" s="14"/>
      <c r="D598" s="22">
        <v>3761</v>
      </c>
      <c r="E598" s="15" t="s">
        <v>11</v>
      </c>
      <c r="F598" s="15" t="s">
        <v>54</v>
      </c>
      <c r="G598" s="15" t="s">
        <v>100</v>
      </c>
      <c r="H598" s="22">
        <v>5563</v>
      </c>
      <c r="I598" s="27">
        <v>46168</v>
      </c>
      <c r="J598" s="27">
        <v>46168</v>
      </c>
      <c r="K598" s="28">
        <v>7690</v>
      </c>
      <c r="L598" s="29">
        <f>SUM(TabProd[[#This Row],[Personal]:[Engineering]])</f>
        <v>7690</v>
      </c>
      <c r="M598" s="31" t="str">
        <f>IF(TabProd[[#This Row],[Amount Charged]]&lt;&gt;TabProd[[#This Row],[Value]],TabProd[[#This Row],[Amount Charged]]-TabProd[[#This Row],[Value]],"")</f>
        <v/>
      </c>
      <c r="N598" s="24">
        <v>5821</v>
      </c>
      <c r="O598" s="27">
        <v>46181</v>
      </c>
      <c r="P598" s="37">
        <v>2030</v>
      </c>
      <c r="Q598" s="34">
        <v>7690</v>
      </c>
      <c r="R598" s="16">
        <v>46185</v>
      </c>
      <c r="S598" s="15">
        <f t="shared" si="44"/>
        <v>17</v>
      </c>
      <c r="T598" s="38"/>
      <c r="U598" s="34"/>
      <c r="V598" s="16"/>
      <c r="W598" s="15" t="str">
        <f t="shared" si="45"/>
        <v/>
      </c>
      <c r="X598" s="23">
        <f>TabProd[[#This Row],[Value]]-TabProd[[#This Row],[InvoiceTotal Value]]-TabProd[[#This Row],[Rental Equipment Invoice Value]]+AR598</f>
        <v>0</v>
      </c>
      <c r="Y598" s="14">
        <v>3</v>
      </c>
      <c r="Z598" s="14"/>
      <c r="AA598" s="15">
        <f t="shared" si="46"/>
        <v>3</v>
      </c>
      <c r="AB598" s="13">
        <v>6540</v>
      </c>
      <c r="AC598" s="13"/>
      <c r="AD598" s="13"/>
      <c r="AE598" s="13"/>
      <c r="AF598" s="13"/>
      <c r="AG598" s="13">
        <v>1150</v>
      </c>
      <c r="AH598" s="13"/>
      <c r="AI598" s="13"/>
      <c r="AJ598" s="13"/>
      <c r="AK598" s="13"/>
      <c r="AL598" s="13"/>
      <c r="AM598" s="13"/>
      <c r="AN598" s="13"/>
      <c r="AO598" s="13"/>
      <c r="AP598" s="20">
        <f t="shared" si="47"/>
        <v>7690</v>
      </c>
      <c r="AQ598" s="13">
        <f>IF(TabProd[[#This Row],[Total Daily]]=0,"",TabProd[[#This Row],[Total]]/TabProd[[#This Row],[Total Daily]])</f>
        <v>2563.3333333333335</v>
      </c>
    </row>
    <row r="599" spans="1:43" x14ac:dyDescent="0.3">
      <c r="A599" s="26">
        <v>46143</v>
      </c>
      <c r="B599" s="24"/>
      <c r="C599" s="14"/>
      <c r="D599" s="35">
        <v>3726</v>
      </c>
      <c r="E599" s="15" t="s">
        <v>12</v>
      </c>
      <c r="F599" s="15" t="s">
        <v>50</v>
      </c>
      <c r="G599" s="15" t="s">
        <v>142</v>
      </c>
      <c r="H599" s="22">
        <v>5346</v>
      </c>
      <c r="I599" s="27">
        <v>46170</v>
      </c>
      <c r="J599" s="27">
        <v>46185</v>
      </c>
      <c r="K599" s="28">
        <v>73907.09</v>
      </c>
      <c r="L599" s="29">
        <f>SUM(TabProd[[#This Row],[Personal]:[Engineering]])</f>
        <v>73907.09</v>
      </c>
      <c r="M599" s="31" t="str">
        <f>IF(TabProd[[#This Row],[Amount Charged]]&lt;&gt;TabProd[[#This Row],[Value]],TabProd[[#This Row],[Amount Charged]]-TabProd[[#This Row],[Value]],"")</f>
        <v/>
      </c>
      <c r="N599" s="24">
        <v>5812</v>
      </c>
      <c r="O599" s="27"/>
      <c r="P599" s="37"/>
      <c r="Q599" s="34"/>
      <c r="R599" s="16"/>
      <c r="S599" s="15" t="str">
        <f t="shared" si="44"/>
        <v/>
      </c>
      <c r="T599" s="38"/>
      <c r="U599" s="34"/>
      <c r="V599" s="16"/>
      <c r="W599" s="15" t="str">
        <f t="shared" si="45"/>
        <v/>
      </c>
      <c r="X599" s="23">
        <f>TabProd[[#This Row],[Value]]-TabProd[[#This Row],[InvoiceTotal Value]]-TabProd[[#This Row],[Rental Equipment Invoice Value]]+AR599</f>
        <v>73907.09</v>
      </c>
      <c r="Y599" s="14">
        <v>23</v>
      </c>
      <c r="Z599" s="14"/>
      <c r="AA599" s="15">
        <f t="shared" si="46"/>
        <v>23</v>
      </c>
      <c r="AB599" s="13">
        <v>62969.65</v>
      </c>
      <c r="AC599" s="13"/>
      <c r="AD599" s="13"/>
      <c r="AE599" s="13"/>
      <c r="AF599" s="13"/>
      <c r="AG599" s="13">
        <v>10937.44</v>
      </c>
      <c r="AH599" s="13"/>
      <c r="AI599" s="13"/>
      <c r="AJ599" s="13"/>
      <c r="AK599" s="13"/>
      <c r="AL599" s="13"/>
      <c r="AM599" s="13"/>
      <c r="AN599" s="13"/>
      <c r="AO599" s="13"/>
      <c r="AP599" s="20">
        <f t="shared" si="47"/>
        <v>73907.09</v>
      </c>
      <c r="AQ599" s="13">
        <f>IF(TabProd[[#This Row],[Total Daily]]=0,"",TabProd[[#This Row],[Total]]/TabProd[[#This Row],[Total Daily]])</f>
        <v>3213.3517391304345</v>
      </c>
    </row>
    <row r="600" spans="1:43" x14ac:dyDescent="0.3">
      <c r="A600" s="26">
        <v>46143</v>
      </c>
      <c r="B600" s="24"/>
      <c r="C600" s="14"/>
      <c r="D600" s="22">
        <v>3771</v>
      </c>
      <c r="E600" s="15" t="s">
        <v>12</v>
      </c>
      <c r="F600" s="15" t="s">
        <v>50</v>
      </c>
      <c r="G600" s="15" t="s">
        <v>142</v>
      </c>
      <c r="H600" s="22" t="s">
        <v>227</v>
      </c>
      <c r="I600" s="27">
        <v>46171</v>
      </c>
      <c r="J600" s="27">
        <v>46173</v>
      </c>
      <c r="K600" s="28">
        <v>72070.210000000006</v>
      </c>
      <c r="L600" s="29">
        <f>SUM(TabProd[[#This Row],[Personal]:[Engineering]])</f>
        <v>72070.210000000006</v>
      </c>
      <c r="M600" s="31" t="str">
        <f>IF(TabProd[[#This Row],[Amount Charged]]&lt;&gt;TabProd[[#This Row],[Value]],TabProd[[#This Row],[Amount Charged]]-TabProd[[#This Row],[Value]],"")</f>
        <v/>
      </c>
      <c r="N600" s="24">
        <v>5822</v>
      </c>
      <c r="O600" s="27">
        <v>46184</v>
      </c>
      <c r="P600" s="37">
        <v>2051</v>
      </c>
      <c r="Q600" s="34">
        <v>64663.48</v>
      </c>
      <c r="R600" s="16">
        <v>46192</v>
      </c>
      <c r="S600" s="15">
        <f t="shared" si="44"/>
        <v>19</v>
      </c>
      <c r="T600" s="38">
        <v>1265</v>
      </c>
      <c r="U600" s="34">
        <v>7406.73</v>
      </c>
      <c r="V600" s="16">
        <v>46192</v>
      </c>
      <c r="W600" s="15">
        <f t="shared" si="45"/>
        <v>19</v>
      </c>
      <c r="X600" s="23">
        <f>TabProd[[#This Row],[Value]]-TabProd[[#This Row],[InvoiceTotal Value]]-TabProd[[#This Row],[Rental Equipment Invoice Value]]+AR600</f>
        <v>3.637978807091713E-12</v>
      </c>
      <c r="Y600" s="14">
        <v>24</v>
      </c>
      <c r="Z600" s="14"/>
      <c r="AA600" s="15">
        <f t="shared" si="46"/>
        <v>24</v>
      </c>
      <c r="AB600" s="13">
        <v>64663.48</v>
      </c>
      <c r="AC600" s="13"/>
      <c r="AD600" s="13"/>
      <c r="AE600" s="13"/>
      <c r="AF600" s="13"/>
      <c r="AG600" s="13">
        <v>7406.73</v>
      </c>
      <c r="AH600" s="13"/>
      <c r="AI600" s="13"/>
      <c r="AJ600" s="13"/>
      <c r="AK600" s="13"/>
      <c r="AL600" s="13"/>
      <c r="AM600" s="13"/>
      <c r="AN600" s="13"/>
      <c r="AO600" s="13"/>
      <c r="AP600" s="20">
        <f t="shared" si="47"/>
        <v>72070.210000000006</v>
      </c>
      <c r="AQ600" s="13">
        <f>IF(TabProd[[#This Row],[Total Daily]]=0,"",TabProd[[#This Row],[Total]]/TabProd[[#This Row],[Total Daily]])</f>
        <v>3002.9254166666669</v>
      </c>
    </row>
    <row r="601" spans="1:43" x14ac:dyDescent="0.3">
      <c r="A601" s="26">
        <v>46174</v>
      </c>
      <c r="B601" s="24"/>
      <c r="C601" s="14"/>
      <c r="D601" s="22">
        <v>3771</v>
      </c>
      <c r="E601" s="15" t="s">
        <v>12</v>
      </c>
      <c r="F601" s="15" t="s">
        <v>50</v>
      </c>
      <c r="G601" s="15" t="s">
        <v>142</v>
      </c>
      <c r="H601" s="22" t="s">
        <v>227</v>
      </c>
      <c r="I601" s="27">
        <v>46171</v>
      </c>
      <c r="J601" s="27">
        <v>46173</v>
      </c>
      <c r="K601" s="28">
        <v>43824.56</v>
      </c>
      <c r="L601" s="29">
        <f>SUM(TabProd[[#This Row],[Personal]:[Engineering]])</f>
        <v>43824.56</v>
      </c>
      <c r="M601" s="31" t="str">
        <f>IF(TabProd[[#This Row],[Amount Charged]]&lt;&gt;TabProd[[#This Row],[Value]],TabProd[[#This Row],[Amount Charged]]-TabProd[[#This Row],[Value]],"")</f>
        <v/>
      </c>
      <c r="N601" s="24">
        <v>5822</v>
      </c>
      <c r="O601" s="27">
        <v>46184</v>
      </c>
      <c r="P601" s="37">
        <v>2051</v>
      </c>
      <c r="Q601" s="34">
        <v>41355.65</v>
      </c>
      <c r="R601" s="16">
        <v>46192</v>
      </c>
      <c r="S601" s="15">
        <f t="shared" si="44"/>
        <v>19</v>
      </c>
      <c r="T601" s="38">
        <v>1265</v>
      </c>
      <c r="U601" s="34">
        <v>2468.91</v>
      </c>
      <c r="V601" s="16">
        <v>46192</v>
      </c>
      <c r="W601" s="15">
        <f t="shared" si="45"/>
        <v>19</v>
      </c>
      <c r="X601" s="23">
        <f>TabProd[[#This Row],[Value]]-TabProd[[#This Row],[InvoiceTotal Value]]-TabProd[[#This Row],[Rental Equipment Invoice Value]]+AR601</f>
        <v>-3.637978807091713E-12</v>
      </c>
      <c r="Y601" s="14">
        <v>8</v>
      </c>
      <c r="Z601" s="14"/>
      <c r="AA601" s="15">
        <f t="shared" si="46"/>
        <v>8</v>
      </c>
      <c r="AB601" s="13">
        <v>21554.499999999993</v>
      </c>
      <c r="AC601" s="13"/>
      <c r="AD601" s="13">
        <v>18125.14</v>
      </c>
      <c r="AE601" s="13">
        <v>1676.01</v>
      </c>
      <c r="AF601" s="13"/>
      <c r="AG601" s="13">
        <v>2468.91</v>
      </c>
      <c r="AH601" s="13"/>
      <c r="AI601" s="13"/>
      <c r="AJ601" s="13"/>
      <c r="AK601" s="13"/>
      <c r="AL601" s="13"/>
      <c r="AM601" s="13"/>
      <c r="AN601" s="13"/>
      <c r="AO601" s="13"/>
      <c r="AP601" s="20">
        <f t="shared" si="47"/>
        <v>43824.56</v>
      </c>
      <c r="AQ601" s="13">
        <f>IF(TabProd[[#This Row],[Total Daily]]=0,"",TabProd[[#This Row],[Total]]/TabProd[[#This Row],[Total Daily]])</f>
        <v>5478.07</v>
      </c>
    </row>
    <row r="602" spans="1:43" x14ac:dyDescent="0.3">
      <c r="A602" s="26">
        <v>46143</v>
      </c>
      <c r="B602" s="24"/>
      <c r="C602" s="14"/>
      <c r="D602" s="22">
        <v>3757</v>
      </c>
      <c r="E602" s="15" t="s">
        <v>10</v>
      </c>
      <c r="F602" s="15" t="s">
        <v>50</v>
      </c>
      <c r="G602" s="15" t="s">
        <v>144</v>
      </c>
      <c r="H602" s="22">
        <v>5555</v>
      </c>
      <c r="I602" s="27">
        <v>46165</v>
      </c>
      <c r="J602" s="27">
        <v>46179</v>
      </c>
      <c r="K602" s="28">
        <v>45792.09</v>
      </c>
      <c r="L602" s="29">
        <f>SUM(TabProd[[#This Row],[Personal]:[Engineering]])</f>
        <v>45792.09</v>
      </c>
      <c r="M602" s="31" t="str">
        <f>IF(TabProd[[#This Row],[Amount Charged]]&lt;&gt;TabProd[[#This Row],[Value]],TabProd[[#This Row],[Amount Charged]]-TabProd[[#This Row],[Value]],"")</f>
        <v/>
      </c>
      <c r="N602" s="24">
        <v>5829</v>
      </c>
      <c r="O602" s="27">
        <v>46183</v>
      </c>
      <c r="P602" s="37">
        <v>2029</v>
      </c>
      <c r="Q602" s="34">
        <v>41810.129999999997</v>
      </c>
      <c r="R602" s="16">
        <v>46185</v>
      </c>
      <c r="S602" s="15">
        <f t="shared" si="44"/>
        <v>6</v>
      </c>
      <c r="T602" s="38">
        <v>1250</v>
      </c>
      <c r="U602" s="34">
        <v>3981.96</v>
      </c>
      <c r="V602" s="16">
        <v>46185</v>
      </c>
      <c r="W602" s="15">
        <f t="shared" si="45"/>
        <v>6</v>
      </c>
      <c r="X602" s="23">
        <f>TabProd[[#This Row],[Value]]-TabProd[[#This Row],[InvoiceTotal Value]]-TabProd[[#This Row],[Rental Equipment Invoice Value]]+AR602</f>
        <v>-9.0949470177292824E-13</v>
      </c>
      <c r="Y602" s="14">
        <v>18</v>
      </c>
      <c r="Z602" s="14"/>
      <c r="AA602" s="15">
        <f t="shared" si="46"/>
        <v>18</v>
      </c>
      <c r="AB602" s="13">
        <v>41810.129999999997</v>
      </c>
      <c r="AC602" s="13"/>
      <c r="AD602" s="13"/>
      <c r="AE602" s="13"/>
      <c r="AF602" s="13"/>
      <c r="AG602" s="13">
        <v>3981.96</v>
      </c>
      <c r="AH602" s="13"/>
      <c r="AI602" s="13"/>
      <c r="AJ602" s="13"/>
      <c r="AK602" s="13"/>
      <c r="AL602" s="13"/>
      <c r="AM602" s="13"/>
      <c r="AN602" s="13"/>
      <c r="AO602" s="13"/>
      <c r="AP602" s="20">
        <f t="shared" si="47"/>
        <v>45792.09</v>
      </c>
      <c r="AQ602" s="13">
        <f>IF(TabProd[[#This Row],[Total Daily]]=0,"",TabProd[[#This Row],[Total]]/TabProd[[#This Row],[Total Daily]])</f>
        <v>2544.0049999999997</v>
      </c>
    </row>
    <row r="603" spans="1:43" x14ac:dyDescent="0.3">
      <c r="A603" s="26">
        <v>46174</v>
      </c>
      <c r="B603" s="24"/>
      <c r="C603" s="14"/>
      <c r="D603" s="22">
        <v>3757</v>
      </c>
      <c r="E603" s="15" t="s">
        <v>10</v>
      </c>
      <c r="F603" s="15" t="s">
        <v>50</v>
      </c>
      <c r="G603" s="15" t="s">
        <v>144</v>
      </c>
      <c r="H603" s="22">
        <v>5555</v>
      </c>
      <c r="I603" s="27">
        <v>46165</v>
      </c>
      <c r="J603" s="27">
        <v>46179</v>
      </c>
      <c r="K603" s="28">
        <v>32399.82</v>
      </c>
      <c r="L603" s="29">
        <f>SUM(TabProd[[#This Row],[Personal]:[Engineering]])</f>
        <v>32399.820000000007</v>
      </c>
      <c r="M603" s="31" t="str">
        <f>IF(TabProd[[#This Row],[Amount Charged]]&lt;&gt;TabProd[[#This Row],[Value]],TabProd[[#This Row],[Amount Charged]]-TabProd[[#This Row],[Value]],"")</f>
        <v/>
      </c>
      <c r="N603" s="24">
        <v>5829</v>
      </c>
      <c r="O603" s="27">
        <v>46183</v>
      </c>
      <c r="P603" s="37">
        <v>2029</v>
      </c>
      <c r="Q603" s="34">
        <v>29616.12</v>
      </c>
      <c r="R603" s="16">
        <v>46185</v>
      </c>
      <c r="S603" s="15">
        <f t="shared" si="44"/>
        <v>6</v>
      </c>
      <c r="T603" s="38">
        <v>1250</v>
      </c>
      <c r="U603" s="34">
        <v>2783.7</v>
      </c>
      <c r="V603" s="16">
        <v>46185</v>
      </c>
      <c r="W603" s="15">
        <f t="shared" si="45"/>
        <v>6</v>
      </c>
      <c r="X603" s="23">
        <f>TabProd[[#This Row],[Value]]-TabProd[[#This Row],[InvoiceTotal Value]]-TabProd[[#This Row],[Rental Equipment Invoice Value]]+AR603</f>
        <v>8.1854523159563541E-12</v>
      </c>
      <c r="Y603" s="14">
        <v>10</v>
      </c>
      <c r="Z603" s="14"/>
      <c r="AA603" s="15">
        <f t="shared" si="46"/>
        <v>10</v>
      </c>
      <c r="AB603" s="13">
        <v>23227.850000000006</v>
      </c>
      <c r="AC603" s="13"/>
      <c r="AD603" s="13">
        <v>6388.27</v>
      </c>
      <c r="AE603" s="13"/>
      <c r="AF603" s="13"/>
      <c r="AG603" s="13">
        <v>2212.1999999999998</v>
      </c>
      <c r="AH603" s="13">
        <v>571.5</v>
      </c>
      <c r="AI603" s="13"/>
      <c r="AJ603" s="13"/>
      <c r="AK603" s="13"/>
      <c r="AL603" s="13"/>
      <c r="AM603" s="13"/>
      <c r="AN603" s="13"/>
      <c r="AO603" s="13"/>
      <c r="AP603" s="20">
        <f t="shared" si="47"/>
        <v>32399.820000000007</v>
      </c>
      <c r="AQ603" s="13">
        <f>IF(TabProd[[#This Row],[Total Daily]]=0,"",TabProd[[#This Row],[Total]]/TabProd[[#This Row],[Total Daily]])</f>
        <v>3239.9820000000009</v>
      </c>
    </row>
    <row r="604" spans="1:43" x14ac:dyDescent="0.3">
      <c r="A604" s="26">
        <v>46143</v>
      </c>
      <c r="B604" s="24"/>
      <c r="C604" s="14"/>
      <c r="D604" s="22">
        <v>3773</v>
      </c>
      <c r="E604" s="15" t="s">
        <v>10</v>
      </c>
      <c r="F604" s="15" t="s">
        <v>35</v>
      </c>
      <c r="G604" s="15" t="s">
        <v>105</v>
      </c>
      <c r="H604" s="22">
        <v>5598</v>
      </c>
      <c r="I604" s="27">
        <v>46172</v>
      </c>
      <c r="J604" s="27">
        <v>46185</v>
      </c>
      <c r="K604" s="28">
        <v>15000</v>
      </c>
      <c r="L604" s="29">
        <f>SUM(TabProd[[#This Row],[Personal]:[Engineering]])</f>
        <v>15000</v>
      </c>
      <c r="M604" s="31" t="str">
        <f>IF(TabProd[[#This Row],[Amount Charged]]&lt;&gt;TabProd[[#This Row],[Value]],TabProd[[#This Row],[Amount Charged]]-TabProd[[#This Row],[Value]],"")</f>
        <v/>
      </c>
      <c r="N604" s="24"/>
      <c r="O604" s="27"/>
      <c r="P604" s="37"/>
      <c r="Q604" s="34"/>
      <c r="R604" s="16"/>
      <c r="S604" s="15" t="str">
        <f t="shared" si="44"/>
        <v/>
      </c>
      <c r="T604" s="38"/>
      <c r="U604" s="34"/>
      <c r="V604" s="16"/>
      <c r="W604" s="15" t="str">
        <f t="shared" si="45"/>
        <v/>
      </c>
      <c r="X604" s="23">
        <f>TabProd[[#This Row],[Value]]-TabProd[[#This Row],[InvoiceTotal Value]]-TabProd[[#This Row],[Rental Equipment Invoice Value]]+AR604</f>
        <v>15000</v>
      </c>
      <c r="Y604" s="14">
        <v>2</v>
      </c>
      <c r="Z604" s="14"/>
      <c r="AA604" s="15">
        <f t="shared" si="46"/>
        <v>2</v>
      </c>
      <c r="AB604" s="13">
        <v>15000</v>
      </c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20">
        <f t="shared" si="47"/>
        <v>15000</v>
      </c>
      <c r="AQ604" s="13">
        <f>IF(TabProd[[#This Row],[Total Daily]]=0,"",TabProd[[#This Row],[Total]]/TabProd[[#This Row],[Total Daily]])</f>
        <v>7500</v>
      </c>
    </row>
    <row r="605" spans="1:43" x14ac:dyDescent="0.3">
      <c r="A605" s="26">
        <v>46174</v>
      </c>
      <c r="B605" s="24"/>
      <c r="C605" s="14"/>
      <c r="D605" s="22">
        <v>3773</v>
      </c>
      <c r="E605" s="15" t="s">
        <v>10</v>
      </c>
      <c r="F605" s="15" t="s">
        <v>35</v>
      </c>
      <c r="G605" s="15" t="s">
        <v>105</v>
      </c>
      <c r="H605" s="22">
        <v>5598</v>
      </c>
      <c r="I605" s="27">
        <v>46172</v>
      </c>
      <c r="J605" s="27">
        <v>46185</v>
      </c>
      <c r="K605" s="28"/>
      <c r="L605" s="29">
        <f>SUM(TabProd[[#This Row],[Personal]:[Engineering]])</f>
        <v>0</v>
      </c>
      <c r="M605" s="31" t="str">
        <f>IF(TabProd[[#This Row],[Amount Charged]]&lt;&gt;TabProd[[#This Row],[Value]],TabProd[[#This Row],[Amount Charged]]-TabProd[[#This Row],[Value]],"")</f>
        <v/>
      </c>
      <c r="N605" s="24"/>
      <c r="O605" s="27"/>
      <c r="P605" s="37"/>
      <c r="Q605" s="34"/>
      <c r="R605" s="16"/>
      <c r="S605" s="15" t="str">
        <f t="shared" si="44"/>
        <v/>
      </c>
      <c r="T605" s="38"/>
      <c r="U605" s="34"/>
      <c r="V605" s="16"/>
      <c r="W605" s="15" t="str">
        <f t="shared" si="45"/>
        <v/>
      </c>
      <c r="X605" s="23">
        <f>TabProd[[#This Row],[Value]]-TabProd[[#This Row],[InvoiceTotal Value]]-TabProd[[#This Row],[Rental Equipment Invoice Value]]+AR605</f>
        <v>0</v>
      </c>
      <c r="Y605" s="14"/>
      <c r="Z605" s="14"/>
      <c r="AA605" s="15">
        <f t="shared" si="46"/>
        <v>0</v>
      </c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20">
        <f t="shared" si="47"/>
        <v>0</v>
      </c>
      <c r="AQ605" s="13" t="str">
        <f>IF(TabProd[[#This Row],[Total Daily]]=0,"",TabProd[[#This Row],[Total]]/TabProd[[#This Row],[Total Daily]])</f>
        <v/>
      </c>
    </row>
    <row r="606" spans="1:43" x14ac:dyDescent="0.3">
      <c r="A606" s="26">
        <v>46143</v>
      </c>
      <c r="B606" s="24"/>
      <c r="C606" s="14"/>
      <c r="D606" s="22">
        <v>3808</v>
      </c>
      <c r="E606" s="15" t="s">
        <v>9</v>
      </c>
      <c r="F606" s="15" t="s">
        <v>26</v>
      </c>
      <c r="G606" s="15" t="s">
        <v>153</v>
      </c>
      <c r="H606" s="22">
        <v>3380</v>
      </c>
      <c r="I606" s="27">
        <v>46173</v>
      </c>
      <c r="J606" s="27">
        <v>46186</v>
      </c>
      <c r="K606" s="28">
        <v>9529.7800000000007</v>
      </c>
      <c r="L606" s="29">
        <f>SUM(TabProd[[#This Row],[Personal]:[Engineering]])</f>
        <v>9529.7799999999988</v>
      </c>
      <c r="M606" s="31" t="str">
        <f>IF(TabProd[[#This Row],[Amount Charged]]&lt;&gt;TabProd[[#This Row],[Value]],TabProd[[#This Row],[Amount Charged]]-TabProd[[#This Row],[Value]],"")</f>
        <v/>
      </c>
      <c r="N606" s="24">
        <v>5828</v>
      </c>
      <c r="O606" s="27">
        <v>46191</v>
      </c>
      <c r="P606" s="37"/>
      <c r="Q606" s="34"/>
      <c r="R606" s="16"/>
      <c r="S606" s="15" t="str">
        <f t="shared" si="44"/>
        <v/>
      </c>
      <c r="T606" s="38"/>
      <c r="U606" s="34"/>
      <c r="V606" s="16"/>
      <c r="W606" s="15" t="str">
        <f t="shared" si="45"/>
        <v/>
      </c>
      <c r="X606" s="23">
        <f>TabProd[[#This Row],[Value]]-TabProd[[#This Row],[InvoiceTotal Value]]-TabProd[[#This Row],[Rental Equipment Invoice Value]]+AR606</f>
        <v>9529.7799999999988</v>
      </c>
      <c r="Y606" s="14">
        <v>3</v>
      </c>
      <c r="Z606" s="14"/>
      <c r="AA606" s="15">
        <f t="shared" si="46"/>
        <v>3</v>
      </c>
      <c r="AB606" s="13">
        <v>5864.78</v>
      </c>
      <c r="AC606" s="13"/>
      <c r="AD606" s="13">
        <v>3665</v>
      </c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20">
        <f t="shared" si="47"/>
        <v>9529.7799999999988</v>
      </c>
      <c r="AQ606" s="13">
        <f>IF(TabProd[[#This Row],[Total Daily]]=0,"",TabProd[[#This Row],[Total]]/TabProd[[#This Row],[Total Daily]])</f>
        <v>3176.5933333333328</v>
      </c>
    </row>
    <row r="607" spans="1:43" x14ac:dyDescent="0.3">
      <c r="A607" s="26">
        <v>46174</v>
      </c>
      <c r="B607" s="24"/>
      <c r="C607" s="14"/>
      <c r="D607" s="22">
        <v>3808</v>
      </c>
      <c r="E607" s="15" t="s">
        <v>9</v>
      </c>
      <c r="F607" s="15" t="s">
        <v>26</v>
      </c>
      <c r="G607" s="15" t="s">
        <v>153</v>
      </c>
      <c r="H607" s="22">
        <v>3380</v>
      </c>
      <c r="I607" s="27">
        <v>46173</v>
      </c>
      <c r="J607" s="27">
        <v>46186</v>
      </c>
      <c r="K607" s="28">
        <v>70217.820000000007</v>
      </c>
      <c r="L607" s="29">
        <f>SUM(TabProd[[#This Row],[Personal]:[Engineering]])</f>
        <v>70217.820000000007</v>
      </c>
      <c r="M607" s="31" t="str">
        <f>IF(TabProd[[#This Row],[Amount Charged]]&lt;&gt;TabProd[[#This Row],[Value]],TabProd[[#This Row],[Amount Charged]]-TabProd[[#This Row],[Value]],"")</f>
        <v/>
      </c>
      <c r="N607" s="24">
        <v>5828</v>
      </c>
      <c r="O607" s="27">
        <v>46191</v>
      </c>
      <c r="P607" s="37"/>
      <c r="Q607" s="34"/>
      <c r="R607" s="16"/>
      <c r="S607" s="15" t="str">
        <f t="shared" si="44"/>
        <v/>
      </c>
      <c r="T607" s="38"/>
      <c r="U607" s="34"/>
      <c r="V607" s="16"/>
      <c r="W607" s="15" t="str">
        <f t="shared" si="45"/>
        <v/>
      </c>
      <c r="X607" s="23">
        <f>TabProd[[#This Row],[Value]]-TabProd[[#This Row],[InvoiceTotal Value]]-TabProd[[#This Row],[Rental Equipment Invoice Value]]+AR607</f>
        <v>70217.820000000007</v>
      </c>
      <c r="Y607" s="14">
        <v>36</v>
      </c>
      <c r="Z607" s="14"/>
      <c r="AA607" s="15">
        <f t="shared" si="46"/>
        <v>36</v>
      </c>
      <c r="AB607" s="13">
        <v>70216.94</v>
      </c>
      <c r="AC607" s="13"/>
      <c r="AD607" s="13">
        <v>0.88</v>
      </c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20">
        <f t="shared" si="47"/>
        <v>70217.820000000007</v>
      </c>
      <c r="AQ607" s="13">
        <f>IF(TabProd[[#This Row],[Total Daily]]=0,"",TabProd[[#This Row],[Total]]/TabProd[[#This Row],[Total Daily]])</f>
        <v>1950.4950000000001</v>
      </c>
    </row>
    <row r="608" spans="1:43" x14ac:dyDescent="0.3">
      <c r="A608" s="26">
        <v>46143</v>
      </c>
      <c r="B608" s="24"/>
      <c r="C608" s="14"/>
      <c r="D608" s="22">
        <v>3814</v>
      </c>
      <c r="E608" s="15" t="s">
        <v>9</v>
      </c>
      <c r="F608" s="15" t="s">
        <v>53</v>
      </c>
      <c r="G608" s="15" t="s">
        <v>135</v>
      </c>
      <c r="H608" s="22">
        <v>3610</v>
      </c>
      <c r="I608" s="27">
        <v>46167</v>
      </c>
      <c r="J608" s="27">
        <v>46187</v>
      </c>
      <c r="K608" s="28">
        <v>37898</v>
      </c>
      <c r="L608" s="29">
        <f>SUM(TabProd[[#This Row],[Personal]:[Engineering]])</f>
        <v>37898</v>
      </c>
      <c r="M608" s="31" t="str">
        <f>IF(TabProd[[#This Row],[Amount Charged]]&lt;&gt;TabProd[[#This Row],[Value]],TabProd[[#This Row],[Amount Charged]]-TabProd[[#This Row],[Value]],"")</f>
        <v/>
      </c>
      <c r="N608" s="24">
        <v>5819</v>
      </c>
      <c r="O608" s="27">
        <v>46189</v>
      </c>
      <c r="P608" s="37">
        <v>2065</v>
      </c>
      <c r="Q608" s="34">
        <v>37898</v>
      </c>
      <c r="R608" s="16">
        <v>46196</v>
      </c>
      <c r="S608" s="15">
        <f t="shared" si="44"/>
        <v>9</v>
      </c>
      <c r="T608" s="38"/>
      <c r="U608" s="34"/>
      <c r="V608" s="16"/>
      <c r="W608" s="15" t="str">
        <f t="shared" si="45"/>
        <v/>
      </c>
      <c r="X608" s="23">
        <f>TabProd[[#This Row],[Value]]-TabProd[[#This Row],[InvoiceTotal Value]]-TabProd[[#This Row],[Rental Equipment Invoice Value]]+AR608</f>
        <v>0</v>
      </c>
      <c r="Y608" s="14">
        <v>21</v>
      </c>
      <c r="Z608" s="14"/>
      <c r="AA608" s="15">
        <f t="shared" si="46"/>
        <v>21</v>
      </c>
      <c r="AB608" s="13">
        <v>37898</v>
      </c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20">
        <f t="shared" si="47"/>
        <v>37898</v>
      </c>
      <c r="AQ608" s="13">
        <f>IF(TabProd[[#This Row],[Total Daily]]=0,"",TabProd[[#This Row],[Total]]/TabProd[[#This Row],[Total Daily]])</f>
        <v>1804.6666666666667</v>
      </c>
    </row>
    <row r="609" spans="1:43" x14ac:dyDescent="0.3">
      <c r="A609" s="26">
        <v>46174</v>
      </c>
      <c r="B609" s="24"/>
      <c r="C609" s="14"/>
      <c r="D609" s="22">
        <v>3814</v>
      </c>
      <c r="E609" s="15" t="s">
        <v>9</v>
      </c>
      <c r="F609" s="15" t="s">
        <v>53</v>
      </c>
      <c r="G609" s="15" t="s">
        <v>135</v>
      </c>
      <c r="H609" s="22">
        <v>3610</v>
      </c>
      <c r="I609" s="27">
        <v>46167</v>
      </c>
      <c r="J609" s="27">
        <v>46187</v>
      </c>
      <c r="K609" s="28">
        <v>76346</v>
      </c>
      <c r="L609" s="29">
        <f>SUM(TabProd[[#This Row],[Personal]:[Engineering]])</f>
        <v>76346</v>
      </c>
      <c r="M609" s="31" t="str">
        <f>IF(TabProd[[#This Row],[Amount Charged]]&lt;&gt;TabProd[[#This Row],[Value]],TabProd[[#This Row],[Amount Charged]]-TabProd[[#This Row],[Value]],"")</f>
        <v/>
      </c>
      <c r="N609" s="24">
        <v>5819</v>
      </c>
      <c r="O609" s="27">
        <v>46189</v>
      </c>
      <c r="P609" s="37">
        <v>2065</v>
      </c>
      <c r="Q609" s="34">
        <v>76346</v>
      </c>
      <c r="R609" s="16">
        <v>46196</v>
      </c>
      <c r="S609" s="15">
        <f t="shared" si="44"/>
        <v>9</v>
      </c>
      <c r="T609" s="38"/>
      <c r="U609" s="34"/>
      <c r="V609" s="16"/>
      <c r="W609" s="15" t="str">
        <f t="shared" si="45"/>
        <v/>
      </c>
      <c r="X609" s="23">
        <f>TabProd[[#This Row],[Value]]-TabProd[[#This Row],[InvoiceTotal Value]]-TabProd[[#This Row],[Rental Equipment Invoice Value]]+AR609</f>
        <v>0</v>
      </c>
      <c r="Y609" s="14">
        <v>39</v>
      </c>
      <c r="Z609" s="14"/>
      <c r="AA609" s="15">
        <f t="shared" si="46"/>
        <v>39</v>
      </c>
      <c r="AB609" s="13">
        <v>76346</v>
      </c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20">
        <f t="shared" si="47"/>
        <v>76346</v>
      </c>
      <c r="AQ609" s="13">
        <f>IF(TabProd[[#This Row],[Total Daily]]=0,"",TabProd[[#This Row],[Total]]/TabProd[[#This Row],[Total Daily]])</f>
        <v>1957.5897435897436</v>
      </c>
    </row>
    <row r="610" spans="1:43" x14ac:dyDescent="0.3">
      <c r="A610" s="26">
        <v>46174</v>
      </c>
      <c r="B610" s="24"/>
      <c r="C610" s="14"/>
      <c r="D610" s="22">
        <v>3818</v>
      </c>
      <c r="E610" s="15" t="s">
        <v>11</v>
      </c>
      <c r="F610" s="15" t="s">
        <v>35</v>
      </c>
      <c r="G610" s="15" t="s">
        <v>177</v>
      </c>
      <c r="H610" s="22">
        <v>5276</v>
      </c>
      <c r="I610" s="27">
        <v>46166</v>
      </c>
      <c r="J610" s="27">
        <v>46180</v>
      </c>
      <c r="K610" s="28"/>
      <c r="L610" s="29">
        <f>SUM(TabProd[[#This Row],[Personal]:[Engineering]])</f>
        <v>-25.44999999999709</v>
      </c>
      <c r="M610" s="31">
        <f>IF(TabProd[[#This Row],[Amount Charged]]&lt;&gt;TabProd[[#This Row],[Value]],TabProd[[#This Row],[Amount Charged]]-TabProd[[#This Row],[Value]],"")</f>
        <v>25.44999999999709</v>
      </c>
      <c r="N610" s="24">
        <v>5803</v>
      </c>
      <c r="O610" s="27">
        <v>46183</v>
      </c>
      <c r="P610" s="37">
        <v>2048</v>
      </c>
      <c r="Q610" s="34">
        <v>-25.45</v>
      </c>
      <c r="R610" s="16">
        <v>46192</v>
      </c>
      <c r="S610" s="15">
        <f t="shared" si="44"/>
        <v>12</v>
      </c>
      <c r="T610" s="38"/>
      <c r="U610" s="34"/>
      <c r="V610" s="16"/>
      <c r="W610" s="15" t="str">
        <f t="shared" si="45"/>
        <v/>
      </c>
      <c r="X610" s="23">
        <f>TabProd[[#This Row],[Value]]-TabProd[[#This Row],[InvoiceTotal Value]]-TabProd[[#This Row],[Rental Equipment Invoice Value]]+AR610</f>
        <v>2.9096725029376103E-12</v>
      </c>
      <c r="Y610" s="14">
        <v>18</v>
      </c>
      <c r="Z610" s="14"/>
      <c r="AA610" s="15">
        <f t="shared" si="46"/>
        <v>18</v>
      </c>
      <c r="AB610" s="13">
        <v>14450.559999999998</v>
      </c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>
        <v>-14476.009999999995</v>
      </c>
      <c r="AN610" s="13"/>
      <c r="AO610" s="13"/>
      <c r="AP610" s="20">
        <f t="shared" si="47"/>
        <v>-25.44999999999709</v>
      </c>
      <c r="AQ610" s="13">
        <f>IF(TabProd[[#This Row],[Total Daily]]=0,"",TabProd[[#This Row],[Total]]/TabProd[[#This Row],[Total Daily]])</f>
        <v>-1.4138888888887271</v>
      </c>
    </row>
    <row r="611" spans="1:43" x14ac:dyDescent="0.3">
      <c r="A611" s="26">
        <v>46143</v>
      </c>
      <c r="B611" s="24"/>
      <c r="C611" s="14"/>
      <c r="D611" s="22">
        <v>3818</v>
      </c>
      <c r="E611" s="15" t="s">
        <v>11</v>
      </c>
      <c r="F611" s="15" t="s">
        <v>35</v>
      </c>
      <c r="G611" s="15" t="s">
        <v>177</v>
      </c>
      <c r="H611" s="22">
        <v>5276</v>
      </c>
      <c r="I611" s="27">
        <v>46166</v>
      </c>
      <c r="J611" s="27">
        <v>46180</v>
      </c>
      <c r="K611" s="28">
        <v>45000</v>
      </c>
      <c r="L611" s="29">
        <f>SUM(TabProd[[#This Row],[Personal]:[Engineering]])</f>
        <v>45000</v>
      </c>
      <c r="M611" s="31" t="str">
        <f>IF(TabProd[[#This Row],[Amount Charged]]&lt;&gt;TabProd[[#This Row],[Value]],TabProd[[#This Row],[Amount Charged]]-TabProd[[#This Row],[Value]],"")</f>
        <v/>
      </c>
      <c r="N611" s="24">
        <v>5803</v>
      </c>
      <c r="O611" s="27">
        <v>46183</v>
      </c>
      <c r="P611" s="37">
        <v>2048</v>
      </c>
      <c r="Q611" s="34">
        <v>45000</v>
      </c>
      <c r="R611" s="16">
        <v>46192</v>
      </c>
      <c r="S611" s="15">
        <f t="shared" si="44"/>
        <v>12</v>
      </c>
      <c r="T611" s="38"/>
      <c r="U611" s="34"/>
      <c r="V611" s="16"/>
      <c r="W611" s="15" t="str">
        <f t="shared" si="45"/>
        <v/>
      </c>
      <c r="X611" s="23">
        <f>TabProd[[#This Row],[Value]]-TabProd[[#This Row],[InvoiceTotal Value]]-TabProd[[#This Row],[Rental Equipment Invoice Value]]+AR611</f>
        <v>0</v>
      </c>
      <c r="Y611" s="14">
        <v>22</v>
      </c>
      <c r="Z611" s="14"/>
      <c r="AA611" s="15">
        <f t="shared" si="46"/>
        <v>22</v>
      </c>
      <c r="AB611" s="13">
        <v>45000</v>
      </c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20">
        <f t="shared" si="47"/>
        <v>45000</v>
      </c>
      <c r="AQ611" s="13">
        <f>IF(TabProd[[#This Row],[Total Daily]]=0,"",TabProd[[#This Row],[Total]]/TabProd[[#This Row],[Total Daily]])</f>
        <v>2045.4545454545455</v>
      </c>
    </row>
    <row r="612" spans="1:43" x14ac:dyDescent="0.3">
      <c r="A612" s="26">
        <v>46143</v>
      </c>
      <c r="B612" s="24"/>
      <c r="C612" s="14"/>
      <c r="D612" s="22">
        <v>3088</v>
      </c>
      <c r="E612" s="15" t="s">
        <v>11</v>
      </c>
      <c r="F612" s="15" t="s">
        <v>137</v>
      </c>
      <c r="G612" s="15" t="s">
        <v>138</v>
      </c>
      <c r="H612" s="22">
        <v>4109</v>
      </c>
      <c r="I612" s="27">
        <v>46173</v>
      </c>
      <c r="J612" s="27">
        <v>46208</v>
      </c>
      <c r="K612" s="28">
        <v>1866.45</v>
      </c>
      <c r="L612" s="29">
        <f>SUM(TabProd[[#This Row],[Personal]:[Engineering]])</f>
        <v>1866.45</v>
      </c>
      <c r="M612" s="31" t="str">
        <f>IF(TabProd[[#This Row],[Amount Charged]]&lt;&gt;TabProd[[#This Row],[Value]],TabProd[[#This Row],[Amount Charged]]-TabProd[[#This Row],[Value]],"")</f>
        <v/>
      </c>
      <c r="N612" s="24">
        <v>5820</v>
      </c>
      <c r="O612" s="27"/>
      <c r="P612" s="37"/>
      <c r="Q612" s="34"/>
      <c r="R612" s="16"/>
      <c r="S612" s="15" t="str">
        <f t="shared" si="44"/>
        <v/>
      </c>
      <c r="T612" s="38"/>
      <c r="U612" s="34"/>
      <c r="V612" s="16"/>
      <c r="W612" s="15" t="str">
        <f t="shared" si="45"/>
        <v/>
      </c>
      <c r="X612" s="23">
        <f>TabProd[[#This Row],[Value]]-TabProd[[#This Row],[InvoiceTotal Value]]-TabProd[[#This Row],[Rental Equipment Invoice Value]]+AR612</f>
        <v>1866.45</v>
      </c>
      <c r="Y612" s="14">
        <v>1</v>
      </c>
      <c r="Z612" s="14"/>
      <c r="AA612" s="15">
        <f t="shared" si="46"/>
        <v>1</v>
      </c>
      <c r="AB612" s="13">
        <v>1705.44</v>
      </c>
      <c r="AC612" s="13"/>
      <c r="AD612" s="13">
        <v>161.01</v>
      </c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20">
        <f t="shared" si="47"/>
        <v>1866.45</v>
      </c>
      <c r="AQ612" s="13">
        <f>IF(TabProd[[#This Row],[Total Daily]]=0,"",TabProd[[#This Row],[Total]]/TabProd[[#This Row],[Total Daily]])</f>
        <v>1866.45</v>
      </c>
    </row>
    <row r="613" spans="1:43" x14ac:dyDescent="0.3">
      <c r="A613" s="26">
        <v>46143</v>
      </c>
      <c r="B613" s="24"/>
      <c r="C613" s="14"/>
      <c r="D613" s="22">
        <v>3821</v>
      </c>
      <c r="E613" s="15" t="s">
        <v>11</v>
      </c>
      <c r="F613" s="15" t="s">
        <v>35</v>
      </c>
      <c r="G613" s="15" t="s">
        <v>195</v>
      </c>
      <c r="H613" s="22">
        <v>5448</v>
      </c>
      <c r="I613" s="27">
        <v>46173</v>
      </c>
      <c r="J613" s="27">
        <v>46187</v>
      </c>
      <c r="K613" s="28">
        <v>15000</v>
      </c>
      <c r="L613" s="29">
        <f>SUM(TabProd[[#This Row],[Personal]:[Engineering]])</f>
        <v>15000</v>
      </c>
      <c r="M613" s="31" t="str">
        <f>IF(TabProd[[#This Row],[Amount Charged]]&lt;&gt;TabProd[[#This Row],[Value]],TabProd[[#This Row],[Amount Charged]]-TabProd[[#This Row],[Value]],"")</f>
        <v/>
      </c>
      <c r="N613" s="24">
        <v>5853</v>
      </c>
      <c r="O613" s="27">
        <v>46189</v>
      </c>
      <c r="P613" s="37"/>
      <c r="Q613" s="34"/>
      <c r="R613" s="16"/>
      <c r="S613" s="15" t="str">
        <f t="shared" si="44"/>
        <v/>
      </c>
      <c r="T613" s="38"/>
      <c r="U613" s="34"/>
      <c r="V613" s="16"/>
      <c r="W613" s="15" t="str">
        <f t="shared" si="45"/>
        <v/>
      </c>
      <c r="X613" s="23">
        <f>TabProd[[#This Row],[Value]]-TabProd[[#This Row],[InvoiceTotal Value]]-TabProd[[#This Row],[Rental Equipment Invoice Value]]+AR613</f>
        <v>15000</v>
      </c>
      <c r="Y613" s="14">
        <v>3</v>
      </c>
      <c r="Z613" s="14"/>
      <c r="AA613" s="15">
        <f t="shared" si="46"/>
        <v>3</v>
      </c>
      <c r="AB613" s="13">
        <v>15000</v>
      </c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20">
        <f t="shared" si="47"/>
        <v>15000</v>
      </c>
      <c r="AQ613" s="13">
        <f>IF(TabProd[[#This Row],[Total Daily]]=0,"",TabProd[[#This Row],[Total]]/TabProd[[#This Row],[Total Daily]])</f>
        <v>5000</v>
      </c>
    </row>
    <row r="614" spans="1:43" x14ac:dyDescent="0.3">
      <c r="A614" s="26">
        <v>46174</v>
      </c>
      <c r="B614" s="24"/>
      <c r="C614" s="14"/>
      <c r="D614" s="22">
        <v>3821</v>
      </c>
      <c r="E614" s="15" t="s">
        <v>11</v>
      </c>
      <c r="F614" s="15" t="s">
        <v>35</v>
      </c>
      <c r="G614" s="15" t="s">
        <v>195</v>
      </c>
      <c r="H614" s="22">
        <v>5448</v>
      </c>
      <c r="I614" s="27">
        <v>46173</v>
      </c>
      <c r="J614" s="27">
        <v>46187</v>
      </c>
      <c r="K614" s="28">
        <v>77947.41</v>
      </c>
      <c r="L614" s="29">
        <f>SUM(TabProd[[#This Row],[Personal]:[Engineering]])</f>
        <v>77947.41</v>
      </c>
      <c r="M614" s="31" t="str">
        <f>IF(TabProd[[#This Row],[Amount Charged]]&lt;&gt;TabProd[[#This Row],[Value]],TabProd[[#This Row],[Amount Charged]]-TabProd[[#This Row],[Value]],"")</f>
        <v/>
      </c>
      <c r="N614" s="24">
        <v>5853</v>
      </c>
      <c r="O614" s="27">
        <v>46189</v>
      </c>
      <c r="P614" s="37"/>
      <c r="Q614" s="34"/>
      <c r="R614" s="16"/>
      <c r="S614" s="15" t="str">
        <f t="shared" si="44"/>
        <v/>
      </c>
      <c r="T614" s="38"/>
      <c r="U614" s="34"/>
      <c r="V614" s="16"/>
      <c r="W614" s="15" t="str">
        <f t="shared" si="45"/>
        <v/>
      </c>
      <c r="X614" s="23">
        <f>TabProd[[#This Row],[Value]]-TabProd[[#This Row],[InvoiceTotal Value]]-TabProd[[#This Row],[Rental Equipment Invoice Value]]+AR614</f>
        <v>77947.41</v>
      </c>
      <c r="Y614" s="14">
        <v>38</v>
      </c>
      <c r="Z614" s="14"/>
      <c r="AA614" s="15">
        <f t="shared" si="46"/>
        <v>38</v>
      </c>
      <c r="AB614" s="13">
        <v>77872</v>
      </c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>
        <v>75.410000000003492</v>
      </c>
      <c r="AN614" s="13"/>
      <c r="AO614" s="13"/>
      <c r="AP614" s="20">
        <f t="shared" si="47"/>
        <v>77947.41</v>
      </c>
      <c r="AQ614" s="13">
        <f>IF(TabProd[[#This Row],[Total Daily]]=0,"",TabProd[[#This Row],[Total]]/TabProd[[#This Row],[Total Daily]])</f>
        <v>2051.2476315789477</v>
      </c>
    </row>
    <row r="615" spans="1:43" x14ac:dyDescent="0.3">
      <c r="A615" s="26">
        <v>46174</v>
      </c>
      <c r="B615" s="24"/>
      <c r="C615" s="14"/>
      <c r="D615" s="22">
        <v>3045</v>
      </c>
      <c r="E615" s="15" t="s">
        <v>3235</v>
      </c>
      <c r="F615" s="15" t="s">
        <v>34</v>
      </c>
      <c r="G615" s="15" t="s">
        <v>104</v>
      </c>
      <c r="H615" s="22">
        <v>3983</v>
      </c>
      <c r="I615" s="27">
        <v>46193</v>
      </c>
      <c r="J615" s="27">
        <v>46207</v>
      </c>
      <c r="K615" s="28"/>
      <c r="L615" s="29">
        <f>SUM(TabProd[[#This Row],[Personal]:[Engineering]])</f>
        <v>0</v>
      </c>
      <c r="M615" s="31" t="str">
        <f>IF(TabProd[[#This Row],[Amount Charged]]&lt;&gt;TabProd[[#This Row],[Value]],TabProd[[#This Row],[Amount Charged]]-TabProd[[#This Row],[Value]],"")</f>
        <v/>
      </c>
      <c r="N615" s="24">
        <v>5885</v>
      </c>
      <c r="O615" s="27"/>
      <c r="P615" s="37"/>
      <c r="Q615" s="34"/>
      <c r="R615" s="16"/>
      <c r="S615" s="15" t="str">
        <f t="shared" si="44"/>
        <v/>
      </c>
      <c r="T615" s="38"/>
      <c r="U615" s="34"/>
      <c r="V615" s="16"/>
      <c r="W615" s="15" t="str">
        <f t="shared" si="45"/>
        <v/>
      </c>
      <c r="X615" s="23">
        <f>TabProd[[#This Row],[Value]]-TabProd[[#This Row],[InvoiceTotal Value]]-TabProd[[#This Row],[Rental Equipment Invoice Value]]+AR615</f>
        <v>0</v>
      </c>
      <c r="Y615" s="14"/>
      <c r="Z615" s="14"/>
      <c r="AA615" s="15">
        <f t="shared" si="46"/>
        <v>0</v>
      </c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20">
        <f t="shared" si="47"/>
        <v>0</v>
      </c>
      <c r="AQ615" s="13" t="str">
        <f>IF(TabProd[[#This Row],[Total Daily]]=0,"",TabProd[[#This Row],[Total]]/TabProd[[#This Row],[Total Daily]])</f>
        <v/>
      </c>
    </row>
    <row r="616" spans="1:43" x14ac:dyDescent="0.3">
      <c r="A616" s="26">
        <v>46204</v>
      </c>
      <c r="B616" s="24"/>
      <c r="C616" s="14"/>
      <c r="D616" s="22">
        <v>3045</v>
      </c>
      <c r="E616" s="15" t="s">
        <v>3235</v>
      </c>
      <c r="F616" s="15" t="s">
        <v>34</v>
      </c>
      <c r="G616" s="15" t="s">
        <v>104</v>
      </c>
      <c r="H616" s="22">
        <v>3983</v>
      </c>
      <c r="I616" s="27">
        <v>46193</v>
      </c>
      <c r="J616" s="27">
        <v>46207</v>
      </c>
      <c r="K616" s="28"/>
      <c r="L616" s="29">
        <f>SUM(TabProd[[#This Row],[Personal]:[Engineering]])</f>
        <v>0</v>
      </c>
      <c r="M616" s="31" t="str">
        <f>IF(TabProd[[#This Row],[Amount Charged]]&lt;&gt;TabProd[[#This Row],[Value]],TabProd[[#This Row],[Amount Charged]]-TabProd[[#This Row],[Value]],"")</f>
        <v/>
      </c>
      <c r="N616" s="24">
        <v>5885</v>
      </c>
      <c r="O616" s="27"/>
      <c r="P616" s="37"/>
      <c r="Q616" s="34"/>
      <c r="R616" s="16"/>
      <c r="S616" s="15" t="str">
        <f t="shared" si="44"/>
        <v/>
      </c>
      <c r="T616" s="38"/>
      <c r="U616" s="34"/>
      <c r="V616" s="16"/>
      <c r="W616" s="15" t="str">
        <f t="shared" si="45"/>
        <v/>
      </c>
      <c r="X616" s="23">
        <f>TabProd[[#This Row],[Value]]-TabProd[[#This Row],[InvoiceTotal Value]]-TabProd[[#This Row],[Rental Equipment Invoice Value]]+AR616</f>
        <v>0</v>
      </c>
      <c r="Y616" s="14"/>
      <c r="Z616" s="14"/>
      <c r="AA616" s="15">
        <f t="shared" si="46"/>
        <v>0</v>
      </c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20">
        <f t="shared" si="47"/>
        <v>0</v>
      </c>
      <c r="AQ616" s="13" t="str">
        <f>IF(TabProd[[#This Row],[Total Daily]]=0,"",TabProd[[#This Row],[Total]]/TabProd[[#This Row],[Total Daily]])</f>
        <v/>
      </c>
    </row>
    <row r="617" spans="1:43" x14ac:dyDescent="0.3">
      <c r="A617" s="26">
        <v>46174</v>
      </c>
      <c r="B617" s="24"/>
      <c r="C617" s="14"/>
      <c r="D617" s="22">
        <v>3766</v>
      </c>
      <c r="E617" s="15" t="s">
        <v>12</v>
      </c>
      <c r="F617" s="15" t="s">
        <v>50</v>
      </c>
      <c r="G617" s="15" t="s">
        <v>142</v>
      </c>
      <c r="H617" s="22">
        <v>4770</v>
      </c>
      <c r="I617" s="27">
        <v>46174</v>
      </c>
      <c r="J617" s="27">
        <v>46175</v>
      </c>
      <c r="K617" s="28">
        <v>53106.6</v>
      </c>
      <c r="L617" s="29">
        <f>SUM(TabProd[[#This Row],[Personal]:[Engineering]])</f>
        <v>53106.6</v>
      </c>
      <c r="M617" s="31" t="str">
        <f>IF(TabProd[[#This Row],[Amount Charged]]&lt;&gt;TabProd[[#This Row],[Value]],TabProd[[#This Row],[Amount Charged]]-TabProd[[#This Row],[Value]],"")</f>
        <v/>
      </c>
      <c r="N617" s="24">
        <v>5811</v>
      </c>
      <c r="O617" s="27">
        <v>46185</v>
      </c>
      <c r="P617" s="37">
        <v>2053</v>
      </c>
      <c r="Q617" s="34">
        <v>45457.3</v>
      </c>
      <c r="R617" s="16">
        <v>46192</v>
      </c>
      <c r="S617" s="15">
        <f t="shared" si="44"/>
        <v>17</v>
      </c>
      <c r="T617" s="38">
        <v>1267</v>
      </c>
      <c r="U617" s="34">
        <v>7649.3</v>
      </c>
      <c r="V617" s="16">
        <v>46192</v>
      </c>
      <c r="W617" s="15">
        <f t="shared" si="45"/>
        <v>17</v>
      </c>
      <c r="X617" s="23">
        <f>TabProd[[#This Row],[Value]]-TabProd[[#This Row],[InvoiceTotal Value]]-TabProd[[#This Row],[Rental Equipment Invoice Value]]+AR617</f>
        <v>-4.5474735088646412E-12</v>
      </c>
      <c r="Y617" s="14">
        <v>16</v>
      </c>
      <c r="Z617" s="14"/>
      <c r="AA617" s="15">
        <f t="shared" si="46"/>
        <v>16</v>
      </c>
      <c r="AB617" s="13">
        <v>43878.35</v>
      </c>
      <c r="AC617" s="13"/>
      <c r="AD617" s="13">
        <v>1578.95</v>
      </c>
      <c r="AE617" s="13"/>
      <c r="AF617" s="13"/>
      <c r="AG617" s="13">
        <v>7649.3</v>
      </c>
      <c r="AH617" s="13"/>
      <c r="AI617" s="13"/>
      <c r="AJ617" s="13"/>
      <c r="AK617" s="13"/>
      <c r="AL617" s="13"/>
      <c r="AM617" s="13"/>
      <c r="AN617" s="13"/>
      <c r="AO617" s="13"/>
      <c r="AP617" s="20">
        <f t="shared" si="47"/>
        <v>53106.6</v>
      </c>
      <c r="AQ617" s="13">
        <f>IF(TabProd[[#This Row],[Total Daily]]=0,"",TabProd[[#This Row],[Total]]/TabProd[[#This Row],[Total Daily]])</f>
        <v>3319.1624999999999</v>
      </c>
    </row>
    <row r="618" spans="1:43" x14ac:dyDescent="0.3">
      <c r="A618" s="26">
        <v>46174</v>
      </c>
      <c r="B618" s="24"/>
      <c r="C618" s="14"/>
      <c r="D618" s="22">
        <v>3727</v>
      </c>
      <c r="E618" s="15" t="s">
        <v>3168</v>
      </c>
      <c r="F618" s="15" t="s">
        <v>54</v>
      </c>
      <c r="G618" s="15" t="s">
        <v>188</v>
      </c>
      <c r="H618" s="22">
        <v>5486</v>
      </c>
      <c r="I618" s="27">
        <v>46174</v>
      </c>
      <c r="J618" s="27">
        <v>46176</v>
      </c>
      <c r="K618" s="28">
        <v>23070</v>
      </c>
      <c r="L618" s="29">
        <f>SUM(TabProd[[#This Row],[Personal]:[Engineering]])</f>
        <v>23070</v>
      </c>
      <c r="M618" s="31" t="str">
        <f>IF(TabProd[[#This Row],[Amount Charged]]&lt;&gt;TabProd[[#This Row],[Value]],TabProd[[#This Row],[Amount Charged]]-TabProd[[#This Row],[Value]],"")</f>
        <v/>
      </c>
      <c r="N618" s="24">
        <v>5856</v>
      </c>
      <c r="O618" s="27">
        <v>46189</v>
      </c>
      <c r="P618" s="37"/>
      <c r="Q618" s="34"/>
      <c r="R618" s="16"/>
      <c r="S618" s="15" t="str">
        <f t="shared" si="44"/>
        <v/>
      </c>
      <c r="T618" s="38"/>
      <c r="U618" s="34"/>
      <c r="V618" s="16"/>
      <c r="W618" s="15" t="str">
        <f t="shared" si="45"/>
        <v/>
      </c>
      <c r="X618" s="23">
        <f>TabProd[[#This Row],[Value]]-TabProd[[#This Row],[InvoiceTotal Value]]-TabProd[[#This Row],[Rental Equipment Invoice Value]]+AR618</f>
        <v>23070</v>
      </c>
      <c r="Y618" s="14">
        <v>9</v>
      </c>
      <c r="Z618" s="14"/>
      <c r="AA618" s="15">
        <f t="shared" si="46"/>
        <v>9</v>
      </c>
      <c r="AB618" s="13">
        <v>19620</v>
      </c>
      <c r="AC618" s="13"/>
      <c r="AD618" s="13"/>
      <c r="AE618" s="13"/>
      <c r="AF618" s="13"/>
      <c r="AG618" s="13">
        <v>3450</v>
      </c>
      <c r="AH618" s="13"/>
      <c r="AI618" s="13"/>
      <c r="AJ618" s="13"/>
      <c r="AK618" s="13"/>
      <c r="AL618" s="13"/>
      <c r="AM618" s="13"/>
      <c r="AN618" s="13"/>
      <c r="AO618" s="13"/>
      <c r="AP618" s="20">
        <f t="shared" si="47"/>
        <v>23070</v>
      </c>
      <c r="AQ618" s="13">
        <f>IF(TabProd[[#This Row],[Total Daily]]=0,"",TabProd[[#This Row],[Total]]/TabProd[[#This Row],[Total Daily]])</f>
        <v>2563.3333333333335</v>
      </c>
    </row>
    <row r="619" spans="1:43" x14ac:dyDescent="0.3">
      <c r="A619" s="26">
        <v>46174</v>
      </c>
      <c r="B619" s="24"/>
      <c r="C619" s="14"/>
      <c r="D619" s="22">
        <v>3516</v>
      </c>
      <c r="E619" s="15" t="s">
        <v>3168</v>
      </c>
      <c r="F619" s="15" t="s">
        <v>43</v>
      </c>
      <c r="G619" s="15" t="s">
        <v>154</v>
      </c>
      <c r="H619" s="22">
        <v>4979</v>
      </c>
      <c r="I619" s="27">
        <v>46187</v>
      </c>
      <c r="J619" s="27">
        <v>46208</v>
      </c>
      <c r="K619" s="28"/>
      <c r="L619" s="29">
        <f>SUM(TabProd[[#This Row],[Personal]:[Engineering]])</f>
        <v>0</v>
      </c>
      <c r="M619" s="31" t="str">
        <f>IF(TabProd[[#This Row],[Amount Charged]]&lt;&gt;TabProd[[#This Row],[Value]],TabProd[[#This Row],[Amount Charged]]-TabProd[[#This Row],[Value]],"")</f>
        <v/>
      </c>
      <c r="N619" s="24">
        <v>5888</v>
      </c>
      <c r="O619" s="27"/>
      <c r="P619" s="37"/>
      <c r="Q619" s="34"/>
      <c r="R619" s="16"/>
      <c r="S619" s="15" t="str">
        <f t="shared" si="44"/>
        <v/>
      </c>
      <c r="T619" s="38"/>
      <c r="U619" s="34"/>
      <c r="V619" s="16"/>
      <c r="W619" s="15" t="str">
        <f t="shared" si="45"/>
        <v/>
      </c>
      <c r="X619" s="23">
        <f>TabProd[[#This Row],[Value]]-TabProd[[#This Row],[InvoiceTotal Value]]-TabProd[[#This Row],[Rental Equipment Invoice Value]]+AR619</f>
        <v>0</v>
      </c>
      <c r="Y619" s="14"/>
      <c r="Z619" s="14"/>
      <c r="AA619" s="15">
        <f t="shared" si="46"/>
        <v>0</v>
      </c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20">
        <f t="shared" si="47"/>
        <v>0</v>
      </c>
      <c r="AQ619" s="13" t="str">
        <f>IF(TabProd[[#This Row],[Total Daily]]=0,"",TabProd[[#This Row],[Total]]/TabProd[[#This Row],[Total Daily]])</f>
        <v/>
      </c>
    </row>
    <row r="620" spans="1:43" x14ac:dyDescent="0.3">
      <c r="A620" s="26">
        <v>46174</v>
      </c>
      <c r="B620" s="24"/>
      <c r="C620" s="14"/>
      <c r="D620" s="22">
        <v>3768</v>
      </c>
      <c r="E620" s="15" t="s">
        <v>12</v>
      </c>
      <c r="F620" s="15" t="s">
        <v>50</v>
      </c>
      <c r="G620" s="15" t="s">
        <v>142</v>
      </c>
      <c r="H620" s="22">
        <v>5580</v>
      </c>
      <c r="I620" s="27"/>
      <c r="J620" s="27"/>
      <c r="K620" s="28"/>
      <c r="L620" s="29">
        <f>SUM(TabProd[[#This Row],[Personal]:[Engineering]])</f>
        <v>0</v>
      </c>
      <c r="M620" s="31" t="str">
        <f>IF(TabProd[[#This Row],[Amount Charged]]&lt;&gt;TabProd[[#This Row],[Value]],TabProd[[#This Row],[Amount Charged]]-TabProd[[#This Row],[Value]],"")</f>
        <v/>
      </c>
      <c r="N620" s="24"/>
      <c r="O620" s="27"/>
      <c r="P620" s="37"/>
      <c r="Q620" s="34"/>
      <c r="R620" s="16"/>
      <c r="S620" s="15" t="str">
        <f t="shared" si="44"/>
        <v/>
      </c>
      <c r="T620" s="38"/>
      <c r="U620" s="34"/>
      <c r="V620" s="16"/>
      <c r="W620" s="15" t="str">
        <f t="shared" si="45"/>
        <v/>
      </c>
      <c r="X620" s="23">
        <f>TabProd[[#This Row],[Value]]-TabProd[[#This Row],[InvoiceTotal Value]]-TabProd[[#This Row],[Rental Equipment Invoice Value]]+AR620</f>
        <v>0</v>
      </c>
      <c r="Y620" s="14"/>
      <c r="Z620" s="14"/>
      <c r="AA620" s="15">
        <f t="shared" si="46"/>
        <v>0</v>
      </c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20">
        <f t="shared" si="47"/>
        <v>0</v>
      </c>
      <c r="AQ620" s="13" t="str">
        <f>IF(TabProd[[#This Row],[Total Daily]]=0,"",TabProd[[#This Row],[Total]]/TabProd[[#This Row],[Total Daily]])</f>
        <v/>
      </c>
    </row>
    <row r="621" spans="1:43" x14ac:dyDescent="0.3">
      <c r="A621" s="26">
        <v>46204</v>
      </c>
      <c r="B621" s="24"/>
      <c r="C621" s="14"/>
      <c r="D621" s="22">
        <v>3516</v>
      </c>
      <c r="E621" s="15" t="s">
        <v>3168</v>
      </c>
      <c r="F621" s="15" t="s">
        <v>43</v>
      </c>
      <c r="G621" s="15" t="s">
        <v>154</v>
      </c>
      <c r="H621" s="22">
        <v>4979</v>
      </c>
      <c r="I621" s="27">
        <v>46187</v>
      </c>
      <c r="J621" s="27">
        <v>46208</v>
      </c>
      <c r="K621" s="28"/>
      <c r="L621" s="29">
        <f>SUM(TabProd[[#This Row],[Personal]:[Engineering]])</f>
        <v>0</v>
      </c>
      <c r="M621" s="31" t="str">
        <f>IF(TabProd[[#This Row],[Amount Charged]]&lt;&gt;TabProd[[#This Row],[Value]],TabProd[[#This Row],[Amount Charged]]-TabProd[[#This Row],[Value]],"")</f>
        <v/>
      </c>
      <c r="N621" s="24">
        <v>5888</v>
      </c>
      <c r="O621" s="27"/>
      <c r="P621" s="37"/>
      <c r="Q621" s="34"/>
      <c r="R621" s="16"/>
      <c r="S621" s="15" t="str">
        <f t="shared" si="44"/>
        <v/>
      </c>
      <c r="T621" s="38"/>
      <c r="U621" s="34"/>
      <c r="V621" s="16"/>
      <c r="W621" s="15" t="str">
        <f t="shared" si="45"/>
        <v/>
      </c>
      <c r="X621" s="23">
        <f>TabProd[[#This Row],[Value]]-TabProd[[#This Row],[InvoiceTotal Value]]-TabProd[[#This Row],[Rental Equipment Invoice Value]]+AR621</f>
        <v>0</v>
      </c>
      <c r="Y621" s="14"/>
      <c r="Z621" s="14"/>
      <c r="AA621" s="15">
        <f t="shared" si="46"/>
        <v>0</v>
      </c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20">
        <f t="shared" si="47"/>
        <v>0</v>
      </c>
      <c r="AQ621" s="13" t="str">
        <f>IF(TabProd[[#This Row],[Total Daily]]=0,"",TabProd[[#This Row],[Total]]/TabProd[[#This Row],[Total Daily]])</f>
        <v/>
      </c>
    </row>
    <row r="622" spans="1:43" x14ac:dyDescent="0.3">
      <c r="A622" s="26">
        <v>46174</v>
      </c>
      <c r="B622" s="24"/>
      <c r="C622" s="14"/>
      <c r="D622" s="22">
        <v>3517</v>
      </c>
      <c r="E622" s="15" t="s">
        <v>13</v>
      </c>
      <c r="F622" s="15" t="s">
        <v>43</v>
      </c>
      <c r="G622" s="15" t="s">
        <v>154</v>
      </c>
      <c r="H622" s="22">
        <v>4942</v>
      </c>
      <c r="I622" s="27">
        <v>46191</v>
      </c>
      <c r="J622" s="27">
        <v>46207</v>
      </c>
      <c r="K622" s="28"/>
      <c r="L622" s="29">
        <f>SUM(TabProd[[#This Row],[Personal]:[Engineering]])</f>
        <v>0</v>
      </c>
      <c r="M622" s="31" t="str">
        <f>IF(TabProd[[#This Row],[Amount Charged]]&lt;&gt;TabProd[[#This Row],[Value]],TabProd[[#This Row],[Amount Charged]]-TabProd[[#This Row],[Value]],"")</f>
        <v/>
      </c>
      <c r="N622" s="24">
        <v>5893</v>
      </c>
      <c r="O622" s="27"/>
      <c r="P622" s="37"/>
      <c r="Q622" s="34"/>
      <c r="R622" s="16"/>
      <c r="S622" s="15" t="str">
        <f t="shared" si="44"/>
        <v/>
      </c>
      <c r="T622" s="38"/>
      <c r="U622" s="34"/>
      <c r="V622" s="16"/>
      <c r="W622" s="15" t="str">
        <f t="shared" si="45"/>
        <v/>
      </c>
      <c r="X622" s="23">
        <f>TabProd[[#This Row],[Value]]-TabProd[[#This Row],[InvoiceTotal Value]]-TabProd[[#This Row],[Rental Equipment Invoice Value]]+AR622</f>
        <v>0</v>
      </c>
      <c r="Y622" s="14"/>
      <c r="Z622" s="14"/>
      <c r="AA622" s="15">
        <f t="shared" si="46"/>
        <v>0</v>
      </c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20">
        <f t="shared" si="47"/>
        <v>0</v>
      </c>
      <c r="AQ622" s="13" t="str">
        <f>IF(TabProd[[#This Row],[Total Daily]]=0,"",TabProd[[#This Row],[Total]]/TabProd[[#This Row],[Total Daily]])</f>
        <v/>
      </c>
    </row>
    <row r="623" spans="1:43" x14ac:dyDescent="0.3">
      <c r="A623" s="26">
        <v>46204</v>
      </c>
      <c r="B623" s="24"/>
      <c r="C623" s="14"/>
      <c r="D623" s="22">
        <v>3517</v>
      </c>
      <c r="E623" s="15" t="s">
        <v>13</v>
      </c>
      <c r="F623" s="15" t="s">
        <v>43</v>
      </c>
      <c r="G623" s="15" t="s">
        <v>154</v>
      </c>
      <c r="H623" s="22">
        <v>4942</v>
      </c>
      <c r="I623" s="27">
        <v>46191</v>
      </c>
      <c r="J623" s="27">
        <v>46207</v>
      </c>
      <c r="K623" s="28"/>
      <c r="L623" s="29">
        <f>SUM(TabProd[[#This Row],[Personal]:[Engineering]])</f>
        <v>0</v>
      </c>
      <c r="M623" s="31" t="str">
        <f>IF(TabProd[[#This Row],[Amount Charged]]&lt;&gt;TabProd[[#This Row],[Value]],TabProd[[#This Row],[Amount Charged]]-TabProd[[#This Row],[Value]],"")</f>
        <v/>
      </c>
      <c r="N623" s="24">
        <v>5893</v>
      </c>
      <c r="O623" s="27"/>
      <c r="P623" s="37"/>
      <c r="Q623" s="34"/>
      <c r="R623" s="16"/>
      <c r="S623" s="15" t="str">
        <f t="shared" si="44"/>
        <v/>
      </c>
      <c r="T623" s="38"/>
      <c r="U623" s="34"/>
      <c r="V623" s="16"/>
      <c r="W623" s="15" t="str">
        <f t="shared" si="45"/>
        <v/>
      </c>
      <c r="X623" s="23">
        <f>TabProd[[#This Row],[Value]]-TabProd[[#This Row],[InvoiceTotal Value]]-TabProd[[#This Row],[Rental Equipment Invoice Value]]+AR623</f>
        <v>0</v>
      </c>
      <c r="Y623" s="14"/>
      <c r="Z623" s="14"/>
      <c r="AA623" s="15">
        <f t="shared" si="46"/>
        <v>0</v>
      </c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20">
        <f t="shared" si="47"/>
        <v>0</v>
      </c>
      <c r="AQ623" s="13" t="str">
        <f>IF(TabProd[[#This Row],[Total Daily]]=0,"",TabProd[[#This Row],[Total]]/TabProd[[#This Row],[Total Daily]])</f>
        <v/>
      </c>
    </row>
    <row r="624" spans="1:43" x14ac:dyDescent="0.3">
      <c r="A624" s="26">
        <v>46174</v>
      </c>
      <c r="B624" s="24"/>
      <c r="C624" s="14"/>
      <c r="D624" s="22">
        <v>3518</v>
      </c>
      <c r="E624" s="15" t="s">
        <v>13</v>
      </c>
      <c r="F624" s="15" t="s">
        <v>43</v>
      </c>
      <c r="G624" s="15" t="s">
        <v>154</v>
      </c>
      <c r="H624" s="22">
        <v>4923</v>
      </c>
      <c r="I624" s="27">
        <v>46191</v>
      </c>
      <c r="J624" s="27">
        <v>46210</v>
      </c>
      <c r="K624" s="28"/>
      <c r="L624" s="29">
        <f>SUM(TabProd[[#This Row],[Personal]:[Engineering]])</f>
        <v>0</v>
      </c>
      <c r="M624" s="31" t="str">
        <f>IF(TabProd[[#This Row],[Amount Charged]]&lt;&gt;TabProd[[#This Row],[Value]],TabProd[[#This Row],[Amount Charged]]-TabProd[[#This Row],[Value]],"")</f>
        <v/>
      </c>
      <c r="N624" s="24">
        <v>5898</v>
      </c>
      <c r="O624" s="27"/>
      <c r="P624" s="37"/>
      <c r="Q624" s="34"/>
      <c r="R624" s="16"/>
      <c r="S624" s="15" t="str">
        <f t="shared" si="44"/>
        <v/>
      </c>
      <c r="T624" s="38"/>
      <c r="U624" s="34"/>
      <c r="V624" s="16"/>
      <c r="W624" s="15" t="str">
        <f t="shared" si="45"/>
        <v/>
      </c>
      <c r="X624" s="23">
        <f>TabProd[[#This Row],[Value]]-TabProd[[#This Row],[InvoiceTotal Value]]-TabProd[[#This Row],[Rental Equipment Invoice Value]]+AR624</f>
        <v>0</v>
      </c>
      <c r="Y624" s="14"/>
      <c r="Z624" s="14"/>
      <c r="AA624" s="15">
        <f t="shared" si="46"/>
        <v>0</v>
      </c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20">
        <f t="shared" si="47"/>
        <v>0</v>
      </c>
      <c r="AQ624" s="13" t="str">
        <f>IF(TabProd[[#This Row],[Total Daily]]=0,"",TabProd[[#This Row],[Total]]/TabProd[[#This Row],[Total Daily]])</f>
        <v/>
      </c>
    </row>
    <row r="625" spans="1:43" x14ac:dyDescent="0.3">
      <c r="A625" s="26">
        <v>46204</v>
      </c>
      <c r="B625" s="24"/>
      <c r="C625" s="14"/>
      <c r="D625" s="22">
        <v>3518</v>
      </c>
      <c r="E625" s="15" t="s">
        <v>13</v>
      </c>
      <c r="F625" s="15" t="s">
        <v>43</v>
      </c>
      <c r="G625" s="15" t="s">
        <v>154</v>
      </c>
      <c r="H625" s="22">
        <v>4923</v>
      </c>
      <c r="I625" s="27">
        <v>46191</v>
      </c>
      <c r="J625" s="27">
        <v>46210</v>
      </c>
      <c r="K625" s="28"/>
      <c r="L625" s="29">
        <f>SUM(TabProd[[#This Row],[Personal]:[Engineering]])</f>
        <v>0</v>
      </c>
      <c r="M625" s="31" t="str">
        <f>IF(TabProd[[#This Row],[Amount Charged]]&lt;&gt;TabProd[[#This Row],[Value]],TabProd[[#This Row],[Amount Charged]]-TabProd[[#This Row],[Value]],"")</f>
        <v/>
      </c>
      <c r="N625" s="24">
        <v>5898</v>
      </c>
      <c r="O625" s="27"/>
      <c r="P625" s="37"/>
      <c r="Q625" s="34"/>
      <c r="R625" s="16"/>
      <c r="S625" s="15" t="str">
        <f t="shared" ref="S625:S656" si="48">IF(R625="","",R625-J625)</f>
        <v/>
      </c>
      <c r="T625" s="38"/>
      <c r="U625" s="34"/>
      <c r="V625" s="16"/>
      <c r="W625" s="15" t="str">
        <f t="shared" ref="W625:W656" si="49">IF(V625="","",V625-J625)</f>
        <v/>
      </c>
      <c r="X625" s="23">
        <f>TabProd[[#This Row],[Value]]-TabProd[[#This Row],[InvoiceTotal Value]]-TabProd[[#This Row],[Rental Equipment Invoice Value]]+AR625</f>
        <v>0</v>
      </c>
      <c r="Y625" s="14"/>
      <c r="Z625" s="14"/>
      <c r="AA625" s="15">
        <f t="shared" ref="AA625:AA656" si="50">SUM(Y625:Z625)</f>
        <v>0</v>
      </c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20">
        <f t="shared" ref="AP625:AP656" si="51">SUM(AB625:AO625)</f>
        <v>0</v>
      </c>
      <c r="AQ625" s="13" t="str">
        <f>IF(TabProd[[#This Row],[Total Daily]]=0,"",TabProd[[#This Row],[Total]]/TabProd[[#This Row],[Total Daily]])</f>
        <v/>
      </c>
    </row>
    <row r="626" spans="1:43" x14ac:dyDescent="0.3">
      <c r="A626" s="26">
        <v>46174</v>
      </c>
      <c r="B626" s="24"/>
      <c r="C626" s="14"/>
      <c r="D626" s="22">
        <v>3519</v>
      </c>
      <c r="E626" s="15" t="s">
        <v>13</v>
      </c>
      <c r="F626" s="15" t="s">
        <v>43</v>
      </c>
      <c r="G626" s="15" t="s">
        <v>154</v>
      </c>
      <c r="H626" s="22">
        <v>4950</v>
      </c>
      <c r="I626" s="27">
        <v>46187</v>
      </c>
      <c r="J626" s="27">
        <v>46207</v>
      </c>
      <c r="K626" s="28"/>
      <c r="L626" s="29">
        <f>SUM(TabProd[[#This Row],[Personal]:[Engineering]])</f>
        <v>0</v>
      </c>
      <c r="M626" s="31" t="str">
        <f>IF(TabProd[[#This Row],[Amount Charged]]&lt;&gt;TabProd[[#This Row],[Value]],TabProd[[#This Row],[Amount Charged]]-TabProd[[#This Row],[Value]],"")</f>
        <v/>
      </c>
      <c r="N626" s="24">
        <v>5899</v>
      </c>
      <c r="O626" s="27"/>
      <c r="P626" s="37"/>
      <c r="Q626" s="34"/>
      <c r="R626" s="16"/>
      <c r="S626" s="15" t="str">
        <f t="shared" si="48"/>
        <v/>
      </c>
      <c r="T626" s="38"/>
      <c r="U626" s="34"/>
      <c r="V626" s="16"/>
      <c r="W626" s="15" t="str">
        <f t="shared" si="49"/>
        <v/>
      </c>
      <c r="X626" s="23">
        <f>TabProd[[#This Row],[Value]]-TabProd[[#This Row],[InvoiceTotal Value]]-TabProd[[#This Row],[Rental Equipment Invoice Value]]+AR626</f>
        <v>0</v>
      </c>
      <c r="Y626" s="14"/>
      <c r="Z626" s="14"/>
      <c r="AA626" s="15">
        <f t="shared" si="50"/>
        <v>0</v>
      </c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20">
        <f t="shared" si="51"/>
        <v>0</v>
      </c>
      <c r="AQ626" s="13" t="str">
        <f>IF(TabProd[[#This Row],[Total Daily]]=0,"",TabProd[[#This Row],[Total]]/TabProd[[#This Row],[Total Daily]])</f>
        <v/>
      </c>
    </row>
    <row r="627" spans="1:43" x14ac:dyDescent="0.3">
      <c r="A627" s="26">
        <v>46204</v>
      </c>
      <c r="B627" s="24"/>
      <c r="C627" s="14"/>
      <c r="D627" s="22">
        <v>3519</v>
      </c>
      <c r="E627" s="15" t="s">
        <v>13</v>
      </c>
      <c r="F627" s="15" t="s">
        <v>43</v>
      </c>
      <c r="G627" s="15" t="s">
        <v>154</v>
      </c>
      <c r="H627" s="22">
        <v>4950</v>
      </c>
      <c r="I627" s="27">
        <v>46187</v>
      </c>
      <c r="J627" s="27">
        <v>46207</v>
      </c>
      <c r="K627" s="28"/>
      <c r="L627" s="29">
        <f>SUM(TabProd[[#This Row],[Personal]:[Engineering]])</f>
        <v>0</v>
      </c>
      <c r="M627" s="31" t="str">
        <f>IF(TabProd[[#This Row],[Amount Charged]]&lt;&gt;TabProd[[#This Row],[Value]],TabProd[[#This Row],[Amount Charged]]-TabProd[[#This Row],[Value]],"")</f>
        <v/>
      </c>
      <c r="N627" s="24">
        <v>5899</v>
      </c>
      <c r="O627" s="27"/>
      <c r="P627" s="37"/>
      <c r="Q627" s="34"/>
      <c r="R627" s="16"/>
      <c r="S627" s="15" t="str">
        <f t="shared" si="48"/>
        <v/>
      </c>
      <c r="T627" s="38"/>
      <c r="U627" s="34"/>
      <c r="V627" s="16"/>
      <c r="W627" s="15" t="str">
        <f t="shared" si="49"/>
        <v/>
      </c>
      <c r="X627" s="23">
        <f>TabProd[[#This Row],[Value]]-TabProd[[#This Row],[InvoiceTotal Value]]-TabProd[[#This Row],[Rental Equipment Invoice Value]]+AR627</f>
        <v>0</v>
      </c>
      <c r="Y627" s="14"/>
      <c r="Z627" s="14"/>
      <c r="AA627" s="15">
        <f t="shared" si="50"/>
        <v>0</v>
      </c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20">
        <f t="shared" si="51"/>
        <v>0</v>
      </c>
      <c r="AQ627" s="13" t="str">
        <f>IF(TabProd[[#This Row],[Total Daily]]=0,"",TabProd[[#This Row],[Total]]/TabProd[[#This Row],[Total Daily]])</f>
        <v/>
      </c>
    </row>
    <row r="628" spans="1:43" x14ac:dyDescent="0.3">
      <c r="A628" s="26">
        <v>46174</v>
      </c>
      <c r="B628" s="24"/>
      <c r="C628" s="14"/>
      <c r="D628" s="35">
        <v>3650</v>
      </c>
      <c r="E628" s="15" t="s">
        <v>11</v>
      </c>
      <c r="F628" s="15" t="s">
        <v>43</v>
      </c>
      <c r="G628" s="15" t="s">
        <v>100</v>
      </c>
      <c r="H628" s="22">
        <v>5298</v>
      </c>
      <c r="I628" s="27">
        <v>46175</v>
      </c>
      <c r="J628" s="27">
        <v>46181</v>
      </c>
      <c r="K628" s="28">
        <v>89067.6</v>
      </c>
      <c r="L628" s="29">
        <f>SUM(TabProd[[#This Row],[Personal]:[Engineering]])</f>
        <v>89067.6</v>
      </c>
      <c r="M628" s="31" t="str">
        <f>IF(TabProd[[#This Row],[Amount Charged]]&lt;&gt;TabProd[[#This Row],[Value]],TabProd[[#This Row],[Amount Charged]]-TabProd[[#This Row],[Value]],"")</f>
        <v/>
      </c>
      <c r="N628" s="24">
        <v>5824</v>
      </c>
      <c r="O628" s="27">
        <v>46202</v>
      </c>
      <c r="P628" s="37"/>
      <c r="Q628" s="34"/>
      <c r="R628" s="16"/>
      <c r="S628" s="15" t="str">
        <f t="shared" si="48"/>
        <v/>
      </c>
      <c r="T628" s="38"/>
      <c r="U628" s="34"/>
      <c r="V628" s="16"/>
      <c r="W628" s="15" t="str">
        <f t="shared" si="49"/>
        <v/>
      </c>
      <c r="X628" s="23">
        <f>TabProd[[#This Row],[Value]]-TabProd[[#This Row],[InvoiceTotal Value]]-TabProd[[#This Row],[Rental Equipment Invoice Value]]+AR628</f>
        <v>89067.6</v>
      </c>
      <c r="Y628" s="14">
        <v>21</v>
      </c>
      <c r="Z628" s="14"/>
      <c r="AA628" s="15">
        <f t="shared" si="50"/>
        <v>21</v>
      </c>
      <c r="AB628" s="13">
        <v>47174.400000000001</v>
      </c>
      <c r="AC628" s="13"/>
      <c r="AD628" s="13">
        <v>1296</v>
      </c>
      <c r="AE628" s="13"/>
      <c r="AF628" s="13"/>
      <c r="AG628" s="13">
        <v>37411.199999999997</v>
      </c>
      <c r="AH628" s="13">
        <v>3186</v>
      </c>
      <c r="AI628" s="13"/>
      <c r="AJ628" s="13"/>
      <c r="AK628" s="13"/>
      <c r="AL628" s="13"/>
      <c r="AM628" s="13"/>
      <c r="AN628" s="13"/>
      <c r="AO628" s="13"/>
      <c r="AP628" s="20">
        <f t="shared" si="51"/>
        <v>89067.6</v>
      </c>
      <c r="AQ628" s="13">
        <f>IF(TabProd[[#This Row],[Total Daily]]=0,"",TabProd[[#This Row],[Total]]/TabProd[[#This Row],[Total Daily]])</f>
        <v>4241.3142857142857</v>
      </c>
    </row>
    <row r="629" spans="1:43" x14ac:dyDescent="0.3">
      <c r="A629" s="26">
        <v>46174</v>
      </c>
      <c r="B629" s="24"/>
      <c r="C629" s="14"/>
      <c r="D629" s="22">
        <v>3522</v>
      </c>
      <c r="E629" s="15" t="s">
        <v>3168</v>
      </c>
      <c r="F629" s="15" t="s">
        <v>43</v>
      </c>
      <c r="G629" s="15" t="s">
        <v>154</v>
      </c>
      <c r="H629" s="22">
        <v>4920</v>
      </c>
      <c r="I629" s="27">
        <v>46187</v>
      </c>
      <c r="J629" s="27">
        <v>46213</v>
      </c>
      <c r="K629" s="28"/>
      <c r="L629" s="29">
        <f>SUM(TabProd[[#This Row],[Personal]:[Engineering]])</f>
        <v>0</v>
      </c>
      <c r="M629" s="31" t="str">
        <f>IF(TabProd[[#This Row],[Amount Charged]]&lt;&gt;TabProd[[#This Row],[Value]],TabProd[[#This Row],[Amount Charged]]-TabProd[[#This Row],[Value]],"")</f>
        <v/>
      </c>
      <c r="N629" s="24">
        <v>5902</v>
      </c>
      <c r="O629" s="27"/>
      <c r="P629" s="37"/>
      <c r="Q629" s="34"/>
      <c r="R629" s="16"/>
      <c r="S629" s="15" t="str">
        <f t="shared" si="48"/>
        <v/>
      </c>
      <c r="T629" s="38"/>
      <c r="U629" s="34"/>
      <c r="V629" s="16"/>
      <c r="W629" s="15" t="str">
        <f t="shared" si="49"/>
        <v/>
      </c>
      <c r="X629" s="23">
        <f>TabProd[[#This Row],[Value]]-TabProd[[#This Row],[InvoiceTotal Value]]-TabProd[[#This Row],[Rental Equipment Invoice Value]]+AR629</f>
        <v>0</v>
      </c>
      <c r="Y629" s="14"/>
      <c r="Z629" s="14"/>
      <c r="AA629" s="15">
        <f t="shared" si="50"/>
        <v>0</v>
      </c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20">
        <f t="shared" si="51"/>
        <v>0</v>
      </c>
      <c r="AQ629" s="13" t="str">
        <f>IF(TabProd[[#This Row],[Total Daily]]=0,"",TabProd[[#This Row],[Total]]/TabProd[[#This Row],[Total Daily]])</f>
        <v/>
      </c>
    </row>
    <row r="630" spans="1:43" x14ac:dyDescent="0.3">
      <c r="A630" s="26">
        <v>46204</v>
      </c>
      <c r="B630" s="24"/>
      <c r="C630" s="14"/>
      <c r="D630" s="22">
        <v>3522</v>
      </c>
      <c r="E630" s="15" t="s">
        <v>3168</v>
      </c>
      <c r="F630" s="15" t="s">
        <v>43</v>
      </c>
      <c r="G630" s="15" t="s">
        <v>154</v>
      </c>
      <c r="H630" s="22">
        <v>4920</v>
      </c>
      <c r="I630" s="27">
        <v>46187</v>
      </c>
      <c r="J630" s="27">
        <v>46213</v>
      </c>
      <c r="K630" s="28"/>
      <c r="L630" s="29">
        <f>SUM(TabProd[[#This Row],[Personal]:[Engineering]])</f>
        <v>0</v>
      </c>
      <c r="M630" s="31" t="str">
        <f>IF(TabProd[[#This Row],[Amount Charged]]&lt;&gt;TabProd[[#This Row],[Value]],TabProd[[#This Row],[Amount Charged]]-TabProd[[#This Row],[Value]],"")</f>
        <v/>
      </c>
      <c r="N630" s="24">
        <v>5902</v>
      </c>
      <c r="O630" s="27"/>
      <c r="P630" s="37"/>
      <c r="Q630" s="34"/>
      <c r="R630" s="16"/>
      <c r="S630" s="15" t="str">
        <f t="shared" si="48"/>
        <v/>
      </c>
      <c r="T630" s="38"/>
      <c r="U630" s="34"/>
      <c r="V630" s="16"/>
      <c r="W630" s="15" t="str">
        <f t="shared" si="49"/>
        <v/>
      </c>
      <c r="X630" s="23">
        <f>TabProd[[#This Row],[Value]]-TabProd[[#This Row],[InvoiceTotal Value]]-TabProd[[#This Row],[Rental Equipment Invoice Value]]+AR630</f>
        <v>0</v>
      </c>
      <c r="Y630" s="14"/>
      <c r="Z630" s="14"/>
      <c r="AA630" s="15">
        <f t="shared" si="50"/>
        <v>0</v>
      </c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20">
        <f t="shared" si="51"/>
        <v>0</v>
      </c>
      <c r="AQ630" s="13" t="str">
        <f>IF(TabProd[[#This Row],[Total Daily]]=0,"",TabProd[[#This Row],[Total]]/TabProd[[#This Row],[Total Daily]])</f>
        <v/>
      </c>
    </row>
    <row r="631" spans="1:43" x14ac:dyDescent="0.3">
      <c r="A631" s="26">
        <v>46174</v>
      </c>
      <c r="B631" s="24"/>
      <c r="C631" s="14"/>
      <c r="D631" s="35">
        <v>3777</v>
      </c>
      <c r="E631" s="15" t="s">
        <v>12</v>
      </c>
      <c r="F631" s="15" t="s">
        <v>50</v>
      </c>
      <c r="G631" s="15" t="s">
        <v>142</v>
      </c>
      <c r="H631" s="22">
        <v>5475</v>
      </c>
      <c r="I631" s="27">
        <v>46174</v>
      </c>
      <c r="J631" s="27">
        <v>46182</v>
      </c>
      <c r="K631" s="28"/>
      <c r="L631" s="29">
        <f>SUM(TabProd[[#This Row],[Personal]:[Engineering]])</f>
        <v>0</v>
      </c>
      <c r="M631" s="31" t="str">
        <f>IF(TabProd[[#This Row],[Amount Charged]]&lt;&gt;TabProd[[#This Row],[Value]],TabProd[[#This Row],[Amount Charged]]-TabProd[[#This Row],[Value]],"")</f>
        <v/>
      </c>
      <c r="N631" s="24"/>
      <c r="O631" s="27"/>
      <c r="P631" s="37"/>
      <c r="Q631" s="34"/>
      <c r="R631" s="16"/>
      <c r="S631" s="15" t="str">
        <f t="shared" si="48"/>
        <v/>
      </c>
      <c r="T631" s="38"/>
      <c r="U631" s="34"/>
      <c r="V631" s="16"/>
      <c r="W631" s="15" t="str">
        <f t="shared" si="49"/>
        <v/>
      </c>
      <c r="X631" s="23">
        <f>TabProd[[#This Row],[Value]]-TabProd[[#This Row],[InvoiceTotal Value]]-TabProd[[#This Row],[Rental Equipment Invoice Value]]+AR631</f>
        <v>0</v>
      </c>
      <c r="Y631" s="14"/>
      <c r="Z631" s="14"/>
      <c r="AA631" s="15">
        <f t="shared" si="50"/>
        <v>0</v>
      </c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20">
        <f t="shared" si="51"/>
        <v>0</v>
      </c>
      <c r="AQ631" s="13" t="str">
        <f>IF(TabProd[[#This Row],[Total Daily]]=0,"",TabProd[[#This Row],[Total]]/TabProd[[#This Row],[Total Daily]])</f>
        <v/>
      </c>
    </row>
    <row r="632" spans="1:43" x14ac:dyDescent="0.3">
      <c r="A632" s="26">
        <v>46174</v>
      </c>
      <c r="B632" s="24"/>
      <c r="C632" s="14"/>
      <c r="D632" s="22">
        <v>3543</v>
      </c>
      <c r="E632" s="15" t="s">
        <v>10</v>
      </c>
      <c r="F632" s="15" t="s">
        <v>34</v>
      </c>
      <c r="G632" s="15" t="s">
        <v>104</v>
      </c>
      <c r="H632" s="22">
        <v>5109</v>
      </c>
      <c r="I632" s="27">
        <v>46192</v>
      </c>
      <c r="J632" s="27">
        <v>46215</v>
      </c>
      <c r="K632" s="28"/>
      <c r="L632" s="29">
        <f>SUM(TabProd[[#This Row],[Personal]:[Engineering]])</f>
        <v>0</v>
      </c>
      <c r="M632" s="31" t="str">
        <f>IF(TabProd[[#This Row],[Amount Charged]]&lt;&gt;TabProd[[#This Row],[Value]],TabProd[[#This Row],[Amount Charged]]-TabProd[[#This Row],[Value]],"")</f>
        <v/>
      </c>
      <c r="N632" s="24"/>
      <c r="O632" s="27"/>
      <c r="P632" s="37"/>
      <c r="Q632" s="34"/>
      <c r="R632" s="16"/>
      <c r="S632" s="15" t="str">
        <f t="shared" si="48"/>
        <v/>
      </c>
      <c r="T632" s="38"/>
      <c r="U632" s="34"/>
      <c r="V632" s="16"/>
      <c r="W632" s="15" t="str">
        <f t="shared" si="49"/>
        <v/>
      </c>
      <c r="X632" s="23">
        <f>TabProd[[#This Row],[Value]]-TabProd[[#This Row],[InvoiceTotal Value]]-TabProd[[#This Row],[Rental Equipment Invoice Value]]+AR632</f>
        <v>0</v>
      </c>
      <c r="Y632" s="14"/>
      <c r="Z632" s="14"/>
      <c r="AA632" s="15">
        <f t="shared" si="50"/>
        <v>0</v>
      </c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20">
        <f t="shared" si="51"/>
        <v>0</v>
      </c>
      <c r="AQ632" s="13" t="str">
        <f>IF(TabProd[[#This Row],[Total Daily]]=0,"",TabProd[[#This Row],[Total]]/TabProd[[#This Row],[Total Daily]])</f>
        <v/>
      </c>
    </row>
    <row r="633" spans="1:43" x14ac:dyDescent="0.3">
      <c r="A633" s="26">
        <v>46204</v>
      </c>
      <c r="B633" s="24"/>
      <c r="C633" s="14"/>
      <c r="D633" s="22">
        <v>3543</v>
      </c>
      <c r="E633" s="15" t="s">
        <v>10</v>
      </c>
      <c r="F633" s="15" t="s">
        <v>34</v>
      </c>
      <c r="G633" s="15" t="s">
        <v>104</v>
      </c>
      <c r="H633" s="22">
        <v>5109</v>
      </c>
      <c r="I633" s="27">
        <v>46192</v>
      </c>
      <c r="J633" s="27">
        <v>46215</v>
      </c>
      <c r="K633" s="28"/>
      <c r="L633" s="29">
        <f>SUM(TabProd[[#This Row],[Personal]:[Engineering]])</f>
        <v>0</v>
      </c>
      <c r="M633" s="31" t="str">
        <f>IF(TabProd[[#This Row],[Amount Charged]]&lt;&gt;TabProd[[#This Row],[Value]],TabProd[[#This Row],[Amount Charged]]-TabProd[[#This Row],[Value]],"")</f>
        <v/>
      </c>
      <c r="N633" s="24"/>
      <c r="O633" s="27"/>
      <c r="P633" s="37"/>
      <c r="Q633" s="34"/>
      <c r="R633" s="16"/>
      <c r="S633" s="15" t="str">
        <f t="shared" si="48"/>
        <v/>
      </c>
      <c r="T633" s="38"/>
      <c r="U633" s="34"/>
      <c r="V633" s="16"/>
      <c r="W633" s="15" t="str">
        <f t="shared" si="49"/>
        <v/>
      </c>
      <c r="X633" s="23">
        <f>TabProd[[#This Row],[Value]]-TabProd[[#This Row],[InvoiceTotal Value]]-TabProd[[#This Row],[Rental Equipment Invoice Value]]+AR633</f>
        <v>0</v>
      </c>
      <c r="Y633" s="14"/>
      <c r="Z633" s="14"/>
      <c r="AA633" s="15">
        <f t="shared" si="50"/>
        <v>0</v>
      </c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20">
        <f t="shared" si="51"/>
        <v>0</v>
      </c>
      <c r="AQ633" s="13" t="str">
        <f>IF(TabProd[[#This Row],[Total Daily]]=0,"",TabProd[[#This Row],[Total]]/TabProd[[#This Row],[Total Daily]])</f>
        <v/>
      </c>
    </row>
    <row r="634" spans="1:43" x14ac:dyDescent="0.3">
      <c r="A634" s="26">
        <v>46174</v>
      </c>
      <c r="B634" s="24"/>
      <c r="C634" s="14"/>
      <c r="D634" s="22">
        <v>3687</v>
      </c>
      <c r="E634" s="15" t="s">
        <v>3235</v>
      </c>
      <c r="F634" s="15" t="s">
        <v>29</v>
      </c>
      <c r="G634" s="15" t="s">
        <v>132</v>
      </c>
      <c r="H634" s="22">
        <v>5341</v>
      </c>
      <c r="I634" s="27">
        <v>46191</v>
      </c>
      <c r="J634" s="27">
        <v>46204</v>
      </c>
      <c r="K634" s="28"/>
      <c r="L634" s="29">
        <f>SUM(TabProd[[#This Row],[Personal]:[Engineering]])</f>
        <v>0</v>
      </c>
      <c r="M634" s="31" t="str">
        <f>IF(TabProd[[#This Row],[Amount Charged]]&lt;&gt;TabProd[[#This Row],[Value]],TabProd[[#This Row],[Amount Charged]]-TabProd[[#This Row],[Value]],"")</f>
        <v/>
      </c>
      <c r="N634" s="24">
        <v>5879</v>
      </c>
      <c r="O634" s="27"/>
      <c r="P634" s="37"/>
      <c r="Q634" s="34"/>
      <c r="R634" s="16"/>
      <c r="S634" s="15" t="str">
        <f t="shared" si="48"/>
        <v/>
      </c>
      <c r="T634" s="38"/>
      <c r="U634" s="34"/>
      <c r="V634" s="16"/>
      <c r="W634" s="15" t="str">
        <f t="shared" si="49"/>
        <v/>
      </c>
      <c r="X634" s="23">
        <f>TabProd[[#This Row],[Value]]-TabProd[[#This Row],[InvoiceTotal Value]]-TabProd[[#This Row],[Rental Equipment Invoice Value]]+AR634</f>
        <v>0</v>
      </c>
      <c r="Y634" s="14"/>
      <c r="Z634" s="14"/>
      <c r="AA634" s="15">
        <f t="shared" si="50"/>
        <v>0</v>
      </c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20">
        <f t="shared" si="51"/>
        <v>0</v>
      </c>
      <c r="AQ634" s="13" t="str">
        <f>IF(TabProd[[#This Row],[Total Daily]]=0,"",TabProd[[#This Row],[Total]]/TabProd[[#This Row],[Total Daily]])</f>
        <v/>
      </c>
    </row>
    <row r="635" spans="1:43" x14ac:dyDescent="0.3">
      <c r="A635" s="26">
        <v>46204</v>
      </c>
      <c r="B635" s="24"/>
      <c r="C635" s="14"/>
      <c r="D635" s="22">
        <v>3687</v>
      </c>
      <c r="E635" s="15" t="s">
        <v>3235</v>
      </c>
      <c r="F635" s="15" t="s">
        <v>29</v>
      </c>
      <c r="G635" s="15" t="s">
        <v>132</v>
      </c>
      <c r="H635" s="22">
        <v>5341</v>
      </c>
      <c r="I635" s="27">
        <v>46191</v>
      </c>
      <c r="J635" s="27">
        <v>46204</v>
      </c>
      <c r="K635" s="28"/>
      <c r="L635" s="29">
        <f>SUM(TabProd[[#This Row],[Personal]:[Engineering]])</f>
        <v>0</v>
      </c>
      <c r="M635" s="31" t="str">
        <f>IF(TabProd[[#This Row],[Amount Charged]]&lt;&gt;TabProd[[#This Row],[Value]],TabProd[[#This Row],[Amount Charged]]-TabProd[[#This Row],[Value]],"")</f>
        <v/>
      </c>
      <c r="N635" s="24">
        <v>5879</v>
      </c>
      <c r="O635" s="27"/>
      <c r="P635" s="37"/>
      <c r="Q635" s="34"/>
      <c r="R635" s="16"/>
      <c r="S635" s="15" t="str">
        <f t="shared" si="48"/>
        <v/>
      </c>
      <c r="T635" s="38"/>
      <c r="U635" s="34"/>
      <c r="V635" s="16"/>
      <c r="W635" s="15" t="str">
        <f t="shared" si="49"/>
        <v/>
      </c>
      <c r="X635" s="23">
        <f>TabProd[[#This Row],[Value]]-TabProd[[#This Row],[InvoiceTotal Value]]-TabProd[[#This Row],[Rental Equipment Invoice Value]]+AR635</f>
        <v>0</v>
      </c>
      <c r="Y635" s="14"/>
      <c r="Z635" s="14"/>
      <c r="AA635" s="15">
        <f t="shared" si="50"/>
        <v>0</v>
      </c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20">
        <f t="shared" si="51"/>
        <v>0</v>
      </c>
      <c r="AQ635" s="13" t="str">
        <f>IF(TabProd[[#This Row],[Total Daily]]=0,"",TabProd[[#This Row],[Total]]/TabProd[[#This Row],[Total Daily]])</f>
        <v/>
      </c>
    </row>
    <row r="636" spans="1:43" x14ac:dyDescent="0.3">
      <c r="A636" s="26">
        <v>46174</v>
      </c>
      <c r="B636" s="24"/>
      <c r="C636" s="14"/>
      <c r="D636" s="22">
        <v>3726</v>
      </c>
      <c r="E636" s="15" t="s">
        <v>3235</v>
      </c>
      <c r="F636" s="15" t="s">
        <v>50</v>
      </c>
      <c r="G636" s="15" t="s">
        <v>142</v>
      </c>
      <c r="H636" s="22">
        <v>5346</v>
      </c>
      <c r="I636" s="27">
        <v>46170</v>
      </c>
      <c r="J636" s="27">
        <v>46185</v>
      </c>
      <c r="K636" s="28"/>
      <c r="L636" s="29">
        <f>SUM(TabProd[[#This Row],[Personal]:[Engineering]])</f>
        <v>0</v>
      </c>
      <c r="M636" s="31" t="str">
        <f>IF(TabProd[[#This Row],[Amount Charged]]&lt;&gt;TabProd[[#This Row],[Value]],TabProd[[#This Row],[Amount Charged]]-TabProd[[#This Row],[Value]],"")</f>
        <v/>
      </c>
      <c r="N636" s="24">
        <v>5812</v>
      </c>
      <c r="O636" s="27"/>
      <c r="P636" s="37"/>
      <c r="Q636" s="34"/>
      <c r="R636" s="16"/>
      <c r="S636" s="15" t="str">
        <f t="shared" si="48"/>
        <v/>
      </c>
      <c r="T636" s="38"/>
      <c r="U636" s="34"/>
      <c r="V636" s="16"/>
      <c r="W636" s="15" t="str">
        <f t="shared" si="49"/>
        <v/>
      </c>
      <c r="X636" s="23">
        <f>TabProd[[#This Row],[Value]]-TabProd[[#This Row],[InvoiceTotal Value]]-TabProd[[#This Row],[Rental Equipment Invoice Value]]+AR636</f>
        <v>0</v>
      </c>
      <c r="Y636" s="14">
        <v>90</v>
      </c>
      <c r="Z636" s="14"/>
      <c r="AA636" s="15">
        <f t="shared" si="50"/>
        <v>90</v>
      </c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20">
        <f t="shared" si="51"/>
        <v>0</v>
      </c>
      <c r="AQ636" s="13">
        <f>IF(TabProd[[#This Row],[Total Daily]]=0,"",TabProd[[#This Row],[Total]]/TabProd[[#This Row],[Total Daily]])</f>
        <v>0</v>
      </c>
    </row>
    <row r="637" spans="1:43" x14ac:dyDescent="0.3">
      <c r="A637" s="26">
        <v>46174</v>
      </c>
      <c r="B637" s="24"/>
      <c r="C637" s="14"/>
      <c r="D637" s="22">
        <v>3704</v>
      </c>
      <c r="E637" s="15" t="s">
        <v>10</v>
      </c>
      <c r="F637" s="15" t="s">
        <v>26</v>
      </c>
      <c r="G637" s="15" t="s">
        <v>147</v>
      </c>
      <c r="H637" s="22">
        <v>5436</v>
      </c>
      <c r="I637" s="27">
        <v>46202</v>
      </c>
      <c r="J637" s="27">
        <v>46216</v>
      </c>
      <c r="K637" s="28"/>
      <c r="L637" s="29">
        <f>SUM(TabProd[[#This Row],[Personal]:[Engineering]])</f>
        <v>0</v>
      </c>
      <c r="M637" s="31" t="str">
        <f>IF(TabProd[[#This Row],[Amount Charged]]&lt;&gt;TabProd[[#This Row],[Value]],TabProd[[#This Row],[Amount Charged]]-TabProd[[#This Row],[Value]],"")</f>
        <v/>
      </c>
      <c r="N637" s="24">
        <v>5882</v>
      </c>
      <c r="O637" s="27"/>
      <c r="P637" s="37"/>
      <c r="Q637" s="34"/>
      <c r="R637" s="16"/>
      <c r="S637" s="15" t="str">
        <f t="shared" si="48"/>
        <v/>
      </c>
      <c r="T637" s="38"/>
      <c r="U637" s="34"/>
      <c r="V637" s="16"/>
      <c r="W637" s="15" t="str">
        <f t="shared" si="49"/>
        <v/>
      </c>
      <c r="X637" s="23">
        <f>TabProd[[#This Row],[Value]]-TabProd[[#This Row],[InvoiceTotal Value]]-TabProd[[#This Row],[Rental Equipment Invoice Value]]+AR637</f>
        <v>0</v>
      </c>
      <c r="Y637" s="14"/>
      <c r="Z637" s="14"/>
      <c r="AA637" s="15">
        <f t="shared" si="50"/>
        <v>0</v>
      </c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20">
        <f t="shared" si="51"/>
        <v>0</v>
      </c>
      <c r="AQ637" s="13" t="str">
        <f>IF(TabProd[[#This Row],[Total Daily]]=0,"",TabProd[[#This Row],[Total]]/TabProd[[#This Row],[Total Daily]])</f>
        <v/>
      </c>
    </row>
    <row r="638" spans="1:43" x14ac:dyDescent="0.3">
      <c r="A638" s="26">
        <v>46204</v>
      </c>
      <c r="B638" s="24"/>
      <c r="C638" s="14"/>
      <c r="D638" s="22">
        <v>3704</v>
      </c>
      <c r="E638" s="15" t="s">
        <v>10</v>
      </c>
      <c r="F638" s="15" t="s">
        <v>26</v>
      </c>
      <c r="G638" s="15" t="s">
        <v>147</v>
      </c>
      <c r="H638" s="22">
        <v>5436</v>
      </c>
      <c r="I638" s="27">
        <v>46202</v>
      </c>
      <c r="J638" s="27">
        <v>46216</v>
      </c>
      <c r="K638" s="28"/>
      <c r="L638" s="29">
        <f>SUM(TabProd[[#This Row],[Personal]:[Engineering]])</f>
        <v>0</v>
      </c>
      <c r="M638" s="31" t="str">
        <f>IF(TabProd[[#This Row],[Amount Charged]]&lt;&gt;TabProd[[#This Row],[Value]],TabProd[[#This Row],[Amount Charged]]-TabProd[[#This Row],[Value]],"")</f>
        <v/>
      </c>
      <c r="N638" s="24">
        <v>5882</v>
      </c>
      <c r="O638" s="27"/>
      <c r="P638" s="37"/>
      <c r="Q638" s="34"/>
      <c r="R638" s="16"/>
      <c r="S638" s="15" t="str">
        <f t="shared" si="48"/>
        <v/>
      </c>
      <c r="T638" s="38"/>
      <c r="U638" s="34"/>
      <c r="V638" s="16"/>
      <c r="W638" s="15" t="str">
        <f t="shared" si="49"/>
        <v/>
      </c>
      <c r="X638" s="23">
        <f>TabProd[[#This Row],[Value]]-TabProd[[#This Row],[InvoiceTotal Value]]-TabProd[[#This Row],[Rental Equipment Invoice Value]]+AR638</f>
        <v>0</v>
      </c>
      <c r="Y638" s="14"/>
      <c r="Z638" s="14"/>
      <c r="AA638" s="15">
        <f t="shared" si="50"/>
        <v>0</v>
      </c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20">
        <f t="shared" si="51"/>
        <v>0</v>
      </c>
      <c r="AQ638" s="13" t="str">
        <f>IF(TabProd[[#This Row],[Total Daily]]=0,"",TabProd[[#This Row],[Total]]/TabProd[[#This Row],[Total Daily]])</f>
        <v/>
      </c>
    </row>
    <row r="639" spans="1:43" x14ac:dyDescent="0.3">
      <c r="A639" s="26">
        <v>46174</v>
      </c>
      <c r="B639" s="24"/>
      <c r="C639" s="14"/>
      <c r="D639" s="22">
        <v>3707</v>
      </c>
      <c r="E639" s="15" t="s">
        <v>10</v>
      </c>
      <c r="F639" s="15" t="s">
        <v>34</v>
      </c>
      <c r="G639" s="15" t="s">
        <v>104</v>
      </c>
      <c r="H639" s="22">
        <v>5429</v>
      </c>
      <c r="I639" s="27">
        <v>46193</v>
      </c>
      <c r="J639" s="27">
        <v>46235</v>
      </c>
      <c r="K639" s="28"/>
      <c r="L639" s="29">
        <f>SUM(TabProd[[#This Row],[Personal]:[Engineering]])</f>
        <v>0</v>
      </c>
      <c r="M639" s="31" t="str">
        <f>IF(TabProd[[#This Row],[Amount Charged]]&lt;&gt;TabProd[[#This Row],[Value]],TabProd[[#This Row],[Amount Charged]]-TabProd[[#This Row],[Value]],"")</f>
        <v/>
      </c>
      <c r="N639" s="24">
        <v>5883</v>
      </c>
      <c r="O639" s="27"/>
      <c r="P639" s="37"/>
      <c r="Q639" s="34"/>
      <c r="R639" s="16"/>
      <c r="S639" s="15" t="str">
        <f t="shared" si="48"/>
        <v/>
      </c>
      <c r="T639" s="38"/>
      <c r="U639" s="34"/>
      <c r="V639" s="16"/>
      <c r="W639" s="15" t="str">
        <f t="shared" si="49"/>
        <v/>
      </c>
      <c r="X639" s="23">
        <f>TabProd[[#This Row],[Value]]-TabProd[[#This Row],[InvoiceTotal Value]]-TabProd[[#This Row],[Rental Equipment Invoice Value]]+AR639</f>
        <v>0</v>
      </c>
      <c r="Y639" s="14"/>
      <c r="Z639" s="14"/>
      <c r="AA639" s="15">
        <f t="shared" si="50"/>
        <v>0</v>
      </c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20">
        <f t="shared" si="51"/>
        <v>0</v>
      </c>
      <c r="AQ639" s="13" t="str">
        <f>IF(TabProd[[#This Row],[Total Daily]]=0,"",TabProd[[#This Row],[Total]]/TabProd[[#This Row],[Total Daily]])</f>
        <v/>
      </c>
    </row>
    <row r="640" spans="1:43" x14ac:dyDescent="0.3">
      <c r="A640" s="26">
        <v>46204</v>
      </c>
      <c r="B640" s="24"/>
      <c r="C640" s="14"/>
      <c r="D640" s="22">
        <v>3707</v>
      </c>
      <c r="E640" s="15" t="s">
        <v>10</v>
      </c>
      <c r="F640" s="15" t="s">
        <v>34</v>
      </c>
      <c r="G640" s="15" t="s">
        <v>104</v>
      </c>
      <c r="H640" s="22">
        <v>5429</v>
      </c>
      <c r="I640" s="27">
        <v>46193</v>
      </c>
      <c r="J640" s="27">
        <v>46235</v>
      </c>
      <c r="K640" s="28"/>
      <c r="L640" s="29">
        <f>SUM(TabProd[[#This Row],[Personal]:[Engineering]])</f>
        <v>0</v>
      </c>
      <c r="M640" s="31" t="str">
        <f>IF(TabProd[[#This Row],[Amount Charged]]&lt;&gt;TabProd[[#This Row],[Value]],TabProd[[#This Row],[Amount Charged]]-TabProd[[#This Row],[Value]],"")</f>
        <v/>
      </c>
      <c r="N640" s="24">
        <v>5883</v>
      </c>
      <c r="O640" s="27"/>
      <c r="P640" s="37"/>
      <c r="Q640" s="34"/>
      <c r="R640" s="16"/>
      <c r="S640" s="15" t="str">
        <f t="shared" si="48"/>
        <v/>
      </c>
      <c r="T640" s="38"/>
      <c r="U640" s="34"/>
      <c r="V640" s="16"/>
      <c r="W640" s="15" t="str">
        <f t="shared" si="49"/>
        <v/>
      </c>
      <c r="X640" s="23">
        <f>TabProd[[#This Row],[Value]]-TabProd[[#This Row],[InvoiceTotal Value]]-TabProd[[#This Row],[Rental Equipment Invoice Value]]+AR640</f>
        <v>0</v>
      </c>
      <c r="Y640" s="14"/>
      <c r="Z640" s="14"/>
      <c r="AA640" s="15">
        <f t="shared" si="50"/>
        <v>0</v>
      </c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20">
        <f t="shared" si="51"/>
        <v>0</v>
      </c>
      <c r="AQ640" s="13" t="str">
        <f>IF(TabProd[[#This Row],[Total Daily]]=0,"",TabProd[[#This Row],[Total]]/TabProd[[#This Row],[Total Daily]])</f>
        <v/>
      </c>
    </row>
    <row r="641" spans="1:43" x14ac:dyDescent="0.3">
      <c r="A641" s="26">
        <v>46235</v>
      </c>
      <c r="B641" s="24"/>
      <c r="C641" s="14"/>
      <c r="D641" s="22">
        <v>3707</v>
      </c>
      <c r="E641" s="15" t="s">
        <v>10</v>
      </c>
      <c r="F641" s="15" t="s">
        <v>34</v>
      </c>
      <c r="G641" s="15" t="s">
        <v>104</v>
      </c>
      <c r="H641" s="22">
        <v>5429</v>
      </c>
      <c r="I641" s="27">
        <v>46193</v>
      </c>
      <c r="J641" s="27">
        <v>46235</v>
      </c>
      <c r="K641" s="28"/>
      <c r="L641" s="29">
        <f>SUM(TabProd[[#This Row],[Personal]:[Engineering]])</f>
        <v>0</v>
      </c>
      <c r="M641" s="31" t="str">
        <f>IF(TabProd[[#This Row],[Amount Charged]]&lt;&gt;TabProd[[#This Row],[Value]],TabProd[[#This Row],[Amount Charged]]-TabProd[[#This Row],[Value]],"")</f>
        <v/>
      </c>
      <c r="N641" s="24">
        <v>5883</v>
      </c>
      <c r="O641" s="27"/>
      <c r="P641" s="37"/>
      <c r="Q641" s="34"/>
      <c r="R641" s="16"/>
      <c r="S641" s="15" t="str">
        <f t="shared" si="48"/>
        <v/>
      </c>
      <c r="T641" s="38"/>
      <c r="U641" s="34"/>
      <c r="V641" s="16"/>
      <c r="W641" s="15" t="str">
        <f t="shared" si="49"/>
        <v/>
      </c>
      <c r="X641" s="23">
        <f>TabProd[[#This Row],[Value]]-TabProd[[#This Row],[InvoiceTotal Value]]-TabProd[[#This Row],[Rental Equipment Invoice Value]]+AR641</f>
        <v>0</v>
      </c>
      <c r="Y641" s="14"/>
      <c r="Z641" s="14"/>
      <c r="AA641" s="15">
        <f t="shared" si="50"/>
        <v>0</v>
      </c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20">
        <f t="shared" si="51"/>
        <v>0</v>
      </c>
      <c r="AQ641" s="13" t="str">
        <f>IF(TabProd[[#This Row],[Total Daily]]=0,"",TabProd[[#This Row],[Total]]/TabProd[[#This Row],[Total Daily]])</f>
        <v/>
      </c>
    </row>
    <row r="642" spans="1:43" x14ac:dyDescent="0.3">
      <c r="A642" s="26">
        <v>46174</v>
      </c>
      <c r="B642" s="24"/>
      <c r="C642" s="14"/>
      <c r="D642" s="22">
        <v>3711</v>
      </c>
      <c r="E642" s="15" t="s">
        <v>10</v>
      </c>
      <c r="F642" s="15" t="s">
        <v>50</v>
      </c>
      <c r="G642" s="15" t="s">
        <v>103</v>
      </c>
      <c r="H642" s="22">
        <v>5459</v>
      </c>
      <c r="I642" s="27">
        <v>46194</v>
      </c>
      <c r="J642" s="27">
        <v>46215</v>
      </c>
      <c r="K642" s="28"/>
      <c r="L642" s="29">
        <f>SUM(TabProd[[#This Row],[Personal]:[Engineering]])</f>
        <v>0</v>
      </c>
      <c r="M642" s="31" t="str">
        <f>IF(TabProd[[#This Row],[Amount Charged]]&lt;&gt;TabProd[[#This Row],[Value]],TabProd[[#This Row],[Amount Charged]]-TabProd[[#This Row],[Value]],"")</f>
        <v/>
      </c>
      <c r="N642" s="24"/>
      <c r="O642" s="27"/>
      <c r="P642" s="37"/>
      <c r="Q642" s="34"/>
      <c r="R642" s="16"/>
      <c r="S642" s="15" t="str">
        <f t="shared" si="48"/>
        <v/>
      </c>
      <c r="T642" s="38"/>
      <c r="U642" s="34"/>
      <c r="V642" s="16"/>
      <c r="W642" s="15" t="str">
        <f t="shared" si="49"/>
        <v/>
      </c>
      <c r="X642" s="23">
        <f>TabProd[[#This Row],[Value]]-TabProd[[#This Row],[InvoiceTotal Value]]-TabProd[[#This Row],[Rental Equipment Invoice Value]]+AR642</f>
        <v>0</v>
      </c>
      <c r="Y642" s="14"/>
      <c r="Z642" s="14"/>
      <c r="AA642" s="15">
        <f t="shared" si="50"/>
        <v>0</v>
      </c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20">
        <f t="shared" si="51"/>
        <v>0</v>
      </c>
      <c r="AQ642" s="13" t="str">
        <f>IF(TabProd[[#This Row],[Total Daily]]=0,"",TabProd[[#This Row],[Total]]/TabProd[[#This Row],[Total Daily]])</f>
        <v/>
      </c>
    </row>
    <row r="643" spans="1:43" x14ac:dyDescent="0.3">
      <c r="A643" s="26">
        <v>46204</v>
      </c>
      <c r="B643" s="24"/>
      <c r="C643" s="14"/>
      <c r="D643" s="22">
        <v>3711</v>
      </c>
      <c r="E643" s="15" t="s">
        <v>10</v>
      </c>
      <c r="F643" s="15" t="s">
        <v>50</v>
      </c>
      <c r="G643" s="15" t="s">
        <v>103</v>
      </c>
      <c r="H643" s="22">
        <v>5459</v>
      </c>
      <c r="I643" s="27">
        <v>46194</v>
      </c>
      <c r="J643" s="27">
        <v>46215</v>
      </c>
      <c r="K643" s="28"/>
      <c r="L643" s="29">
        <f>SUM(TabProd[[#This Row],[Personal]:[Engineering]])</f>
        <v>0</v>
      </c>
      <c r="M643" s="31" t="str">
        <f>IF(TabProd[[#This Row],[Amount Charged]]&lt;&gt;TabProd[[#This Row],[Value]],TabProd[[#This Row],[Amount Charged]]-TabProd[[#This Row],[Value]],"")</f>
        <v/>
      </c>
      <c r="N643" s="24"/>
      <c r="O643" s="27"/>
      <c r="P643" s="37"/>
      <c r="Q643" s="34"/>
      <c r="R643" s="16"/>
      <c r="S643" s="15" t="str">
        <f t="shared" si="48"/>
        <v/>
      </c>
      <c r="T643" s="38"/>
      <c r="U643" s="34"/>
      <c r="V643" s="16"/>
      <c r="W643" s="15" t="str">
        <f t="shared" si="49"/>
        <v/>
      </c>
      <c r="X643" s="23">
        <f>TabProd[[#This Row],[Value]]-TabProd[[#This Row],[InvoiceTotal Value]]-TabProd[[#This Row],[Rental Equipment Invoice Value]]+AR643</f>
        <v>0</v>
      </c>
      <c r="Y643" s="14"/>
      <c r="Z643" s="14"/>
      <c r="AA643" s="15">
        <f t="shared" si="50"/>
        <v>0</v>
      </c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20">
        <f t="shared" si="51"/>
        <v>0</v>
      </c>
      <c r="AQ643" s="13" t="str">
        <f>IF(TabProd[[#This Row],[Total Daily]]=0,"",TabProd[[#This Row],[Total]]/TabProd[[#This Row],[Total Daily]])</f>
        <v/>
      </c>
    </row>
    <row r="644" spans="1:43" x14ac:dyDescent="0.3">
      <c r="A644" s="26">
        <v>46174</v>
      </c>
      <c r="B644" s="24"/>
      <c r="C644" s="14"/>
      <c r="D644" s="22">
        <v>3819</v>
      </c>
      <c r="E644" s="15" t="s">
        <v>11</v>
      </c>
      <c r="F644" s="15" t="s">
        <v>35</v>
      </c>
      <c r="G644" s="15" t="s">
        <v>183</v>
      </c>
      <c r="H644" s="22">
        <v>5293</v>
      </c>
      <c r="I644" s="27">
        <v>46174</v>
      </c>
      <c r="J644" s="27">
        <v>46187</v>
      </c>
      <c r="K644" s="28">
        <v>106139.95</v>
      </c>
      <c r="L644" s="29">
        <f>SUM(TabProd[[#This Row],[Personal]:[Engineering]])</f>
        <v>106139.95</v>
      </c>
      <c r="M644" s="31" t="str">
        <f>IF(TabProd[[#This Row],[Amount Charged]]&lt;&gt;TabProd[[#This Row],[Value]],TabProd[[#This Row],[Amount Charged]]-TabProd[[#This Row],[Value]],"")</f>
        <v/>
      </c>
      <c r="N644" s="24">
        <v>5849</v>
      </c>
      <c r="O644" s="27">
        <v>46188</v>
      </c>
      <c r="P644" s="37">
        <v>2062</v>
      </c>
      <c r="Q644" s="34">
        <v>106139.95</v>
      </c>
      <c r="R644" s="16">
        <v>46193</v>
      </c>
      <c r="S644" s="15">
        <f t="shared" si="48"/>
        <v>6</v>
      </c>
      <c r="T644" s="38"/>
      <c r="U644" s="34"/>
      <c r="V644" s="16"/>
      <c r="W644" s="15" t="str">
        <f t="shared" si="49"/>
        <v/>
      </c>
      <c r="X644" s="23">
        <f>TabProd[[#This Row],[Value]]-TabProd[[#This Row],[InvoiceTotal Value]]-TabProd[[#This Row],[Rental Equipment Invoice Value]]+AR644</f>
        <v>0</v>
      </c>
      <c r="Y644" s="14">
        <v>38</v>
      </c>
      <c r="Z644" s="14"/>
      <c r="AA644" s="15">
        <f t="shared" si="50"/>
        <v>38</v>
      </c>
      <c r="AB644" s="13">
        <v>106105.84</v>
      </c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>
        <v>34.110000000000582</v>
      </c>
      <c r="AN644" s="13"/>
      <c r="AO644" s="13"/>
      <c r="AP644" s="20">
        <f t="shared" si="51"/>
        <v>106139.95</v>
      </c>
      <c r="AQ644" s="13">
        <f>IF(TabProd[[#This Row],[Total Daily]]=0,"",TabProd[[#This Row],[Total]]/TabProd[[#This Row],[Total Daily]])</f>
        <v>2793.1565789473684</v>
      </c>
    </row>
    <row r="645" spans="1:43" x14ac:dyDescent="0.3">
      <c r="A645" s="26">
        <v>46174</v>
      </c>
      <c r="B645" s="24"/>
      <c r="C645" s="14"/>
      <c r="D645" s="22">
        <v>3713</v>
      </c>
      <c r="E645" s="15" t="s">
        <v>10</v>
      </c>
      <c r="F645" s="15" t="s">
        <v>34</v>
      </c>
      <c r="G645" s="15" t="s">
        <v>104</v>
      </c>
      <c r="H645" s="22">
        <v>5350</v>
      </c>
      <c r="I645" s="27">
        <v>46194</v>
      </c>
      <c r="J645" s="27">
        <v>46207</v>
      </c>
      <c r="K645" s="28"/>
      <c r="L645" s="29">
        <f>SUM(TabProd[[#This Row],[Personal]:[Engineering]])</f>
        <v>0</v>
      </c>
      <c r="M645" s="31" t="str">
        <f>IF(TabProd[[#This Row],[Amount Charged]]&lt;&gt;TabProd[[#This Row],[Value]],TabProd[[#This Row],[Amount Charged]]-TabProd[[#This Row],[Value]],"")</f>
        <v/>
      </c>
      <c r="N645" s="24">
        <v>5886</v>
      </c>
      <c r="O645" s="27"/>
      <c r="P645" s="37"/>
      <c r="Q645" s="34"/>
      <c r="R645" s="16"/>
      <c r="S645" s="15" t="str">
        <f t="shared" si="48"/>
        <v/>
      </c>
      <c r="T645" s="38"/>
      <c r="U645" s="34"/>
      <c r="V645" s="16"/>
      <c r="W645" s="15" t="str">
        <f t="shared" si="49"/>
        <v/>
      </c>
      <c r="X645" s="23">
        <f>TabProd[[#This Row],[Value]]-TabProd[[#This Row],[InvoiceTotal Value]]-TabProd[[#This Row],[Rental Equipment Invoice Value]]+AR645</f>
        <v>0</v>
      </c>
      <c r="Y645" s="14"/>
      <c r="Z645" s="14"/>
      <c r="AA645" s="15">
        <f t="shared" si="50"/>
        <v>0</v>
      </c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20">
        <f t="shared" si="51"/>
        <v>0</v>
      </c>
      <c r="AQ645" s="13" t="str">
        <f>IF(TabProd[[#This Row],[Total Daily]]=0,"",TabProd[[#This Row],[Total]]/TabProd[[#This Row],[Total Daily]])</f>
        <v/>
      </c>
    </row>
    <row r="646" spans="1:43" x14ac:dyDescent="0.3">
      <c r="A646" s="26">
        <v>46204</v>
      </c>
      <c r="B646" s="24"/>
      <c r="C646" s="14"/>
      <c r="D646" s="22">
        <v>3713</v>
      </c>
      <c r="E646" s="15" t="s">
        <v>10</v>
      </c>
      <c r="F646" s="15" t="s">
        <v>34</v>
      </c>
      <c r="G646" s="15" t="s">
        <v>104</v>
      </c>
      <c r="H646" s="22">
        <v>5350</v>
      </c>
      <c r="I646" s="27">
        <v>46194</v>
      </c>
      <c r="J646" s="27">
        <v>46207</v>
      </c>
      <c r="K646" s="28"/>
      <c r="L646" s="29">
        <f>SUM(TabProd[[#This Row],[Personal]:[Engineering]])</f>
        <v>0</v>
      </c>
      <c r="M646" s="31" t="str">
        <f>IF(TabProd[[#This Row],[Amount Charged]]&lt;&gt;TabProd[[#This Row],[Value]],TabProd[[#This Row],[Amount Charged]]-TabProd[[#This Row],[Value]],"")</f>
        <v/>
      </c>
      <c r="N646" s="24">
        <v>5886</v>
      </c>
      <c r="O646" s="27"/>
      <c r="P646" s="37"/>
      <c r="Q646" s="34"/>
      <c r="R646" s="16"/>
      <c r="S646" s="15" t="str">
        <f t="shared" si="48"/>
        <v/>
      </c>
      <c r="T646" s="38"/>
      <c r="U646" s="34"/>
      <c r="V646" s="16"/>
      <c r="W646" s="15" t="str">
        <f t="shared" si="49"/>
        <v/>
      </c>
      <c r="X646" s="23">
        <f>TabProd[[#This Row],[Value]]-TabProd[[#This Row],[InvoiceTotal Value]]-TabProd[[#This Row],[Rental Equipment Invoice Value]]+AR646</f>
        <v>0</v>
      </c>
      <c r="Y646" s="14"/>
      <c r="Z646" s="14"/>
      <c r="AA646" s="15">
        <f t="shared" si="50"/>
        <v>0</v>
      </c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20">
        <f t="shared" si="51"/>
        <v>0</v>
      </c>
      <c r="AQ646" s="13" t="str">
        <f>IF(TabProd[[#This Row],[Total Daily]]=0,"",TabProd[[#This Row],[Total]]/TabProd[[#This Row],[Total Daily]])</f>
        <v/>
      </c>
    </row>
    <row r="647" spans="1:43" x14ac:dyDescent="0.3">
      <c r="A647" s="26">
        <v>46174</v>
      </c>
      <c r="B647" s="24"/>
      <c r="C647" s="14"/>
      <c r="D647" s="22">
        <v>3714</v>
      </c>
      <c r="E647" s="15" t="s">
        <v>3235</v>
      </c>
      <c r="F647" s="15" t="s">
        <v>34</v>
      </c>
      <c r="G647" s="15" t="s">
        <v>104</v>
      </c>
      <c r="H647" s="22">
        <v>5351</v>
      </c>
      <c r="I647" s="27">
        <v>46192</v>
      </c>
      <c r="J647" s="27">
        <v>46207</v>
      </c>
      <c r="K647" s="28"/>
      <c r="L647" s="29">
        <f>SUM(TabProd[[#This Row],[Personal]:[Engineering]])</f>
        <v>0</v>
      </c>
      <c r="M647" s="31" t="str">
        <f>IF(TabProd[[#This Row],[Amount Charged]]&lt;&gt;TabProd[[#This Row],[Value]],TabProd[[#This Row],[Amount Charged]]-TabProd[[#This Row],[Value]],"")</f>
        <v/>
      </c>
      <c r="N647" s="24">
        <v>5887</v>
      </c>
      <c r="O647" s="27"/>
      <c r="P647" s="37"/>
      <c r="Q647" s="34"/>
      <c r="R647" s="16"/>
      <c r="S647" s="15" t="str">
        <f t="shared" si="48"/>
        <v/>
      </c>
      <c r="T647" s="38"/>
      <c r="U647" s="34"/>
      <c r="V647" s="16"/>
      <c r="W647" s="15" t="str">
        <f t="shared" si="49"/>
        <v/>
      </c>
      <c r="X647" s="23">
        <f>TabProd[[#This Row],[Value]]-TabProd[[#This Row],[InvoiceTotal Value]]-TabProd[[#This Row],[Rental Equipment Invoice Value]]+AR647</f>
        <v>0</v>
      </c>
      <c r="Y647" s="14"/>
      <c r="Z647" s="14"/>
      <c r="AA647" s="15">
        <f t="shared" si="50"/>
        <v>0</v>
      </c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20">
        <f t="shared" si="51"/>
        <v>0</v>
      </c>
      <c r="AQ647" s="13" t="str">
        <f>IF(TabProd[[#This Row],[Total Daily]]=0,"",TabProd[[#This Row],[Total]]/TabProd[[#This Row],[Total Daily]])</f>
        <v/>
      </c>
    </row>
    <row r="648" spans="1:43" x14ac:dyDescent="0.3">
      <c r="A648" s="26">
        <v>46204</v>
      </c>
      <c r="B648" s="24"/>
      <c r="C648" s="14"/>
      <c r="D648" s="22">
        <v>3714</v>
      </c>
      <c r="E648" s="15" t="s">
        <v>3235</v>
      </c>
      <c r="F648" s="15" t="s">
        <v>34</v>
      </c>
      <c r="G648" s="15" t="s">
        <v>104</v>
      </c>
      <c r="H648" s="22">
        <v>5351</v>
      </c>
      <c r="I648" s="27">
        <v>46192</v>
      </c>
      <c r="J648" s="27">
        <v>46207</v>
      </c>
      <c r="K648" s="28"/>
      <c r="L648" s="29">
        <f>SUM(TabProd[[#This Row],[Personal]:[Engineering]])</f>
        <v>0</v>
      </c>
      <c r="M648" s="31" t="str">
        <f>IF(TabProd[[#This Row],[Amount Charged]]&lt;&gt;TabProd[[#This Row],[Value]],TabProd[[#This Row],[Amount Charged]]-TabProd[[#This Row],[Value]],"")</f>
        <v/>
      </c>
      <c r="N648" s="24">
        <v>5887</v>
      </c>
      <c r="O648" s="27"/>
      <c r="P648" s="37"/>
      <c r="Q648" s="34"/>
      <c r="R648" s="16"/>
      <c r="S648" s="15" t="str">
        <f t="shared" si="48"/>
        <v/>
      </c>
      <c r="T648" s="38"/>
      <c r="U648" s="34"/>
      <c r="V648" s="16"/>
      <c r="W648" s="15" t="str">
        <f t="shared" si="49"/>
        <v/>
      </c>
      <c r="X648" s="23">
        <f>TabProd[[#This Row],[Value]]-TabProd[[#This Row],[InvoiceTotal Value]]-TabProd[[#This Row],[Rental Equipment Invoice Value]]+AR648</f>
        <v>0</v>
      </c>
      <c r="Y648" s="14"/>
      <c r="Z648" s="14"/>
      <c r="AA648" s="15">
        <f t="shared" si="50"/>
        <v>0</v>
      </c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20">
        <f t="shared" si="51"/>
        <v>0</v>
      </c>
      <c r="AQ648" s="13" t="str">
        <f>IF(TabProd[[#This Row],[Total Daily]]=0,"",TabProd[[#This Row],[Total]]/TabProd[[#This Row],[Total Daily]])</f>
        <v/>
      </c>
    </row>
    <row r="649" spans="1:43" x14ac:dyDescent="0.3">
      <c r="A649" s="26">
        <v>46174</v>
      </c>
      <c r="B649" s="24"/>
      <c r="C649" s="14"/>
      <c r="D649" s="22">
        <v>3717</v>
      </c>
      <c r="E649" s="15" t="s">
        <v>3168</v>
      </c>
      <c r="F649" s="15" t="s">
        <v>43</v>
      </c>
      <c r="G649" s="15" t="s">
        <v>104</v>
      </c>
      <c r="H649" s="22">
        <v>4921</v>
      </c>
      <c r="I649" s="27">
        <v>46201</v>
      </c>
      <c r="J649" s="27">
        <v>46213</v>
      </c>
      <c r="K649" s="28"/>
      <c r="L649" s="29">
        <f>SUM(TabProd[[#This Row],[Personal]:[Engineering]])</f>
        <v>0</v>
      </c>
      <c r="M649" s="31" t="str">
        <f>IF(TabProd[[#This Row],[Amount Charged]]&lt;&gt;TabProd[[#This Row],[Value]],TabProd[[#This Row],[Amount Charged]]-TabProd[[#This Row],[Value]],"")</f>
        <v/>
      </c>
      <c r="N649" s="24">
        <v>5903</v>
      </c>
      <c r="O649" s="27"/>
      <c r="P649" s="37"/>
      <c r="Q649" s="34"/>
      <c r="R649" s="16"/>
      <c r="S649" s="15" t="str">
        <f t="shared" si="48"/>
        <v/>
      </c>
      <c r="T649" s="38"/>
      <c r="U649" s="34"/>
      <c r="V649" s="16"/>
      <c r="W649" s="15" t="str">
        <f t="shared" si="49"/>
        <v/>
      </c>
      <c r="X649" s="23">
        <f>TabProd[[#This Row],[Value]]-TabProd[[#This Row],[InvoiceTotal Value]]-TabProd[[#This Row],[Rental Equipment Invoice Value]]+AR649</f>
        <v>0</v>
      </c>
      <c r="Y649" s="14"/>
      <c r="Z649" s="14"/>
      <c r="AA649" s="15">
        <f t="shared" si="50"/>
        <v>0</v>
      </c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20">
        <f t="shared" si="51"/>
        <v>0</v>
      </c>
      <c r="AQ649" s="13" t="str">
        <f>IF(TabProd[[#This Row],[Total Daily]]=0,"",TabProd[[#This Row],[Total]]/TabProd[[#This Row],[Total Daily]])</f>
        <v/>
      </c>
    </row>
    <row r="650" spans="1:43" x14ac:dyDescent="0.3">
      <c r="A650" s="26">
        <v>46204</v>
      </c>
      <c r="B650" s="24"/>
      <c r="C650" s="14"/>
      <c r="D650" s="22">
        <v>3717</v>
      </c>
      <c r="E650" s="15" t="s">
        <v>3168</v>
      </c>
      <c r="F650" s="15" t="s">
        <v>43</v>
      </c>
      <c r="G650" s="15" t="s">
        <v>104</v>
      </c>
      <c r="H650" s="22">
        <v>4921</v>
      </c>
      <c r="I650" s="27">
        <v>46201</v>
      </c>
      <c r="J650" s="27">
        <v>46213</v>
      </c>
      <c r="K650" s="28"/>
      <c r="L650" s="29">
        <f>SUM(TabProd[[#This Row],[Personal]:[Engineering]])</f>
        <v>0</v>
      </c>
      <c r="M650" s="31" t="str">
        <f>IF(TabProd[[#This Row],[Amount Charged]]&lt;&gt;TabProd[[#This Row],[Value]],TabProd[[#This Row],[Amount Charged]]-TabProd[[#This Row],[Value]],"")</f>
        <v/>
      </c>
      <c r="N650" s="24">
        <v>5903</v>
      </c>
      <c r="O650" s="27"/>
      <c r="P650" s="37"/>
      <c r="Q650" s="34"/>
      <c r="R650" s="16"/>
      <c r="S650" s="15" t="str">
        <f t="shared" si="48"/>
        <v/>
      </c>
      <c r="T650" s="38"/>
      <c r="U650" s="34"/>
      <c r="V650" s="16"/>
      <c r="W650" s="15" t="str">
        <f t="shared" si="49"/>
        <v/>
      </c>
      <c r="X650" s="23">
        <f>TabProd[[#This Row],[Value]]-TabProd[[#This Row],[InvoiceTotal Value]]-TabProd[[#This Row],[Rental Equipment Invoice Value]]+AR650</f>
        <v>0</v>
      </c>
      <c r="Y650" s="14"/>
      <c r="Z650" s="14"/>
      <c r="AA650" s="15">
        <f t="shared" si="50"/>
        <v>0</v>
      </c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20">
        <f t="shared" si="51"/>
        <v>0</v>
      </c>
      <c r="AQ650" s="13" t="str">
        <f>IF(TabProd[[#This Row],[Total Daily]]=0,"",TabProd[[#This Row],[Total]]/TabProd[[#This Row],[Total Daily]])</f>
        <v/>
      </c>
    </row>
    <row r="651" spans="1:43" x14ac:dyDescent="0.3">
      <c r="A651" s="26">
        <v>46174</v>
      </c>
      <c r="B651" s="24"/>
      <c r="C651" s="14"/>
      <c r="D651" s="22">
        <v>3737</v>
      </c>
      <c r="E651" s="15" t="s">
        <v>12</v>
      </c>
      <c r="F651" s="15" t="s">
        <v>50</v>
      </c>
      <c r="G651" s="15" t="s">
        <v>142</v>
      </c>
      <c r="H651" s="22">
        <v>5471</v>
      </c>
      <c r="I651" s="27">
        <v>46176</v>
      </c>
      <c r="J651" s="27">
        <v>46188</v>
      </c>
      <c r="K651" s="28"/>
      <c r="L651" s="29">
        <f>SUM(TabProd[[#This Row],[Personal]:[Engineering]])</f>
        <v>0</v>
      </c>
      <c r="M651" s="31" t="str">
        <f>IF(TabProd[[#This Row],[Amount Charged]]&lt;&gt;TabProd[[#This Row],[Value]],TabProd[[#This Row],[Amount Charged]]-TabProd[[#This Row],[Value]],"")</f>
        <v/>
      </c>
      <c r="N651" s="24">
        <v>5814</v>
      </c>
      <c r="O651" s="27"/>
      <c r="P651" s="37"/>
      <c r="Q651" s="34"/>
      <c r="R651" s="16"/>
      <c r="S651" s="15" t="str">
        <f t="shared" si="48"/>
        <v/>
      </c>
      <c r="T651" s="38"/>
      <c r="U651" s="34"/>
      <c r="V651" s="16"/>
      <c r="W651" s="15" t="str">
        <f t="shared" si="49"/>
        <v/>
      </c>
      <c r="X651" s="23">
        <f>TabProd[[#This Row],[Value]]-TabProd[[#This Row],[InvoiceTotal Value]]-TabProd[[#This Row],[Rental Equipment Invoice Value]]+AR651</f>
        <v>0</v>
      </c>
      <c r="Y651" s="14"/>
      <c r="Z651" s="14"/>
      <c r="AA651" s="15">
        <f t="shared" si="50"/>
        <v>0</v>
      </c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20">
        <f t="shared" si="51"/>
        <v>0</v>
      </c>
      <c r="AQ651" s="13" t="str">
        <f>IF(TabProd[[#This Row],[Total Daily]]=0,"",TabProd[[#This Row],[Total]]/TabProd[[#This Row],[Total Daily]])</f>
        <v/>
      </c>
    </row>
    <row r="652" spans="1:43" x14ac:dyDescent="0.3">
      <c r="A652" s="26">
        <v>46174</v>
      </c>
      <c r="B652" s="24"/>
      <c r="C652" s="14"/>
      <c r="D652" s="22">
        <v>3791</v>
      </c>
      <c r="E652" s="15" t="s">
        <v>10</v>
      </c>
      <c r="F652" s="15" t="s">
        <v>50</v>
      </c>
      <c r="G652" s="15" t="s">
        <v>142</v>
      </c>
      <c r="H652" s="22">
        <v>5628</v>
      </c>
      <c r="I652" s="27">
        <v>46190</v>
      </c>
      <c r="J652" s="27">
        <v>46190</v>
      </c>
      <c r="K652" s="28"/>
      <c r="L652" s="29">
        <f>SUM(TabProd[[#This Row],[Personal]:[Engineering]])</f>
        <v>0</v>
      </c>
      <c r="M652" s="31" t="str">
        <f>IF(TabProd[[#This Row],[Amount Charged]]&lt;&gt;TabProd[[#This Row],[Value]],TabProd[[#This Row],[Amount Charged]]-TabProd[[#This Row],[Value]],"")</f>
        <v/>
      </c>
      <c r="N652" s="24">
        <v>5895</v>
      </c>
      <c r="O652" s="27"/>
      <c r="P652" s="37"/>
      <c r="Q652" s="34"/>
      <c r="R652" s="16"/>
      <c r="S652" s="15" t="str">
        <f t="shared" si="48"/>
        <v/>
      </c>
      <c r="T652" s="38"/>
      <c r="U652" s="34"/>
      <c r="V652" s="16"/>
      <c r="W652" s="15" t="str">
        <f t="shared" si="49"/>
        <v/>
      </c>
      <c r="X652" s="23">
        <f>TabProd[[#This Row],[Value]]-TabProd[[#This Row],[InvoiceTotal Value]]-TabProd[[#This Row],[Rental Equipment Invoice Value]]+AR652</f>
        <v>0</v>
      </c>
      <c r="Y652" s="14"/>
      <c r="Z652" s="14"/>
      <c r="AA652" s="15">
        <f t="shared" si="50"/>
        <v>0</v>
      </c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20">
        <f t="shared" si="51"/>
        <v>0</v>
      </c>
      <c r="AQ652" s="13" t="str">
        <f>IF(TabProd[[#This Row],[Total Daily]]=0,"",TabProd[[#This Row],[Total]]/TabProd[[#This Row],[Total Daily]])</f>
        <v/>
      </c>
    </row>
    <row r="653" spans="1:43" x14ac:dyDescent="0.3">
      <c r="A653" s="26">
        <v>46174</v>
      </c>
      <c r="B653" s="24"/>
      <c r="C653" s="14"/>
      <c r="D653" s="22">
        <v>3731</v>
      </c>
      <c r="E653" s="15" t="s">
        <v>13</v>
      </c>
      <c r="F653" s="15" t="s">
        <v>43</v>
      </c>
      <c r="G653" s="15" t="s">
        <v>104</v>
      </c>
      <c r="H653" s="22">
        <v>5473</v>
      </c>
      <c r="I653" s="27">
        <v>46187</v>
      </c>
      <c r="J653" s="27">
        <v>46208</v>
      </c>
      <c r="K653" s="28"/>
      <c r="L653" s="29">
        <f>SUM(TabProd[[#This Row],[Personal]:[Engineering]])</f>
        <v>0</v>
      </c>
      <c r="M653" s="31" t="str">
        <f>IF(TabProd[[#This Row],[Amount Charged]]&lt;&gt;TabProd[[#This Row],[Value]],TabProd[[#This Row],[Amount Charged]]-TabProd[[#This Row],[Value]],"")</f>
        <v/>
      </c>
      <c r="N653" s="24">
        <v>5904</v>
      </c>
      <c r="O653" s="27"/>
      <c r="P653" s="37"/>
      <c r="Q653" s="34"/>
      <c r="R653" s="16"/>
      <c r="S653" s="15" t="str">
        <f t="shared" si="48"/>
        <v/>
      </c>
      <c r="T653" s="38"/>
      <c r="U653" s="34"/>
      <c r="V653" s="16"/>
      <c r="W653" s="15" t="str">
        <f t="shared" si="49"/>
        <v/>
      </c>
      <c r="X653" s="23">
        <f>TabProd[[#This Row],[Value]]-TabProd[[#This Row],[InvoiceTotal Value]]-TabProd[[#This Row],[Rental Equipment Invoice Value]]+AR653</f>
        <v>0</v>
      </c>
      <c r="Y653" s="14"/>
      <c r="Z653" s="14"/>
      <c r="AA653" s="15">
        <f t="shared" si="50"/>
        <v>0</v>
      </c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20">
        <f t="shared" si="51"/>
        <v>0</v>
      </c>
      <c r="AQ653" s="13" t="str">
        <f>IF(TabProd[[#This Row],[Total Daily]]=0,"",TabProd[[#This Row],[Total]]/TabProd[[#This Row],[Total Daily]])</f>
        <v/>
      </c>
    </row>
    <row r="654" spans="1:43" x14ac:dyDescent="0.3">
      <c r="A654" s="26">
        <v>46204</v>
      </c>
      <c r="B654" s="24"/>
      <c r="C654" s="14"/>
      <c r="D654" s="22">
        <v>3731</v>
      </c>
      <c r="E654" s="15" t="s">
        <v>13</v>
      </c>
      <c r="F654" s="15" t="s">
        <v>43</v>
      </c>
      <c r="G654" s="15" t="s">
        <v>104</v>
      </c>
      <c r="H654" s="22">
        <v>5473</v>
      </c>
      <c r="I654" s="27">
        <v>46187</v>
      </c>
      <c r="J654" s="27">
        <v>46208</v>
      </c>
      <c r="K654" s="28"/>
      <c r="L654" s="29">
        <f>SUM(TabProd[[#This Row],[Personal]:[Engineering]])</f>
        <v>0</v>
      </c>
      <c r="M654" s="31" t="str">
        <f>IF(TabProd[[#This Row],[Amount Charged]]&lt;&gt;TabProd[[#This Row],[Value]],TabProd[[#This Row],[Amount Charged]]-TabProd[[#This Row],[Value]],"")</f>
        <v/>
      </c>
      <c r="N654" s="24">
        <v>5904</v>
      </c>
      <c r="O654" s="27"/>
      <c r="P654" s="37"/>
      <c r="Q654" s="34"/>
      <c r="R654" s="16"/>
      <c r="S654" s="15" t="str">
        <f t="shared" si="48"/>
        <v/>
      </c>
      <c r="T654" s="38"/>
      <c r="U654" s="34"/>
      <c r="V654" s="16"/>
      <c r="W654" s="15" t="str">
        <f t="shared" si="49"/>
        <v/>
      </c>
      <c r="X654" s="23">
        <f>TabProd[[#This Row],[Value]]-TabProd[[#This Row],[InvoiceTotal Value]]-TabProd[[#This Row],[Rental Equipment Invoice Value]]+AR654</f>
        <v>0</v>
      </c>
      <c r="Y654" s="14"/>
      <c r="Z654" s="14"/>
      <c r="AA654" s="15">
        <f t="shared" si="50"/>
        <v>0</v>
      </c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20">
        <f t="shared" si="51"/>
        <v>0</v>
      </c>
      <c r="AQ654" s="13" t="str">
        <f>IF(TabProd[[#This Row],[Total Daily]]=0,"",TabProd[[#This Row],[Total]]/TabProd[[#This Row],[Total Daily]])</f>
        <v/>
      </c>
    </row>
    <row r="655" spans="1:43" x14ac:dyDescent="0.3">
      <c r="A655" s="26">
        <v>46174</v>
      </c>
      <c r="B655" s="24"/>
      <c r="C655" s="14"/>
      <c r="D655" s="22">
        <v>3776</v>
      </c>
      <c r="E655" s="15" t="s">
        <v>13</v>
      </c>
      <c r="F655" s="15" t="s">
        <v>49</v>
      </c>
      <c r="G655" s="15" t="s">
        <v>3233</v>
      </c>
      <c r="H655" s="22">
        <v>5522</v>
      </c>
      <c r="I655" s="27">
        <v>46182</v>
      </c>
      <c r="J655" s="27">
        <v>46191</v>
      </c>
      <c r="K655" s="28"/>
      <c r="L655" s="29">
        <f>SUM(TabProd[[#This Row],[Personal]:[Engineering]])</f>
        <v>47867.3</v>
      </c>
      <c r="M655" s="31">
        <f>IF(TabProd[[#This Row],[Amount Charged]]&lt;&gt;TabProd[[#This Row],[Value]],TabProd[[#This Row],[Amount Charged]]-TabProd[[#This Row],[Value]],"")</f>
        <v>-47867.3</v>
      </c>
      <c r="N655" s="24">
        <v>5838</v>
      </c>
      <c r="O655" s="27"/>
      <c r="P655" s="37"/>
      <c r="Q655" s="34"/>
      <c r="R655" s="16"/>
      <c r="S655" s="15" t="str">
        <f t="shared" si="48"/>
        <v/>
      </c>
      <c r="T655" s="38"/>
      <c r="U655" s="34"/>
      <c r="V655" s="16"/>
      <c r="W655" s="15" t="str">
        <f t="shared" si="49"/>
        <v/>
      </c>
      <c r="X655" s="23">
        <f>TabProd[[#This Row],[Value]]-TabProd[[#This Row],[InvoiceTotal Value]]-TabProd[[#This Row],[Rental Equipment Invoice Value]]+AR655</f>
        <v>47867.3</v>
      </c>
      <c r="Y655" s="14">
        <v>12</v>
      </c>
      <c r="Z655" s="14">
        <v>6</v>
      </c>
      <c r="AA655" s="15">
        <f t="shared" si="50"/>
        <v>18</v>
      </c>
      <c r="AB655" s="13">
        <v>22738.28</v>
      </c>
      <c r="AC655" s="13">
        <v>5684.57</v>
      </c>
      <c r="AD655" s="13">
        <v>10582.12</v>
      </c>
      <c r="AE655" s="13">
        <v>760.73</v>
      </c>
      <c r="AF655" s="13"/>
      <c r="AG655" s="13">
        <v>4881.6000000000004</v>
      </c>
      <c r="AH655" s="13">
        <v>3220</v>
      </c>
      <c r="AI655" s="13"/>
      <c r="AJ655" s="13"/>
      <c r="AK655" s="13"/>
      <c r="AL655" s="13"/>
      <c r="AM655" s="13"/>
      <c r="AN655" s="13"/>
      <c r="AO655" s="13"/>
      <c r="AP655" s="20">
        <f t="shared" si="51"/>
        <v>47867.3</v>
      </c>
      <c r="AQ655" s="13">
        <f>IF(TabProd[[#This Row],[Total Daily]]=0,"",TabProd[[#This Row],[Total]]/TabProd[[#This Row],[Total Daily]])</f>
        <v>2659.2944444444447</v>
      </c>
    </row>
    <row r="656" spans="1:43" x14ac:dyDescent="0.3">
      <c r="A656" s="26">
        <v>46174</v>
      </c>
      <c r="B656" s="24"/>
      <c r="C656" s="14"/>
      <c r="D656" s="22">
        <v>3778</v>
      </c>
      <c r="E656" s="15" t="s">
        <v>13</v>
      </c>
      <c r="F656" s="15" t="s">
        <v>1216</v>
      </c>
      <c r="G656" s="15" t="s">
        <v>1261</v>
      </c>
      <c r="H656" s="22">
        <v>5603</v>
      </c>
      <c r="I656" s="27">
        <v>46176</v>
      </c>
      <c r="J656" s="27">
        <v>46192</v>
      </c>
      <c r="K656" s="28">
        <v>189446.38</v>
      </c>
      <c r="L656" s="29">
        <f>SUM(TabProd[[#This Row],[Personal]:[Engineering]])</f>
        <v>189446.38</v>
      </c>
      <c r="M656" s="31" t="str">
        <f>IF(TabProd[[#This Row],[Amount Charged]]&lt;&gt;TabProd[[#This Row],[Value]],TabProd[[#This Row],[Amount Charged]]-TabProd[[#This Row],[Value]],"")</f>
        <v/>
      </c>
      <c r="N656" s="24">
        <v>5854</v>
      </c>
      <c r="O656" s="27">
        <v>46203</v>
      </c>
      <c r="P656" s="37"/>
      <c r="Q656" s="34"/>
      <c r="R656" s="16"/>
      <c r="S656" s="15" t="str">
        <f t="shared" si="48"/>
        <v/>
      </c>
      <c r="T656" s="38"/>
      <c r="U656" s="34"/>
      <c r="V656" s="16"/>
      <c r="W656" s="15" t="str">
        <f t="shared" si="49"/>
        <v/>
      </c>
      <c r="X656" s="23">
        <f>TabProd[[#This Row],[Value]]-TabProd[[#This Row],[InvoiceTotal Value]]-TabProd[[#This Row],[Rental Equipment Invoice Value]]+AR656</f>
        <v>189446.38</v>
      </c>
      <c r="Y656" s="14">
        <v>72</v>
      </c>
      <c r="Z656" s="14">
        <v>5</v>
      </c>
      <c r="AA656" s="15">
        <f t="shared" si="50"/>
        <v>77</v>
      </c>
      <c r="AB656" s="13">
        <v>170394</v>
      </c>
      <c r="AC656" s="13">
        <v>5737.5</v>
      </c>
      <c r="AD656" s="13">
        <v>6040.5</v>
      </c>
      <c r="AE656" s="13">
        <v>579.6</v>
      </c>
      <c r="AF656" s="13"/>
      <c r="AG656" s="13">
        <v>6400</v>
      </c>
      <c r="AH656" s="13">
        <v>294.77999999999997</v>
      </c>
      <c r="AI656" s="13"/>
      <c r="AJ656" s="13"/>
      <c r="AK656" s="13"/>
      <c r="AL656" s="13"/>
      <c r="AM656" s="13"/>
      <c r="AN656" s="13"/>
      <c r="AO656" s="13"/>
      <c r="AP656" s="20">
        <f t="shared" si="51"/>
        <v>189446.38</v>
      </c>
      <c r="AQ656" s="13">
        <f>IF(TabProd[[#This Row],[Total Daily]]=0,"",TabProd[[#This Row],[Total]]/TabProd[[#This Row],[Total Daily]])</f>
        <v>2460.3425974025977</v>
      </c>
    </row>
    <row r="657" spans="1:43" x14ac:dyDescent="0.3">
      <c r="A657" s="26">
        <v>46174</v>
      </c>
      <c r="B657" s="24"/>
      <c r="C657" s="14"/>
      <c r="D657" s="22">
        <v>3789</v>
      </c>
      <c r="E657" s="15" t="s">
        <v>3168</v>
      </c>
      <c r="F657" s="15" t="s">
        <v>49</v>
      </c>
      <c r="G657" s="15" t="s">
        <v>181</v>
      </c>
      <c r="H657" s="22">
        <v>5621</v>
      </c>
      <c r="I657" s="27">
        <v>46187</v>
      </c>
      <c r="J657" s="27">
        <v>46192</v>
      </c>
      <c r="K657" s="28">
        <v>85755.5</v>
      </c>
      <c r="L657" s="29">
        <f>SUM(TabProd[[#This Row],[Personal]:[Engineering]])</f>
        <v>85755.5</v>
      </c>
      <c r="M657" s="31" t="str">
        <f>IF(TabProd[[#This Row],[Amount Charged]]&lt;&gt;TabProd[[#This Row],[Value]],TabProd[[#This Row],[Amount Charged]]-TabProd[[#This Row],[Value]],"")</f>
        <v/>
      </c>
      <c r="N657" s="24">
        <v>5855</v>
      </c>
      <c r="O657" s="27">
        <v>46204</v>
      </c>
      <c r="P657" s="37"/>
      <c r="Q657" s="34"/>
      <c r="R657" s="16"/>
      <c r="S657" s="15" t="str">
        <f t="shared" ref="S657:S688" si="52">IF(R657="","",R657-J657)</f>
        <v/>
      </c>
      <c r="T657" s="38"/>
      <c r="U657" s="34"/>
      <c r="V657" s="16"/>
      <c r="W657" s="15" t="str">
        <f t="shared" ref="W657:W688" si="53">IF(V657="","",V657-J657)</f>
        <v/>
      </c>
      <c r="X657" s="23">
        <f>TabProd[[#This Row],[Value]]-TabProd[[#This Row],[InvoiceTotal Value]]-TabProd[[#This Row],[Rental Equipment Invoice Value]]+AR657</f>
        <v>85755.5</v>
      </c>
      <c r="Y657" s="14">
        <v>24</v>
      </c>
      <c r="Z657" s="14"/>
      <c r="AA657" s="15">
        <f t="shared" ref="AA657:AA688" si="54">SUM(Y657:Z657)</f>
        <v>24</v>
      </c>
      <c r="AB657" s="13">
        <v>49126.16</v>
      </c>
      <c r="AC657" s="13"/>
      <c r="AD657" s="13">
        <v>17100.2</v>
      </c>
      <c r="AE657" s="13">
        <v>14400</v>
      </c>
      <c r="AF657" s="13"/>
      <c r="AG657" s="13">
        <v>4235.3500000000004</v>
      </c>
      <c r="AH657" s="13">
        <v>402.5</v>
      </c>
      <c r="AI657" s="13"/>
      <c r="AJ657" s="13"/>
      <c r="AK657" s="13"/>
      <c r="AL657" s="13">
        <v>491.29</v>
      </c>
      <c r="AM657" s="13"/>
      <c r="AN657" s="13"/>
      <c r="AO657" s="13"/>
      <c r="AP657" s="20">
        <f t="shared" ref="AP657:AP688" si="55">SUM(AB657:AO657)</f>
        <v>85755.5</v>
      </c>
      <c r="AQ657" s="13">
        <f>IF(TabProd[[#This Row],[Total Daily]]=0,"",TabProd[[#This Row],[Total]]/TabProd[[#This Row],[Total Daily]])</f>
        <v>3573.1458333333335</v>
      </c>
    </row>
    <row r="658" spans="1:43" x14ac:dyDescent="0.3">
      <c r="A658" s="26">
        <v>46174</v>
      </c>
      <c r="B658" s="24"/>
      <c r="C658" s="14"/>
      <c r="D658" s="22">
        <v>3790</v>
      </c>
      <c r="E658" s="15" t="s">
        <v>3235</v>
      </c>
      <c r="F658" s="15" t="s">
        <v>50</v>
      </c>
      <c r="G658" s="15" t="s">
        <v>142</v>
      </c>
      <c r="H658" s="22">
        <v>5622</v>
      </c>
      <c r="I658" s="27">
        <v>46186</v>
      </c>
      <c r="J658" s="27">
        <v>46192</v>
      </c>
      <c r="K658" s="28"/>
      <c r="L658" s="29">
        <f>SUM(TabProd[[#This Row],[Personal]:[Engineering]])</f>
        <v>0</v>
      </c>
      <c r="M658" s="31" t="str">
        <f>IF(TabProd[[#This Row],[Amount Charged]]&lt;&gt;TabProd[[#This Row],[Value]],TabProd[[#This Row],[Amount Charged]]-TabProd[[#This Row],[Value]],"")</f>
        <v/>
      </c>
      <c r="N658" s="24">
        <v>5894</v>
      </c>
      <c r="O658" s="27"/>
      <c r="P658" s="37"/>
      <c r="Q658" s="34"/>
      <c r="R658" s="16"/>
      <c r="S658" s="15" t="str">
        <f t="shared" si="52"/>
        <v/>
      </c>
      <c r="T658" s="38"/>
      <c r="U658" s="34"/>
      <c r="V658" s="16"/>
      <c r="W658" s="15" t="str">
        <f t="shared" si="53"/>
        <v/>
      </c>
      <c r="X658" s="23">
        <f>TabProd[[#This Row],[Value]]-TabProd[[#This Row],[InvoiceTotal Value]]-TabProd[[#This Row],[Rental Equipment Invoice Value]]+AR658</f>
        <v>0</v>
      </c>
      <c r="Y658" s="14"/>
      <c r="Z658" s="14"/>
      <c r="AA658" s="15">
        <f t="shared" si="54"/>
        <v>0</v>
      </c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20">
        <f t="shared" si="55"/>
        <v>0</v>
      </c>
      <c r="AQ658" s="13" t="str">
        <f>IF(TabProd[[#This Row],[Total Daily]]=0,"",TabProd[[#This Row],[Total]]/TabProd[[#This Row],[Total Daily]])</f>
        <v/>
      </c>
    </row>
    <row r="659" spans="1:43" x14ac:dyDescent="0.3">
      <c r="A659" s="26">
        <v>46174</v>
      </c>
      <c r="B659" s="24"/>
      <c r="C659" s="14"/>
      <c r="D659" s="22">
        <v>3745</v>
      </c>
      <c r="E659" s="15" t="s">
        <v>10</v>
      </c>
      <c r="F659" s="15" t="s">
        <v>28</v>
      </c>
      <c r="G659" s="15" t="s">
        <v>158</v>
      </c>
      <c r="H659" s="22">
        <v>5523</v>
      </c>
      <c r="I659" s="27">
        <v>46202</v>
      </c>
      <c r="J659" s="27">
        <v>46217</v>
      </c>
      <c r="K659" s="28"/>
      <c r="L659" s="29">
        <f>SUM(TabProd[[#This Row],[Personal]:[Engineering]])</f>
        <v>0</v>
      </c>
      <c r="M659" s="31" t="str">
        <f>IF(TabProd[[#This Row],[Amount Charged]]&lt;&gt;TabProd[[#This Row],[Value]],TabProd[[#This Row],[Amount Charged]]-TabProd[[#This Row],[Value]],"")</f>
        <v/>
      </c>
      <c r="N659" s="24"/>
      <c r="O659" s="27"/>
      <c r="P659" s="37"/>
      <c r="Q659" s="34"/>
      <c r="R659" s="16"/>
      <c r="S659" s="15" t="str">
        <f t="shared" si="52"/>
        <v/>
      </c>
      <c r="T659" s="38"/>
      <c r="U659" s="34"/>
      <c r="V659" s="16"/>
      <c r="W659" s="15" t="str">
        <f t="shared" si="53"/>
        <v/>
      </c>
      <c r="X659" s="23">
        <f>TabProd[[#This Row],[Value]]-TabProd[[#This Row],[InvoiceTotal Value]]-TabProd[[#This Row],[Rental Equipment Invoice Value]]+AR659</f>
        <v>0</v>
      </c>
      <c r="Y659" s="14"/>
      <c r="Z659" s="14"/>
      <c r="AA659" s="15">
        <f t="shared" si="54"/>
        <v>0</v>
      </c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20">
        <f t="shared" si="55"/>
        <v>0</v>
      </c>
      <c r="AQ659" s="13" t="str">
        <f>IF(TabProd[[#This Row],[Total Daily]]=0,"",TabProd[[#This Row],[Total]]/TabProd[[#This Row],[Total Daily]])</f>
        <v/>
      </c>
    </row>
    <row r="660" spans="1:43" x14ac:dyDescent="0.3">
      <c r="A660" s="26">
        <v>46204</v>
      </c>
      <c r="B660" s="24"/>
      <c r="C660" s="14"/>
      <c r="D660" s="22">
        <v>3745</v>
      </c>
      <c r="E660" s="15" t="s">
        <v>10</v>
      </c>
      <c r="F660" s="15" t="s">
        <v>28</v>
      </c>
      <c r="G660" s="15" t="s">
        <v>158</v>
      </c>
      <c r="H660" s="22">
        <v>5523</v>
      </c>
      <c r="I660" s="27">
        <v>46202</v>
      </c>
      <c r="J660" s="27">
        <v>46217</v>
      </c>
      <c r="K660" s="28"/>
      <c r="L660" s="29">
        <f>SUM(TabProd[[#This Row],[Personal]:[Engineering]])</f>
        <v>0</v>
      </c>
      <c r="M660" s="31" t="str">
        <f>IF(TabProd[[#This Row],[Amount Charged]]&lt;&gt;TabProd[[#This Row],[Value]],TabProd[[#This Row],[Amount Charged]]-TabProd[[#This Row],[Value]],"")</f>
        <v/>
      </c>
      <c r="N660" s="24"/>
      <c r="O660" s="27"/>
      <c r="P660" s="37"/>
      <c r="Q660" s="34"/>
      <c r="R660" s="16"/>
      <c r="S660" s="15" t="str">
        <f t="shared" si="52"/>
        <v/>
      </c>
      <c r="T660" s="38"/>
      <c r="U660" s="34"/>
      <c r="V660" s="16"/>
      <c r="W660" s="15" t="str">
        <f t="shared" si="53"/>
        <v/>
      </c>
      <c r="X660" s="23">
        <f>TabProd[[#This Row],[Value]]-TabProd[[#This Row],[InvoiceTotal Value]]-TabProd[[#This Row],[Rental Equipment Invoice Value]]+AR660</f>
        <v>0</v>
      </c>
      <c r="Y660" s="14"/>
      <c r="Z660" s="14"/>
      <c r="AA660" s="15">
        <f t="shared" si="54"/>
        <v>0</v>
      </c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20">
        <f t="shared" si="55"/>
        <v>0</v>
      </c>
      <c r="AQ660" s="13" t="str">
        <f>IF(TabProd[[#This Row],[Total Daily]]=0,"",TabProd[[#This Row],[Total]]/TabProd[[#This Row],[Total Daily]])</f>
        <v/>
      </c>
    </row>
    <row r="661" spans="1:43" x14ac:dyDescent="0.3">
      <c r="A661" s="26">
        <v>46174</v>
      </c>
      <c r="B661" s="24"/>
      <c r="C661" s="14"/>
      <c r="D661" s="22">
        <v>3748</v>
      </c>
      <c r="E661" s="15" t="s">
        <v>10</v>
      </c>
      <c r="F661" s="15" t="s">
        <v>50</v>
      </c>
      <c r="G661" s="15" t="s">
        <v>144</v>
      </c>
      <c r="H661" s="22">
        <v>5544</v>
      </c>
      <c r="I661" s="27">
        <v>46199</v>
      </c>
      <c r="J661" s="27">
        <v>46213</v>
      </c>
      <c r="K661" s="28"/>
      <c r="L661" s="29">
        <f>SUM(TabProd[[#This Row],[Personal]:[Engineering]])</f>
        <v>0</v>
      </c>
      <c r="M661" s="31" t="str">
        <f>IF(TabProd[[#This Row],[Amount Charged]]&lt;&gt;TabProd[[#This Row],[Value]],TabProd[[#This Row],[Amount Charged]]-TabProd[[#This Row],[Value]],"")</f>
        <v/>
      </c>
      <c r="N661" s="24"/>
      <c r="O661" s="27"/>
      <c r="P661" s="37"/>
      <c r="Q661" s="34"/>
      <c r="R661" s="16"/>
      <c r="S661" s="15" t="str">
        <f t="shared" si="52"/>
        <v/>
      </c>
      <c r="T661" s="38"/>
      <c r="U661" s="34"/>
      <c r="V661" s="16"/>
      <c r="W661" s="15" t="str">
        <f t="shared" si="53"/>
        <v/>
      </c>
      <c r="X661" s="23">
        <f>TabProd[[#This Row],[Value]]-TabProd[[#This Row],[InvoiceTotal Value]]-TabProd[[#This Row],[Rental Equipment Invoice Value]]+AR661</f>
        <v>0</v>
      </c>
      <c r="Y661" s="14"/>
      <c r="Z661" s="14"/>
      <c r="AA661" s="15">
        <f t="shared" si="54"/>
        <v>0</v>
      </c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20">
        <f t="shared" si="55"/>
        <v>0</v>
      </c>
      <c r="AQ661" s="13" t="str">
        <f>IF(TabProd[[#This Row],[Total Daily]]=0,"",TabProd[[#This Row],[Total]]/TabProd[[#This Row],[Total Daily]])</f>
        <v/>
      </c>
    </row>
    <row r="662" spans="1:43" x14ac:dyDescent="0.3">
      <c r="A662" s="26">
        <v>46204</v>
      </c>
      <c r="B662" s="24"/>
      <c r="C662" s="14"/>
      <c r="D662" s="22">
        <v>3748</v>
      </c>
      <c r="E662" s="15" t="s">
        <v>10</v>
      </c>
      <c r="F662" s="15" t="s">
        <v>50</v>
      </c>
      <c r="G662" s="15" t="s">
        <v>144</v>
      </c>
      <c r="H662" s="22">
        <v>5544</v>
      </c>
      <c r="I662" s="27">
        <v>46199</v>
      </c>
      <c r="J662" s="27">
        <v>46213</v>
      </c>
      <c r="K662" s="28"/>
      <c r="L662" s="29">
        <f>SUM(TabProd[[#This Row],[Personal]:[Engineering]])</f>
        <v>0</v>
      </c>
      <c r="M662" s="31" t="str">
        <f>IF(TabProd[[#This Row],[Amount Charged]]&lt;&gt;TabProd[[#This Row],[Value]],TabProd[[#This Row],[Amount Charged]]-TabProd[[#This Row],[Value]],"")</f>
        <v/>
      </c>
      <c r="N662" s="24"/>
      <c r="O662" s="27"/>
      <c r="P662" s="37"/>
      <c r="Q662" s="34"/>
      <c r="R662" s="16"/>
      <c r="S662" s="15" t="str">
        <f t="shared" si="52"/>
        <v/>
      </c>
      <c r="T662" s="38"/>
      <c r="U662" s="34"/>
      <c r="V662" s="16"/>
      <c r="W662" s="15" t="str">
        <f t="shared" si="53"/>
        <v/>
      </c>
      <c r="X662" s="23">
        <f>TabProd[[#This Row],[Value]]-TabProd[[#This Row],[InvoiceTotal Value]]-TabProd[[#This Row],[Rental Equipment Invoice Value]]+AR662</f>
        <v>0</v>
      </c>
      <c r="Y662" s="14"/>
      <c r="Z662" s="14"/>
      <c r="AA662" s="15">
        <f t="shared" si="54"/>
        <v>0</v>
      </c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20">
        <f t="shared" si="55"/>
        <v>0</v>
      </c>
      <c r="AQ662" s="13" t="str">
        <f>IF(TabProd[[#This Row],[Total Daily]]=0,"",TabProd[[#This Row],[Total]]/TabProd[[#This Row],[Total Daily]])</f>
        <v/>
      </c>
    </row>
    <row r="663" spans="1:43" x14ac:dyDescent="0.3">
      <c r="A663" s="26">
        <v>46174</v>
      </c>
      <c r="B663" s="24"/>
      <c r="C663" s="14"/>
      <c r="D663" s="22">
        <v>3749</v>
      </c>
      <c r="E663" s="15" t="s">
        <v>3168</v>
      </c>
      <c r="F663" s="15" t="s">
        <v>191</v>
      </c>
      <c r="G663" s="15" t="s">
        <v>192</v>
      </c>
      <c r="H663" s="22">
        <v>5534</v>
      </c>
      <c r="I663" s="27">
        <v>46197</v>
      </c>
      <c r="J663" s="27">
        <v>46210</v>
      </c>
      <c r="K663" s="28"/>
      <c r="L663" s="29">
        <f>SUM(TabProd[[#This Row],[Personal]:[Engineering]])</f>
        <v>0</v>
      </c>
      <c r="M663" s="31" t="str">
        <f>IF(TabProd[[#This Row],[Amount Charged]]&lt;&gt;TabProd[[#This Row],[Value]],TabProd[[#This Row],[Amount Charged]]-TabProd[[#This Row],[Value]],"")</f>
        <v/>
      </c>
      <c r="N663" s="24">
        <v>5892</v>
      </c>
      <c r="O663" s="27"/>
      <c r="P663" s="37"/>
      <c r="Q663" s="34"/>
      <c r="R663" s="16"/>
      <c r="S663" s="15" t="str">
        <f t="shared" si="52"/>
        <v/>
      </c>
      <c r="T663" s="38"/>
      <c r="U663" s="34"/>
      <c r="V663" s="16"/>
      <c r="W663" s="15" t="str">
        <f t="shared" si="53"/>
        <v/>
      </c>
      <c r="X663" s="23">
        <f>TabProd[[#This Row],[Value]]-TabProd[[#This Row],[InvoiceTotal Value]]-TabProd[[#This Row],[Rental Equipment Invoice Value]]+AR663</f>
        <v>0</v>
      </c>
      <c r="Y663" s="14"/>
      <c r="Z663" s="14"/>
      <c r="AA663" s="15">
        <f t="shared" si="54"/>
        <v>0</v>
      </c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20">
        <f t="shared" si="55"/>
        <v>0</v>
      </c>
      <c r="AQ663" s="13" t="str">
        <f>IF(TabProd[[#This Row],[Total Daily]]=0,"",TabProd[[#This Row],[Total]]/TabProd[[#This Row],[Total Daily]])</f>
        <v/>
      </c>
    </row>
    <row r="664" spans="1:43" x14ac:dyDescent="0.3">
      <c r="A664" s="26">
        <v>46204</v>
      </c>
      <c r="B664" s="24"/>
      <c r="C664" s="14"/>
      <c r="D664" s="22">
        <v>3749</v>
      </c>
      <c r="E664" s="15" t="s">
        <v>3168</v>
      </c>
      <c r="F664" s="15" t="s">
        <v>191</v>
      </c>
      <c r="G664" s="15" t="s">
        <v>192</v>
      </c>
      <c r="H664" s="22">
        <v>5534</v>
      </c>
      <c r="I664" s="27">
        <v>46197</v>
      </c>
      <c r="J664" s="27">
        <v>46210</v>
      </c>
      <c r="K664" s="28"/>
      <c r="L664" s="29">
        <f>SUM(TabProd[[#This Row],[Personal]:[Engineering]])</f>
        <v>0</v>
      </c>
      <c r="M664" s="31" t="str">
        <f>IF(TabProd[[#This Row],[Amount Charged]]&lt;&gt;TabProd[[#This Row],[Value]],TabProd[[#This Row],[Amount Charged]]-TabProd[[#This Row],[Value]],"")</f>
        <v/>
      </c>
      <c r="N664" s="24">
        <v>5892</v>
      </c>
      <c r="O664" s="27"/>
      <c r="P664" s="37"/>
      <c r="Q664" s="34"/>
      <c r="R664" s="16"/>
      <c r="S664" s="15" t="str">
        <f t="shared" si="52"/>
        <v/>
      </c>
      <c r="T664" s="38"/>
      <c r="U664" s="34"/>
      <c r="V664" s="16"/>
      <c r="W664" s="15" t="str">
        <f t="shared" si="53"/>
        <v/>
      </c>
      <c r="X664" s="23">
        <f>TabProd[[#This Row],[Value]]-TabProd[[#This Row],[InvoiceTotal Value]]-TabProd[[#This Row],[Rental Equipment Invoice Value]]+AR664</f>
        <v>0</v>
      </c>
      <c r="Y664" s="14"/>
      <c r="Z664" s="14"/>
      <c r="AA664" s="15">
        <f t="shared" si="54"/>
        <v>0</v>
      </c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20">
        <f t="shared" si="55"/>
        <v>0</v>
      </c>
      <c r="AQ664" s="13" t="str">
        <f>IF(TabProd[[#This Row],[Total Daily]]=0,"",TabProd[[#This Row],[Total]]/TabProd[[#This Row],[Total Daily]])</f>
        <v/>
      </c>
    </row>
    <row r="665" spans="1:43" x14ac:dyDescent="0.3">
      <c r="A665" s="26">
        <v>46174</v>
      </c>
      <c r="B665" s="24"/>
      <c r="C665" s="14"/>
      <c r="D665" s="22">
        <v>3793</v>
      </c>
      <c r="E665" s="15" t="s">
        <v>13</v>
      </c>
      <c r="F665" s="15" t="s">
        <v>49</v>
      </c>
      <c r="G665" s="15" t="s">
        <v>3233</v>
      </c>
      <c r="H665" s="22">
        <v>5629</v>
      </c>
      <c r="I665" s="27">
        <v>46190</v>
      </c>
      <c r="J665" s="27">
        <v>46193</v>
      </c>
      <c r="K665" s="28"/>
      <c r="L665" s="29">
        <f>SUM(TabProd[[#This Row],[Personal]:[Engineering]])</f>
        <v>86225.389999999985</v>
      </c>
      <c r="M665" s="31">
        <f>IF(TabProd[[#This Row],[Amount Charged]]&lt;&gt;TabProd[[#This Row],[Value]],TabProd[[#This Row],[Amount Charged]]-TabProd[[#This Row],[Value]],"")</f>
        <v>-86225.389999999985</v>
      </c>
      <c r="N665" s="24">
        <v>5867</v>
      </c>
      <c r="O665" s="27"/>
      <c r="P665" s="37"/>
      <c r="Q665" s="34"/>
      <c r="R665" s="16"/>
      <c r="S665" s="15" t="str">
        <f t="shared" si="52"/>
        <v/>
      </c>
      <c r="T665" s="38"/>
      <c r="U665" s="34"/>
      <c r="V665" s="16"/>
      <c r="W665" s="15" t="str">
        <f t="shared" si="53"/>
        <v/>
      </c>
      <c r="X665" s="23">
        <f>TabProd[[#This Row],[Value]]-TabProd[[#This Row],[InvoiceTotal Value]]-TabProd[[#This Row],[Rental Equipment Invoice Value]]+AR665</f>
        <v>86225.389999999985</v>
      </c>
      <c r="Y665" s="14">
        <v>15</v>
      </c>
      <c r="Z665" s="14">
        <v>3</v>
      </c>
      <c r="AA665" s="15">
        <f t="shared" si="54"/>
        <v>18</v>
      </c>
      <c r="AB665" s="13">
        <v>33015.61</v>
      </c>
      <c r="AC665" s="13">
        <v>3150.35</v>
      </c>
      <c r="AD665" s="13">
        <v>19830.240000000002</v>
      </c>
      <c r="AE665" s="13">
        <v>3821.59</v>
      </c>
      <c r="AF665" s="13"/>
      <c r="AG665" s="13">
        <v>23187.599999999999</v>
      </c>
      <c r="AH665" s="13">
        <v>3220</v>
      </c>
      <c r="AI665" s="13"/>
      <c r="AJ665" s="13"/>
      <c r="AK665" s="13"/>
      <c r="AL665" s="13"/>
      <c r="AM665" s="13"/>
      <c r="AN665" s="13"/>
      <c r="AO665" s="13"/>
      <c r="AP665" s="20">
        <f t="shared" si="55"/>
        <v>86225.389999999985</v>
      </c>
      <c r="AQ665" s="13">
        <f>IF(TabProd[[#This Row],[Total Daily]]=0,"",TabProd[[#This Row],[Total]]/TabProd[[#This Row],[Total Daily]])</f>
        <v>4790.2994444444439</v>
      </c>
    </row>
    <row r="666" spans="1:43" x14ac:dyDescent="0.3">
      <c r="A666" s="26">
        <v>46174</v>
      </c>
      <c r="B666" s="24"/>
      <c r="C666" s="14"/>
      <c r="D666" s="22">
        <v>3712</v>
      </c>
      <c r="E666" s="15" t="s">
        <v>10</v>
      </c>
      <c r="F666" s="15" t="s">
        <v>26</v>
      </c>
      <c r="G666" s="15" t="s">
        <v>121</v>
      </c>
      <c r="H666" s="22">
        <v>5449</v>
      </c>
      <c r="I666" s="27">
        <v>46174</v>
      </c>
      <c r="J666" s="27">
        <v>46194</v>
      </c>
      <c r="K666" s="28"/>
      <c r="L666" s="29">
        <f>SUM(TabProd[[#This Row],[Personal]:[Engineering]])</f>
        <v>152870.75</v>
      </c>
      <c r="M666" s="31">
        <f>IF(TabProd[[#This Row],[Amount Charged]]&lt;&gt;TabProd[[#This Row],[Value]],TabProd[[#This Row],[Amount Charged]]-TabProd[[#This Row],[Value]],"")</f>
        <v>-152870.75</v>
      </c>
      <c r="N666" s="24">
        <v>5836</v>
      </c>
      <c r="O666" s="27"/>
      <c r="P666" s="37"/>
      <c r="Q666" s="34"/>
      <c r="R666" s="16"/>
      <c r="S666" s="15" t="str">
        <f t="shared" si="52"/>
        <v/>
      </c>
      <c r="T666" s="38"/>
      <c r="U666" s="34"/>
      <c r="V666" s="16"/>
      <c r="W666" s="15" t="str">
        <f t="shared" si="53"/>
        <v/>
      </c>
      <c r="X666" s="23">
        <f>TabProd[[#This Row],[Value]]-TabProd[[#This Row],[InvoiceTotal Value]]-TabProd[[#This Row],[Rental Equipment Invoice Value]]+AR666</f>
        <v>152870.75</v>
      </c>
      <c r="Y666" s="14">
        <v>60</v>
      </c>
      <c r="Z666" s="14"/>
      <c r="AA666" s="15">
        <f t="shared" si="54"/>
        <v>60</v>
      </c>
      <c r="AB666" s="13">
        <v>117048.8</v>
      </c>
      <c r="AC666" s="13"/>
      <c r="AD666" s="13">
        <v>15685.95</v>
      </c>
      <c r="AE666" s="13"/>
      <c r="AF666" s="13"/>
      <c r="AG666" s="13">
        <v>20136</v>
      </c>
      <c r="AH666" s="13"/>
      <c r="AI666" s="13"/>
      <c r="AJ666" s="13"/>
      <c r="AK666" s="13"/>
      <c r="AL666" s="13"/>
      <c r="AM666" s="13"/>
      <c r="AN666" s="13"/>
      <c r="AO666" s="13"/>
      <c r="AP666" s="20">
        <f t="shared" si="55"/>
        <v>152870.75</v>
      </c>
      <c r="AQ666" s="13">
        <f>IF(TabProd[[#This Row],[Total Daily]]=0,"",TabProd[[#This Row],[Total]]/TabProd[[#This Row],[Total Daily]])</f>
        <v>2547.8458333333333</v>
      </c>
    </row>
    <row r="667" spans="1:43" x14ac:dyDescent="0.3">
      <c r="A667" s="26">
        <v>46174</v>
      </c>
      <c r="B667" s="24"/>
      <c r="C667" s="14"/>
      <c r="D667" s="22">
        <v>3751</v>
      </c>
      <c r="E667" s="15" t="s">
        <v>3235</v>
      </c>
      <c r="F667" s="15" t="s">
        <v>50</v>
      </c>
      <c r="G667" s="15" t="s">
        <v>142</v>
      </c>
      <c r="H667" s="22">
        <v>5410</v>
      </c>
      <c r="I667" s="27">
        <v>46191</v>
      </c>
      <c r="J667" s="27">
        <v>46205</v>
      </c>
      <c r="K667" s="28"/>
      <c r="L667" s="29">
        <f>SUM(TabProd[[#This Row],[Personal]:[Engineering]])</f>
        <v>0</v>
      </c>
      <c r="M667" s="31" t="str">
        <f>IF(TabProd[[#This Row],[Amount Charged]]&lt;&gt;TabProd[[#This Row],[Value]],TabProd[[#This Row],[Amount Charged]]-TabProd[[#This Row],[Value]],"")</f>
        <v/>
      </c>
      <c r="N667" s="24"/>
      <c r="O667" s="27"/>
      <c r="P667" s="37"/>
      <c r="Q667" s="34"/>
      <c r="R667" s="16"/>
      <c r="S667" s="15" t="str">
        <f t="shared" si="52"/>
        <v/>
      </c>
      <c r="T667" s="38"/>
      <c r="U667" s="34"/>
      <c r="V667" s="16"/>
      <c r="W667" s="15" t="str">
        <f t="shared" si="53"/>
        <v/>
      </c>
      <c r="X667" s="23">
        <f>TabProd[[#This Row],[Value]]-TabProd[[#This Row],[InvoiceTotal Value]]-TabProd[[#This Row],[Rental Equipment Invoice Value]]+AR667</f>
        <v>0</v>
      </c>
      <c r="Y667" s="14"/>
      <c r="Z667" s="14"/>
      <c r="AA667" s="15">
        <f t="shared" si="54"/>
        <v>0</v>
      </c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20">
        <f t="shared" si="55"/>
        <v>0</v>
      </c>
      <c r="AQ667" s="13" t="str">
        <f>IF(TabProd[[#This Row],[Total Daily]]=0,"",TabProd[[#This Row],[Total]]/TabProd[[#This Row],[Total Daily]])</f>
        <v/>
      </c>
    </row>
    <row r="668" spans="1:43" x14ac:dyDescent="0.3">
      <c r="A668" s="26">
        <v>46204</v>
      </c>
      <c r="B668" s="24"/>
      <c r="C668" s="14"/>
      <c r="D668" s="22">
        <v>3751</v>
      </c>
      <c r="E668" s="15" t="s">
        <v>3235</v>
      </c>
      <c r="F668" s="15" t="s">
        <v>50</v>
      </c>
      <c r="G668" s="15" t="s">
        <v>142</v>
      </c>
      <c r="H668" s="22">
        <v>5410</v>
      </c>
      <c r="I668" s="27">
        <v>46191</v>
      </c>
      <c r="J668" s="27">
        <v>46205</v>
      </c>
      <c r="K668" s="28"/>
      <c r="L668" s="29">
        <f>SUM(TabProd[[#This Row],[Personal]:[Engineering]])</f>
        <v>0</v>
      </c>
      <c r="M668" s="31" t="str">
        <f>IF(TabProd[[#This Row],[Amount Charged]]&lt;&gt;TabProd[[#This Row],[Value]],TabProd[[#This Row],[Amount Charged]]-TabProd[[#This Row],[Value]],"")</f>
        <v/>
      </c>
      <c r="N668" s="24"/>
      <c r="O668" s="27"/>
      <c r="P668" s="37"/>
      <c r="Q668" s="34"/>
      <c r="R668" s="16"/>
      <c r="S668" s="15" t="str">
        <f t="shared" si="52"/>
        <v/>
      </c>
      <c r="T668" s="38"/>
      <c r="U668" s="34"/>
      <c r="V668" s="16"/>
      <c r="W668" s="15" t="str">
        <f t="shared" si="53"/>
        <v/>
      </c>
      <c r="X668" s="23">
        <f>TabProd[[#This Row],[Value]]-TabProd[[#This Row],[InvoiceTotal Value]]-TabProd[[#This Row],[Rental Equipment Invoice Value]]+AR668</f>
        <v>0</v>
      </c>
      <c r="Y668" s="14"/>
      <c r="Z668" s="14"/>
      <c r="AA668" s="15">
        <f t="shared" si="54"/>
        <v>0</v>
      </c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20">
        <f t="shared" si="55"/>
        <v>0</v>
      </c>
      <c r="AQ668" s="13" t="str">
        <f>IF(TabProd[[#This Row],[Total Daily]]=0,"",TabProd[[#This Row],[Total]]/TabProd[[#This Row],[Total Daily]])</f>
        <v/>
      </c>
    </row>
    <row r="669" spans="1:43" x14ac:dyDescent="0.3">
      <c r="A669" s="26">
        <v>46174</v>
      </c>
      <c r="B669" s="24"/>
      <c r="C669" s="14"/>
      <c r="D669" s="22">
        <v>3814</v>
      </c>
      <c r="E669" s="15" t="s">
        <v>9</v>
      </c>
      <c r="F669" s="15" t="s">
        <v>53</v>
      </c>
      <c r="G669" s="15" t="s">
        <v>135</v>
      </c>
      <c r="H669" s="22">
        <v>3610</v>
      </c>
      <c r="I669" s="27">
        <v>46181</v>
      </c>
      <c r="J669" s="27">
        <v>46195</v>
      </c>
      <c r="K669" s="28"/>
      <c r="L669" s="29">
        <f>SUM(TabProd[[#This Row],[Personal]:[Engineering]])</f>
        <v>0</v>
      </c>
      <c r="M669" s="31" t="str">
        <f>IF(TabProd[[#This Row],[Amount Charged]]&lt;&gt;TabProd[[#This Row],[Value]],TabProd[[#This Row],[Amount Charged]]-TabProd[[#This Row],[Value]],"")</f>
        <v/>
      </c>
      <c r="N669" s="24"/>
      <c r="O669" s="27"/>
      <c r="P669" s="37"/>
      <c r="Q669" s="34"/>
      <c r="R669" s="16"/>
      <c r="S669" s="15" t="str">
        <f t="shared" si="52"/>
        <v/>
      </c>
      <c r="T669" s="38"/>
      <c r="U669" s="34"/>
      <c r="V669" s="16"/>
      <c r="W669" s="15" t="str">
        <f t="shared" si="53"/>
        <v/>
      </c>
      <c r="X669" s="23">
        <f>TabProd[[#This Row],[Value]]-TabProd[[#This Row],[InvoiceTotal Value]]-TabProd[[#This Row],[Rental Equipment Invoice Value]]+AR669</f>
        <v>0</v>
      </c>
      <c r="Y669" s="14"/>
      <c r="Z669" s="14"/>
      <c r="AA669" s="15">
        <f t="shared" si="54"/>
        <v>0</v>
      </c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20">
        <f t="shared" si="55"/>
        <v>0</v>
      </c>
      <c r="AQ669" s="13" t="str">
        <f>IF(TabProd[[#This Row],[Total Daily]]=0,"",TabProd[[#This Row],[Total]]/TabProd[[#This Row],[Total Daily]])</f>
        <v/>
      </c>
    </row>
    <row r="670" spans="1:43" x14ac:dyDescent="0.3">
      <c r="A670" s="26">
        <v>46174</v>
      </c>
      <c r="B670" s="24"/>
      <c r="C670" s="14"/>
      <c r="D670" s="22">
        <v>3750</v>
      </c>
      <c r="E670" s="15" t="s">
        <v>10</v>
      </c>
      <c r="F670" s="15" t="s">
        <v>50</v>
      </c>
      <c r="G670" s="15" t="s">
        <v>142</v>
      </c>
      <c r="H670" s="22">
        <v>5549</v>
      </c>
      <c r="I670" s="27">
        <v>46176</v>
      </c>
      <c r="J670" s="27">
        <v>46196</v>
      </c>
      <c r="K670" s="28"/>
      <c r="L670" s="29">
        <f>SUM(TabProd[[#This Row],[Personal]:[Engineering]])</f>
        <v>0</v>
      </c>
      <c r="M670" s="31" t="str">
        <f>IF(TabProd[[#This Row],[Amount Charged]]&lt;&gt;TabProd[[#This Row],[Value]],TabProd[[#This Row],[Amount Charged]]-TabProd[[#This Row],[Value]],"")</f>
        <v/>
      </c>
      <c r="N670" s="24">
        <v>5891</v>
      </c>
      <c r="O670" s="27"/>
      <c r="P670" s="37"/>
      <c r="Q670" s="34"/>
      <c r="R670" s="16"/>
      <c r="S670" s="15" t="str">
        <f t="shared" si="52"/>
        <v/>
      </c>
      <c r="T670" s="38"/>
      <c r="U670" s="34"/>
      <c r="V670" s="16"/>
      <c r="W670" s="15" t="str">
        <f t="shared" si="53"/>
        <v/>
      </c>
      <c r="X670" s="23">
        <f>TabProd[[#This Row],[Value]]-TabProd[[#This Row],[InvoiceTotal Value]]-TabProd[[#This Row],[Rental Equipment Invoice Value]]+AR670</f>
        <v>0</v>
      </c>
      <c r="Y670" s="14"/>
      <c r="Z670" s="14"/>
      <c r="AA670" s="15">
        <f t="shared" si="54"/>
        <v>0</v>
      </c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20">
        <f t="shared" si="55"/>
        <v>0</v>
      </c>
      <c r="AQ670" s="13" t="str">
        <f>IF(TabProd[[#This Row],[Total Daily]]=0,"",TabProd[[#This Row],[Total]]/TabProd[[#This Row],[Total Daily]])</f>
        <v/>
      </c>
    </row>
    <row r="671" spans="1:43" x14ac:dyDescent="0.3">
      <c r="A671" s="26">
        <v>46174</v>
      </c>
      <c r="B671" s="24"/>
      <c r="C671" s="14"/>
      <c r="D671" s="22">
        <v>3742</v>
      </c>
      <c r="E671" s="15" t="s">
        <v>3168</v>
      </c>
      <c r="F671" s="15" t="s">
        <v>42</v>
      </c>
      <c r="G671" s="15" t="s">
        <v>3234</v>
      </c>
      <c r="H671" s="22">
        <v>5494</v>
      </c>
      <c r="I671" s="27">
        <v>46182</v>
      </c>
      <c r="J671" s="27">
        <v>46197</v>
      </c>
      <c r="K671" s="28"/>
      <c r="L671" s="29">
        <f>SUM(TabProd[[#This Row],[Personal]:[Engineering]])</f>
        <v>253395.1</v>
      </c>
      <c r="M671" s="31">
        <f>IF(TabProd[[#This Row],[Amount Charged]]&lt;&gt;TabProd[[#This Row],[Value]],TabProd[[#This Row],[Amount Charged]]-TabProd[[#This Row],[Value]],"")</f>
        <v>-253395.1</v>
      </c>
      <c r="N671" s="24">
        <v>5837</v>
      </c>
      <c r="O671" s="27"/>
      <c r="P671" s="37"/>
      <c r="Q671" s="34"/>
      <c r="R671" s="16"/>
      <c r="S671" s="15" t="str">
        <f t="shared" si="52"/>
        <v/>
      </c>
      <c r="T671" s="38"/>
      <c r="U671" s="34"/>
      <c r="V671" s="16"/>
      <c r="W671" s="15" t="str">
        <f t="shared" si="53"/>
        <v/>
      </c>
      <c r="X671" s="23">
        <f>TabProd[[#This Row],[Value]]-TabProd[[#This Row],[InvoiceTotal Value]]-TabProd[[#This Row],[Rental Equipment Invoice Value]]+AR671</f>
        <v>253395.1</v>
      </c>
      <c r="Y671" s="14">
        <v>48</v>
      </c>
      <c r="Z671" s="14"/>
      <c r="AA671" s="15">
        <f t="shared" si="54"/>
        <v>48</v>
      </c>
      <c r="AB671" s="13">
        <v>118409.06</v>
      </c>
      <c r="AC671" s="13"/>
      <c r="AD671" s="13">
        <v>5033.3599999999997</v>
      </c>
      <c r="AE671" s="13"/>
      <c r="AF671" s="13"/>
      <c r="AG671" s="13">
        <v>108544.64</v>
      </c>
      <c r="AH671" s="13">
        <v>7424.14</v>
      </c>
      <c r="AI671" s="13"/>
      <c r="AJ671" s="13"/>
      <c r="AK671" s="13"/>
      <c r="AL671" s="13">
        <v>13983.9</v>
      </c>
      <c r="AM671" s="13"/>
      <c r="AN671" s="13"/>
      <c r="AO671" s="13"/>
      <c r="AP671" s="20">
        <f t="shared" si="55"/>
        <v>253395.1</v>
      </c>
      <c r="AQ671" s="13">
        <f>IF(TabProd[[#This Row],[Total Daily]]=0,"",TabProd[[#This Row],[Total]]/TabProd[[#This Row],[Total Daily]])</f>
        <v>5279.0645833333338</v>
      </c>
    </row>
    <row r="672" spans="1:43" x14ac:dyDescent="0.3">
      <c r="A672" s="26">
        <v>46174</v>
      </c>
      <c r="B672" s="24"/>
      <c r="C672" s="14"/>
      <c r="D672" s="22">
        <v>3772</v>
      </c>
      <c r="E672" s="15" t="s">
        <v>3235</v>
      </c>
      <c r="F672" s="15" t="s">
        <v>50</v>
      </c>
      <c r="G672" s="15" t="s">
        <v>144</v>
      </c>
      <c r="H672" s="22">
        <v>5592</v>
      </c>
      <c r="I672" s="27">
        <v>46185</v>
      </c>
      <c r="J672" s="27">
        <v>46206</v>
      </c>
      <c r="K672" s="28"/>
      <c r="L672" s="29">
        <f>SUM(TabProd[[#This Row],[Personal]:[Engineering]])</f>
        <v>0</v>
      </c>
      <c r="M672" s="31" t="str">
        <f>IF(TabProd[[#This Row],[Amount Charged]]&lt;&gt;TabProd[[#This Row],[Value]],TabProd[[#This Row],[Amount Charged]]-TabProd[[#This Row],[Value]],"")</f>
        <v/>
      </c>
      <c r="N672" s="24">
        <v>5908</v>
      </c>
      <c r="O672" s="27"/>
      <c r="P672" s="37"/>
      <c r="Q672" s="34"/>
      <c r="R672" s="16"/>
      <c r="S672" s="15" t="str">
        <f t="shared" si="52"/>
        <v/>
      </c>
      <c r="T672" s="38"/>
      <c r="U672" s="34"/>
      <c r="V672" s="16"/>
      <c r="W672" s="15" t="str">
        <f t="shared" si="53"/>
        <v/>
      </c>
      <c r="X672" s="23">
        <f>TabProd[[#This Row],[Value]]-TabProd[[#This Row],[InvoiceTotal Value]]-TabProd[[#This Row],[Rental Equipment Invoice Value]]+AR672</f>
        <v>0</v>
      </c>
      <c r="Y672" s="14"/>
      <c r="Z672" s="14"/>
      <c r="AA672" s="15">
        <f t="shared" si="54"/>
        <v>0</v>
      </c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20">
        <f t="shared" si="55"/>
        <v>0</v>
      </c>
      <c r="AQ672" s="13" t="str">
        <f>IF(TabProd[[#This Row],[Total Daily]]=0,"",TabProd[[#This Row],[Total]]/TabProd[[#This Row],[Total Daily]])</f>
        <v/>
      </c>
    </row>
    <row r="673" spans="1:43" x14ac:dyDescent="0.3">
      <c r="A673" s="26">
        <v>46204</v>
      </c>
      <c r="B673" s="24"/>
      <c r="C673" s="14"/>
      <c r="D673" s="22">
        <v>3772</v>
      </c>
      <c r="E673" s="15" t="s">
        <v>3235</v>
      </c>
      <c r="F673" s="15" t="s">
        <v>50</v>
      </c>
      <c r="G673" s="15" t="s">
        <v>144</v>
      </c>
      <c r="H673" s="22">
        <v>5592</v>
      </c>
      <c r="I673" s="27">
        <v>46185</v>
      </c>
      <c r="J673" s="27">
        <v>46206</v>
      </c>
      <c r="K673" s="28"/>
      <c r="L673" s="29">
        <f>SUM(TabProd[[#This Row],[Personal]:[Engineering]])</f>
        <v>0</v>
      </c>
      <c r="M673" s="31" t="str">
        <f>IF(TabProd[[#This Row],[Amount Charged]]&lt;&gt;TabProd[[#This Row],[Value]],TabProd[[#This Row],[Amount Charged]]-TabProd[[#This Row],[Value]],"")</f>
        <v/>
      </c>
      <c r="N673" s="24">
        <v>5908</v>
      </c>
      <c r="O673" s="27"/>
      <c r="P673" s="37"/>
      <c r="Q673" s="34"/>
      <c r="R673" s="16"/>
      <c r="S673" s="15" t="str">
        <f t="shared" si="52"/>
        <v/>
      </c>
      <c r="T673" s="38"/>
      <c r="U673" s="34"/>
      <c r="V673" s="16"/>
      <c r="W673" s="15" t="str">
        <f t="shared" si="53"/>
        <v/>
      </c>
      <c r="X673" s="23">
        <f>TabProd[[#This Row],[Value]]-TabProd[[#This Row],[InvoiceTotal Value]]-TabProd[[#This Row],[Rental Equipment Invoice Value]]+AR673</f>
        <v>0</v>
      </c>
      <c r="Y673" s="14"/>
      <c r="Z673" s="14"/>
      <c r="AA673" s="15">
        <f t="shared" si="54"/>
        <v>0</v>
      </c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20">
        <f t="shared" si="55"/>
        <v>0</v>
      </c>
      <c r="AQ673" s="13" t="str">
        <f>IF(TabProd[[#This Row],[Total Daily]]=0,"",TabProd[[#This Row],[Total]]/TabProd[[#This Row],[Total Daily]])</f>
        <v/>
      </c>
    </row>
    <row r="674" spans="1:43" x14ac:dyDescent="0.3">
      <c r="A674" s="26">
        <v>46174</v>
      </c>
      <c r="B674" s="24"/>
      <c r="C674" s="14"/>
      <c r="D674" s="22">
        <v>3756</v>
      </c>
      <c r="E674" s="15" t="s">
        <v>10</v>
      </c>
      <c r="F674" s="15" t="s">
        <v>50</v>
      </c>
      <c r="G674" s="15" t="s">
        <v>144</v>
      </c>
      <c r="H674" s="22">
        <v>5554</v>
      </c>
      <c r="I674" s="27">
        <v>46176</v>
      </c>
      <c r="J674" s="27">
        <v>46198</v>
      </c>
      <c r="K674" s="28"/>
      <c r="L674" s="29">
        <f>SUM(TabProd[[#This Row],[Personal]:[Engineering]])</f>
        <v>163571.91</v>
      </c>
      <c r="M674" s="31">
        <f>IF(TabProd[[#This Row],[Amount Charged]]&lt;&gt;TabProd[[#This Row],[Value]],TabProd[[#This Row],[Amount Charged]]-TabProd[[#This Row],[Value]],"")</f>
        <v>-163571.91</v>
      </c>
      <c r="N674" s="24">
        <v>5864</v>
      </c>
      <c r="O674" s="27"/>
      <c r="P674" s="37"/>
      <c r="Q674" s="34"/>
      <c r="R674" s="16"/>
      <c r="S674" s="15" t="str">
        <f t="shared" si="52"/>
        <v/>
      </c>
      <c r="T674" s="38"/>
      <c r="U674" s="34"/>
      <c r="V674" s="16"/>
      <c r="W674" s="15" t="str">
        <f t="shared" si="53"/>
        <v/>
      </c>
      <c r="X674" s="23">
        <f>TabProd[[#This Row],[Value]]-TabProd[[#This Row],[InvoiceTotal Value]]-TabProd[[#This Row],[Rental Equipment Invoice Value]]+AR674</f>
        <v>163571.91</v>
      </c>
      <c r="Y674" s="14">
        <v>56</v>
      </c>
      <c r="Z674" s="14"/>
      <c r="AA674" s="15">
        <f t="shared" si="54"/>
        <v>56</v>
      </c>
      <c r="AB674" s="13">
        <v>153683.79</v>
      </c>
      <c r="AC674" s="13"/>
      <c r="AD674" s="13">
        <v>1529.5</v>
      </c>
      <c r="AE674" s="13"/>
      <c r="AF674" s="13"/>
      <c r="AG674" s="13">
        <v>7787.12</v>
      </c>
      <c r="AH674" s="13">
        <v>571.5</v>
      </c>
      <c r="AI674" s="13"/>
      <c r="AJ674" s="13"/>
      <c r="AK674" s="13"/>
      <c r="AL674" s="13"/>
      <c r="AM674" s="13"/>
      <c r="AN674" s="13"/>
      <c r="AO674" s="13"/>
      <c r="AP674" s="20">
        <f t="shared" si="55"/>
        <v>163571.91</v>
      </c>
      <c r="AQ674" s="13">
        <f>IF(TabProd[[#This Row],[Total Daily]]=0,"",TabProd[[#This Row],[Total]]/TabProd[[#This Row],[Total Daily]])</f>
        <v>2920.9269642857143</v>
      </c>
    </row>
    <row r="675" spans="1:43" x14ac:dyDescent="0.3">
      <c r="A675" s="26">
        <v>46174</v>
      </c>
      <c r="B675" s="24"/>
      <c r="C675" s="14"/>
      <c r="D675" s="22">
        <v>3773</v>
      </c>
      <c r="E675" s="15" t="s">
        <v>10</v>
      </c>
      <c r="F675" s="15" t="s">
        <v>35</v>
      </c>
      <c r="G675" s="15" t="s">
        <v>105</v>
      </c>
      <c r="H675" s="22">
        <v>5598</v>
      </c>
      <c r="I675" s="27">
        <v>46201</v>
      </c>
      <c r="J675" s="27">
        <v>46215</v>
      </c>
      <c r="K675" s="28"/>
      <c r="L675" s="29">
        <f>SUM(TabProd[[#This Row],[Personal]:[Engineering]])</f>
        <v>0</v>
      </c>
      <c r="M675" s="31" t="str">
        <f>IF(TabProd[[#This Row],[Amount Charged]]&lt;&gt;TabProd[[#This Row],[Value]],TabProd[[#This Row],[Amount Charged]]-TabProd[[#This Row],[Value]],"")</f>
        <v/>
      </c>
      <c r="N675" s="24"/>
      <c r="O675" s="27"/>
      <c r="P675" s="37"/>
      <c r="Q675" s="34"/>
      <c r="R675" s="16"/>
      <c r="S675" s="15" t="str">
        <f t="shared" si="52"/>
        <v/>
      </c>
      <c r="T675" s="38"/>
      <c r="U675" s="34"/>
      <c r="V675" s="16"/>
      <c r="W675" s="15" t="str">
        <f t="shared" si="53"/>
        <v/>
      </c>
      <c r="X675" s="23">
        <f>TabProd[[#This Row],[Value]]-TabProd[[#This Row],[InvoiceTotal Value]]-TabProd[[#This Row],[Rental Equipment Invoice Value]]+AR675</f>
        <v>0</v>
      </c>
      <c r="Y675" s="14"/>
      <c r="Z675" s="14"/>
      <c r="AA675" s="15">
        <f t="shared" si="54"/>
        <v>0</v>
      </c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20">
        <f t="shared" si="55"/>
        <v>0</v>
      </c>
      <c r="AQ675" s="13" t="str">
        <f>IF(TabProd[[#This Row],[Total Daily]]=0,"",TabProd[[#This Row],[Total]]/TabProd[[#This Row],[Total Daily]])</f>
        <v/>
      </c>
    </row>
    <row r="676" spans="1:43" x14ac:dyDescent="0.3">
      <c r="A676" s="26">
        <v>46204</v>
      </c>
      <c r="B676" s="24"/>
      <c r="C676" s="14"/>
      <c r="D676" s="22">
        <v>3773</v>
      </c>
      <c r="E676" s="15" t="s">
        <v>10</v>
      </c>
      <c r="F676" s="15" t="s">
        <v>35</v>
      </c>
      <c r="G676" s="15" t="s">
        <v>105</v>
      </c>
      <c r="H676" s="22">
        <v>5598</v>
      </c>
      <c r="I676" s="27">
        <v>46201</v>
      </c>
      <c r="J676" s="27">
        <v>46215</v>
      </c>
      <c r="K676" s="28"/>
      <c r="L676" s="29">
        <f>SUM(TabProd[[#This Row],[Personal]:[Engineering]])</f>
        <v>0</v>
      </c>
      <c r="M676" s="31" t="str">
        <f>IF(TabProd[[#This Row],[Amount Charged]]&lt;&gt;TabProd[[#This Row],[Value]],TabProd[[#This Row],[Amount Charged]]-TabProd[[#This Row],[Value]],"")</f>
        <v/>
      </c>
      <c r="N676" s="24"/>
      <c r="O676" s="27"/>
      <c r="P676" s="37"/>
      <c r="Q676" s="34"/>
      <c r="R676" s="16"/>
      <c r="S676" s="15" t="str">
        <f t="shared" si="52"/>
        <v/>
      </c>
      <c r="T676" s="38"/>
      <c r="U676" s="34"/>
      <c r="V676" s="16"/>
      <c r="W676" s="15" t="str">
        <f t="shared" si="53"/>
        <v/>
      </c>
      <c r="X676" s="23">
        <f>TabProd[[#This Row],[Value]]-TabProd[[#This Row],[InvoiceTotal Value]]-TabProd[[#This Row],[Rental Equipment Invoice Value]]+AR676</f>
        <v>0</v>
      </c>
      <c r="Y676" s="14"/>
      <c r="Z676" s="14"/>
      <c r="AA676" s="15">
        <f t="shared" si="54"/>
        <v>0</v>
      </c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20">
        <f t="shared" si="55"/>
        <v>0</v>
      </c>
      <c r="AQ676" s="13" t="str">
        <f>IF(TabProd[[#This Row],[Total Daily]]=0,"",TabProd[[#This Row],[Total]]/TabProd[[#This Row],[Total Daily]])</f>
        <v/>
      </c>
    </row>
    <row r="677" spans="1:43" x14ac:dyDescent="0.3">
      <c r="A677" s="26">
        <v>46174</v>
      </c>
      <c r="B677" s="24"/>
      <c r="C677" s="14"/>
      <c r="D677" s="22">
        <v>3767</v>
      </c>
      <c r="E677" s="15" t="s">
        <v>10</v>
      </c>
      <c r="F677" s="15" t="s">
        <v>34</v>
      </c>
      <c r="G677" s="15" t="s">
        <v>154</v>
      </c>
      <c r="H677" s="22">
        <v>5529</v>
      </c>
      <c r="I677" s="27">
        <v>46192</v>
      </c>
      <c r="J677" s="27">
        <v>46201</v>
      </c>
      <c r="K677" s="28"/>
      <c r="L677" s="29">
        <f>SUM(TabProd[[#This Row],[Personal]:[Engineering]])</f>
        <v>0</v>
      </c>
      <c r="M677" s="31" t="str">
        <f>IF(TabProd[[#This Row],[Amount Charged]]&lt;&gt;TabProd[[#This Row],[Value]],TabProd[[#This Row],[Amount Charged]]-TabProd[[#This Row],[Value]],"")</f>
        <v/>
      </c>
      <c r="N677" s="24">
        <v>5884</v>
      </c>
      <c r="O677" s="27"/>
      <c r="P677" s="37"/>
      <c r="Q677" s="34"/>
      <c r="R677" s="16"/>
      <c r="S677" s="15" t="str">
        <f t="shared" si="52"/>
        <v/>
      </c>
      <c r="T677" s="38"/>
      <c r="U677" s="34"/>
      <c r="V677" s="16"/>
      <c r="W677" s="15" t="str">
        <f t="shared" si="53"/>
        <v/>
      </c>
      <c r="X677" s="23">
        <f>TabProd[[#This Row],[Value]]-TabProd[[#This Row],[InvoiceTotal Value]]-TabProd[[#This Row],[Rental Equipment Invoice Value]]+AR677</f>
        <v>0</v>
      </c>
      <c r="Y677" s="14"/>
      <c r="Z677" s="14"/>
      <c r="AA677" s="15">
        <f t="shared" si="54"/>
        <v>0</v>
      </c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20">
        <f t="shared" si="55"/>
        <v>0</v>
      </c>
      <c r="AQ677" s="13" t="str">
        <f>IF(TabProd[[#This Row],[Total Daily]]=0,"",TabProd[[#This Row],[Total]]/TabProd[[#This Row],[Total Daily]])</f>
        <v/>
      </c>
    </row>
    <row r="678" spans="1:43" x14ac:dyDescent="0.3">
      <c r="A678" s="26">
        <v>46174</v>
      </c>
      <c r="B678" s="24"/>
      <c r="C678" s="14"/>
      <c r="D678" s="22">
        <v>3773</v>
      </c>
      <c r="E678" s="15" t="s">
        <v>10</v>
      </c>
      <c r="F678" s="15" t="s">
        <v>35</v>
      </c>
      <c r="G678" s="15" t="s">
        <v>105</v>
      </c>
      <c r="H678" s="22">
        <v>5598</v>
      </c>
      <c r="I678" s="27">
        <v>46187</v>
      </c>
      <c r="J678" s="27">
        <v>46201</v>
      </c>
      <c r="K678" s="28"/>
      <c r="L678" s="29">
        <f>SUM(TabProd[[#This Row],[Personal]:[Engineering]])</f>
        <v>39599.199999999997</v>
      </c>
      <c r="M678" s="31">
        <f>IF(TabProd[[#This Row],[Amount Charged]]&lt;&gt;TabProd[[#This Row],[Value]],TabProd[[#This Row],[Amount Charged]]-TabProd[[#This Row],[Value]],"")</f>
        <v>-39599.199999999997</v>
      </c>
      <c r="N678" s="24">
        <v>5910</v>
      </c>
      <c r="O678" s="27"/>
      <c r="P678" s="37"/>
      <c r="Q678" s="34"/>
      <c r="R678" s="16"/>
      <c r="S678" s="15" t="str">
        <f t="shared" si="52"/>
        <v/>
      </c>
      <c r="T678" s="38"/>
      <c r="U678" s="34"/>
      <c r="V678" s="16"/>
      <c r="W678" s="15" t="str">
        <f t="shared" si="53"/>
        <v/>
      </c>
      <c r="X678" s="23">
        <f>TabProd[[#This Row],[Value]]-TabProd[[#This Row],[InvoiceTotal Value]]-TabProd[[#This Row],[Rental Equipment Invoice Value]]+AR678</f>
        <v>39599.199999999997</v>
      </c>
      <c r="Y678" s="14">
        <v>14</v>
      </c>
      <c r="Z678" s="14"/>
      <c r="AA678" s="15">
        <f t="shared" si="54"/>
        <v>14</v>
      </c>
      <c r="AB678" s="13">
        <v>33320</v>
      </c>
      <c r="AC678" s="13"/>
      <c r="AD678" s="13">
        <v>1200</v>
      </c>
      <c r="AE678" s="13"/>
      <c r="AF678" s="13"/>
      <c r="AG678" s="13">
        <v>1929.2</v>
      </c>
      <c r="AH678" s="13">
        <v>3150</v>
      </c>
      <c r="AI678" s="13"/>
      <c r="AJ678" s="13"/>
      <c r="AK678" s="13"/>
      <c r="AL678" s="13"/>
      <c r="AM678" s="13"/>
      <c r="AN678" s="13"/>
      <c r="AO678" s="13"/>
      <c r="AP678" s="20">
        <f t="shared" si="55"/>
        <v>39599.199999999997</v>
      </c>
      <c r="AQ678" s="13">
        <f>IF(TabProd[[#This Row],[Total Daily]]=0,"",TabProd[[#This Row],[Total]]/TabProd[[#This Row],[Total Daily]])</f>
        <v>2828.5142857142855</v>
      </c>
    </row>
    <row r="679" spans="1:43" x14ac:dyDescent="0.3">
      <c r="A679" s="26">
        <v>46174</v>
      </c>
      <c r="B679" s="24"/>
      <c r="C679" s="14"/>
      <c r="D679" s="22">
        <v>3774</v>
      </c>
      <c r="E679" s="15" t="s">
        <v>10</v>
      </c>
      <c r="F679" s="15" t="s">
        <v>50</v>
      </c>
      <c r="G679" s="15" t="s">
        <v>142</v>
      </c>
      <c r="H679" s="22">
        <v>5596</v>
      </c>
      <c r="I679" s="27">
        <v>46177</v>
      </c>
      <c r="J679" s="27">
        <v>46201</v>
      </c>
      <c r="K679" s="28"/>
      <c r="L679" s="29">
        <f>SUM(TabProd[[#This Row],[Personal]:[Engineering]])</f>
        <v>0</v>
      </c>
      <c r="M679" s="31" t="str">
        <f>IF(TabProd[[#This Row],[Amount Charged]]&lt;&gt;TabProd[[#This Row],[Value]],TabProd[[#This Row],[Amount Charged]]-TabProd[[#This Row],[Value]],"")</f>
        <v/>
      </c>
      <c r="N679" s="24"/>
      <c r="O679" s="27"/>
      <c r="P679" s="37"/>
      <c r="Q679" s="34"/>
      <c r="R679" s="16"/>
      <c r="S679" s="15" t="str">
        <f t="shared" si="52"/>
        <v/>
      </c>
      <c r="T679" s="38"/>
      <c r="U679" s="34"/>
      <c r="V679" s="16"/>
      <c r="W679" s="15" t="str">
        <f t="shared" si="53"/>
        <v/>
      </c>
      <c r="X679" s="23">
        <f>TabProd[[#This Row],[Value]]-TabProd[[#This Row],[InvoiceTotal Value]]-TabProd[[#This Row],[Rental Equipment Invoice Value]]+AR679</f>
        <v>0</v>
      </c>
      <c r="Y679" s="14"/>
      <c r="Z679" s="14"/>
      <c r="AA679" s="15">
        <f t="shared" si="54"/>
        <v>0</v>
      </c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20">
        <f t="shared" si="55"/>
        <v>0</v>
      </c>
      <c r="AQ679" s="13" t="str">
        <f>IF(TabProd[[#This Row],[Total Daily]]=0,"",TabProd[[#This Row],[Total]]/TabProd[[#This Row],[Total Daily]])</f>
        <v/>
      </c>
    </row>
    <row r="680" spans="1:43" x14ac:dyDescent="0.3">
      <c r="A680" s="26">
        <v>46174</v>
      </c>
      <c r="B680" s="24"/>
      <c r="C680" s="14"/>
      <c r="D680" s="22">
        <v>3780</v>
      </c>
      <c r="E680" s="15" t="s">
        <v>10</v>
      </c>
      <c r="F680" s="15" t="s">
        <v>50</v>
      </c>
      <c r="G680" s="15" t="s">
        <v>102</v>
      </c>
      <c r="H680" s="22">
        <v>5604</v>
      </c>
      <c r="I680" s="27">
        <v>46184</v>
      </c>
      <c r="J680" s="27">
        <v>46201</v>
      </c>
      <c r="K680" s="28"/>
      <c r="L680" s="29">
        <f>SUM(TabProd[[#This Row],[Personal]:[Engineering]])</f>
        <v>0</v>
      </c>
      <c r="M680" s="31" t="str">
        <f>IF(TabProd[[#This Row],[Amount Charged]]&lt;&gt;TabProd[[#This Row],[Value]],TabProd[[#This Row],[Amount Charged]]-TabProd[[#This Row],[Value]],"")</f>
        <v/>
      </c>
      <c r="N680" s="24"/>
      <c r="O680" s="27"/>
      <c r="P680" s="37"/>
      <c r="Q680" s="34"/>
      <c r="R680" s="16"/>
      <c r="S680" s="15" t="str">
        <f t="shared" si="52"/>
        <v/>
      </c>
      <c r="T680" s="38"/>
      <c r="U680" s="34"/>
      <c r="V680" s="16"/>
      <c r="W680" s="15" t="str">
        <f t="shared" si="53"/>
        <v/>
      </c>
      <c r="X680" s="23">
        <f>TabProd[[#This Row],[Value]]-TabProd[[#This Row],[InvoiceTotal Value]]-TabProd[[#This Row],[Rental Equipment Invoice Value]]+AR680</f>
        <v>0</v>
      </c>
      <c r="Y680" s="14"/>
      <c r="Z680" s="14"/>
      <c r="AA680" s="15">
        <f t="shared" si="54"/>
        <v>0</v>
      </c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20">
        <f t="shared" si="55"/>
        <v>0</v>
      </c>
      <c r="AQ680" s="13" t="str">
        <f>IF(TabProd[[#This Row],[Total Daily]]=0,"",TabProd[[#This Row],[Total]]/TabProd[[#This Row],[Total Daily]])</f>
        <v/>
      </c>
    </row>
    <row r="681" spans="1:43" x14ac:dyDescent="0.3">
      <c r="A681" s="26">
        <v>46174</v>
      </c>
      <c r="B681" s="24"/>
      <c r="C681" s="14"/>
      <c r="D681" s="22">
        <v>3806</v>
      </c>
      <c r="E681" s="15" t="s">
        <v>9</v>
      </c>
      <c r="F681" s="15" t="s">
        <v>26</v>
      </c>
      <c r="G681" s="15" t="s">
        <v>123</v>
      </c>
      <c r="H681" s="22">
        <v>3380</v>
      </c>
      <c r="I681" s="27">
        <v>46188</v>
      </c>
      <c r="J681" s="27">
        <v>46201</v>
      </c>
      <c r="K681" s="28"/>
      <c r="L681" s="29">
        <f>SUM(TabProd[[#This Row],[Personal]:[Engineering]])</f>
        <v>85772.91</v>
      </c>
      <c r="M681" s="31">
        <f>IF(TabProd[[#This Row],[Amount Charged]]&lt;&gt;TabProd[[#This Row],[Value]],TabProd[[#This Row],[Amount Charged]]-TabProd[[#This Row],[Value]],"")</f>
        <v>-85772.91</v>
      </c>
      <c r="N681" s="24">
        <v>5901</v>
      </c>
      <c r="O681" s="27"/>
      <c r="P681" s="37"/>
      <c r="Q681" s="34"/>
      <c r="R681" s="16"/>
      <c r="S681" s="15" t="str">
        <f t="shared" si="52"/>
        <v/>
      </c>
      <c r="T681" s="38"/>
      <c r="U681" s="34"/>
      <c r="V681" s="16"/>
      <c r="W681" s="15" t="str">
        <f t="shared" si="53"/>
        <v/>
      </c>
      <c r="X681" s="23">
        <f>TabProd[[#This Row],[Value]]-TabProd[[#This Row],[InvoiceTotal Value]]-TabProd[[#This Row],[Rental Equipment Invoice Value]]+AR681</f>
        <v>85772.91</v>
      </c>
      <c r="Y681" s="14">
        <v>42</v>
      </c>
      <c r="Z681" s="14"/>
      <c r="AA681" s="15">
        <f t="shared" si="54"/>
        <v>42</v>
      </c>
      <c r="AB681" s="13">
        <v>82107.03</v>
      </c>
      <c r="AC681" s="13"/>
      <c r="AD681" s="13">
        <v>3665.88</v>
      </c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20">
        <f t="shared" si="55"/>
        <v>85772.91</v>
      </c>
      <c r="AQ681" s="13">
        <f>IF(TabProd[[#This Row],[Total Daily]]=0,"",TabProd[[#This Row],[Total]]/TabProd[[#This Row],[Total Daily]])</f>
        <v>2042.2121428571429</v>
      </c>
    </row>
    <row r="682" spans="1:43" x14ac:dyDescent="0.3">
      <c r="A682" s="26">
        <v>46174</v>
      </c>
      <c r="B682" s="24"/>
      <c r="C682" s="14"/>
      <c r="D682" s="22">
        <v>3782</v>
      </c>
      <c r="E682" s="15" t="s">
        <v>3235</v>
      </c>
      <c r="F682" s="15" t="s">
        <v>50</v>
      </c>
      <c r="G682" s="15" t="s">
        <v>102</v>
      </c>
      <c r="H682" s="22">
        <v>5597</v>
      </c>
      <c r="I682" s="27">
        <v>46202</v>
      </c>
      <c r="J682" s="27">
        <v>46221</v>
      </c>
      <c r="K682" s="28"/>
      <c r="L682" s="29">
        <f>SUM(TabProd[[#This Row],[Personal]:[Engineering]])</f>
        <v>0</v>
      </c>
      <c r="M682" s="31" t="str">
        <f>IF(TabProd[[#This Row],[Amount Charged]]&lt;&gt;TabProd[[#This Row],[Value]],TabProd[[#This Row],[Amount Charged]]-TabProd[[#This Row],[Value]],"")</f>
        <v/>
      </c>
      <c r="N682" s="24"/>
      <c r="O682" s="27"/>
      <c r="P682" s="37"/>
      <c r="Q682" s="34"/>
      <c r="R682" s="16"/>
      <c r="S682" s="15" t="str">
        <f t="shared" si="52"/>
        <v/>
      </c>
      <c r="T682" s="38"/>
      <c r="U682" s="34"/>
      <c r="V682" s="16"/>
      <c r="W682" s="15" t="str">
        <f t="shared" si="53"/>
        <v/>
      </c>
      <c r="X682" s="23">
        <f>TabProd[[#This Row],[Value]]-TabProd[[#This Row],[InvoiceTotal Value]]-TabProd[[#This Row],[Rental Equipment Invoice Value]]+AR682</f>
        <v>0</v>
      </c>
      <c r="Y682" s="14"/>
      <c r="Z682" s="14"/>
      <c r="AA682" s="15">
        <f t="shared" si="54"/>
        <v>0</v>
      </c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20">
        <f t="shared" si="55"/>
        <v>0</v>
      </c>
      <c r="AQ682" s="13" t="str">
        <f>IF(TabProd[[#This Row],[Total Daily]]=0,"",TabProd[[#This Row],[Total]]/TabProd[[#This Row],[Total Daily]])</f>
        <v/>
      </c>
    </row>
    <row r="683" spans="1:43" x14ac:dyDescent="0.3">
      <c r="A683" s="26">
        <v>46204</v>
      </c>
      <c r="B683" s="24"/>
      <c r="C683" s="14"/>
      <c r="D683" s="22">
        <v>3782</v>
      </c>
      <c r="E683" s="15" t="s">
        <v>3235</v>
      </c>
      <c r="F683" s="15" t="s">
        <v>50</v>
      </c>
      <c r="G683" s="15" t="s">
        <v>102</v>
      </c>
      <c r="H683" s="22">
        <v>5597</v>
      </c>
      <c r="I683" s="27">
        <v>46202</v>
      </c>
      <c r="J683" s="27">
        <v>46221</v>
      </c>
      <c r="K683" s="28"/>
      <c r="L683" s="29">
        <f>SUM(TabProd[[#This Row],[Personal]:[Engineering]])</f>
        <v>0</v>
      </c>
      <c r="M683" s="31" t="str">
        <f>IF(TabProd[[#This Row],[Amount Charged]]&lt;&gt;TabProd[[#This Row],[Value]],TabProd[[#This Row],[Amount Charged]]-TabProd[[#This Row],[Value]],"")</f>
        <v/>
      </c>
      <c r="N683" s="24"/>
      <c r="O683" s="27"/>
      <c r="P683" s="37"/>
      <c r="Q683" s="34"/>
      <c r="R683" s="16"/>
      <c r="S683" s="15" t="str">
        <f t="shared" si="52"/>
        <v/>
      </c>
      <c r="T683" s="38"/>
      <c r="U683" s="34"/>
      <c r="V683" s="16"/>
      <c r="W683" s="15" t="str">
        <f t="shared" si="53"/>
        <v/>
      </c>
      <c r="X683" s="23">
        <f>TabProd[[#This Row],[Value]]-TabProd[[#This Row],[InvoiceTotal Value]]-TabProd[[#This Row],[Rental Equipment Invoice Value]]+AR683</f>
        <v>0</v>
      </c>
      <c r="Y683" s="14"/>
      <c r="Z683" s="14"/>
      <c r="AA683" s="15">
        <f t="shared" si="54"/>
        <v>0</v>
      </c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20">
        <f t="shared" si="55"/>
        <v>0</v>
      </c>
      <c r="AQ683" s="13" t="str">
        <f>IF(TabProd[[#This Row],[Total Daily]]=0,"",TabProd[[#This Row],[Total]]/TabProd[[#This Row],[Total Daily]])</f>
        <v/>
      </c>
    </row>
    <row r="684" spans="1:43" x14ac:dyDescent="0.3">
      <c r="A684" s="26">
        <v>46174</v>
      </c>
      <c r="B684" s="24"/>
      <c r="C684" s="14"/>
      <c r="D684" s="22">
        <v>3817</v>
      </c>
      <c r="E684" s="15" t="s">
        <v>9</v>
      </c>
      <c r="F684" s="15" t="s">
        <v>34</v>
      </c>
      <c r="G684" s="15" t="s">
        <v>155</v>
      </c>
      <c r="H684" s="22">
        <v>3970</v>
      </c>
      <c r="I684" s="27">
        <v>46188</v>
      </c>
      <c r="J684" s="27">
        <v>46201</v>
      </c>
      <c r="K684" s="28"/>
      <c r="L684" s="29">
        <f>SUM(TabProd[[#This Row],[Personal]:[Engineering]])</f>
        <v>0</v>
      </c>
      <c r="M684" s="31" t="str">
        <f>IF(TabProd[[#This Row],[Amount Charged]]&lt;&gt;TabProd[[#This Row],[Value]],TabProd[[#This Row],[Amount Charged]]-TabProd[[#This Row],[Value]],"")</f>
        <v/>
      </c>
      <c r="N684" s="24">
        <v>5860</v>
      </c>
      <c r="O684" s="27"/>
      <c r="P684" s="37"/>
      <c r="Q684" s="34"/>
      <c r="R684" s="16"/>
      <c r="S684" s="15" t="str">
        <f t="shared" si="52"/>
        <v/>
      </c>
      <c r="T684" s="38"/>
      <c r="U684" s="34"/>
      <c r="V684" s="16"/>
      <c r="W684" s="15" t="str">
        <f t="shared" si="53"/>
        <v/>
      </c>
      <c r="X684" s="23">
        <f>TabProd[[#This Row],[Value]]-TabProd[[#This Row],[InvoiceTotal Value]]-TabProd[[#This Row],[Rental Equipment Invoice Value]]+AR684</f>
        <v>0</v>
      </c>
      <c r="Y684" s="14"/>
      <c r="Z684" s="14"/>
      <c r="AA684" s="15">
        <f t="shared" si="54"/>
        <v>0</v>
      </c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20">
        <f t="shared" si="55"/>
        <v>0</v>
      </c>
      <c r="AQ684" s="13" t="str">
        <f>IF(TabProd[[#This Row],[Total Daily]]=0,"",TabProd[[#This Row],[Total]]/TabProd[[#This Row],[Total Daily]])</f>
        <v/>
      </c>
    </row>
    <row r="685" spans="1:43" x14ac:dyDescent="0.3">
      <c r="A685" s="26">
        <v>46174</v>
      </c>
      <c r="B685" s="24"/>
      <c r="C685" s="14"/>
      <c r="D685" s="22">
        <v>3788</v>
      </c>
      <c r="E685" s="15" t="s">
        <v>3235</v>
      </c>
      <c r="F685" s="15" t="s">
        <v>50</v>
      </c>
      <c r="G685" s="15" t="s">
        <v>142</v>
      </c>
      <c r="H685" s="22">
        <v>5625</v>
      </c>
      <c r="I685" s="27">
        <v>46192</v>
      </c>
      <c r="J685" s="27">
        <v>46206</v>
      </c>
      <c r="K685" s="28"/>
      <c r="L685" s="29">
        <f>SUM(TabProd[[#This Row],[Personal]:[Engineering]])</f>
        <v>0</v>
      </c>
      <c r="M685" s="31" t="str">
        <f>IF(TabProd[[#This Row],[Amount Charged]]&lt;&gt;TabProd[[#This Row],[Value]],TabProd[[#This Row],[Amount Charged]]-TabProd[[#This Row],[Value]],"")</f>
        <v/>
      </c>
      <c r="N685" s="24"/>
      <c r="O685" s="27"/>
      <c r="P685" s="37"/>
      <c r="Q685" s="34"/>
      <c r="R685" s="16"/>
      <c r="S685" s="15" t="str">
        <f t="shared" si="52"/>
        <v/>
      </c>
      <c r="T685" s="38"/>
      <c r="U685" s="34"/>
      <c r="V685" s="16"/>
      <c r="W685" s="15" t="str">
        <f t="shared" si="53"/>
        <v/>
      </c>
      <c r="X685" s="23">
        <f>TabProd[[#This Row],[Value]]-TabProd[[#This Row],[InvoiceTotal Value]]-TabProd[[#This Row],[Rental Equipment Invoice Value]]+AR685</f>
        <v>0</v>
      </c>
      <c r="Y685" s="14"/>
      <c r="Z685" s="14"/>
      <c r="AA685" s="15">
        <f t="shared" si="54"/>
        <v>0</v>
      </c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20">
        <f t="shared" si="55"/>
        <v>0</v>
      </c>
      <c r="AQ685" s="13" t="str">
        <f>IF(TabProd[[#This Row],[Total Daily]]=0,"",TabProd[[#This Row],[Total]]/TabProd[[#This Row],[Total Daily]])</f>
        <v/>
      </c>
    </row>
    <row r="686" spans="1:43" x14ac:dyDescent="0.3">
      <c r="A686" s="26">
        <v>46204</v>
      </c>
      <c r="B686" s="24"/>
      <c r="C686" s="14"/>
      <c r="D686" s="22">
        <v>3788</v>
      </c>
      <c r="E686" s="15" t="s">
        <v>3235</v>
      </c>
      <c r="F686" s="15" t="s">
        <v>50</v>
      </c>
      <c r="G686" s="15" t="s">
        <v>142</v>
      </c>
      <c r="H686" s="22">
        <v>5625</v>
      </c>
      <c r="I686" s="27">
        <v>46192</v>
      </c>
      <c r="J686" s="27">
        <v>46206</v>
      </c>
      <c r="K686" s="28"/>
      <c r="L686" s="29">
        <f>SUM(TabProd[[#This Row],[Personal]:[Engineering]])</f>
        <v>0</v>
      </c>
      <c r="M686" s="31" t="str">
        <f>IF(TabProd[[#This Row],[Amount Charged]]&lt;&gt;TabProd[[#This Row],[Value]],TabProd[[#This Row],[Amount Charged]]-TabProd[[#This Row],[Value]],"")</f>
        <v/>
      </c>
      <c r="N686" s="24"/>
      <c r="O686" s="27"/>
      <c r="P686" s="37"/>
      <c r="Q686" s="34"/>
      <c r="R686" s="16"/>
      <c r="S686" s="15" t="str">
        <f t="shared" si="52"/>
        <v/>
      </c>
      <c r="T686" s="38"/>
      <c r="U686" s="34"/>
      <c r="V686" s="16"/>
      <c r="W686" s="15" t="str">
        <f t="shared" si="53"/>
        <v/>
      </c>
      <c r="X686" s="23">
        <f>TabProd[[#This Row],[Value]]-TabProd[[#This Row],[InvoiceTotal Value]]-TabProd[[#This Row],[Rental Equipment Invoice Value]]+AR686</f>
        <v>0</v>
      </c>
      <c r="Y686" s="14"/>
      <c r="Z686" s="14"/>
      <c r="AA686" s="15">
        <f t="shared" si="54"/>
        <v>0</v>
      </c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20">
        <f t="shared" si="55"/>
        <v>0</v>
      </c>
      <c r="AQ686" s="13" t="str">
        <f>IF(TabProd[[#This Row],[Total Daily]]=0,"",TabProd[[#This Row],[Total]]/TabProd[[#This Row],[Total Daily]])</f>
        <v/>
      </c>
    </row>
    <row r="687" spans="1:43" x14ac:dyDescent="0.3">
      <c r="A687" s="26">
        <v>46174</v>
      </c>
      <c r="B687" s="24"/>
      <c r="C687" s="14"/>
      <c r="D687" s="22">
        <v>3821</v>
      </c>
      <c r="E687" s="15" t="s">
        <v>3168</v>
      </c>
      <c r="F687" s="15" t="s">
        <v>35</v>
      </c>
      <c r="G687" s="15" t="s">
        <v>195</v>
      </c>
      <c r="H687" s="22">
        <v>5448</v>
      </c>
      <c r="I687" s="27">
        <v>46187</v>
      </c>
      <c r="J687" s="27">
        <v>46201</v>
      </c>
      <c r="K687" s="28"/>
      <c r="L687" s="29">
        <f>SUM(TabProd[[#This Row],[Personal]:[Engineering]])</f>
        <v>0</v>
      </c>
      <c r="M687" s="31" t="str">
        <f>IF(TabProd[[#This Row],[Amount Charged]]&lt;&gt;TabProd[[#This Row],[Value]],TabProd[[#This Row],[Amount Charged]]-TabProd[[#This Row],[Value]],"")</f>
        <v/>
      </c>
      <c r="N687" s="24"/>
      <c r="O687" s="27"/>
      <c r="P687" s="37"/>
      <c r="Q687" s="34"/>
      <c r="R687" s="16"/>
      <c r="S687" s="15" t="str">
        <f t="shared" si="52"/>
        <v/>
      </c>
      <c r="T687" s="38"/>
      <c r="U687" s="34"/>
      <c r="V687" s="16"/>
      <c r="W687" s="15" t="str">
        <f t="shared" si="53"/>
        <v/>
      </c>
      <c r="X687" s="23">
        <f>TabProd[[#This Row],[Value]]-TabProd[[#This Row],[InvoiceTotal Value]]-TabProd[[#This Row],[Rental Equipment Invoice Value]]+AR687</f>
        <v>0</v>
      </c>
      <c r="Y687" s="14"/>
      <c r="Z687" s="14"/>
      <c r="AA687" s="15">
        <f t="shared" si="54"/>
        <v>0</v>
      </c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20">
        <f t="shared" si="55"/>
        <v>0</v>
      </c>
      <c r="AQ687" s="13" t="str">
        <f>IF(TabProd[[#This Row],[Total Daily]]=0,"",TabProd[[#This Row],[Total]]/TabProd[[#This Row],[Total Daily]])</f>
        <v/>
      </c>
    </row>
    <row r="688" spans="1:43" x14ac:dyDescent="0.3">
      <c r="A688" s="26">
        <v>46174</v>
      </c>
      <c r="B688" s="24"/>
      <c r="C688" s="14"/>
      <c r="D688" s="22">
        <v>3704</v>
      </c>
      <c r="E688" s="15" t="s">
        <v>10</v>
      </c>
      <c r="F688" s="15" t="s">
        <v>26</v>
      </c>
      <c r="G688" s="15" t="s">
        <v>147</v>
      </c>
      <c r="H688" s="22">
        <v>5436</v>
      </c>
      <c r="I688" s="27">
        <v>46190</v>
      </c>
      <c r="J688" s="27">
        <v>46202</v>
      </c>
      <c r="K688" s="28"/>
      <c r="L688" s="29">
        <f>SUM(TabProd[[#This Row],[Personal]:[Engineering]])</f>
        <v>0</v>
      </c>
      <c r="M688" s="31" t="str">
        <f>IF(TabProd[[#This Row],[Amount Charged]]&lt;&gt;TabProd[[#This Row],[Value]],TabProd[[#This Row],[Amount Charged]]-TabProd[[#This Row],[Value]],"")</f>
        <v/>
      </c>
      <c r="N688" s="24">
        <v>5882</v>
      </c>
      <c r="O688" s="27"/>
      <c r="P688" s="37"/>
      <c r="Q688" s="34"/>
      <c r="R688" s="16"/>
      <c r="S688" s="15" t="str">
        <f t="shared" si="52"/>
        <v/>
      </c>
      <c r="T688" s="38"/>
      <c r="U688" s="34"/>
      <c r="V688" s="16"/>
      <c r="W688" s="15" t="str">
        <f t="shared" si="53"/>
        <v/>
      </c>
      <c r="X688" s="23">
        <f>TabProd[[#This Row],[Value]]-TabProd[[#This Row],[InvoiceTotal Value]]-TabProd[[#This Row],[Rental Equipment Invoice Value]]+AR688</f>
        <v>0</v>
      </c>
      <c r="Y688" s="14"/>
      <c r="Z688" s="14"/>
      <c r="AA688" s="15">
        <f t="shared" si="54"/>
        <v>0</v>
      </c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20">
        <f t="shared" si="55"/>
        <v>0</v>
      </c>
      <c r="AQ688" s="13" t="str">
        <f>IF(TabProd[[#This Row],[Total Daily]]=0,"",TabProd[[#This Row],[Total]]/TabProd[[#This Row],[Total Daily]])</f>
        <v/>
      </c>
    </row>
    <row r="689" spans="1:43" x14ac:dyDescent="0.3">
      <c r="A689" s="26">
        <v>46174</v>
      </c>
      <c r="B689" s="24"/>
      <c r="C689" s="14"/>
      <c r="D689" s="22">
        <v>3745</v>
      </c>
      <c r="E689" s="15" t="s">
        <v>10</v>
      </c>
      <c r="F689" s="15" t="s">
        <v>28</v>
      </c>
      <c r="G689" s="15" t="s">
        <v>158</v>
      </c>
      <c r="H689" s="22">
        <v>5523</v>
      </c>
      <c r="I689" s="27">
        <v>46187</v>
      </c>
      <c r="J689" s="27">
        <v>46202</v>
      </c>
      <c r="K689" s="28"/>
      <c r="L689" s="29">
        <f>SUM(TabProd[[#This Row],[Personal]:[Engineering]])</f>
        <v>0</v>
      </c>
      <c r="M689" s="31" t="str">
        <f>IF(TabProd[[#This Row],[Amount Charged]]&lt;&gt;TabProd[[#This Row],[Value]],TabProd[[#This Row],[Amount Charged]]-TabProd[[#This Row],[Value]],"")</f>
        <v/>
      </c>
      <c r="N689" s="24">
        <v>5869</v>
      </c>
      <c r="O689" s="27"/>
      <c r="P689" s="37"/>
      <c r="Q689" s="34"/>
      <c r="R689" s="16"/>
      <c r="S689" s="15" t="str">
        <f t="shared" ref="S689:S720" si="56">IF(R689="","",R689-J689)</f>
        <v/>
      </c>
      <c r="T689" s="38"/>
      <c r="U689" s="34"/>
      <c r="V689" s="16"/>
      <c r="W689" s="15" t="str">
        <f t="shared" ref="W689:W720" si="57">IF(V689="","",V689-J689)</f>
        <v/>
      </c>
      <c r="X689" s="23">
        <f>TabProd[[#This Row],[Value]]-TabProd[[#This Row],[InvoiceTotal Value]]-TabProd[[#This Row],[Rental Equipment Invoice Value]]+AR689</f>
        <v>0</v>
      </c>
      <c r="Y689" s="14"/>
      <c r="Z689" s="14"/>
      <c r="AA689" s="15">
        <f t="shared" ref="AA689:AA720" si="58">SUM(Y689:Z689)</f>
        <v>0</v>
      </c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20">
        <f t="shared" ref="AP689:AP720" si="59">SUM(AB689:AO689)</f>
        <v>0</v>
      </c>
      <c r="AQ689" s="13" t="str">
        <f>IF(TabProd[[#This Row],[Total Daily]]=0,"",TabProd[[#This Row],[Total]]/TabProd[[#This Row],[Total Daily]])</f>
        <v/>
      </c>
    </row>
    <row r="690" spans="1:43" x14ac:dyDescent="0.3">
      <c r="A690" s="26">
        <v>46174</v>
      </c>
      <c r="B690" s="24"/>
      <c r="C690" s="14"/>
      <c r="D690" s="22">
        <v>3792</v>
      </c>
      <c r="E690" s="15" t="s">
        <v>10</v>
      </c>
      <c r="F690" s="15" t="s">
        <v>29</v>
      </c>
      <c r="G690" s="15" t="s">
        <v>267</v>
      </c>
      <c r="H690" s="22">
        <v>5624</v>
      </c>
      <c r="I690" s="27">
        <v>46192</v>
      </c>
      <c r="J690" s="27">
        <v>46205</v>
      </c>
      <c r="K690" s="28"/>
      <c r="L690" s="29">
        <f>SUM(TabProd[[#This Row],[Personal]:[Engineering]])</f>
        <v>0</v>
      </c>
      <c r="M690" s="31" t="str">
        <f>IF(TabProd[[#This Row],[Amount Charged]]&lt;&gt;TabProd[[#This Row],[Value]],TabProd[[#This Row],[Amount Charged]]-TabProd[[#This Row],[Value]],"")</f>
        <v/>
      </c>
      <c r="N690" s="24">
        <v>5897</v>
      </c>
      <c r="O690" s="27"/>
      <c r="P690" s="37"/>
      <c r="Q690" s="34"/>
      <c r="R690" s="16"/>
      <c r="S690" s="15" t="str">
        <f t="shared" si="56"/>
        <v/>
      </c>
      <c r="T690" s="38"/>
      <c r="U690" s="34"/>
      <c r="V690" s="16"/>
      <c r="W690" s="15" t="str">
        <f t="shared" si="57"/>
        <v/>
      </c>
      <c r="X690" s="23">
        <f>TabProd[[#This Row],[Value]]-TabProd[[#This Row],[InvoiceTotal Value]]-TabProd[[#This Row],[Rental Equipment Invoice Value]]+AR690</f>
        <v>0</v>
      </c>
      <c r="Y690" s="14"/>
      <c r="Z690" s="14"/>
      <c r="AA690" s="15">
        <f t="shared" si="58"/>
        <v>0</v>
      </c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20">
        <f t="shared" si="59"/>
        <v>0</v>
      </c>
      <c r="AQ690" s="13" t="str">
        <f>IF(TabProd[[#This Row],[Total Daily]]=0,"",TabProd[[#This Row],[Total]]/TabProd[[#This Row],[Total Daily]])</f>
        <v/>
      </c>
    </row>
    <row r="691" spans="1:43" x14ac:dyDescent="0.3">
      <c r="A691" s="26">
        <v>46204</v>
      </c>
      <c r="B691" s="24"/>
      <c r="C691" s="14"/>
      <c r="D691" s="22">
        <v>3792</v>
      </c>
      <c r="E691" s="15" t="s">
        <v>10</v>
      </c>
      <c r="F691" s="15" t="s">
        <v>29</v>
      </c>
      <c r="G691" s="15" t="s">
        <v>267</v>
      </c>
      <c r="H691" s="22">
        <v>5624</v>
      </c>
      <c r="I691" s="27">
        <v>46192</v>
      </c>
      <c r="J691" s="27">
        <v>46205</v>
      </c>
      <c r="K691" s="28"/>
      <c r="L691" s="29">
        <f>SUM(TabProd[[#This Row],[Personal]:[Engineering]])</f>
        <v>0</v>
      </c>
      <c r="M691" s="31" t="str">
        <f>IF(TabProd[[#This Row],[Amount Charged]]&lt;&gt;TabProd[[#This Row],[Value]],TabProd[[#This Row],[Amount Charged]]-TabProd[[#This Row],[Value]],"")</f>
        <v/>
      </c>
      <c r="N691" s="24">
        <v>5897</v>
      </c>
      <c r="O691" s="27"/>
      <c r="P691" s="37"/>
      <c r="Q691" s="34"/>
      <c r="R691" s="16"/>
      <c r="S691" s="15" t="str">
        <f t="shared" si="56"/>
        <v/>
      </c>
      <c r="T691" s="38"/>
      <c r="U691" s="34"/>
      <c r="V691" s="16"/>
      <c r="W691" s="15" t="str">
        <f t="shared" si="57"/>
        <v/>
      </c>
      <c r="X691" s="23">
        <f>TabProd[[#This Row],[Value]]-TabProd[[#This Row],[InvoiceTotal Value]]-TabProd[[#This Row],[Rental Equipment Invoice Value]]+AR691</f>
        <v>0</v>
      </c>
      <c r="Y691" s="14"/>
      <c r="Z691" s="14"/>
      <c r="AA691" s="15">
        <f t="shared" si="58"/>
        <v>0</v>
      </c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20">
        <f t="shared" si="59"/>
        <v>0</v>
      </c>
      <c r="AQ691" s="13" t="str">
        <f>IF(TabProd[[#This Row],[Total Daily]]=0,"",TabProd[[#This Row],[Total]]/TabProd[[#This Row],[Total Daily]])</f>
        <v/>
      </c>
    </row>
    <row r="692" spans="1:43" x14ac:dyDescent="0.3">
      <c r="A692" s="26">
        <v>46174</v>
      </c>
      <c r="B692" s="24"/>
      <c r="C692" s="14"/>
      <c r="D692" s="22">
        <v>3819</v>
      </c>
      <c r="E692" s="15" t="s">
        <v>3168</v>
      </c>
      <c r="F692" s="15" t="s">
        <v>35</v>
      </c>
      <c r="G692" s="15" t="s">
        <v>183</v>
      </c>
      <c r="H692" s="22">
        <v>5293</v>
      </c>
      <c r="I692" s="27">
        <v>46187</v>
      </c>
      <c r="J692" s="27">
        <v>46202</v>
      </c>
      <c r="K692" s="28"/>
      <c r="L692" s="29">
        <f>SUM(TabProd[[#This Row],[Personal]:[Engineering]])</f>
        <v>0</v>
      </c>
      <c r="M692" s="31" t="str">
        <f>IF(TabProd[[#This Row],[Amount Charged]]&lt;&gt;TabProd[[#This Row],[Value]],TabProd[[#This Row],[Amount Charged]]-TabProd[[#This Row],[Value]],"")</f>
        <v/>
      </c>
      <c r="N692" s="24"/>
      <c r="O692" s="27"/>
      <c r="P692" s="37"/>
      <c r="Q692" s="34"/>
      <c r="R692" s="16"/>
      <c r="S692" s="15" t="str">
        <f t="shared" si="56"/>
        <v/>
      </c>
      <c r="T692" s="38"/>
      <c r="U692" s="34"/>
      <c r="V692" s="16"/>
      <c r="W692" s="15" t="str">
        <f t="shared" si="57"/>
        <v/>
      </c>
      <c r="X692" s="23">
        <f>TabProd[[#This Row],[Value]]-TabProd[[#This Row],[InvoiceTotal Value]]-TabProd[[#This Row],[Rental Equipment Invoice Value]]+AR692</f>
        <v>0</v>
      </c>
      <c r="Y692" s="14"/>
      <c r="Z692" s="14"/>
      <c r="AA692" s="15">
        <f t="shared" si="58"/>
        <v>0</v>
      </c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20">
        <f t="shared" si="59"/>
        <v>0</v>
      </c>
      <c r="AQ692" s="13" t="str">
        <f>IF(TabProd[[#This Row],[Total Daily]]=0,"",TabProd[[#This Row],[Total]]/TabProd[[#This Row],[Total Daily]])</f>
        <v/>
      </c>
    </row>
    <row r="693" spans="1:43" x14ac:dyDescent="0.3">
      <c r="A693" s="26">
        <v>46174</v>
      </c>
      <c r="B693" s="24"/>
      <c r="C693" s="14"/>
      <c r="D693" s="22">
        <v>3794</v>
      </c>
      <c r="E693" s="15" t="s">
        <v>3235</v>
      </c>
      <c r="F693" s="15" t="s">
        <v>50</v>
      </c>
      <c r="G693" s="15" t="s">
        <v>142</v>
      </c>
      <c r="H693" s="22">
        <v>4745</v>
      </c>
      <c r="I693" s="27">
        <v>46191</v>
      </c>
      <c r="J693" s="27">
        <v>46204</v>
      </c>
      <c r="K693" s="28"/>
      <c r="L693" s="29">
        <f>SUM(TabProd[[#This Row],[Personal]:[Engineering]])</f>
        <v>0</v>
      </c>
      <c r="M693" s="31" t="str">
        <f>IF(TabProd[[#This Row],[Amount Charged]]&lt;&gt;TabProd[[#This Row],[Value]],TabProd[[#This Row],[Amount Charged]]-TabProd[[#This Row],[Value]],"")</f>
        <v/>
      </c>
      <c r="N693" s="24"/>
      <c r="O693" s="27"/>
      <c r="P693" s="37"/>
      <c r="Q693" s="34"/>
      <c r="R693" s="16"/>
      <c r="S693" s="15" t="str">
        <f t="shared" si="56"/>
        <v/>
      </c>
      <c r="T693" s="38"/>
      <c r="U693" s="34"/>
      <c r="V693" s="16"/>
      <c r="W693" s="15" t="str">
        <f t="shared" si="57"/>
        <v/>
      </c>
      <c r="X693" s="23">
        <f>TabProd[[#This Row],[Value]]-TabProd[[#This Row],[InvoiceTotal Value]]-TabProd[[#This Row],[Rental Equipment Invoice Value]]+AR693</f>
        <v>0</v>
      </c>
      <c r="Y693" s="14"/>
      <c r="Z693" s="14"/>
      <c r="AA693" s="15">
        <f t="shared" si="58"/>
        <v>0</v>
      </c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20">
        <f t="shared" si="59"/>
        <v>0</v>
      </c>
      <c r="AQ693" s="13" t="str">
        <f>IF(TabProd[[#This Row],[Total Daily]]=0,"",TabProd[[#This Row],[Total]]/TabProd[[#This Row],[Total Daily]])</f>
        <v/>
      </c>
    </row>
    <row r="694" spans="1:43" x14ac:dyDescent="0.3">
      <c r="A694" s="26">
        <v>46204</v>
      </c>
      <c r="B694" s="24"/>
      <c r="C694" s="14"/>
      <c r="D694" s="22">
        <v>3794</v>
      </c>
      <c r="E694" s="15" t="s">
        <v>3235</v>
      </c>
      <c r="F694" s="15" t="s">
        <v>50</v>
      </c>
      <c r="G694" s="15" t="s">
        <v>142</v>
      </c>
      <c r="H694" s="22">
        <v>4745</v>
      </c>
      <c r="I694" s="27">
        <v>46191</v>
      </c>
      <c r="J694" s="27">
        <v>46204</v>
      </c>
      <c r="K694" s="28"/>
      <c r="L694" s="29">
        <f>SUM(TabProd[[#This Row],[Personal]:[Engineering]])</f>
        <v>0</v>
      </c>
      <c r="M694" s="31" t="str">
        <f>IF(TabProd[[#This Row],[Amount Charged]]&lt;&gt;TabProd[[#This Row],[Value]],TabProd[[#This Row],[Amount Charged]]-TabProd[[#This Row],[Value]],"")</f>
        <v/>
      </c>
      <c r="N694" s="24"/>
      <c r="O694" s="27"/>
      <c r="P694" s="37"/>
      <c r="Q694" s="34"/>
      <c r="R694" s="16"/>
      <c r="S694" s="15" t="str">
        <f t="shared" si="56"/>
        <v/>
      </c>
      <c r="T694" s="38"/>
      <c r="U694" s="34"/>
      <c r="V694" s="16"/>
      <c r="W694" s="15" t="str">
        <f t="shared" si="57"/>
        <v/>
      </c>
      <c r="X694" s="23">
        <f>TabProd[[#This Row],[Value]]-TabProd[[#This Row],[InvoiceTotal Value]]-TabProd[[#This Row],[Rental Equipment Invoice Value]]+AR694</f>
        <v>0</v>
      </c>
      <c r="Y694" s="14"/>
      <c r="Z694" s="14"/>
      <c r="AA694" s="15">
        <f t="shared" si="58"/>
        <v>0</v>
      </c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20">
        <f t="shared" si="59"/>
        <v>0</v>
      </c>
      <c r="AQ694" s="13" t="str">
        <f>IF(TabProd[[#This Row],[Total Daily]]=0,"",TabProd[[#This Row],[Total]]/TabProd[[#This Row],[Total Daily]])</f>
        <v/>
      </c>
    </row>
    <row r="695" spans="1:43" x14ac:dyDescent="0.3">
      <c r="A695" s="26">
        <v>46174</v>
      </c>
      <c r="B695" s="24"/>
      <c r="C695" s="14"/>
      <c r="D695" s="22">
        <v>3796</v>
      </c>
      <c r="E695" s="15" t="s">
        <v>3235</v>
      </c>
      <c r="F695" s="15" t="s">
        <v>50</v>
      </c>
      <c r="G695" s="15" t="s">
        <v>142</v>
      </c>
      <c r="H695" s="22">
        <v>5640</v>
      </c>
      <c r="I695" s="27">
        <v>46196</v>
      </c>
      <c r="J695" s="27">
        <v>46206</v>
      </c>
      <c r="K695" s="28"/>
      <c r="L695" s="29">
        <f>SUM(TabProd[[#This Row],[Personal]:[Engineering]])</f>
        <v>0</v>
      </c>
      <c r="M695" s="31" t="str">
        <f>IF(TabProd[[#This Row],[Amount Charged]]&lt;&gt;TabProd[[#This Row],[Value]],TabProd[[#This Row],[Amount Charged]]-TabProd[[#This Row],[Value]],"")</f>
        <v/>
      </c>
      <c r="N695" s="24"/>
      <c r="O695" s="27"/>
      <c r="P695" s="37"/>
      <c r="Q695" s="34"/>
      <c r="R695" s="16"/>
      <c r="S695" s="15" t="str">
        <f t="shared" si="56"/>
        <v/>
      </c>
      <c r="T695" s="38"/>
      <c r="U695" s="34"/>
      <c r="V695" s="16"/>
      <c r="W695" s="15" t="str">
        <f t="shared" si="57"/>
        <v/>
      </c>
      <c r="X695" s="23">
        <f>TabProd[[#This Row],[Value]]-TabProd[[#This Row],[InvoiceTotal Value]]-TabProd[[#This Row],[Rental Equipment Invoice Value]]+AR695</f>
        <v>0</v>
      </c>
      <c r="Y695" s="14"/>
      <c r="Z695" s="14"/>
      <c r="AA695" s="15">
        <f t="shared" si="58"/>
        <v>0</v>
      </c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20">
        <f t="shared" si="59"/>
        <v>0</v>
      </c>
      <c r="AQ695" s="13" t="str">
        <f>IF(TabProd[[#This Row],[Total Daily]]=0,"",TabProd[[#This Row],[Total]]/TabProd[[#This Row],[Total Daily]])</f>
        <v/>
      </c>
    </row>
    <row r="696" spans="1:43" x14ac:dyDescent="0.3">
      <c r="A696" s="26">
        <v>46204</v>
      </c>
      <c r="B696" s="24"/>
      <c r="C696" s="14"/>
      <c r="D696" s="22">
        <v>3796</v>
      </c>
      <c r="E696" s="15" t="s">
        <v>3235</v>
      </c>
      <c r="F696" s="15" t="s">
        <v>50</v>
      </c>
      <c r="G696" s="15" t="s">
        <v>142</v>
      </c>
      <c r="H696" s="22">
        <v>5640</v>
      </c>
      <c r="I696" s="27">
        <v>46196</v>
      </c>
      <c r="J696" s="27">
        <v>46206</v>
      </c>
      <c r="K696" s="28"/>
      <c r="L696" s="29">
        <f>SUM(TabProd[[#This Row],[Personal]:[Engineering]])</f>
        <v>0</v>
      </c>
      <c r="M696" s="31" t="str">
        <f>IF(TabProd[[#This Row],[Amount Charged]]&lt;&gt;TabProd[[#This Row],[Value]],TabProd[[#This Row],[Amount Charged]]-TabProd[[#This Row],[Value]],"")</f>
        <v/>
      </c>
      <c r="N696" s="24"/>
      <c r="O696" s="27"/>
      <c r="P696" s="37"/>
      <c r="Q696" s="34"/>
      <c r="R696" s="16"/>
      <c r="S696" s="15" t="str">
        <f t="shared" si="56"/>
        <v/>
      </c>
      <c r="T696" s="38"/>
      <c r="U696" s="34"/>
      <c r="V696" s="16"/>
      <c r="W696" s="15" t="str">
        <f t="shared" si="57"/>
        <v/>
      </c>
      <c r="X696" s="23">
        <f>TabProd[[#This Row],[Value]]-TabProd[[#This Row],[InvoiceTotal Value]]-TabProd[[#This Row],[Rental Equipment Invoice Value]]+AR696</f>
        <v>0</v>
      </c>
      <c r="Y696" s="14"/>
      <c r="Z696" s="14"/>
      <c r="AA696" s="15">
        <f t="shared" si="58"/>
        <v>0</v>
      </c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20">
        <f t="shared" si="59"/>
        <v>0</v>
      </c>
      <c r="AQ696" s="13" t="str">
        <f>IF(TabProd[[#This Row],[Total Daily]]=0,"",TabProd[[#This Row],[Total]]/TabProd[[#This Row],[Total Daily]])</f>
        <v/>
      </c>
    </row>
    <row r="697" spans="1:43" x14ac:dyDescent="0.3">
      <c r="A697" s="26">
        <v>46174</v>
      </c>
      <c r="B697" s="24"/>
      <c r="C697" s="14"/>
      <c r="D697" s="22">
        <v>3359</v>
      </c>
      <c r="E697" s="15" t="s">
        <v>3168</v>
      </c>
      <c r="F697" s="15" t="s">
        <v>44</v>
      </c>
      <c r="G697" s="15" t="s">
        <v>127</v>
      </c>
      <c r="H697" s="22">
        <v>4730</v>
      </c>
      <c r="I697" s="27">
        <v>46174</v>
      </c>
      <c r="J697" s="27">
        <v>46203</v>
      </c>
      <c r="K697" s="28"/>
      <c r="L697" s="29">
        <f>SUM(TabProd[[#This Row],[Personal]:[Engineering]])</f>
        <v>0</v>
      </c>
      <c r="M697" s="31" t="str">
        <f>IF(TabProd[[#This Row],[Amount Charged]]&lt;&gt;TabProd[[#This Row],[Value]],TabProd[[#This Row],[Amount Charged]]-TabProd[[#This Row],[Value]],"")</f>
        <v/>
      </c>
      <c r="N697" s="24">
        <v>5906</v>
      </c>
      <c r="O697" s="27"/>
      <c r="P697" s="37"/>
      <c r="Q697" s="34"/>
      <c r="R697" s="16"/>
      <c r="S697" s="15" t="str">
        <f t="shared" si="56"/>
        <v/>
      </c>
      <c r="T697" s="38"/>
      <c r="U697" s="34"/>
      <c r="V697" s="16"/>
      <c r="W697" s="15" t="str">
        <f t="shared" si="57"/>
        <v/>
      </c>
      <c r="X697" s="23">
        <f>TabProd[[#This Row],[Value]]-TabProd[[#This Row],[InvoiceTotal Value]]-TabProd[[#This Row],[Rental Equipment Invoice Value]]+AR697</f>
        <v>0</v>
      </c>
      <c r="Y697" s="14"/>
      <c r="Z697" s="14"/>
      <c r="AA697" s="15">
        <f t="shared" si="58"/>
        <v>0</v>
      </c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20">
        <f t="shared" si="59"/>
        <v>0</v>
      </c>
      <c r="AQ697" s="13" t="str">
        <f>IF(TabProd[[#This Row],[Total Daily]]=0,"",TabProd[[#This Row],[Total]]/TabProd[[#This Row],[Total Daily]])</f>
        <v/>
      </c>
    </row>
    <row r="698" spans="1:43" x14ac:dyDescent="0.3">
      <c r="A698" s="26">
        <v>46174</v>
      </c>
      <c r="B698" s="24"/>
      <c r="C698" s="14"/>
      <c r="D698" s="22">
        <v>3488</v>
      </c>
      <c r="E698" s="15" t="s">
        <v>10</v>
      </c>
      <c r="F698" s="15" t="s">
        <v>50</v>
      </c>
      <c r="G698" s="15" t="s">
        <v>142</v>
      </c>
      <c r="H698" s="22">
        <v>4964</v>
      </c>
      <c r="I698" s="27">
        <v>46174</v>
      </c>
      <c r="J698" s="27">
        <v>46203</v>
      </c>
      <c r="K698" s="28"/>
      <c r="L698" s="29">
        <f>SUM(TabProd[[#This Row],[Personal]:[Engineering]])</f>
        <v>0</v>
      </c>
      <c r="M698" s="31" t="str">
        <f>IF(TabProd[[#This Row],[Amount Charged]]&lt;&gt;TabProd[[#This Row],[Value]],TabProd[[#This Row],[Amount Charged]]-TabProd[[#This Row],[Value]],"")</f>
        <v/>
      </c>
      <c r="N698" s="24">
        <v>5871</v>
      </c>
      <c r="O698" s="27"/>
      <c r="P698" s="37"/>
      <c r="Q698" s="34"/>
      <c r="R698" s="16"/>
      <c r="S698" s="15" t="str">
        <f t="shared" si="56"/>
        <v/>
      </c>
      <c r="T698" s="38"/>
      <c r="U698" s="34"/>
      <c r="V698" s="16"/>
      <c r="W698" s="15" t="str">
        <f t="shared" si="57"/>
        <v/>
      </c>
      <c r="X698" s="23">
        <f>TabProd[[#This Row],[Value]]-TabProd[[#This Row],[InvoiceTotal Value]]-TabProd[[#This Row],[Rental Equipment Invoice Value]]+AR698</f>
        <v>0</v>
      </c>
      <c r="Y698" s="14"/>
      <c r="Z698" s="14"/>
      <c r="AA698" s="15">
        <f t="shared" si="58"/>
        <v>0</v>
      </c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20">
        <f t="shared" si="59"/>
        <v>0</v>
      </c>
      <c r="AQ698" s="13" t="str">
        <f>IF(TabProd[[#This Row],[Total Daily]]=0,"",TabProd[[#This Row],[Total]]/TabProd[[#This Row],[Total Daily]])</f>
        <v/>
      </c>
    </row>
    <row r="699" spans="1:43" x14ac:dyDescent="0.3">
      <c r="A699" s="26">
        <v>46174</v>
      </c>
      <c r="B699" s="24"/>
      <c r="C699" s="14"/>
      <c r="D699" s="22">
        <v>3520</v>
      </c>
      <c r="E699" s="15" t="s">
        <v>13</v>
      </c>
      <c r="F699" s="15" t="s">
        <v>43</v>
      </c>
      <c r="G699" s="15" t="s">
        <v>154</v>
      </c>
      <c r="H699" s="22">
        <v>4943</v>
      </c>
      <c r="I699" s="27">
        <v>46191</v>
      </c>
      <c r="J699" s="27">
        <v>46203</v>
      </c>
      <c r="K699" s="28"/>
      <c r="L699" s="29">
        <f>SUM(TabProd[[#This Row],[Personal]:[Engineering]])</f>
        <v>0</v>
      </c>
      <c r="M699" s="31" t="str">
        <f>IF(TabProd[[#This Row],[Amount Charged]]&lt;&gt;TabProd[[#This Row],[Value]],TabProd[[#This Row],[Amount Charged]]-TabProd[[#This Row],[Value]],"")</f>
        <v/>
      </c>
      <c r="N699" s="24">
        <v>5900</v>
      </c>
      <c r="O699" s="27"/>
      <c r="P699" s="37"/>
      <c r="Q699" s="34"/>
      <c r="R699" s="16"/>
      <c r="S699" s="15" t="str">
        <f t="shared" si="56"/>
        <v/>
      </c>
      <c r="T699" s="38"/>
      <c r="U699" s="34"/>
      <c r="V699" s="16"/>
      <c r="W699" s="15" t="str">
        <f t="shared" si="57"/>
        <v/>
      </c>
      <c r="X699" s="23">
        <f>TabProd[[#This Row],[Value]]-TabProd[[#This Row],[InvoiceTotal Value]]-TabProd[[#This Row],[Rental Equipment Invoice Value]]+AR699</f>
        <v>0</v>
      </c>
      <c r="Y699" s="14"/>
      <c r="Z699" s="14"/>
      <c r="AA699" s="15">
        <f t="shared" si="58"/>
        <v>0</v>
      </c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20">
        <f t="shared" si="59"/>
        <v>0</v>
      </c>
      <c r="AQ699" s="13" t="str">
        <f>IF(TabProd[[#This Row],[Total Daily]]=0,"",TabProd[[#This Row],[Total]]/TabProd[[#This Row],[Total Daily]])</f>
        <v/>
      </c>
    </row>
    <row r="700" spans="1:43" x14ac:dyDescent="0.3">
      <c r="A700" s="26">
        <v>46174</v>
      </c>
      <c r="B700" s="24"/>
      <c r="C700" s="14"/>
      <c r="D700" s="22">
        <v>3543</v>
      </c>
      <c r="E700" s="15" t="s">
        <v>7</v>
      </c>
      <c r="F700" s="15" t="s">
        <v>34</v>
      </c>
      <c r="G700" s="15" t="s">
        <v>104</v>
      </c>
      <c r="H700" s="22">
        <v>5109</v>
      </c>
      <c r="I700" s="27">
        <v>46174</v>
      </c>
      <c r="J700" s="27">
        <v>46203</v>
      </c>
      <c r="K700" s="28"/>
      <c r="L700" s="29">
        <f>SUM(TabProd[[#This Row],[Personal]:[Engineering]])</f>
        <v>0</v>
      </c>
      <c r="M700" s="31" t="str">
        <f>IF(TabProd[[#This Row],[Amount Charged]]&lt;&gt;TabProd[[#This Row],[Value]],TabProd[[#This Row],[Amount Charged]]-TabProd[[#This Row],[Value]],"")</f>
        <v/>
      </c>
      <c r="N700" s="24">
        <v>5831</v>
      </c>
      <c r="O700" s="27"/>
      <c r="P700" s="37"/>
      <c r="Q700" s="34"/>
      <c r="R700" s="16"/>
      <c r="S700" s="15" t="str">
        <f t="shared" si="56"/>
        <v/>
      </c>
      <c r="T700" s="38"/>
      <c r="U700" s="34"/>
      <c r="V700" s="16"/>
      <c r="W700" s="15" t="str">
        <f t="shared" si="57"/>
        <v/>
      </c>
      <c r="X700" s="23">
        <f>TabProd[[#This Row],[Value]]-TabProd[[#This Row],[InvoiceTotal Value]]-TabProd[[#This Row],[Rental Equipment Invoice Value]]+AR700</f>
        <v>0</v>
      </c>
      <c r="Y700" s="14"/>
      <c r="Z700" s="14"/>
      <c r="AA700" s="15">
        <f t="shared" si="58"/>
        <v>0</v>
      </c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20">
        <f t="shared" si="59"/>
        <v>0</v>
      </c>
      <c r="AQ700" s="13" t="str">
        <f>IF(TabProd[[#This Row],[Total Daily]]=0,"",TabProd[[#This Row],[Total]]/TabProd[[#This Row],[Total Daily]])</f>
        <v/>
      </c>
    </row>
    <row r="701" spans="1:43" x14ac:dyDescent="0.3">
      <c r="A701" s="26">
        <v>46204</v>
      </c>
      <c r="B701" s="24"/>
      <c r="C701" s="14"/>
      <c r="D701" s="22">
        <v>3750</v>
      </c>
      <c r="E701" s="15" t="s">
        <v>10</v>
      </c>
      <c r="F701" s="15" t="s">
        <v>50</v>
      </c>
      <c r="G701" s="15" t="s">
        <v>142</v>
      </c>
      <c r="H701" s="22">
        <v>5549</v>
      </c>
      <c r="I701" s="27">
        <v>46197</v>
      </c>
      <c r="J701" s="27">
        <v>46203</v>
      </c>
      <c r="K701" s="28"/>
      <c r="L701" s="29">
        <f>SUM(TabProd[[#This Row],[Personal]:[Engineering]])</f>
        <v>0</v>
      </c>
      <c r="M701" s="31" t="str">
        <f>IF(TabProd[[#This Row],[Amount Charged]]&lt;&gt;TabProd[[#This Row],[Value]],TabProd[[#This Row],[Amount Charged]]-TabProd[[#This Row],[Value]],"")</f>
        <v/>
      </c>
      <c r="N701" s="24">
        <v>5909</v>
      </c>
      <c r="O701" s="27"/>
      <c r="P701" s="37"/>
      <c r="Q701" s="34"/>
      <c r="R701" s="16"/>
      <c r="S701" s="15" t="str">
        <f t="shared" si="56"/>
        <v/>
      </c>
      <c r="T701" s="38"/>
      <c r="U701" s="34"/>
      <c r="V701" s="16"/>
      <c r="W701" s="15" t="str">
        <f t="shared" si="57"/>
        <v/>
      </c>
      <c r="X701" s="23">
        <f>TabProd[[#This Row],[Value]]-TabProd[[#This Row],[InvoiceTotal Value]]-TabProd[[#This Row],[Rental Equipment Invoice Value]]+AR701</f>
        <v>0</v>
      </c>
      <c r="Y701" s="14"/>
      <c r="Z701" s="14"/>
      <c r="AA701" s="15">
        <f t="shared" si="58"/>
        <v>0</v>
      </c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20">
        <f t="shared" si="59"/>
        <v>0</v>
      </c>
      <c r="AQ701" s="13" t="str">
        <f>IF(TabProd[[#This Row],[Total Daily]]=0,"",TabProd[[#This Row],[Total]]/TabProd[[#This Row],[Total Daily]])</f>
        <v/>
      </c>
    </row>
    <row r="702" spans="1:43" x14ac:dyDescent="0.3">
      <c r="A702" s="26">
        <v>46174</v>
      </c>
      <c r="B702" s="24"/>
      <c r="C702" s="14"/>
      <c r="D702" s="22">
        <v>3786</v>
      </c>
      <c r="E702" s="15" t="s">
        <v>3235</v>
      </c>
      <c r="F702" s="15" t="s">
        <v>50</v>
      </c>
      <c r="G702" s="15" t="s">
        <v>115</v>
      </c>
      <c r="H702" s="22">
        <v>5593</v>
      </c>
      <c r="I702" s="27">
        <v>46189</v>
      </c>
      <c r="J702" s="27">
        <v>46203</v>
      </c>
      <c r="K702" s="28"/>
      <c r="L702" s="29">
        <f>SUM(TabProd[[#This Row],[Personal]:[Engineering]])</f>
        <v>0</v>
      </c>
      <c r="M702" s="31" t="str">
        <f>IF(TabProd[[#This Row],[Amount Charged]]&lt;&gt;TabProd[[#This Row],[Value]],TabProd[[#This Row],[Amount Charged]]-TabProd[[#This Row],[Value]],"")</f>
        <v/>
      </c>
      <c r="N702" s="24"/>
      <c r="O702" s="27"/>
      <c r="P702" s="37"/>
      <c r="Q702" s="34"/>
      <c r="R702" s="16"/>
      <c r="S702" s="15" t="str">
        <f t="shared" si="56"/>
        <v/>
      </c>
      <c r="T702" s="38"/>
      <c r="U702" s="34"/>
      <c r="V702" s="16"/>
      <c r="W702" s="15" t="str">
        <f t="shared" si="57"/>
        <v/>
      </c>
      <c r="X702" s="23">
        <f>TabProd[[#This Row],[Value]]-TabProd[[#This Row],[InvoiceTotal Value]]-TabProd[[#This Row],[Rental Equipment Invoice Value]]+AR702</f>
        <v>0</v>
      </c>
      <c r="Y702" s="14"/>
      <c r="Z702" s="14"/>
      <c r="AA702" s="15">
        <f t="shared" si="58"/>
        <v>0</v>
      </c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20">
        <f t="shared" si="59"/>
        <v>0</v>
      </c>
      <c r="AQ702" s="13" t="str">
        <f>IF(TabProd[[#This Row],[Total Daily]]=0,"",TabProd[[#This Row],[Total]]/TabProd[[#This Row],[Total Daily]])</f>
        <v/>
      </c>
    </row>
    <row r="703" spans="1:43" x14ac:dyDescent="0.3">
      <c r="A703" s="26">
        <v>46174</v>
      </c>
      <c r="B703" s="24"/>
      <c r="C703" s="14"/>
      <c r="D703" s="22">
        <v>3800</v>
      </c>
      <c r="E703" s="15" t="s">
        <v>9</v>
      </c>
      <c r="F703" s="15" t="s">
        <v>50</v>
      </c>
      <c r="G703" s="15" t="s">
        <v>115</v>
      </c>
      <c r="H703" s="22">
        <v>1877</v>
      </c>
      <c r="I703" s="27">
        <v>46174</v>
      </c>
      <c r="J703" s="27">
        <v>46203</v>
      </c>
      <c r="K703" s="28"/>
      <c r="L703" s="29">
        <f>SUM(TabProd[[#This Row],[Personal]:[Engineering]])</f>
        <v>0</v>
      </c>
      <c r="M703" s="31" t="str">
        <f>IF(TabProd[[#This Row],[Amount Charged]]&lt;&gt;TabProd[[#This Row],[Value]],TabProd[[#This Row],[Amount Charged]]-TabProd[[#This Row],[Value]],"")</f>
        <v/>
      </c>
      <c r="N703" s="24" t="s">
        <v>3236</v>
      </c>
      <c r="O703" s="27"/>
      <c r="P703" s="37"/>
      <c r="Q703" s="34"/>
      <c r="R703" s="16"/>
      <c r="S703" s="15" t="str">
        <f t="shared" si="56"/>
        <v/>
      </c>
      <c r="T703" s="38"/>
      <c r="U703" s="34"/>
      <c r="V703" s="16"/>
      <c r="W703" s="15" t="str">
        <f t="shared" si="57"/>
        <v/>
      </c>
      <c r="X703" s="23">
        <f>TabProd[[#This Row],[Value]]-TabProd[[#This Row],[InvoiceTotal Value]]-TabProd[[#This Row],[Rental Equipment Invoice Value]]+AR703</f>
        <v>0</v>
      </c>
      <c r="Y703" s="14"/>
      <c r="Z703" s="14"/>
      <c r="AA703" s="15">
        <f t="shared" si="58"/>
        <v>0</v>
      </c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20">
        <f t="shared" si="59"/>
        <v>0</v>
      </c>
      <c r="AQ703" s="13" t="str">
        <f>IF(TabProd[[#This Row],[Total Daily]]=0,"",TabProd[[#This Row],[Total]]/TabProd[[#This Row],[Total Daily]])</f>
        <v/>
      </c>
    </row>
    <row r="704" spans="1:43" x14ac:dyDescent="0.3">
      <c r="A704" s="26">
        <v>46174</v>
      </c>
      <c r="B704" s="24"/>
      <c r="C704" s="14"/>
      <c r="D704" s="22">
        <v>3808</v>
      </c>
      <c r="E704" s="15" t="s">
        <v>9</v>
      </c>
      <c r="F704" s="15" t="s">
        <v>26</v>
      </c>
      <c r="G704" s="15" t="s">
        <v>153</v>
      </c>
      <c r="H704" s="22">
        <v>3380</v>
      </c>
      <c r="I704" s="27">
        <v>46202</v>
      </c>
      <c r="J704" s="27">
        <v>46215</v>
      </c>
      <c r="K704" s="28"/>
      <c r="L704" s="29">
        <f>SUM(TabProd[[#This Row],[Personal]:[Engineering]])</f>
        <v>0</v>
      </c>
      <c r="M704" s="31" t="str">
        <f>IF(TabProd[[#This Row],[Amount Charged]]&lt;&gt;TabProd[[#This Row],[Value]],TabProd[[#This Row],[Amount Charged]]-TabProd[[#This Row],[Value]],"")</f>
        <v/>
      </c>
      <c r="N704" s="24"/>
      <c r="O704" s="27"/>
      <c r="P704" s="37"/>
      <c r="Q704" s="34"/>
      <c r="R704" s="16"/>
      <c r="S704" s="15" t="str">
        <f t="shared" si="56"/>
        <v/>
      </c>
      <c r="T704" s="38"/>
      <c r="U704" s="34"/>
      <c r="V704" s="16"/>
      <c r="W704" s="15" t="str">
        <f t="shared" si="57"/>
        <v/>
      </c>
      <c r="X704" s="23">
        <f>TabProd[[#This Row],[Value]]-TabProd[[#This Row],[InvoiceTotal Value]]-TabProd[[#This Row],[Rental Equipment Invoice Value]]+AR704</f>
        <v>0</v>
      </c>
      <c r="Y704" s="14"/>
      <c r="Z704" s="14"/>
      <c r="AA704" s="15">
        <f t="shared" si="58"/>
        <v>0</v>
      </c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20">
        <f t="shared" si="59"/>
        <v>0</v>
      </c>
      <c r="AQ704" s="13" t="str">
        <f>IF(TabProd[[#This Row],[Total Daily]]=0,"",TabProd[[#This Row],[Total]]/TabProd[[#This Row],[Total Daily]])</f>
        <v/>
      </c>
    </row>
    <row r="705" spans="1:43" x14ac:dyDescent="0.3">
      <c r="A705" s="26">
        <v>46204</v>
      </c>
      <c r="B705" s="24"/>
      <c r="C705" s="14"/>
      <c r="D705" s="22">
        <v>3808</v>
      </c>
      <c r="E705" s="15" t="s">
        <v>9</v>
      </c>
      <c r="F705" s="15" t="s">
        <v>26</v>
      </c>
      <c r="G705" s="15" t="s">
        <v>153</v>
      </c>
      <c r="H705" s="22">
        <v>3380</v>
      </c>
      <c r="I705" s="27">
        <v>46202</v>
      </c>
      <c r="J705" s="27">
        <v>46215</v>
      </c>
      <c r="K705" s="28"/>
      <c r="L705" s="29">
        <f>SUM(TabProd[[#This Row],[Personal]:[Engineering]])</f>
        <v>0</v>
      </c>
      <c r="M705" s="31" t="str">
        <f>IF(TabProd[[#This Row],[Amount Charged]]&lt;&gt;TabProd[[#This Row],[Value]],TabProd[[#This Row],[Amount Charged]]-TabProd[[#This Row],[Value]],"")</f>
        <v/>
      </c>
      <c r="N705" s="24"/>
      <c r="O705" s="27"/>
      <c r="P705" s="37"/>
      <c r="Q705" s="34"/>
      <c r="R705" s="16"/>
      <c r="S705" s="15" t="str">
        <f t="shared" si="56"/>
        <v/>
      </c>
      <c r="T705" s="38"/>
      <c r="U705" s="34"/>
      <c r="V705" s="16"/>
      <c r="W705" s="15" t="str">
        <f t="shared" si="57"/>
        <v/>
      </c>
      <c r="X705" s="23">
        <f>TabProd[[#This Row],[Value]]-TabProd[[#This Row],[InvoiceTotal Value]]-TabProd[[#This Row],[Rental Equipment Invoice Value]]+AR705</f>
        <v>0</v>
      </c>
      <c r="Y705" s="14"/>
      <c r="Z705" s="14"/>
      <c r="AA705" s="15">
        <f t="shared" si="58"/>
        <v>0</v>
      </c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20">
        <f t="shared" si="59"/>
        <v>0</v>
      </c>
      <c r="AQ705" s="13" t="str">
        <f>IF(TabProd[[#This Row],[Total Daily]]=0,"",TabProd[[#This Row],[Total]]/TabProd[[#This Row],[Total Daily]])</f>
        <v/>
      </c>
    </row>
    <row r="706" spans="1:43" x14ac:dyDescent="0.3">
      <c r="A706" s="26">
        <v>46174</v>
      </c>
      <c r="B706" s="24"/>
      <c r="C706" s="14"/>
      <c r="D706" s="22">
        <v>3801</v>
      </c>
      <c r="E706" s="15" t="s">
        <v>9</v>
      </c>
      <c r="F706" s="15" t="s">
        <v>50</v>
      </c>
      <c r="G706" s="15" t="s">
        <v>142</v>
      </c>
      <c r="H706" s="22">
        <v>1877</v>
      </c>
      <c r="I706" s="27">
        <v>46174</v>
      </c>
      <c r="J706" s="27">
        <v>46203</v>
      </c>
      <c r="K706" s="28"/>
      <c r="L706" s="29">
        <f>SUM(TabProd[[#This Row],[Personal]:[Engineering]])</f>
        <v>0</v>
      </c>
      <c r="M706" s="31" t="str">
        <f>IF(TabProd[[#This Row],[Amount Charged]]&lt;&gt;TabProd[[#This Row],[Value]],TabProd[[#This Row],[Amount Charged]]-TabProd[[#This Row],[Value]],"")</f>
        <v/>
      </c>
      <c r="N706" s="24" t="s">
        <v>3237</v>
      </c>
      <c r="O706" s="27"/>
      <c r="P706" s="37"/>
      <c r="Q706" s="34"/>
      <c r="R706" s="16"/>
      <c r="S706" s="15" t="str">
        <f t="shared" si="56"/>
        <v/>
      </c>
      <c r="T706" s="38"/>
      <c r="U706" s="34"/>
      <c r="V706" s="16"/>
      <c r="W706" s="15" t="str">
        <f t="shared" si="57"/>
        <v/>
      </c>
      <c r="X706" s="23">
        <f>TabProd[[#This Row],[Value]]-TabProd[[#This Row],[InvoiceTotal Value]]-TabProd[[#This Row],[Rental Equipment Invoice Value]]+AR706</f>
        <v>0</v>
      </c>
      <c r="Y706" s="14"/>
      <c r="Z706" s="14"/>
      <c r="AA706" s="15">
        <f t="shared" si="58"/>
        <v>0</v>
      </c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20">
        <f t="shared" si="59"/>
        <v>0</v>
      </c>
      <c r="AQ706" s="13" t="str">
        <f>IF(TabProd[[#This Row],[Total Daily]]=0,"",TabProd[[#This Row],[Total]]/TabProd[[#This Row],[Total Daily]])</f>
        <v/>
      </c>
    </row>
    <row r="707" spans="1:43" x14ac:dyDescent="0.3">
      <c r="A707" s="26">
        <v>46174</v>
      </c>
      <c r="B707" s="24"/>
      <c r="C707" s="14"/>
      <c r="D707" s="22">
        <v>3802</v>
      </c>
      <c r="E707" s="15" t="s">
        <v>9</v>
      </c>
      <c r="F707" s="15" t="s">
        <v>50</v>
      </c>
      <c r="G707" s="15" t="s">
        <v>102</v>
      </c>
      <c r="H707" s="22">
        <v>1877</v>
      </c>
      <c r="I707" s="27">
        <v>46174</v>
      </c>
      <c r="J707" s="27">
        <v>46203</v>
      </c>
      <c r="K707" s="28"/>
      <c r="L707" s="29">
        <f>SUM(TabProd[[#This Row],[Personal]:[Engineering]])</f>
        <v>0</v>
      </c>
      <c r="M707" s="31" t="str">
        <f>IF(TabProd[[#This Row],[Amount Charged]]&lt;&gt;TabProd[[#This Row],[Value]],TabProd[[#This Row],[Amount Charged]]-TabProd[[#This Row],[Value]],"")</f>
        <v/>
      </c>
      <c r="N707" s="24">
        <v>5876</v>
      </c>
      <c r="O707" s="27"/>
      <c r="P707" s="37"/>
      <c r="Q707" s="34"/>
      <c r="R707" s="16"/>
      <c r="S707" s="15" t="str">
        <f t="shared" si="56"/>
        <v/>
      </c>
      <c r="T707" s="38"/>
      <c r="U707" s="34"/>
      <c r="V707" s="16"/>
      <c r="W707" s="15" t="str">
        <f t="shared" si="57"/>
        <v/>
      </c>
      <c r="X707" s="23">
        <f>TabProd[[#This Row],[Value]]-TabProd[[#This Row],[InvoiceTotal Value]]-TabProd[[#This Row],[Rental Equipment Invoice Value]]+AR707</f>
        <v>0</v>
      </c>
      <c r="Y707" s="14"/>
      <c r="Z707" s="14"/>
      <c r="AA707" s="15">
        <f t="shared" si="58"/>
        <v>0</v>
      </c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20">
        <f t="shared" si="59"/>
        <v>0</v>
      </c>
      <c r="AQ707" s="13" t="str">
        <f>IF(TabProd[[#This Row],[Total Daily]]=0,"",TabProd[[#This Row],[Total]]/TabProd[[#This Row],[Total Daily]])</f>
        <v/>
      </c>
    </row>
    <row r="708" spans="1:43" x14ac:dyDescent="0.3">
      <c r="A708" s="26">
        <v>46174</v>
      </c>
      <c r="B708" s="24"/>
      <c r="C708" s="14"/>
      <c r="D708" s="22">
        <v>3804</v>
      </c>
      <c r="E708" s="15" t="s">
        <v>9</v>
      </c>
      <c r="F708" s="15" t="s">
        <v>50</v>
      </c>
      <c r="G708" s="15" t="s">
        <v>144</v>
      </c>
      <c r="H708" s="22">
        <v>1877</v>
      </c>
      <c r="I708" s="27">
        <v>46174</v>
      </c>
      <c r="J708" s="27">
        <v>46203</v>
      </c>
      <c r="K708" s="28"/>
      <c r="L708" s="29">
        <f>SUM(TabProd[[#This Row],[Personal]:[Engineering]])</f>
        <v>0</v>
      </c>
      <c r="M708" s="31" t="str">
        <f>IF(TabProd[[#This Row],[Amount Charged]]&lt;&gt;TabProd[[#This Row],[Value]],TabProd[[#This Row],[Amount Charged]]-TabProd[[#This Row],[Value]],"")</f>
        <v/>
      </c>
      <c r="N708" s="24">
        <v>5877</v>
      </c>
      <c r="O708" s="27"/>
      <c r="P708" s="37"/>
      <c r="Q708" s="34"/>
      <c r="R708" s="16"/>
      <c r="S708" s="15" t="str">
        <f t="shared" si="56"/>
        <v/>
      </c>
      <c r="T708" s="38"/>
      <c r="U708" s="34"/>
      <c r="V708" s="16"/>
      <c r="W708" s="15" t="str">
        <f t="shared" si="57"/>
        <v/>
      </c>
      <c r="X708" s="23">
        <f>TabProd[[#This Row],[Value]]-TabProd[[#This Row],[InvoiceTotal Value]]-TabProd[[#This Row],[Rental Equipment Invoice Value]]+AR708</f>
        <v>0</v>
      </c>
      <c r="Y708" s="14"/>
      <c r="Z708" s="14"/>
      <c r="AA708" s="15">
        <f t="shared" si="58"/>
        <v>0</v>
      </c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20">
        <f t="shared" si="59"/>
        <v>0</v>
      </c>
      <c r="AQ708" s="13" t="str">
        <f>IF(TabProd[[#This Row],[Total Daily]]=0,"",TabProd[[#This Row],[Total]]/TabProd[[#This Row],[Total Daily]])</f>
        <v/>
      </c>
    </row>
    <row r="709" spans="1:43" x14ac:dyDescent="0.3">
      <c r="A709" s="26">
        <v>46174</v>
      </c>
      <c r="B709" s="24"/>
      <c r="C709" s="14"/>
      <c r="D709" s="22">
        <v>3805</v>
      </c>
      <c r="E709" s="15" t="s">
        <v>9</v>
      </c>
      <c r="F709" s="15" t="s">
        <v>50</v>
      </c>
      <c r="G709" s="15" t="s">
        <v>103</v>
      </c>
      <c r="H709" s="22">
        <v>4191</v>
      </c>
      <c r="I709" s="27">
        <v>46174</v>
      </c>
      <c r="J709" s="27">
        <v>46203</v>
      </c>
      <c r="K709" s="28"/>
      <c r="L709" s="29">
        <f>SUM(TabProd[[#This Row],[Personal]:[Engineering]])</f>
        <v>0</v>
      </c>
      <c r="M709" s="31" t="str">
        <f>IF(TabProd[[#This Row],[Amount Charged]]&lt;&gt;TabProd[[#This Row],[Value]],TabProd[[#This Row],[Amount Charged]]-TabProd[[#This Row],[Value]],"")</f>
        <v/>
      </c>
      <c r="N709" s="24" t="s">
        <v>3238</v>
      </c>
      <c r="O709" s="27"/>
      <c r="P709" s="37"/>
      <c r="Q709" s="34"/>
      <c r="R709" s="16"/>
      <c r="S709" s="15" t="str">
        <f t="shared" si="56"/>
        <v/>
      </c>
      <c r="T709" s="38"/>
      <c r="U709" s="34"/>
      <c r="V709" s="16"/>
      <c r="W709" s="15" t="str">
        <f t="shared" si="57"/>
        <v/>
      </c>
      <c r="X709" s="23">
        <f>TabProd[[#This Row],[Value]]-TabProd[[#This Row],[InvoiceTotal Value]]-TabProd[[#This Row],[Rental Equipment Invoice Value]]+AR709</f>
        <v>0</v>
      </c>
      <c r="Y709" s="14"/>
      <c r="Z709" s="14"/>
      <c r="AA709" s="15">
        <f t="shared" si="58"/>
        <v>0</v>
      </c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20">
        <f t="shared" si="59"/>
        <v>0</v>
      </c>
      <c r="AQ709" s="13" t="str">
        <f>IF(TabProd[[#This Row],[Total Daily]]=0,"",TabProd[[#This Row],[Total]]/TabProd[[#This Row],[Total Daily]])</f>
        <v/>
      </c>
    </row>
    <row r="710" spans="1:43" x14ac:dyDescent="0.3">
      <c r="A710" s="26">
        <v>46174</v>
      </c>
      <c r="B710" s="24"/>
      <c r="C710" s="14"/>
      <c r="D710" s="22">
        <v>3807</v>
      </c>
      <c r="E710" s="15" t="s">
        <v>9</v>
      </c>
      <c r="F710" s="15" t="s">
        <v>26</v>
      </c>
      <c r="G710" s="15" t="s">
        <v>147</v>
      </c>
      <c r="H710" s="22">
        <v>3380</v>
      </c>
      <c r="I710" s="27">
        <v>46174</v>
      </c>
      <c r="J710" s="27">
        <v>46203</v>
      </c>
      <c r="K710" s="28"/>
      <c r="L710" s="29">
        <f>SUM(TabProd[[#This Row],[Personal]:[Engineering]])</f>
        <v>0</v>
      </c>
      <c r="M710" s="31" t="str">
        <f>IF(TabProd[[#This Row],[Amount Charged]]&lt;&gt;TabProd[[#This Row],[Value]],TabProd[[#This Row],[Amount Charged]]-TabProd[[#This Row],[Value]],"")</f>
        <v/>
      </c>
      <c r="N710" s="24">
        <v>5839</v>
      </c>
      <c r="O710" s="27"/>
      <c r="P710" s="37"/>
      <c r="Q710" s="34"/>
      <c r="R710" s="16"/>
      <c r="S710" s="15" t="str">
        <f t="shared" si="56"/>
        <v/>
      </c>
      <c r="T710" s="38"/>
      <c r="U710" s="34"/>
      <c r="V710" s="16"/>
      <c r="W710" s="15" t="str">
        <f t="shared" si="57"/>
        <v/>
      </c>
      <c r="X710" s="23">
        <f>TabProd[[#This Row],[Value]]-TabProd[[#This Row],[InvoiceTotal Value]]-TabProd[[#This Row],[Rental Equipment Invoice Value]]+AR710</f>
        <v>0</v>
      </c>
      <c r="Y710" s="14"/>
      <c r="Z710" s="14"/>
      <c r="AA710" s="15">
        <f t="shared" si="58"/>
        <v>0</v>
      </c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20">
        <f t="shared" si="59"/>
        <v>0</v>
      </c>
      <c r="AQ710" s="13" t="str">
        <f>IF(TabProd[[#This Row],[Total Daily]]=0,"",TabProd[[#This Row],[Total]]/TabProd[[#This Row],[Total Daily]])</f>
        <v/>
      </c>
    </row>
    <row r="711" spans="1:43" x14ac:dyDescent="0.3">
      <c r="A711" s="26">
        <v>46174</v>
      </c>
      <c r="B711" s="24"/>
      <c r="C711" s="14"/>
      <c r="D711" s="22">
        <v>3809</v>
      </c>
      <c r="E711" s="15" t="s">
        <v>9</v>
      </c>
      <c r="F711" s="15" t="s">
        <v>26</v>
      </c>
      <c r="G711" s="15" t="s">
        <v>121</v>
      </c>
      <c r="H711" s="22">
        <v>5115</v>
      </c>
      <c r="I711" s="27">
        <v>46174</v>
      </c>
      <c r="J711" s="27">
        <v>46203</v>
      </c>
      <c r="K711" s="28"/>
      <c r="L711" s="29">
        <f>SUM(TabProd[[#This Row],[Personal]:[Engineering]])</f>
        <v>0</v>
      </c>
      <c r="M711" s="31" t="str">
        <f>IF(TabProd[[#This Row],[Amount Charged]]&lt;&gt;TabProd[[#This Row],[Value]],TabProd[[#This Row],[Amount Charged]]-TabProd[[#This Row],[Value]],"")</f>
        <v/>
      </c>
      <c r="N711" s="24">
        <v>5840</v>
      </c>
      <c r="O711" s="27"/>
      <c r="P711" s="37"/>
      <c r="Q711" s="34"/>
      <c r="R711" s="16"/>
      <c r="S711" s="15" t="str">
        <f t="shared" si="56"/>
        <v/>
      </c>
      <c r="T711" s="38"/>
      <c r="U711" s="34"/>
      <c r="V711" s="16"/>
      <c r="W711" s="15" t="str">
        <f t="shared" si="57"/>
        <v/>
      </c>
      <c r="X711" s="23">
        <f>TabProd[[#This Row],[Value]]-TabProd[[#This Row],[InvoiceTotal Value]]-TabProd[[#This Row],[Rental Equipment Invoice Value]]+AR711</f>
        <v>0</v>
      </c>
      <c r="Y711" s="14"/>
      <c r="Z711" s="14"/>
      <c r="AA711" s="15">
        <f t="shared" si="58"/>
        <v>0</v>
      </c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20">
        <f t="shared" si="59"/>
        <v>0</v>
      </c>
      <c r="AQ711" s="13" t="str">
        <f>IF(TabProd[[#This Row],[Total Daily]]=0,"",TabProd[[#This Row],[Total]]/TabProd[[#This Row],[Total Daily]])</f>
        <v/>
      </c>
    </row>
    <row r="712" spans="1:43" x14ac:dyDescent="0.3">
      <c r="A712" s="26">
        <v>46174</v>
      </c>
      <c r="B712" s="24"/>
      <c r="C712" s="14"/>
      <c r="D712" s="22">
        <v>3810</v>
      </c>
      <c r="E712" s="15" t="s">
        <v>9</v>
      </c>
      <c r="F712" s="15" t="s">
        <v>28</v>
      </c>
      <c r="G712" s="15" t="s">
        <v>158</v>
      </c>
      <c r="H712" s="22">
        <v>3701</v>
      </c>
      <c r="I712" s="27">
        <v>46174</v>
      </c>
      <c r="J712" s="27">
        <v>46203</v>
      </c>
      <c r="K712" s="28"/>
      <c r="L712" s="29">
        <f>SUM(TabProd[[#This Row],[Personal]:[Engineering]])</f>
        <v>0</v>
      </c>
      <c r="M712" s="31" t="str">
        <f>IF(TabProd[[#This Row],[Amount Charged]]&lt;&gt;TabProd[[#This Row],[Value]],TabProd[[#This Row],[Amount Charged]]-TabProd[[#This Row],[Value]],"")</f>
        <v/>
      </c>
      <c r="N712" s="24">
        <v>5911</v>
      </c>
      <c r="O712" s="27"/>
      <c r="P712" s="37"/>
      <c r="Q712" s="34"/>
      <c r="R712" s="16"/>
      <c r="S712" s="15" t="str">
        <f t="shared" si="56"/>
        <v/>
      </c>
      <c r="T712" s="38"/>
      <c r="U712" s="34"/>
      <c r="V712" s="16"/>
      <c r="W712" s="15" t="str">
        <f t="shared" si="57"/>
        <v/>
      </c>
      <c r="X712" s="23">
        <f>TabProd[[#This Row],[Value]]-TabProd[[#This Row],[InvoiceTotal Value]]-TabProd[[#This Row],[Rental Equipment Invoice Value]]+AR712</f>
        <v>0</v>
      </c>
      <c r="Y712" s="14"/>
      <c r="Z712" s="14"/>
      <c r="AA712" s="15">
        <f t="shared" si="58"/>
        <v>0</v>
      </c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20">
        <f t="shared" si="59"/>
        <v>0</v>
      </c>
      <c r="AQ712" s="13" t="str">
        <f>IF(TabProd[[#This Row],[Total Daily]]=0,"",TabProd[[#This Row],[Total]]/TabProd[[#This Row],[Total Daily]])</f>
        <v/>
      </c>
    </row>
    <row r="713" spans="1:43" x14ac:dyDescent="0.3">
      <c r="A713" s="26">
        <v>46174</v>
      </c>
      <c r="B713" s="24"/>
      <c r="C713" s="14"/>
      <c r="D713" s="22">
        <v>3816</v>
      </c>
      <c r="E713" s="15" t="s">
        <v>9</v>
      </c>
      <c r="F713" s="15" t="s">
        <v>34</v>
      </c>
      <c r="G713" s="15" t="s">
        <v>154</v>
      </c>
      <c r="H713" s="22">
        <v>3970</v>
      </c>
      <c r="I713" s="27">
        <v>46188</v>
      </c>
      <c r="J713" s="27">
        <v>46207</v>
      </c>
      <c r="K713" s="28"/>
      <c r="L713" s="29">
        <f>SUM(TabProd[[#This Row],[Personal]:[Engineering]])</f>
        <v>0</v>
      </c>
      <c r="M713" s="31" t="str">
        <f>IF(TabProd[[#This Row],[Amount Charged]]&lt;&gt;TabProd[[#This Row],[Value]],TabProd[[#This Row],[Amount Charged]]-TabProd[[#This Row],[Value]],"")</f>
        <v/>
      </c>
      <c r="N713" s="24">
        <v>5859</v>
      </c>
      <c r="O713" s="27"/>
      <c r="P713" s="37"/>
      <c r="Q713" s="34"/>
      <c r="R713" s="16"/>
      <c r="S713" s="15" t="str">
        <f t="shared" si="56"/>
        <v/>
      </c>
      <c r="T713" s="38"/>
      <c r="U713" s="34"/>
      <c r="V713" s="16"/>
      <c r="W713" s="15" t="str">
        <f t="shared" si="57"/>
        <v/>
      </c>
      <c r="X713" s="23">
        <f>TabProd[[#This Row],[Value]]-TabProd[[#This Row],[InvoiceTotal Value]]-TabProd[[#This Row],[Rental Equipment Invoice Value]]+AR713</f>
        <v>0</v>
      </c>
      <c r="Y713" s="14"/>
      <c r="Z713" s="14"/>
      <c r="AA713" s="15">
        <f t="shared" si="58"/>
        <v>0</v>
      </c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20">
        <f t="shared" si="59"/>
        <v>0</v>
      </c>
      <c r="AQ713" s="13" t="str">
        <f>IF(TabProd[[#This Row],[Total Daily]]=0,"",TabProd[[#This Row],[Total]]/TabProd[[#This Row],[Total Daily]])</f>
        <v/>
      </c>
    </row>
    <row r="714" spans="1:43" x14ac:dyDescent="0.3">
      <c r="A714" s="26">
        <v>46204</v>
      </c>
      <c r="B714" s="24"/>
      <c r="C714" s="14"/>
      <c r="D714" s="22">
        <v>3816</v>
      </c>
      <c r="E714" s="15" t="s">
        <v>9</v>
      </c>
      <c r="F714" s="15" t="s">
        <v>34</v>
      </c>
      <c r="G714" s="15" t="s">
        <v>154</v>
      </c>
      <c r="H714" s="22">
        <v>3970</v>
      </c>
      <c r="I714" s="27">
        <v>46188</v>
      </c>
      <c r="J714" s="27">
        <v>46207</v>
      </c>
      <c r="K714" s="28"/>
      <c r="L714" s="29">
        <f>SUM(TabProd[[#This Row],[Personal]:[Engineering]])</f>
        <v>0</v>
      </c>
      <c r="M714" s="31" t="str">
        <f>IF(TabProd[[#This Row],[Amount Charged]]&lt;&gt;TabProd[[#This Row],[Value]],TabProd[[#This Row],[Amount Charged]]-TabProd[[#This Row],[Value]],"")</f>
        <v/>
      </c>
      <c r="N714" s="24">
        <v>5859</v>
      </c>
      <c r="O714" s="27"/>
      <c r="P714" s="37"/>
      <c r="Q714" s="34"/>
      <c r="R714" s="16"/>
      <c r="S714" s="15" t="str">
        <f t="shared" si="56"/>
        <v/>
      </c>
      <c r="T714" s="38"/>
      <c r="U714" s="34"/>
      <c r="V714" s="16"/>
      <c r="W714" s="15" t="str">
        <f t="shared" si="57"/>
        <v/>
      </c>
      <c r="X714" s="23">
        <f>TabProd[[#This Row],[Value]]-TabProd[[#This Row],[InvoiceTotal Value]]-TabProd[[#This Row],[Rental Equipment Invoice Value]]+AR714</f>
        <v>0</v>
      </c>
      <c r="Y714" s="14"/>
      <c r="Z714" s="14"/>
      <c r="AA714" s="15">
        <f t="shared" si="58"/>
        <v>0</v>
      </c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20">
        <f t="shared" si="59"/>
        <v>0</v>
      </c>
      <c r="AQ714" s="13" t="str">
        <f>IF(TabProd[[#This Row],[Total Daily]]=0,"",TabProd[[#This Row],[Total]]/TabProd[[#This Row],[Total Daily]])</f>
        <v/>
      </c>
    </row>
    <row r="715" spans="1:43" x14ac:dyDescent="0.3">
      <c r="A715" s="26">
        <v>46174</v>
      </c>
      <c r="B715" s="24"/>
      <c r="C715" s="14"/>
      <c r="D715" s="22">
        <v>3811</v>
      </c>
      <c r="E715" s="15" t="s">
        <v>9</v>
      </c>
      <c r="F715" s="15" t="s">
        <v>29</v>
      </c>
      <c r="G715" s="15" t="s">
        <v>132</v>
      </c>
      <c r="H715" s="22">
        <v>2016</v>
      </c>
      <c r="I715" s="27">
        <v>46174</v>
      </c>
      <c r="J715" s="27">
        <v>46203</v>
      </c>
      <c r="K715" s="28"/>
      <c r="L715" s="29">
        <f>SUM(TabProd[[#This Row],[Personal]:[Engineering]])</f>
        <v>0</v>
      </c>
      <c r="M715" s="31" t="str">
        <f>IF(TabProd[[#This Row],[Amount Charged]]&lt;&gt;TabProd[[#This Row],[Value]],TabProd[[#This Row],[Amount Charged]]-TabProd[[#This Row],[Value]],"")</f>
        <v/>
      </c>
      <c r="N715" s="24">
        <v>5842</v>
      </c>
      <c r="O715" s="27"/>
      <c r="P715" s="37"/>
      <c r="Q715" s="34"/>
      <c r="R715" s="16"/>
      <c r="S715" s="15" t="str">
        <f t="shared" si="56"/>
        <v/>
      </c>
      <c r="T715" s="38"/>
      <c r="U715" s="34"/>
      <c r="V715" s="16"/>
      <c r="W715" s="15" t="str">
        <f t="shared" si="57"/>
        <v/>
      </c>
      <c r="X715" s="23">
        <f>TabProd[[#This Row],[Value]]-TabProd[[#This Row],[InvoiceTotal Value]]-TabProd[[#This Row],[Rental Equipment Invoice Value]]+AR715</f>
        <v>0</v>
      </c>
      <c r="Y715" s="14"/>
      <c r="Z715" s="14"/>
      <c r="AA715" s="15">
        <f t="shared" si="58"/>
        <v>0</v>
      </c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20">
        <f t="shared" si="59"/>
        <v>0</v>
      </c>
      <c r="AQ715" s="13" t="str">
        <f>IF(TabProd[[#This Row],[Total Daily]]=0,"",TabProd[[#This Row],[Total]]/TabProd[[#This Row],[Total Daily]])</f>
        <v/>
      </c>
    </row>
    <row r="716" spans="1:43" x14ac:dyDescent="0.3">
      <c r="A716" s="26">
        <v>46174</v>
      </c>
      <c r="B716" s="24"/>
      <c r="C716" s="14"/>
      <c r="D716" s="22">
        <v>3812</v>
      </c>
      <c r="E716" s="15" t="s">
        <v>9</v>
      </c>
      <c r="F716" s="15" t="s">
        <v>29</v>
      </c>
      <c r="G716" s="15" t="s">
        <v>126</v>
      </c>
      <c r="H716" s="22">
        <v>2016</v>
      </c>
      <c r="I716" s="27">
        <v>46174</v>
      </c>
      <c r="J716" s="27">
        <v>46203</v>
      </c>
      <c r="K716" s="28"/>
      <c r="L716" s="29">
        <f>SUM(TabProd[[#This Row],[Personal]:[Engineering]])</f>
        <v>0</v>
      </c>
      <c r="M716" s="31" t="str">
        <f>IF(TabProd[[#This Row],[Amount Charged]]&lt;&gt;TabProd[[#This Row],[Value]],TabProd[[#This Row],[Amount Charged]]-TabProd[[#This Row],[Value]],"")</f>
        <v/>
      </c>
      <c r="N716" s="24">
        <v>5843</v>
      </c>
      <c r="O716" s="27"/>
      <c r="P716" s="37"/>
      <c r="Q716" s="34"/>
      <c r="R716" s="16"/>
      <c r="S716" s="15" t="str">
        <f t="shared" si="56"/>
        <v/>
      </c>
      <c r="T716" s="38"/>
      <c r="U716" s="34"/>
      <c r="V716" s="16"/>
      <c r="W716" s="15" t="str">
        <f t="shared" si="57"/>
        <v/>
      </c>
      <c r="X716" s="23">
        <f>TabProd[[#This Row],[Value]]-TabProd[[#This Row],[InvoiceTotal Value]]-TabProd[[#This Row],[Rental Equipment Invoice Value]]+AR716</f>
        <v>0</v>
      </c>
      <c r="Y716" s="14"/>
      <c r="Z716" s="14"/>
      <c r="AA716" s="15">
        <f t="shared" si="58"/>
        <v>0</v>
      </c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20">
        <f t="shared" si="59"/>
        <v>0</v>
      </c>
      <c r="AQ716" s="13" t="str">
        <f>IF(TabProd[[#This Row],[Total Daily]]=0,"",TabProd[[#This Row],[Total]]/TabProd[[#This Row],[Total Daily]])</f>
        <v/>
      </c>
    </row>
    <row r="717" spans="1:43" x14ac:dyDescent="0.3">
      <c r="A717" s="26">
        <v>46174</v>
      </c>
      <c r="B717" s="24"/>
      <c r="C717" s="14"/>
      <c r="D717" s="22">
        <v>3813</v>
      </c>
      <c r="E717" s="15" t="s">
        <v>9</v>
      </c>
      <c r="F717" s="15" t="s">
        <v>29</v>
      </c>
      <c r="G717" s="15" t="s">
        <v>107</v>
      </c>
      <c r="H717" s="22">
        <v>2016</v>
      </c>
      <c r="I717" s="27">
        <v>46174</v>
      </c>
      <c r="J717" s="27">
        <v>46203</v>
      </c>
      <c r="K717" s="28"/>
      <c r="L717" s="29">
        <f>SUM(TabProd[[#This Row],[Personal]:[Engineering]])</f>
        <v>0</v>
      </c>
      <c r="M717" s="31" t="str">
        <f>IF(TabProd[[#This Row],[Amount Charged]]&lt;&gt;TabProd[[#This Row],[Value]],TabProd[[#This Row],[Amount Charged]]-TabProd[[#This Row],[Value]],"")</f>
        <v/>
      </c>
      <c r="N717" s="24">
        <v>5841</v>
      </c>
      <c r="O717" s="27"/>
      <c r="P717" s="37"/>
      <c r="Q717" s="34"/>
      <c r="R717" s="16"/>
      <c r="S717" s="15" t="str">
        <f t="shared" si="56"/>
        <v/>
      </c>
      <c r="T717" s="38"/>
      <c r="U717" s="34"/>
      <c r="V717" s="16"/>
      <c r="W717" s="15" t="str">
        <f t="shared" si="57"/>
        <v/>
      </c>
      <c r="X717" s="23">
        <f>TabProd[[#This Row],[Value]]-TabProd[[#This Row],[InvoiceTotal Value]]-TabProd[[#This Row],[Rental Equipment Invoice Value]]+AR717</f>
        <v>0</v>
      </c>
      <c r="Y717" s="14"/>
      <c r="Z717" s="14"/>
      <c r="AA717" s="15">
        <f t="shared" si="58"/>
        <v>0</v>
      </c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20">
        <f t="shared" si="59"/>
        <v>0</v>
      </c>
      <c r="AQ717" s="13" t="str">
        <f>IF(TabProd[[#This Row],[Total Daily]]=0,"",TabProd[[#This Row],[Total]]/TabProd[[#This Row],[Total Daily]])</f>
        <v/>
      </c>
    </row>
    <row r="718" spans="1:43" x14ac:dyDescent="0.3">
      <c r="A718" s="26">
        <v>46174</v>
      </c>
      <c r="B718" s="24"/>
      <c r="C718" s="14"/>
      <c r="D718" s="22">
        <v>3819</v>
      </c>
      <c r="E718" s="15" t="s">
        <v>3168</v>
      </c>
      <c r="F718" s="15" t="s">
        <v>35</v>
      </c>
      <c r="G718" s="15" t="s">
        <v>183</v>
      </c>
      <c r="H718" s="22">
        <v>5293</v>
      </c>
      <c r="I718" s="27">
        <v>46201</v>
      </c>
      <c r="J718" s="27">
        <v>46215</v>
      </c>
      <c r="K718" s="28"/>
      <c r="L718" s="29">
        <f>SUM(TabProd[[#This Row],[Personal]:[Engineering]])</f>
        <v>0</v>
      </c>
      <c r="M718" s="31" t="str">
        <f>IF(TabProd[[#This Row],[Amount Charged]]&lt;&gt;TabProd[[#This Row],[Value]],TabProd[[#This Row],[Amount Charged]]-TabProd[[#This Row],[Value]],"")</f>
        <v/>
      </c>
      <c r="N718" s="24"/>
      <c r="O718" s="27"/>
      <c r="P718" s="37"/>
      <c r="Q718" s="34"/>
      <c r="R718" s="16"/>
      <c r="S718" s="15" t="str">
        <f t="shared" si="56"/>
        <v/>
      </c>
      <c r="T718" s="38"/>
      <c r="U718" s="34"/>
      <c r="V718" s="16"/>
      <c r="W718" s="15" t="str">
        <f t="shared" si="57"/>
        <v/>
      </c>
      <c r="X718" s="23">
        <f>TabProd[[#This Row],[Value]]-TabProd[[#This Row],[InvoiceTotal Value]]-TabProd[[#This Row],[Rental Equipment Invoice Value]]+AR718</f>
        <v>0</v>
      </c>
      <c r="Y718" s="14"/>
      <c r="Z718" s="14"/>
      <c r="AA718" s="15">
        <f t="shared" si="58"/>
        <v>0</v>
      </c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20">
        <f t="shared" si="59"/>
        <v>0</v>
      </c>
      <c r="AQ718" s="13" t="str">
        <f>IF(TabProd[[#This Row],[Total Daily]]=0,"",TabProd[[#This Row],[Total]]/TabProd[[#This Row],[Total Daily]])</f>
        <v/>
      </c>
    </row>
    <row r="719" spans="1:43" x14ac:dyDescent="0.3">
      <c r="A719" s="26">
        <v>46204</v>
      </c>
      <c r="B719" s="24"/>
      <c r="C719" s="14"/>
      <c r="D719" s="22">
        <v>3819</v>
      </c>
      <c r="E719" s="15" t="s">
        <v>3168</v>
      </c>
      <c r="F719" s="15" t="s">
        <v>35</v>
      </c>
      <c r="G719" s="15" t="s">
        <v>183</v>
      </c>
      <c r="H719" s="22">
        <v>5293</v>
      </c>
      <c r="I719" s="27">
        <v>46201</v>
      </c>
      <c r="J719" s="27">
        <v>46215</v>
      </c>
      <c r="K719" s="28"/>
      <c r="L719" s="29">
        <f>SUM(TabProd[[#This Row],[Personal]:[Engineering]])</f>
        <v>0</v>
      </c>
      <c r="M719" s="31" t="str">
        <f>IF(TabProd[[#This Row],[Amount Charged]]&lt;&gt;TabProd[[#This Row],[Value]],TabProd[[#This Row],[Amount Charged]]-TabProd[[#This Row],[Value]],"")</f>
        <v/>
      </c>
      <c r="N719" s="24"/>
      <c r="O719" s="27"/>
      <c r="P719" s="37"/>
      <c r="Q719" s="34"/>
      <c r="R719" s="16"/>
      <c r="S719" s="15" t="str">
        <f t="shared" si="56"/>
        <v/>
      </c>
      <c r="T719" s="38"/>
      <c r="U719" s="34"/>
      <c r="V719" s="16"/>
      <c r="W719" s="15" t="str">
        <f t="shared" si="57"/>
        <v/>
      </c>
      <c r="X719" s="23">
        <f>TabProd[[#This Row],[Value]]-TabProd[[#This Row],[InvoiceTotal Value]]-TabProd[[#This Row],[Rental Equipment Invoice Value]]+AR719</f>
        <v>0</v>
      </c>
      <c r="Y719" s="14"/>
      <c r="Z719" s="14"/>
      <c r="AA719" s="15">
        <f t="shared" si="58"/>
        <v>0</v>
      </c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20">
        <f t="shared" si="59"/>
        <v>0</v>
      </c>
      <c r="AQ719" s="13" t="str">
        <f>IF(TabProd[[#This Row],[Total Daily]]=0,"",TabProd[[#This Row],[Total]]/TabProd[[#This Row],[Total Daily]])</f>
        <v/>
      </c>
    </row>
    <row r="720" spans="1:43" x14ac:dyDescent="0.3">
      <c r="A720" s="26">
        <v>46174</v>
      </c>
      <c r="B720" s="24"/>
      <c r="C720" s="14"/>
      <c r="D720" s="22">
        <v>3815</v>
      </c>
      <c r="E720" s="15" t="s">
        <v>9</v>
      </c>
      <c r="F720" s="15" t="s">
        <v>53</v>
      </c>
      <c r="G720" s="15" t="s">
        <v>193</v>
      </c>
      <c r="H720" s="22">
        <v>3610</v>
      </c>
      <c r="I720" s="27">
        <v>46174</v>
      </c>
      <c r="J720" s="27">
        <v>46203</v>
      </c>
      <c r="K720" s="28"/>
      <c r="L720" s="29">
        <f>SUM(TabProd[[#This Row],[Personal]:[Engineering]])</f>
        <v>0</v>
      </c>
      <c r="M720" s="31" t="str">
        <f>IF(TabProd[[#This Row],[Amount Charged]]&lt;&gt;TabProd[[#This Row],[Value]],TabProd[[#This Row],[Amount Charged]]-TabProd[[#This Row],[Value]],"")</f>
        <v/>
      </c>
      <c r="N720" s="24">
        <v>5845</v>
      </c>
      <c r="O720" s="27"/>
      <c r="P720" s="37"/>
      <c r="Q720" s="34"/>
      <c r="R720" s="16"/>
      <c r="S720" s="15" t="str">
        <f t="shared" si="56"/>
        <v/>
      </c>
      <c r="T720" s="38"/>
      <c r="U720" s="34"/>
      <c r="V720" s="16"/>
      <c r="W720" s="15" t="str">
        <f t="shared" si="57"/>
        <v/>
      </c>
      <c r="X720" s="23">
        <f>TabProd[[#This Row],[Value]]-TabProd[[#This Row],[InvoiceTotal Value]]-TabProd[[#This Row],[Rental Equipment Invoice Value]]+AR720</f>
        <v>0</v>
      </c>
      <c r="Y720" s="14"/>
      <c r="Z720" s="14"/>
      <c r="AA720" s="15">
        <f t="shared" si="58"/>
        <v>0</v>
      </c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20">
        <f t="shared" si="59"/>
        <v>0</v>
      </c>
      <c r="AQ720" s="13" t="str">
        <f>IF(TabProd[[#This Row],[Total Daily]]=0,"",TabProd[[#This Row],[Total]]/TabProd[[#This Row],[Total Daily]])</f>
        <v/>
      </c>
    </row>
    <row r="721" spans="1:43" x14ac:dyDescent="0.3">
      <c r="A721" s="26">
        <v>46174</v>
      </c>
      <c r="B721" s="24"/>
      <c r="C721" s="14"/>
      <c r="D721" s="22">
        <v>3821</v>
      </c>
      <c r="E721" s="15" t="s">
        <v>3168</v>
      </c>
      <c r="F721" s="15" t="s">
        <v>35</v>
      </c>
      <c r="G721" s="15" t="s">
        <v>195</v>
      </c>
      <c r="H721" s="22">
        <v>5448</v>
      </c>
      <c r="I721" s="27">
        <v>46201</v>
      </c>
      <c r="J721" s="27">
        <v>46215</v>
      </c>
      <c r="K721" s="28"/>
      <c r="L721" s="29">
        <f>SUM(TabProd[[#This Row],[Personal]:[Engineering]])</f>
        <v>0</v>
      </c>
      <c r="M721" s="31" t="str">
        <f>IF(TabProd[[#This Row],[Amount Charged]]&lt;&gt;TabProd[[#This Row],[Value]],TabProd[[#This Row],[Amount Charged]]-TabProd[[#This Row],[Value]],"")</f>
        <v/>
      </c>
      <c r="N721" s="24"/>
      <c r="O721" s="27"/>
      <c r="P721" s="37"/>
      <c r="Q721" s="34"/>
      <c r="R721" s="16"/>
      <c r="S721" s="15" t="str">
        <f t="shared" ref="S721:S722" si="60">IF(R721="","",R721-J721)</f>
        <v/>
      </c>
      <c r="T721" s="38"/>
      <c r="U721" s="34"/>
      <c r="V721" s="16"/>
      <c r="W721" s="15" t="str">
        <f t="shared" ref="W721:W722" si="61">IF(V721="","",V721-J721)</f>
        <v/>
      </c>
      <c r="X721" s="23">
        <f>TabProd[[#This Row],[Value]]-TabProd[[#This Row],[InvoiceTotal Value]]-TabProd[[#This Row],[Rental Equipment Invoice Value]]+AR721</f>
        <v>0</v>
      </c>
      <c r="Y721" s="14"/>
      <c r="Z721" s="14"/>
      <c r="AA721" s="15">
        <f t="shared" ref="AA721:AA722" si="62">SUM(Y721:Z721)</f>
        <v>0</v>
      </c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20">
        <f t="shared" ref="AP721:AP722" si="63">SUM(AB721:AO721)</f>
        <v>0</v>
      </c>
      <c r="AQ721" s="13" t="str">
        <f>IF(TabProd[[#This Row],[Total Daily]]=0,"",TabProd[[#This Row],[Total]]/TabProd[[#This Row],[Total Daily]])</f>
        <v/>
      </c>
    </row>
    <row r="722" spans="1:43" x14ac:dyDescent="0.3">
      <c r="A722" s="26">
        <v>46204</v>
      </c>
      <c r="B722" s="24"/>
      <c r="C722" s="14"/>
      <c r="D722" s="22">
        <v>3821</v>
      </c>
      <c r="E722" s="15" t="s">
        <v>3168</v>
      </c>
      <c r="F722" s="15" t="s">
        <v>35</v>
      </c>
      <c r="G722" s="15" t="s">
        <v>195</v>
      </c>
      <c r="H722" s="22">
        <v>5448</v>
      </c>
      <c r="I722" s="27">
        <v>46201</v>
      </c>
      <c r="J722" s="27">
        <v>46215</v>
      </c>
      <c r="K722" s="28"/>
      <c r="L722" s="29">
        <f>SUM(TabProd[[#This Row],[Personal]:[Engineering]])</f>
        <v>0</v>
      </c>
      <c r="M722" s="31" t="str">
        <f>IF(TabProd[[#This Row],[Amount Charged]]&lt;&gt;TabProd[[#This Row],[Value]],TabProd[[#This Row],[Amount Charged]]-TabProd[[#This Row],[Value]],"")</f>
        <v/>
      </c>
      <c r="N722" s="24"/>
      <c r="O722" s="27"/>
      <c r="P722" s="37"/>
      <c r="Q722" s="34"/>
      <c r="R722" s="16"/>
      <c r="S722" s="15" t="str">
        <f t="shared" si="60"/>
        <v/>
      </c>
      <c r="T722" s="38"/>
      <c r="U722" s="34"/>
      <c r="V722" s="16"/>
      <c r="W722" s="15" t="str">
        <f t="shared" si="61"/>
        <v/>
      </c>
      <c r="X722" s="23">
        <f>TabProd[[#This Row],[Value]]-TabProd[[#This Row],[InvoiceTotal Value]]-TabProd[[#This Row],[Rental Equipment Invoice Value]]+AR722</f>
        <v>0</v>
      </c>
      <c r="Y722" s="14"/>
      <c r="Z722" s="14"/>
      <c r="AA722" s="15">
        <f t="shared" si="62"/>
        <v>0</v>
      </c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20">
        <f t="shared" si="63"/>
        <v>0</v>
      </c>
      <c r="AQ722" s="13" t="str">
        <f>IF(TabProd[[#This Row],[Total Daily]]=0,"",TabProd[[#This Row],[Total]]/TabProd[[#This Row],[Total Daily]])</f>
        <v/>
      </c>
    </row>
  </sheetData>
  <phoneticPr fontId="3" type="noConversion"/>
  <dataValidations disablePrompts="1" count="2">
    <dataValidation type="decimal" operator="greaterThan" allowBlank="1" showInputMessage="1" showErrorMessage="1" sqref="U9:U11 AB276 AB60 AR2:AS1048576 AM2:AP1048576 AF2:AK1048576 AC2:AD1048576" xr:uid="{4F1737A6-0EE8-43A9-8690-01ECECB22AF9}">
      <formula1>-1000000000000</formula1>
    </dataValidation>
    <dataValidation operator="greaterThan" allowBlank="1" showInputMessage="1" showErrorMessage="1" sqref="Y2:Z1048576" xr:uid="{5D5DB122-604D-4747-AEB4-D7254ECDEA1B}"/>
  </dataValidations>
  <pageMargins left="0.511811024" right="0.511811024" top="0.78740157499999996" bottom="0.78740157499999996" header="0.31496062000000002" footer="0.31496062000000002"/>
  <pageSetup paperSize="9" orientation="portrait" r:id="rId1"/>
  <ignoredErrors>
    <ignoredError sqref="L723:M1048576" unlockedFormula="1"/>
  </ignoredErrors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6EB9A3A7-AE16-4DF4-A6CB-172AA387D183}">
          <x14:formula1>
            <xm:f>'ContractTypes'!$B$2:$B$9</xm:f>
          </x14:formula1>
          <xm:sqref>E218:E221 E100 E85 E3 E7 E328:E331 E188:E205 E173:E174 E12:E16 E26:E29 E230 E80:E83 E247 E207:E216 E186 E553 E89:E97 E238:E243 E326 E312:E317 E162:E167 E308 E254:E257 E369:E370 E367 E408 E102:E114 E171 E176 E116:E160 E250:E252 E287 E303 E321:E323 E31:E45 E392 E411 E414 E440:E442 E619 E504:E505 E496:E498 E512 E419:E420 E337 E374:E375 E377:E380 E471:E475 E483 E178:E184 E422:E424 E386:E389 E555 E605:E608 E50 E68 E75 E223:E228 E268:E278 E296:E297 E299:E300 E347:E352 E395:E405 E416:E417 E433:E434 E436 E507 E631 E522:E528 E614:E617 E261:E264 E306 E339:E343 E354:E363 E445:E466 E477 E492:E493 E500:E501 E518:E519 E541 E544:E546 E558:E560 E535:E538 E580:E585</xm:sqref>
        </x14:dataValidation>
        <x14:dataValidation type="list" allowBlank="1" showInputMessage="1" showErrorMessage="1" xr:uid="{6DA462D5-E71D-4ACE-9CCB-6BB7957F8050}">
          <x14:formula1>
            <xm:f>Planilha5!$A$2:$A$15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E3909-BEE5-4D5F-ABA9-2E67DA2FF8EC}">
  <dimension ref="A1:Q237"/>
  <sheetViews>
    <sheetView workbookViewId="0">
      <selection activeCell="K215" sqref="K215"/>
    </sheetView>
  </sheetViews>
  <sheetFormatPr defaultRowHeight="14.4" x14ac:dyDescent="0.3"/>
  <cols>
    <col min="2" max="2" width="17.88671875" bestFit="1" customWidth="1"/>
    <col min="3" max="3" width="19.5546875" bestFit="1" customWidth="1"/>
    <col min="4" max="4" width="15.33203125" bestFit="1" customWidth="1"/>
    <col min="5" max="8" width="14.33203125" bestFit="1" customWidth="1"/>
    <col min="9" max="11" width="12.5546875" bestFit="1" customWidth="1"/>
    <col min="12" max="12" width="15.33203125" bestFit="1" customWidth="1"/>
    <col min="13" max="13" width="14.33203125" bestFit="1" customWidth="1"/>
    <col min="14" max="21" width="18.109375" bestFit="1" customWidth="1"/>
    <col min="22" max="22" width="17.33203125" bestFit="1" customWidth="1"/>
    <col min="23" max="23" width="22" bestFit="1" customWidth="1"/>
  </cols>
  <sheetData>
    <row r="1" spans="2:13" x14ac:dyDescent="0.3">
      <c r="B1" s="36" t="s">
        <v>5</v>
      </c>
      <c r="C1" t="s">
        <v>6</v>
      </c>
    </row>
    <row r="3" spans="2:13" x14ac:dyDescent="0.3">
      <c r="C3" s="36" t="s">
        <v>1</v>
      </c>
    </row>
    <row r="4" spans="2:13" x14ac:dyDescent="0.3">
      <c r="C4" s="44">
        <v>45658</v>
      </c>
      <c r="D4" s="44">
        <v>45689</v>
      </c>
      <c r="E4" s="44">
        <v>45717</v>
      </c>
      <c r="F4" s="44">
        <v>45748</v>
      </c>
      <c r="G4" s="44">
        <v>45778</v>
      </c>
      <c r="H4" s="44">
        <v>45809</v>
      </c>
      <c r="I4" s="44">
        <v>45839</v>
      </c>
      <c r="J4" s="44">
        <v>45870</v>
      </c>
      <c r="K4" s="44">
        <v>45901</v>
      </c>
      <c r="L4" s="44">
        <v>45931</v>
      </c>
      <c r="M4" s="44" t="s">
        <v>4</v>
      </c>
    </row>
    <row r="5" spans="2:13" x14ac:dyDescent="0.3">
      <c r="B5" t="s">
        <v>0</v>
      </c>
      <c r="C5" s="18">
        <v>8162857.9400000032</v>
      </c>
      <c r="D5" s="18">
        <v>11040023.215</v>
      </c>
      <c r="E5" s="18">
        <v>9503776.9700000044</v>
      </c>
      <c r="F5" s="18">
        <v>7670252.0700000022</v>
      </c>
      <c r="G5" s="18">
        <v>8360840.6399999997</v>
      </c>
      <c r="H5" s="18">
        <v>8007506.7200000016</v>
      </c>
      <c r="I5" s="18">
        <v>10241279.83</v>
      </c>
      <c r="J5" s="18">
        <v>12355007.960000006</v>
      </c>
      <c r="K5" s="18">
        <v>10410788.910000002</v>
      </c>
      <c r="L5" s="18">
        <v>13249252.309999997</v>
      </c>
      <c r="M5" s="18">
        <v>99001586.565000013</v>
      </c>
    </row>
    <row r="7" spans="2:13" x14ac:dyDescent="0.3">
      <c r="B7" s="36" t="s">
        <v>5</v>
      </c>
      <c r="C7" t="s">
        <v>6</v>
      </c>
    </row>
    <row r="9" spans="2:13" x14ac:dyDescent="0.3">
      <c r="B9" s="36" t="s">
        <v>0</v>
      </c>
      <c r="C9" s="36" t="s">
        <v>1</v>
      </c>
    </row>
    <row r="10" spans="2:13" x14ac:dyDescent="0.3">
      <c r="B10" s="36" t="s">
        <v>2</v>
      </c>
      <c r="C10" s="44">
        <v>45658</v>
      </c>
      <c r="D10" s="44">
        <v>45689</v>
      </c>
      <c r="E10" s="44">
        <v>45717</v>
      </c>
      <c r="F10" s="44">
        <v>45748</v>
      </c>
      <c r="G10" s="44">
        <v>45778</v>
      </c>
      <c r="H10" s="44">
        <v>45809</v>
      </c>
      <c r="I10" s="44">
        <v>45839</v>
      </c>
      <c r="J10" s="44">
        <v>45870</v>
      </c>
      <c r="K10" s="44">
        <v>45901</v>
      </c>
      <c r="L10" s="44">
        <v>45931</v>
      </c>
      <c r="M10" s="44" t="s">
        <v>4</v>
      </c>
    </row>
    <row r="11" spans="2:13" x14ac:dyDescent="0.3">
      <c r="B11" s="3" t="s">
        <v>7</v>
      </c>
      <c r="C11" s="18"/>
      <c r="D11" s="18"/>
      <c r="E11" s="18"/>
      <c r="F11" s="18"/>
      <c r="G11" s="18">
        <v>99071</v>
      </c>
      <c r="H11" s="18">
        <v>218005</v>
      </c>
      <c r="I11" s="18">
        <v>311616</v>
      </c>
      <c r="J11" s="18">
        <v>376866</v>
      </c>
      <c r="K11" s="18">
        <v>203550</v>
      </c>
      <c r="L11" s="18">
        <v>409240</v>
      </c>
      <c r="M11" s="18">
        <v>1618348</v>
      </c>
    </row>
    <row r="12" spans="2:13" x14ac:dyDescent="0.3">
      <c r="B12" s="3" t="s">
        <v>8</v>
      </c>
      <c r="C12" s="18">
        <v>122519.06</v>
      </c>
      <c r="D12" s="18">
        <v>135038.28</v>
      </c>
      <c r="E12" s="18">
        <v>177870.84</v>
      </c>
      <c r="F12" s="18">
        <v>139228.43000000002</v>
      </c>
      <c r="G12" s="18">
        <v>150764.34</v>
      </c>
      <c r="H12" s="18">
        <v>153932.9</v>
      </c>
      <c r="I12" s="18">
        <v>201974.08</v>
      </c>
      <c r="J12" s="18">
        <v>110764.1</v>
      </c>
      <c r="K12" s="18">
        <v>319698.7</v>
      </c>
      <c r="L12" s="18">
        <v>-3632.7200000000003</v>
      </c>
      <c r="M12" s="18">
        <v>1508158.01</v>
      </c>
    </row>
    <row r="13" spans="2:13" x14ac:dyDescent="0.3">
      <c r="B13" s="3" t="s">
        <v>9</v>
      </c>
      <c r="C13" s="18">
        <v>2527553.7899999996</v>
      </c>
      <c r="D13" s="18">
        <v>2567526.6799999997</v>
      </c>
      <c r="E13" s="18">
        <v>2552345.7600000002</v>
      </c>
      <c r="F13" s="18">
        <v>2697320.1100000008</v>
      </c>
      <c r="G13" s="18">
        <v>2634521.6900000004</v>
      </c>
      <c r="H13" s="18">
        <v>2782488.65</v>
      </c>
      <c r="I13" s="18">
        <v>2892340.2200000007</v>
      </c>
      <c r="J13" s="18">
        <v>2697071.35</v>
      </c>
      <c r="K13" s="18">
        <v>2352708.1799999997</v>
      </c>
      <c r="L13" s="18">
        <v>2671161.0100000002</v>
      </c>
      <c r="M13" s="18">
        <v>26375037.440000005</v>
      </c>
    </row>
    <row r="14" spans="2:13" x14ac:dyDescent="0.3">
      <c r="B14" s="3" t="s">
        <v>10</v>
      </c>
      <c r="C14" s="18">
        <v>1334866.4900000002</v>
      </c>
      <c r="D14" s="18">
        <v>2677055.3899999997</v>
      </c>
      <c r="E14" s="18">
        <v>2151275.94</v>
      </c>
      <c r="F14" s="18">
        <v>1509970.1400000001</v>
      </c>
      <c r="G14" s="18">
        <v>1423202.16</v>
      </c>
      <c r="H14" s="18">
        <v>1211994.07</v>
      </c>
      <c r="I14" s="18">
        <v>2040312.7700000003</v>
      </c>
      <c r="J14" s="18">
        <v>3786060.2300000009</v>
      </c>
      <c r="K14" s="18">
        <v>3665965.3400000012</v>
      </c>
      <c r="L14" s="18">
        <v>5588411.2499999991</v>
      </c>
      <c r="M14" s="18">
        <v>25389113.780000001</v>
      </c>
    </row>
    <row r="15" spans="2:13" x14ac:dyDescent="0.3">
      <c r="B15" s="3" t="s">
        <v>11</v>
      </c>
      <c r="C15" s="18">
        <v>448449.54</v>
      </c>
      <c r="D15" s="18">
        <v>669372.35</v>
      </c>
      <c r="E15" s="18">
        <v>1503300.3000000003</v>
      </c>
      <c r="F15" s="18">
        <v>1471788.8699999999</v>
      </c>
      <c r="G15" s="18">
        <v>1778504.6700000002</v>
      </c>
      <c r="H15" s="18">
        <v>1893351.9900000002</v>
      </c>
      <c r="I15" s="18">
        <v>1706242.0699999998</v>
      </c>
      <c r="J15" s="18">
        <v>2291293.92</v>
      </c>
      <c r="K15" s="18">
        <v>1597185.05</v>
      </c>
      <c r="L15" s="18">
        <v>1779596.47</v>
      </c>
      <c r="M15" s="18">
        <v>15139085.230000002</v>
      </c>
    </row>
    <row r="16" spans="2:13" x14ac:dyDescent="0.3">
      <c r="B16" s="3" t="s">
        <v>12</v>
      </c>
      <c r="C16" s="18">
        <v>1419140.6700000002</v>
      </c>
      <c r="D16" s="18">
        <v>3502008.8650000002</v>
      </c>
      <c r="E16" s="18">
        <v>1969628.05</v>
      </c>
      <c r="F16" s="18">
        <v>1074008.5899999999</v>
      </c>
      <c r="G16" s="18">
        <v>904611.12</v>
      </c>
      <c r="H16" s="18">
        <v>869121.47000000009</v>
      </c>
      <c r="I16" s="18">
        <v>1791653.9</v>
      </c>
      <c r="J16" s="18">
        <v>2118005.31</v>
      </c>
      <c r="K16" s="18">
        <v>1764911.86</v>
      </c>
      <c r="L16" s="18">
        <v>1560597.51</v>
      </c>
      <c r="M16" s="18">
        <v>16973687.345000003</v>
      </c>
    </row>
    <row r="17" spans="2:13" x14ac:dyDescent="0.3">
      <c r="B17" s="3" t="s">
        <v>13</v>
      </c>
      <c r="C17" s="18">
        <v>2310328.39</v>
      </c>
      <c r="D17" s="18">
        <v>1489021.6500000001</v>
      </c>
      <c r="E17" s="18">
        <v>1149356.08</v>
      </c>
      <c r="F17" s="18">
        <v>777935.92999999993</v>
      </c>
      <c r="G17" s="18">
        <v>1370165.66</v>
      </c>
      <c r="H17" s="18">
        <v>878612.64000000013</v>
      </c>
      <c r="I17" s="18">
        <v>1297140.79</v>
      </c>
      <c r="J17" s="18">
        <v>974947.05</v>
      </c>
      <c r="K17" s="18">
        <v>506769.77999999997</v>
      </c>
      <c r="L17" s="18">
        <v>1243878.79</v>
      </c>
      <c r="M17" s="18">
        <v>11998156.760000002</v>
      </c>
    </row>
    <row r="18" spans="2:13" x14ac:dyDescent="0.3">
      <c r="B18" s="3" t="s">
        <v>4</v>
      </c>
      <c r="C18" s="18">
        <v>8162857.9399999995</v>
      </c>
      <c r="D18" s="18">
        <v>11040023.215</v>
      </c>
      <c r="E18" s="18">
        <v>9503776.9699999988</v>
      </c>
      <c r="F18" s="18">
        <v>7670252.0700000012</v>
      </c>
      <c r="G18" s="18">
        <v>8360840.6400000006</v>
      </c>
      <c r="H18" s="18">
        <v>8007506.7200000007</v>
      </c>
      <c r="I18" s="18">
        <v>10241279.830000002</v>
      </c>
      <c r="J18" s="18">
        <v>12355007.960000003</v>
      </c>
      <c r="K18" s="18">
        <v>10410788.91</v>
      </c>
      <c r="L18" s="18">
        <v>13249252.309999999</v>
      </c>
      <c r="M18" s="18">
        <v>99001586.565000013</v>
      </c>
    </row>
    <row r="20" spans="2:13" x14ac:dyDescent="0.3">
      <c r="B20" s="3" t="s">
        <v>14</v>
      </c>
      <c r="C20" s="18">
        <f t="shared" ref="C20:L20" si="0">SUM(C13:C15)</f>
        <v>4310869.8199999994</v>
      </c>
      <c r="D20" s="18">
        <f t="shared" si="0"/>
        <v>5913954.419999999</v>
      </c>
      <c r="E20" s="18">
        <f t="shared" si="0"/>
        <v>6206922</v>
      </c>
      <c r="F20" s="18">
        <f t="shared" si="0"/>
        <v>5679079.120000001</v>
      </c>
      <c r="G20" s="18">
        <f t="shared" si="0"/>
        <v>5836228.5200000005</v>
      </c>
      <c r="H20" s="18">
        <f t="shared" si="0"/>
        <v>5887834.71</v>
      </c>
      <c r="I20" s="18">
        <f t="shared" si="0"/>
        <v>6638895.0600000005</v>
      </c>
      <c r="J20" s="18">
        <f t="shared" si="0"/>
        <v>8774425.5</v>
      </c>
      <c r="K20" s="18">
        <f t="shared" si="0"/>
        <v>7615858.5700000012</v>
      </c>
      <c r="L20" s="18">
        <f t="shared" si="0"/>
        <v>10039168.73</v>
      </c>
      <c r="M20" s="18">
        <f>SUM(C20:L20)</f>
        <v>66903236.450000003</v>
      </c>
    </row>
    <row r="21" spans="2:13" x14ac:dyDescent="0.3">
      <c r="B21" s="3" t="s">
        <v>15</v>
      </c>
      <c r="C21" s="18">
        <f t="shared" ref="C21:L21" si="1">SUM(C16:C17)</f>
        <v>3729469.0600000005</v>
      </c>
      <c r="D21" s="18">
        <f t="shared" si="1"/>
        <v>4991030.5150000006</v>
      </c>
      <c r="E21" s="18">
        <f t="shared" si="1"/>
        <v>3118984.13</v>
      </c>
      <c r="F21" s="18">
        <f t="shared" si="1"/>
        <v>1851944.5199999998</v>
      </c>
      <c r="G21" s="18">
        <f t="shared" si="1"/>
        <v>2274776.7799999998</v>
      </c>
      <c r="H21" s="18">
        <f t="shared" si="1"/>
        <v>1747734.1100000003</v>
      </c>
      <c r="I21" s="18">
        <f t="shared" si="1"/>
        <v>3088794.69</v>
      </c>
      <c r="J21" s="18">
        <f t="shared" si="1"/>
        <v>3092952.3600000003</v>
      </c>
      <c r="K21" s="18">
        <f t="shared" si="1"/>
        <v>2271681.64</v>
      </c>
      <c r="L21" s="18">
        <f t="shared" si="1"/>
        <v>2804476.3</v>
      </c>
      <c r="M21" s="18">
        <f>SUM(C21:L21)</f>
        <v>28971844.105000004</v>
      </c>
    </row>
    <row r="22" spans="2:13" x14ac:dyDescent="0.3">
      <c r="B22" s="3" t="s">
        <v>16</v>
      </c>
      <c r="C22" s="18">
        <f t="shared" ref="C22:L22" si="2">C11</f>
        <v>0</v>
      </c>
      <c r="D22" s="18">
        <f t="shared" si="2"/>
        <v>0</v>
      </c>
      <c r="E22" s="18">
        <f t="shared" si="2"/>
        <v>0</v>
      </c>
      <c r="F22" s="18">
        <f t="shared" si="2"/>
        <v>0</v>
      </c>
      <c r="G22" s="18">
        <f t="shared" si="2"/>
        <v>99071</v>
      </c>
      <c r="H22" s="18">
        <f t="shared" si="2"/>
        <v>218005</v>
      </c>
      <c r="I22" s="18">
        <f t="shared" si="2"/>
        <v>311616</v>
      </c>
      <c r="J22" s="18">
        <f t="shared" si="2"/>
        <v>376866</v>
      </c>
      <c r="K22" s="18">
        <f t="shared" si="2"/>
        <v>203550</v>
      </c>
      <c r="L22" s="18">
        <f t="shared" si="2"/>
        <v>409240</v>
      </c>
      <c r="M22" s="18">
        <f>SUM(C22:L22)</f>
        <v>1618348</v>
      </c>
    </row>
    <row r="23" spans="2:13" x14ac:dyDescent="0.3">
      <c r="B23" s="3" t="s">
        <v>17</v>
      </c>
      <c r="C23" s="18">
        <f t="shared" ref="C23:L23" si="3">C18-C22-C21-C20</f>
        <v>122519.05999999959</v>
      </c>
      <c r="D23" s="18">
        <f t="shared" si="3"/>
        <v>135038.28000000026</v>
      </c>
      <c r="E23" s="18">
        <f t="shared" si="3"/>
        <v>177870.83999999892</v>
      </c>
      <c r="F23" s="18">
        <f t="shared" si="3"/>
        <v>139228.43000000063</v>
      </c>
      <c r="G23" s="18">
        <f t="shared" si="3"/>
        <v>150764.34000000078</v>
      </c>
      <c r="H23" s="18">
        <f t="shared" si="3"/>
        <v>153932.90000000037</v>
      </c>
      <c r="I23" s="18">
        <f t="shared" si="3"/>
        <v>201974.08000000194</v>
      </c>
      <c r="J23" s="18">
        <f t="shared" si="3"/>
        <v>110764.10000000149</v>
      </c>
      <c r="K23" s="18">
        <f t="shared" si="3"/>
        <v>319698.69999999832</v>
      </c>
      <c r="L23" s="18">
        <f t="shared" si="3"/>
        <v>-3632.7200000025332</v>
      </c>
      <c r="M23" s="18">
        <f>SUM(C23:L23)</f>
        <v>1508158.0099999998</v>
      </c>
    </row>
    <row r="28" spans="2:13" x14ac:dyDescent="0.3">
      <c r="C28" s="36" t="s">
        <v>1</v>
      </c>
    </row>
    <row r="29" spans="2:13" x14ac:dyDescent="0.3">
      <c r="C29" s="44">
        <v>45658</v>
      </c>
      <c r="D29" s="44">
        <v>45689</v>
      </c>
      <c r="E29" s="44">
        <v>45717</v>
      </c>
      <c r="F29" s="44">
        <v>45748</v>
      </c>
      <c r="G29" s="44">
        <v>45778</v>
      </c>
      <c r="H29" s="44">
        <v>45809</v>
      </c>
      <c r="I29" s="44">
        <v>45839</v>
      </c>
      <c r="J29" s="44">
        <v>45870</v>
      </c>
      <c r="K29" s="44">
        <v>45901</v>
      </c>
      <c r="L29" s="44">
        <v>45931</v>
      </c>
      <c r="M29" s="44" t="s">
        <v>4</v>
      </c>
    </row>
    <row r="30" spans="2:13" x14ac:dyDescent="0.3">
      <c r="B30" t="s">
        <v>18</v>
      </c>
      <c r="C30">
        <v>2989</v>
      </c>
      <c r="D30">
        <v>3586</v>
      </c>
      <c r="E30">
        <v>2975</v>
      </c>
      <c r="F30">
        <v>2889</v>
      </c>
      <c r="G30">
        <v>2991</v>
      </c>
      <c r="H30">
        <v>2836</v>
      </c>
      <c r="I30">
        <v>3475</v>
      </c>
      <c r="J30">
        <v>4264</v>
      </c>
      <c r="K30">
        <v>3703</v>
      </c>
      <c r="L30">
        <v>4249</v>
      </c>
      <c r="M30">
        <v>33957</v>
      </c>
    </row>
    <row r="32" spans="2:13" x14ac:dyDescent="0.3">
      <c r="B32" s="36" t="s">
        <v>5</v>
      </c>
      <c r="C32" t="s">
        <v>6</v>
      </c>
    </row>
    <row r="34" spans="2:16" x14ac:dyDescent="0.3">
      <c r="B34" s="36" t="s">
        <v>0</v>
      </c>
      <c r="C34" s="36" t="s">
        <v>1</v>
      </c>
    </row>
    <row r="35" spans="2:16" x14ac:dyDescent="0.3">
      <c r="B35" s="36" t="s">
        <v>2</v>
      </c>
      <c r="C35" s="44">
        <v>45658</v>
      </c>
      <c r="D35" s="44">
        <v>45689</v>
      </c>
      <c r="E35" s="44">
        <v>45717</v>
      </c>
      <c r="F35" s="44">
        <v>45748</v>
      </c>
      <c r="G35" s="44">
        <v>45778</v>
      </c>
      <c r="H35" s="44">
        <v>45809</v>
      </c>
      <c r="I35" s="44">
        <v>45839</v>
      </c>
      <c r="J35" s="44">
        <v>45870</v>
      </c>
      <c r="K35" s="44">
        <v>45901</v>
      </c>
      <c r="L35" s="44">
        <v>45931</v>
      </c>
      <c r="M35" s="44" t="s">
        <v>4</v>
      </c>
    </row>
    <row r="36" spans="2:16" x14ac:dyDescent="0.3">
      <c r="B36" s="3" t="s">
        <v>7</v>
      </c>
      <c r="C36" s="18"/>
      <c r="D36" s="18"/>
      <c r="E36" s="18"/>
      <c r="F36" s="18"/>
      <c r="G36" s="18">
        <v>99071</v>
      </c>
      <c r="H36" s="18">
        <v>218005</v>
      </c>
      <c r="I36" s="18">
        <v>311616</v>
      </c>
      <c r="J36" s="18">
        <v>376866</v>
      </c>
      <c r="K36" s="18">
        <v>203550</v>
      </c>
      <c r="L36" s="18">
        <v>409240</v>
      </c>
      <c r="M36" s="18">
        <v>1618348</v>
      </c>
    </row>
    <row r="37" spans="2:16" x14ac:dyDescent="0.3">
      <c r="B37" s="3" t="s">
        <v>8</v>
      </c>
      <c r="C37" s="18">
        <v>122519.06</v>
      </c>
      <c r="D37" s="18">
        <v>135038.28</v>
      </c>
      <c r="E37" s="18">
        <v>177870.84</v>
      </c>
      <c r="F37" s="18">
        <v>139228.43000000002</v>
      </c>
      <c r="G37" s="18">
        <v>150764.34</v>
      </c>
      <c r="H37" s="18">
        <v>153932.9</v>
      </c>
      <c r="I37" s="18">
        <v>201974.08</v>
      </c>
      <c r="J37" s="18">
        <v>110764.1</v>
      </c>
      <c r="K37" s="18">
        <v>319698.7</v>
      </c>
      <c r="L37" s="18">
        <v>-3632.7200000000003</v>
      </c>
      <c r="M37" s="18">
        <v>1508158.01</v>
      </c>
    </row>
    <row r="38" spans="2:16" x14ac:dyDescent="0.3">
      <c r="B38" s="3" t="s">
        <v>9</v>
      </c>
      <c r="C38" s="18">
        <v>2527553.7899999996</v>
      </c>
      <c r="D38" s="18">
        <v>2567526.6799999997</v>
      </c>
      <c r="E38" s="18">
        <v>2552345.7600000002</v>
      </c>
      <c r="F38" s="18">
        <v>2697320.1100000008</v>
      </c>
      <c r="G38" s="18">
        <v>2634521.6900000004</v>
      </c>
      <c r="H38" s="18">
        <v>2782488.65</v>
      </c>
      <c r="I38" s="18">
        <v>2892340.2200000007</v>
      </c>
      <c r="J38" s="18">
        <v>2697071.35</v>
      </c>
      <c r="K38" s="18">
        <v>2352708.1799999997</v>
      </c>
      <c r="L38" s="18">
        <v>2671161.0100000002</v>
      </c>
      <c r="M38" s="18">
        <v>26375037.440000005</v>
      </c>
    </row>
    <row r="39" spans="2:16" x14ac:dyDescent="0.3">
      <c r="B39" s="3" t="s">
        <v>10</v>
      </c>
      <c r="C39" s="18">
        <v>1334866.4900000002</v>
      </c>
      <c r="D39" s="18">
        <v>2677055.3899999997</v>
      </c>
      <c r="E39" s="18">
        <v>2151275.94</v>
      </c>
      <c r="F39" s="18">
        <v>1509970.1400000001</v>
      </c>
      <c r="G39" s="18">
        <v>1423202.16</v>
      </c>
      <c r="H39" s="18">
        <v>1211994.07</v>
      </c>
      <c r="I39" s="18">
        <v>2040312.7700000003</v>
      </c>
      <c r="J39" s="18">
        <v>3786060.2300000009</v>
      </c>
      <c r="K39" s="18">
        <v>3665965.3400000012</v>
      </c>
      <c r="L39" s="18">
        <v>5588411.2499999991</v>
      </c>
      <c r="M39" s="18">
        <v>25389113.780000001</v>
      </c>
    </row>
    <row r="40" spans="2:16" x14ac:dyDescent="0.3">
      <c r="B40" s="3" t="s">
        <v>11</v>
      </c>
      <c r="C40" s="18">
        <v>448449.54</v>
      </c>
      <c r="D40" s="18">
        <v>669372.35</v>
      </c>
      <c r="E40" s="18">
        <v>1503300.3000000003</v>
      </c>
      <c r="F40" s="18">
        <v>1471788.8699999999</v>
      </c>
      <c r="G40" s="18">
        <v>1778504.6700000002</v>
      </c>
      <c r="H40" s="18">
        <v>1893351.9900000002</v>
      </c>
      <c r="I40" s="18">
        <v>1706242.0699999998</v>
      </c>
      <c r="J40" s="18">
        <v>2291293.92</v>
      </c>
      <c r="K40" s="18">
        <v>1597185.05</v>
      </c>
      <c r="L40" s="18">
        <v>1779596.47</v>
      </c>
      <c r="M40" s="18">
        <v>15139085.230000002</v>
      </c>
    </row>
    <row r="41" spans="2:16" x14ac:dyDescent="0.3">
      <c r="B41" s="3" t="s">
        <v>12</v>
      </c>
      <c r="C41" s="18">
        <v>1419140.6700000002</v>
      </c>
      <c r="D41" s="18">
        <v>3502008.8650000002</v>
      </c>
      <c r="E41" s="18">
        <v>1969628.05</v>
      </c>
      <c r="F41" s="18">
        <v>1074008.5899999999</v>
      </c>
      <c r="G41" s="18">
        <v>904611.12</v>
      </c>
      <c r="H41" s="18">
        <v>869121.47000000009</v>
      </c>
      <c r="I41" s="18">
        <v>1791653.9</v>
      </c>
      <c r="J41" s="18">
        <v>2118005.31</v>
      </c>
      <c r="K41" s="18">
        <v>1764911.86</v>
      </c>
      <c r="L41" s="18">
        <v>1560597.51</v>
      </c>
      <c r="M41" s="18">
        <v>16973687.345000003</v>
      </c>
    </row>
    <row r="42" spans="2:16" x14ac:dyDescent="0.3">
      <c r="B42" s="3" t="s">
        <v>13</v>
      </c>
      <c r="C42" s="18">
        <v>2310328.39</v>
      </c>
      <c r="D42" s="18">
        <v>1489021.6500000001</v>
      </c>
      <c r="E42" s="18">
        <v>1149356.08</v>
      </c>
      <c r="F42" s="18">
        <v>777935.92999999993</v>
      </c>
      <c r="G42" s="18">
        <v>1370165.66</v>
      </c>
      <c r="H42" s="18">
        <v>878612.64000000013</v>
      </c>
      <c r="I42" s="18">
        <v>1297140.79</v>
      </c>
      <c r="J42" s="18">
        <v>974947.05</v>
      </c>
      <c r="K42" s="18">
        <v>506769.77999999997</v>
      </c>
      <c r="L42" s="18">
        <v>1243878.79</v>
      </c>
      <c r="M42" s="18">
        <v>11998156.760000002</v>
      </c>
    </row>
    <row r="43" spans="2:16" x14ac:dyDescent="0.3">
      <c r="B43" s="3" t="s">
        <v>4</v>
      </c>
      <c r="C43" s="18">
        <v>8162857.9399999995</v>
      </c>
      <c r="D43" s="18">
        <v>11040023.215</v>
      </c>
      <c r="E43" s="18">
        <v>9503776.9699999988</v>
      </c>
      <c r="F43" s="18">
        <v>7670252.0700000012</v>
      </c>
      <c r="G43" s="18">
        <v>8360840.6400000006</v>
      </c>
      <c r="H43" s="18">
        <v>8007506.7200000007</v>
      </c>
      <c r="I43" s="18">
        <v>10241279.830000002</v>
      </c>
      <c r="J43" s="18">
        <v>12355007.960000003</v>
      </c>
      <c r="K43" s="18">
        <v>10410788.91</v>
      </c>
      <c r="L43" s="18">
        <v>13249252.309999999</v>
      </c>
      <c r="M43" s="18">
        <v>99001586.565000013</v>
      </c>
    </row>
    <row r="44" spans="2:16" x14ac:dyDescent="0.3">
      <c r="N44" t="s">
        <v>19</v>
      </c>
      <c r="O44" t="s">
        <v>20</v>
      </c>
    </row>
    <row r="45" spans="2:16" x14ac:dyDescent="0.3">
      <c r="B45" s="3" t="s">
        <v>14</v>
      </c>
      <c r="C45" s="18">
        <f t="shared" ref="C45:L45" si="4">SUM(C38:C40)</f>
        <v>4310869.8199999994</v>
      </c>
      <c r="D45" s="18">
        <f t="shared" si="4"/>
        <v>5913954.419999999</v>
      </c>
      <c r="E45" s="18">
        <f t="shared" si="4"/>
        <v>6206922</v>
      </c>
      <c r="F45" s="18">
        <f t="shared" si="4"/>
        <v>5679079.120000001</v>
      </c>
      <c r="G45" s="18">
        <f t="shared" si="4"/>
        <v>5836228.5200000005</v>
      </c>
      <c r="H45" s="18">
        <f t="shared" si="4"/>
        <v>5887834.71</v>
      </c>
      <c r="I45" s="18">
        <f t="shared" si="4"/>
        <v>6638895.0600000005</v>
      </c>
      <c r="J45" s="18">
        <f t="shared" si="4"/>
        <v>8774425.5</v>
      </c>
      <c r="K45" s="18">
        <f t="shared" si="4"/>
        <v>7615858.5700000012</v>
      </c>
      <c r="L45" s="18">
        <f t="shared" si="4"/>
        <v>10039168.73</v>
      </c>
      <c r="M45" s="18"/>
      <c r="N45" s="18">
        <v>9949954.5199999996</v>
      </c>
      <c r="O45">
        <v>8989950.0199999996</v>
      </c>
      <c r="P45" s="18">
        <f>SUM(C45:O45)</f>
        <v>85843140.989999995</v>
      </c>
    </row>
    <row r="46" spans="2:16" x14ac:dyDescent="0.3">
      <c r="B46" s="3" t="s">
        <v>15</v>
      </c>
      <c r="C46" s="18">
        <f t="shared" ref="C46:L46" si="5">SUM(C41:C42)</f>
        <v>3729469.0600000005</v>
      </c>
      <c r="D46" s="18">
        <f t="shared" si="5"/>
        <v>4991030.5150000006</v>
      </c>
      <c r="E46" s="18">
        <f t="shared" si="5"/>
        <v>3118984.13</v>
      </c>
      <c r="F46" s="18">
        <f t="shared" si="5"/>
        <v>1851944.5199999998</v>
      </c>
      <c r="G46" s="18">
        <f t="shared" si="5"/>
        <v>2274776.7799999998</v>
      </c>
      <c r="H46" s="18">
        <f t="shared" si="5"/>
        <v>1747734.1100000003</v>
      </c>
      <c r="I46" s="18">
        <f t="shared" si="5"/>
        <v>3088794.69</v>
      </c>
      <c r="J46" s="18">
        <f t="shared" si="5"/>
        <v>3092952.3600000003</v>
      </c>
      <c r="K46" s="18">
        <f t="shared" si="5"/>
        <v>2271681.64</v>
      </c>
      <c r="L46" s="18">
        <f t="shared" si="5"/>
        <v>2804476.3</v>
      </c>
      <c r="M46" s="18"/>
      <c r="N46" s="18">
        <v>987819</v>
      </c>
      <c r="O46">
        <v>1640483</v>
      </c>
      <c r="P46" s="18">
        <f>SUM(C46:O46)</f>
        <v>31600146.105000004</v>
      </c>
    </row>
    <row r="47" spans="2:16" x14ac:dyDescent="0.3">
      <c r="B47" s="3" t="s">
        <v>16</v>
      </c>
      <c r="C47" s="18">
        <f t="shared" ref="C47:L47" si="6">C36</f>
        <v>0</v>
      </c>
      <c r="D47" s="18">
        <f t="shared" si="6"/>
        <v>0</v>
      </c>
      <c r="E47" s="18">
        <f t="shared" si="6"/>
        <v>0</v>
      </c>
      <c r="F47" s="18">
        <f t="shared" si="6"/>
        <v>0</v>
      </c>
      <c r="G47" s="18">
        <f t="shared" si="6"/>
        <v>99071</v>
      </c>
      <c r="H47" s="18">
        <f t="shared" si="6"/>
        <v>218005</v>
      </c>
      <c r="I47" s="18">
        <f t="shared" si="6"/>
        <v>311616</v>
      </c>
      <c r="J47" s="18">
        <f t="shared" si="6"/>
        <v>376866</v>
      </c>
      <c r="K47" s="18">
        <f t="shared" si="6"/>
        <v>203550</v>
      </c>
      <c r="L47" s="18">
        <f t="shared" si="6"/>
        <v>409240</v>
      </c>
      <c r="M47" s="18"/>
      <c r="N47" s="18">
        <v>488345.72</v>
      </c>
      <c r="O47">
        <v>605301.43999999994</v>
      </c>
      <c r="P47" s="18">
        <f>SUM(C47:O47)</f>
        <v>2711995.1599999997</v>
      </c>
    </row>
    <row r="48" spans="2:16" x14ac:dyDescent="0.3">
      <c r="B48" s="3" t="s">
        <v>17</v>
      </c>
      <c r="C48" s="18">
        <f t="shared" ref="C48:L48" si="7">C43-C47-C46-C45</f>
        <v>122519.05999999959</v>
      </c>
      <c r="D48" s="18">
        <f t="shared" si="7"/>
        <v>135038.28000000026</v>
      </c>
      <c r="E48" s="18">
        <f t="shared" si="7"/>
        <v>177870.83999999892</v>
      </c>
      <c r="F48" s="18">
        <f t="shared" si="7"/>
        <v>139228.43000000063</v>
      </c>
      <c r="G48" s="18">
        <f t="shared" si="7"/>
        <v>150764.34000000078</v>
      </c>
      <c r="H48" s="18">
        <f t="shared" si="7"/>
        <v>153932.90000000037</v>
      </c>
      <c r="I48" s="18">
        <f t="shared" si="7"/>
        <v>201974.08000000194</v>
      </c>
      <c r="J48" s="18">
        <f t="shared" si="7"/>
        <v>110764.10000000149</v>
      </c>
      <c r="K48" s="18">
        <f t="shared" si="7"/>
        <v>319698.69999999832</v>
      </c>
      <c r="L48" s="18">
        <f t="shared" si="7"/>
        <v>-3632.7200000025332</v>
      </c>
      <c r="M48" s="18"/>
      <c r="N48" s="18">
        <v>0</v>
      </c>
      <c r="O48">
        <v>0</v>
      </c>
      <c r="P48" s="18">
        <f>SUM(C48:O48)</f>
        <v>1508158.0099999998</v>
      </c>
    </row>
    <row r="49" spans="2:15" x14ac:dyDescent="0.3">
      <c r="C49" s="18">
        <f t="shared" ref="C49:L49" si="8">SUM(C45:C48)</f>
        <v>8162857.9399999995</v>
      </c>
      <c r="D49" s="18">
        <f t="shared" si="8"/>
        <v>11040023.215</v>
      </c>
      <c r="E49" s="18">
        <f t="shared" si="8"/>
        <v>9503776.9699999988</v>
      </c>
      <c r="F49" s="18">
        <f t="shared" si="8"/>
        <v>7670252.0700000012</v>
      </c>
      <c r="G49" s="18">
        <f t="shared" si="8"/>
        <v>8360840.6400000015</v>
      </c>
      <c r="H49" s="18">
        <f t="shared" si="8"/>
        <v>8007506.7200000007</v>
      </c>
      <c r="I49" s="18">
        <f t="shared" si="8"/>
        <v>10241279.830000002</v>
      </c>
      <c r="J49" s="18">
        <f t="shared" si="8"/>
        <v>12355007.960000001</v>
      </c>
      <c r="K49" s="18">
        <f t="shared" si="8"/>
        <v>10410788.91</v>
      </c>
      <c r="L49" s="18">
        <f t="shared" si="8"/>
        <v>13249252.309999999</v>
      </c>
      <c r="M49" s="18"/>
      <c r="N49" s="18">
        <f>SUM(N45:N48)</f>
        <v>11426119.24</v>
      </c>
      <c r="O49" s="18">
        <f>SUM(O45:O48)</f>
        <v>11235734.459999999</v>
      </c>
    </row>
    <row r="52" spans="2:15" x14ac:dyDescent="0.3">
      <c r="B52" s="36" t="s">
        <v>5</v>
      </c>
      <c r="C52" t="s">
        <v>6</v>
      </c>
    </row>
    <row r="54" spans="2:15" x14ac:dyDescent="0.3">
      <c r="B54" s="36" t="s">
        <v>21</v>
      </c>
      <c r="C54" s="36" t="s">
        <v>1</v>
      </c>
    </row>
    <row r="55" spans="2:15" x14ac:dyDescent="0.3">
      <c r="B55" s="36" t="s">
        <v>2</v>
      </c>
      <c r="C55" s="44">
        <v>45658</v>
      </c>
      <c r="D55" s="44">
        <v>45689</v>
      </c>
      <c r="E55" s="44">
        <v>45717</v>
      </c>
      <c r="F55" s="44">
        <v>45748</v>
      </c>
      <c r="G55" s="44">
        <v>45778</v>
      </c>
      <c r="H55" s="44">
        <v>45809</v>
      </c>
      <c r="I55" s="44">
        <v>45839</v>
      </c>
      <c r="J55" s="44">
        <v>45870</v>
      </c>
      <c r="K55" s="44">
        <v>45901</v>
      </c>
      <c r="L55" s="44">
        <v>45931</v>
      </c>
      <c r="M55" s="44" t="s">
        <v>4</v>
      </c>
    </row>
    <row r="56" spans="2:15" x14ac:dyDescent="0.3">
      <c r="B56" s="3" t="s">
        <v>7</v>
      </c>
      <c r="G56">
        <v>0</v>
      </c>
      <c r="H56">
        <v>0</v>
      </c>
      <c r="I56">
        <v>0</v>
      </c>
      <c r="J56">
        <v>0</v>
      </c>
      <c r="K56">
        <v>0</v>
      </c>
      <c r="L56">
        <v>45</v>
      </c>
      <c r="M56">
        <v>45</v>
      </c>
    </row>
    <row r="57" spans="2:15" x14ac:dyDescent="0.3">
      <c r="B57" s="3" t="s">
        <v>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2:15" x14ac:dyDescent="0.3">
      <c r="B58" s="3" t="s">
        <v>9</v>
      </c>
      <c r="C58">
        <v>1321</v>
      </c>
      <c r="D58">
        <v>1210</v>
      </c>
      <c r="E58">
        <v>1315</v>
      </c>
      <c r="F58">
        <v>1343</v>
      </c>
      <c r="G58">
        <v>1353</v>
      </c>
      <c r="H58">
        <v>1360</v>
      </c>
      <c r="I58">
        <v>1400</v>
      </c>
      <c r="J58">
        <v>1394</v>
      </c>
      <c r="K58">
        <v>1168</v>
      </c>
      <c r="L58">
        <v>1352</v>
      </c>
      <c r="M58">
        <v>13216</v>
      </c>
    </row>
    <row r="59" spans="2:15" x14ac:dyDescent="0.3">
      <c r="B59" s="3" t="s">
        <v>10</v>
      </c>
      <c r="C59">
        <v>487</v>
      </c>
      <c r="D59">
        <v>756</v>
      </c>
      <c r="E59">
        <v>590</v>
      </c>
      <c r="F59">
        <v>606</v>
      </c>
      <c r="G59">
        <v>573</v>
      </c>
      <c r="H59">
        <v>534</v>
      </c>
      <c r="I59">
        <v>882</v>
      </c>
      <c r="J59">
        <v>1339</v>
      </c>
      <c r="K59">
        <v>1520</v>
      </c>
      <c r="L59">
        <v>1759</v>
      </c>
      <c r="M59">
        <v>9046</v>
      </c>
    </row>
    <row r="60" spans="2:15" x14ac:dyDescent="0.3">
      <c r="B60" s="3" t="s">
        <v>11</v>
      </c>
      <c r="C60">
        <v>97</v>
      </c>
      <c r="D60">
        <v>235</v>
      </c>
      <c r="E60">
        <v>472</v>
      </c>
      <c r="F60">
        <v>481</v>
      </c>
      <c r="G60">
        <v>583</v>
      </c>
      <c r="H60">
        <v>629</v>
      </c>
      <c r="I60">
        <v>560</v>
      </c>
      <c r="J60">
        <v>747</v>
      </c>
      <c r="K60">
        <v>446</v>
      </c>
      <c r="L60">
        <v>526</v>
      </c>
      <c r="M60">
        <v>4776</v>
      </c>
    </row>
    <row r="61" spans="2:15" x14ac:dyDescent="0.3">
      <c r="B61" s="3" t="s">
        <v>12</v>
      </c>
      <c r="C61">
        <v>487</v>
      </c>
      <c r="D61">
        <v>1008</v>
      </c>
      <c r="E61">
        <v>334</v>
      </c>
      <c r="F61">
        <v>318</v>
      </c>
      <c r="G61">
        <v>196</v>
      </c>
      <c r="H61">
        <v>213</v>
      </c>
      <c r="I61">
        <v>388</v>
      </c>
      <c r="J61">
        <v>627</v>
      </c>
      <c r="K61">
        <v>476</v>
      </c>
      <c r="L61">
        <v>383</v>
      </c>
      <c r="M61">
        <v>4430</v>
      </c>
    </row>
    <row r="62" spans="2:15" x14ac:dyDescent="0.3">
      <c r="B62" s="3" t="s">
        <v>13</v>
      </c>
      <c r="C62">
        <v>681</v>
      </c>
      <c r="D62">
        <v>396</v>
      </c>
      <c r="E62">
        <v>311</v>
      </c>
      <c r="F62">
        <v>217</v>
      </c>
      <c r="G62">
        <v>325</v>
      </c>
      <c r="H62">
        <v>184</v>
      </c>
      <c r="I62">
        <v>290</v>
      </c>
      <c r="J62">
        <v>253</v>
      </c>
      <c r="K62">
        <v>92</v>
      </c>
      <c r="L62">
        <v>303</v>
      </c>
      <c r="M62">
        <v>3052</v>
      </c>
    </row>
    <row r="63" spans="2:15" x14ac:dyDescent="0.3">
      <c r="B63" s="3" t="s">
        <v>4</v>
      </c>
      <c r="C63">
        <v>3073</v>
      </c>
      <c r="D63">
        <v>3605</v>
      </c>
      <c r="E63">
        <v>3022</v>
      </c>
      <c r="F63">
        <v>2965</v>
      </c>
      <c r="G63">
        <v>3030</v>
      </c>
      <c r="H63">
        <v>2920</v>
      </c>
      <c r="I63">
        <v>3520</v>
      </c>
      <c r="J63">
        <v>4360</v>
      </c>
      <c r="K63">
        <v>3702</v>
      </c>
      <c r="L63">
        <v>4368</v>
      </c>
      <c r="M63">
        <v>34565</v>
      </c>
    </row>
    <row r="64" spans="2:15" x14ac:dyDescent="0.3">
      <c r="N64" t="s">
        <v>19</v>
      </c>
      <c r="O64" t="s">
        <v>20</v>
      </c>
    </row>
    <row r="65" spans="2:16" x14ac:dyDescent="0.3">
      <c r="B65" s="3" t="s">
        <v>14</v>
      </c>
      <c r="C65" s="4">
        <f t="shared" ref="C65:L65" si="9">SUM(C58:C60)</f>
        <v>1905</v>
      </c>
      <c r="D65" s="4">
        <f t="shared" si="9"/>
        <v>2201</v>
      </c>
      <c r="E65" s="4">
        <f t="shared" si="9"/>
        <v>2377</v>
      </c>
      <c r="F65" s="4">
        <f t="shared" si="9"/>
        <v>2430</v>
      </c>
      <c r="G65" s="4">
        <f t="shared" si="9"/>
        <v>2509</v>
      </c>
      <c r="H65" s="4">
        <f t="shared" si="9"/>
        <v>2523</v>
      </c>
      <c r="I65" s="4">
        <f t="shared" si="9"/>
        <v>2842</v>
      </c>
      <c r="J65" s="4">
        <f t="shared" si="9"/>
        <v>3480</v>
      </c>
      <c r="K65" s="4">
        <f t="shared" si="9"/>
        <v>3134</v>
      </c>
      <c r="L65" s="4">
        <f t="shared" si="9"/>
        <v>3637</v>
      </c>
      <c r="M65" s="4"/>
      <c r="N65" s="4">
        <v>3910</v>
      </c>
      <c r="O65" s="4">
        <v>3502</v>
      </c>
      <c r="P65" s="4">
        <f>SUM(C65:O65)</f>
        <v>34450</v>
      </c>
    </row>
    <row r="66" spans="2:16" x14ac:dyDescent="0.3">
      <c r="B66" s="3" t="s">
        <v>15</v>
      </c>
      <c r="C66" s="4">
        <f t="shared" ref="C66:L66" si="10">SUM(C61:C62)</f>
        <v>1168</v>
      </c>
      <c r="D66" s="4">
        <f t="shared" si="10"/>
        <v>1404</v>
      </c>
      <c r="E66" s="4">
        <f t="shared" si="10"/>
        <v>645</v>
      </c>
      <c r="F66" s="4">
        <f t="shared" si="10"/>
        <v>535</v>
      </c>
      <c r="G66" s="4">
        <f t="shared" si="10"/>
        <v>521</v>
      </c>
      <c r="H66" s="4">
        <f t="shared" si="10"/>
        <v>397</v>
      </c>
      <c r="I66" s="4">
        <f t="shared" si="10"/>
        <v>678</v>
      </c>
      <c r="J66" s="4">
        <f t="shared" si="10"/>
        <v>880</v>
      </c>
      <c r="K66" s="4">
        <f t="shared" si="10"/>
        <v>568</v>
      </c>
      <c r="L66" s="4">
        <f t="shared" si="10"/>
        <v>686</v>
      </c>
      <c r="M66" s="4"/>
      <c r="N66" s="4">
        <v>322</v>
      </c>
      <c r="O66" s="4">
        <v>571</v>
      </c>
      <c r="P66" s="4">
        <f>SUM(C66:O66)</f>
        <v>8375</v>
      </c>
    </row>
    <row r="67" spans="2:16" x14ac:dyDescent="0.3">
      <c r="B67" s="3" t="s">
        <v>16</v>
      </c>
      <c r="C67" s="4">
        <f t="shared" ref="C67:L67" si="11">C56</f>
        <v>0</v>
      </c>
      <c r="D67" s="4">
        <f t="shared" si="11"/>
        <v>0</v>
      </c>
      <c r="E67" s="4">
        <f t="shared" si="11"/>
        <v>0</v>
      </c>
      <c r="F67" s="4">
        <f t="shared" si="11"/>
        <v>0</v>
      </c>
      <c r="G67" s="4">
        <f t="shared" si="11"/>
        <v>0</v>
      </c>
      <c r="H67" s="4">
        <f t="shared" si="11"/>
        <v>0</v>
      </c>
      <c r="I67" s="4">
        <f t="shared" si="11"/>
        <v>0</v>
      </c>
      <c r="J67" s="4">
        <f t="shared" si="11"/>
        <v>0</v>
      </c>
      <c r="K67" s="4">
        <f t="shared" si="11"/>
        <v>0</v>
      </c>
      <c r="L67" s="4">
        <f t="shared" si="11"/>
        <v>45</v>
      </c>
      <c r="M67" s="4"/>
      <c r="N67" s="4">
        <v>42</v>
      </c>
      <c r="O67" s="4">
        <v>84</v>
      </c>
      <c r="P67" s="4">
        <f>SUM(C67:O67)</f>
        <v>171</v>
      </c>
    </row>
    <row r="68" spans="2:16" x14ac:dyDescent="0.3">
      <c r="B68" s="3" t="s">
        <v>17</v>
      </c>
      <c r="C68" s="4">
        <f t="shared" ref="C68:L68" si="12">C63-C67-C66-C65</f>
        <v>0</v>
      </c>
      <c r="D68" s="4">
        <f t="shared" si="12"/>
        <v>0</v>
      </c>
      <c r="E68" s="4">
        <f t="shared" si="12"/>
        <v>0</v>
      </c>
      <c r="F68" s="4">
        <f t="shared" si="12"/>
        <v>0</v>
      </c>
      <c r="G68" s="4">
        <f t="shared" si="12"/>
        <v>0</v>
      </c>
      <c r="H68" s="4">
        <f t="shared" si="12"/>
        <v>0</v>
      </c>
      <c r="I68" s="4">
        <f t="shared" si="12"/>
        <v>0</v>
      </c>
      <c r="J68" s="4">
        <f t="shared" si="12"/>
        <v>0</v>
      </c>
      <c r="K68" s="4">
        <f t="shared" si="12"/>
        <v>0</v>
      </c>
      <c r="L68" s="4">
        <f t="shared" si="12"/>
        <v>0</v>
      </c>
      <c r="M68" s="4"/>
      <c r="N68" s="4">
        <v>0</v>
      </c>
      <c r="O68" s="4">
        <v>0</v>
      </c>
      <c r="P68" s="4">
        <f>SUM(C68:O68)</f>
        <v>0</v>
      </c>
    </row>
    <row r="69" spans="2:16" x14ac:dyDescent="0.3">
      <c r="C69" s="4">
        <f t="shared" ref="C69:L69" si="13">SUM(C65:C68)</f>
        <v>3073</v>
      </c>
      <c r="D69" s="4">
        <f t="shared" si="13"/>
        <v>3605</v>
      </c>
      <c r="E69" s="4">
        <f t="shared" si="13"/>
        <v>3022</v>
      </c>
      <c r="F69" s="4">
        <f t="shared" si="13"/>
        <v>2965</v>
      </c>
      <c r="G69" s="4">
        <f t="shared" si="13"/>
        <v>3030</v>
      </c>
      <c r="H69" s="4">
        <f t="shared" si="13"/>
        <v>2920</v>
      </c>
      <c r="I69" s="4">
        <f t="shared" si="13"/>
        <v>3520</v>
      </c>
      <c r="J69" s="4">
        <f t="shared" si="13"/>
        <v>4360</v>
      </c>
      <c r="K69" s="4">
        <f t="shared" si="13"/>
        <v>3702</v>
      </c>
      <c r="L69" s="4">
        <f t="shared" si="13"/>
        <v>4368</v>
      </c>
      <c r="M69" s="4"/>
      <c r="N69" s="4">
        <f>SUM(N65:N68)</f>
        <v>4274</v>
      </c>
      <c r="O69" s="4">
        <f>SUM(O65:O68)</f>
        <v>4157</v>
      </c>
      <c r="P69" s="4"/>
    </row>
    <row r="71" spans="2:16" x14ac:dyDescent="0.3">
      <c r="B71" s="36" t="s">
        <v>5</v>
      </c>
      <c r="C71" t="s">
        <v>6</v>
      </c>
    </row>
    <row r="72" spans="2:16" x14ac:dyDescent="0.3">
      <c r="B72" s="36" t="s">
        <v>22</v>
      </c>
      <c r="C72" t="s">
        <v>6</v>
      </c>
    </row>
    <row r="74" spans="2:16" x14ac:dyDescent="0.3">
      <c r="B74" s="36" t="s">
        <v>21</v>
      </c>
      <c r="C74" s="36" t="s">
        <v>1</v>
      </c>
    </row>
    <row r="75" spans="2:16" x14ac:dyDescent="0.3">
      <c r="B75" s="36" t="s">
        <v>2</v>
      </c>
      <c r="C75" s="44">
        <v>45658</v>
      </c>
      <c r="D75" s="44">
        <v>45689</v>
      </c>
      <c r="E75" s="44">
        <v>45717</v>
      </c>
      <c r="F75" s="44">
        <v>45748</v>
      </c>
      <c r="G75" s="44">
        <v>45778</v>
      </c>
      <c r="H75" s="44">
        <v>45809</v>
      </c>
      <c r="I75" s="44">
        <v>45839</v>
      </c>
      <c r="J75" s="44">
        <v>45870</v>
      </c>
      <c r="K75" s="44">
        <v>45901</v>
      </c>
      <c r="L75" s="44">
        <v>45931</v>
      </c>
      <c r="M75" s="44" t="s">
        <v>4</v>
      </c>
    </row>
    <row r="76" spans="2:16" x14ac:dyDescent="0.3">
      <c r="B76" s="3" t="s">
        <v>23</v>
      </c>
      <c r="F76">
        <v>3</v>
      </c>
      <c r="G76">
        <v>151</v>
      </c>
      <c r="I76">
        <v>30</v>
      </c>
      <c r="J76">
        <v>15</v>
      </c>
      <c r="K76">
        <v>70</v>
      </c>
      <c r="L76">
        <v>6</v>
      </c>
      <c r="M76">
        <v>275</v>
      </c>
    </row>
    <row r="77" spans="2:16" x14ac:dyDescent="0.3">
      <c r="B77" s="3" t="s">
        <v>24</v>
      </c>
      <c r="I77">
        <v>7</v>
      </c>
      <c r="J77">
        <v>0</v>
      </c>
      <c r="M77">
        <v>7</v>
      </c>
    </row>
    <row r="78" spans="2:16" x14ac:dyDescent="0.3">
      <c r="B78" s="3" t="s">
        <v>25</v>
      </c>
      <c r="C78">
        <v>91</v>
      </c>
      <c r="D78">
        <v>121</v>
      </c>
      <c r="E78">
        <v>310</v>
      </c>
      <c r="F78">
        <v>55</v>
      </c>
      <c r="G78">
        <v>270</v>
      </c>
      <c r="H78">
        <v>166</v>
      </c>
      <c r="I78">
        <v>158</v>
      </c>
      <c r="J78">
        <v>127</v>
      </c>
      <c r="K78">
        <v>5</v>
      </c>
      <c r="L78">
        <v>96</v>
      </c>
      <c r="M78">
        <v>1399</v>
      </c>
    </row>
    <row r="79" spans="2:16" x14ac:dyDescent="0.3">
      <c r="B79" s="3" t="s">
        <v>26</v>
      </c>
      <c r="C79">
        <v>352</v>
      </c>
      <c r="D79">
        <v>232</v>
      </c>
      <c r="E79">
        <v>276</v>
      </c>
      <c r="F79">
        <v>271</v>
      </c>
      <c r="G79">
        <v>315</v>
      </c>
      <c r="H79">
        <v>304</v>
      </c>
      <c r="I79">
        <v>472</v>
      </c>
      <c r="J79">
        <v>1159</v>
      </c>
      <c r="K79">
        <v>760</v>
      </c>
      <c r="L79">
        <v>453</v>
      </c>
      <c r="M79">
        <v>4594</v>
      </c>
    </row>
    <row r="80" spans="2:16" x14ac:dyDescent="0.3">
      <c r="B80" s="3" t="s">
        <v>27</v>
      </c>
      <c r="C80">
        <v>0</v>
      </c>
      <c r="M80">
        <v>0</v>
      </c>
    </row>
    <row r="81" spans="2:13" x14ac:dyDescent="0.3">
      <c r="B81" s="3" t="s">
        <v>28</v>
      </c>
      <c r="C81">
        <v>262</v>
      </c>
      <c r="D81">
        <v>702</v>
      </c>
      <c r="E81">
        <v>343</v>
      </c>
      <c r="F81">
        <v>316</v>
      </c>
      <c r="G81">
        <v>171</v>
      </c>
      <c r="H81">
        <v>171</v>
      </c>
      <c r="I81">
        <v>214</v>
      </c>
      <c r="J81">
        <v>215</v>
      </c>
      <c r="K81">
        <v>155</v>
      </c>
      <c r="L81">
        <v>109</v>
      </c>
      <c r="M81">
        <v>2658</v>
      </c>
    </row>
    <row r="82" spans="2:13" x14ac:dyDescent="0.3">
      <c r="B82" s="3" t="s">
        <v>29</v>
      </c>
      <c r="C82">
        <v>574</v>
      </c>
      <c r="D82">
        <v>332</v>
      </c>
      <c r="E82">
        <v>430</v>
      </c>
      <c r="F82">
        <v>394</v>
      </c>
      <c r="G82">
        <v>439</v>
      </c>
      <c r="H82">
        <v>301</v>
      </c>
      <c r="I82">
        <v>423</v>
      </c>
      <c r="J82">
        <v>390</v>
      </c>
      <c r="K82">
        <v>363</v>
      </c>
      <c r="L82">
        <v>365</v>
      </c>
      <c r="M82">
        <v>4011</v>
      </c>
    </row>
    <row r="83" spans="2:13" x14ac:dyDescent="0.3">
      <c r="B83" s="3" t="s">
        <v>30</v>
      </c>
      <c r="D83">
        <v>9</v>
      </c>
      <c r="M83">
        <v>9</v>
      </c>
    </row>
    <row r="84" spans="2:13" x14ac:dyDescent="0.3">
      <c r="B84" s="3" t="s">
        <v>31</v>
      </c>
      <c r="E84">
        <v>0</v>
      </c>
      <c r="M84">
        <v>0</v>
      </c>
    </row>
    <row r="85" spans="2:13" x14ac:dyDescent="0.3">
      <c r="B85" s="3" t="s">
        <v>32</v>
      </c>
      <c r="C85">
        <v>4</v>
      </c>
      <c r="F85">
        <v>4</v>
      </c>
      <c r="G85">
        <v>-1</v>
      </c>
      <c r="M85">
        <v>7</v>
      </c>
    </row>
    <row r="86" spans="2:13" x14ac:dyDescent="0.3">
      <c r="B86" s="3" t="s">
        <v>33</v>
      </c>
      <c r="C86">
        <v>3</v>
      </c>
      <c r="D86">
        <v>3</v>
      </c>
      <c r="J86">
        <v>3</v>
      </c>
      <c r="M86">
        <v>9</v>
      </c>
    </row>
    <row r="87" spans="2:13" x14ac:dyDescent="0.3">
      <c r="B87" s="3" t="s">
        <v>34</v>
      </c>
      <c r="C87">
        <v>222</v>
      </c>
      <c r="D87">
        <v>749</v>
      </c>
      <c r="E87">
        <v>159</v>
      </c>
      <c r="F87">
        <v>91</v>
      </c>
      <c r="G87">
        <v>109</v>
      </c>
      <c r="H87">
        <v>93</v>
      </c>
      <c r="I87">
        <v>114</v>
      </c>
      <c r="J87">
        <v>151</v>
      </c>
      <c r="K87">
        <v>258</v>
      </c>
      <c r="L87">
        <v>892</v>
      </c>
      <c r="M87">
        <v>2838</v>
      </c>
    </row>
    <row r="88" spans="2:13" x14ac:dyDescent="0.3">
      <c r="B88" s="3" t="s">
        <v>35</v>
      </c>
      <c r="C88">
        <v>30</v>
      </c>
      <c r="D88">
        <v>126</v>
      </c>
      <c r="E88">
        <v>98</v>
      </c>
      <c r="F88">
        <v>212</v>
      </c>
      <c r="G88">
        <v>181</v>
      </c>
      <c r="H88">
        <v>246</v>
      </c>
      <c r="I88">
        <v>317</v>
      </c>
      <c r="J88">
        <v>173</v>
      </c>
      <c r="K88">
        <v>202</v>
      </c>
      <c r="L88">
        <v>165</v>
      </c>
      <c r="M88">
        <v>1750</v>
      </c>
    </row>
    <row r="89" spans="2:13" x14ac:dyDescent="0.3">
      <c r="B89" s="3" t="s">
        <v>36</v>
      </c>
      <c r="C89">
        <v>1</v>
      </c>
      <c r="D89">
        <v>17</v>
      </c>
      <c r="E89">
        <v>4</v>
      </c>
      <c r="F89">
        <v>4</v>
      </c>
      <c r="G89">
        <v>2</v>
      </c>
      <c r="H89">
        <v>4</v>
      </c>
      <c r="I89">
        <v>10</v>
      </c>
      <c r="J89">
        <v>1</v>
      </c>
      <c r="K89">
        <v>10</v>
      </c>
      <c r="L89">
        <v>3</v>
      </c>
      <c r="M89">
        <v>56</v>
      </c>
    </row>
    <row r="90" spans="2:13" x14ac:dyDescent="0.3">
      <c r="B90" s="3" t="s">
        <v>37</v>
      </c>
      <c r="K90">
        <v>27</v>
      </c>
      <c r="L90">
        <v>60</v>
      </c>
      <c r="M90">
        <v>87</v>
      </c>
    </row>
    <row r="91" spans="2:13" x14ac:dyDescent="0.3">
      <c r="B91" s="3" t="s">
        <v>38</v>
      </c>
      <c r="E91">
        <v>4</v>
      </c>
      <c r="F91">
        <v>11</v>
      </c>
      <c r="H91">
        <v>0</v>
      </c>
      <c r="L91">
        <v>159</v>
      </c>
      <c r="M91">
        <v>174</v>
      </c>
    </row>
    <row r="92" spans="2:13" x14ac:dyDescent="0.3">
      <c r="B92" s="3" t="s">
        <v>39</v>
      </c>
      <c r="J92">
        <v>39</v>
      </c>
      <c r="K92">
        <v>45</v>
      </c>
      <c r="L92">
        <v>0</v>
      </c>
      <c r="M92">
        <v>84</v>
      </c>
    </row>
    <row r="93" spans="2:13" x14ac:dyDescent="0.3">
      <c r="B93" s="3" t="s">
        <v>40</v>
      </c>
      <c r="H93">
        <v>2</v>
      </c>
      <c r="I93">
        <v>46</v>
      </c>
      <c r="K93">
        <v>0</v>
      </c>
      <c r="M93">
        <v>48</v>
      </c>
    </row>
    <row r="94" spans="2:13" x14ac:dyDescent="0.3">
      <c r="B94" s="3" t="s">
        <v>41</v>
      </c>
      <c r="C94">
        <v>30</v>
      </c>
      <c r="D94">
        <v>91</v>
      </c>
      <c r="E94">
        <v>56</v>
      </c>
      <c r="F94">
        <v>0</v>
      </c>
      <c r="M94">
        <v>177</v>
      </c>
    </row>
    <row r="95" spans="2:13" x14ac:dyDescent="0.3">
      <c r="B95" s="3" t="s">
        <v>42</v>
      </c>
      <c r="C95">
        <v>29</v>
      </c>
      <c r="D95">
        <v>26</v>
      </c>
      <c r="E95">
        <v>86</v>
      </c>
      <c r="F95">
        <v>-2</v>
      </c>
      <c r="G95">
        <v>0</v>
      </c>
      <c r="M95">
        <v>139</v>
      </c>
    </row>
    <row r="96" spans="2:13" x14ac:dyDescent="0.3">
      <c r="B96" s="3" t="s">
        <v>43</v>
      </c>
      <c r="C96">
        <v>80</v>
      </c>
      <c r="D96">
        <v>0</v>
      </c>
      <c r="E96">
        <v>24</v>
      </c>
      <c r="F96">
        <v>37</v>
      </c>
      <c r="G96">
        <v>88</v>
      </c>
      <c r="H96">
        <v>36</v>
      </c>
      <c r="I96">
        <v>72</v>
      </c>
      <c r="J96">
        <v>98</v>
      </c>
      <c r="K96">
        <v>18</v>
      </c>
      <c r="L96">
        <v>150</v>
      </c>
      <c r="M96">
        <v>603</v>
      </c>
    </row>
    <row r="97" spans="2:13" x14ac:dyDescent="0.3">
      <c r="B97" s="3" t="s">
        <v>44</v>
      </c>
      <c r="C97">
        <v>364</v>
      </c>
      <c r="D97">
        <v>343</v>
      </c>
      <c r="E97">
        <v>262</v>
      </c>
      <c r="F97">
        <v>295</v>
      </c>
      <c r="G97">
        <v>463</v>
      </c>
      <c r="H97">
        <v>625</v>
      </c>
      <c r="I97">
        <v>522</v>
      </c>
      <c r="J97">
        <v>516</v>
      </c>
      <c r="K97">
        <v>363</v>
      </c>
      <c r="L97">
        <v>321</v>
      </c>
      <c r="M97">
        <v>4074</v>
      </c>
    </row>
    <row r="98" spans="2:13" x14ac:dyDescent="0.3">
      <c r="B98" s="3" t="s">
        <v>45</v>
      </c>
      <c r="G98">
        <v>0</v>
      </c>
      <c r="M98">
        <v>0</v>
      </c>
    </row>
    <row r="99" spans="2:13" x14ac:dyDescent="0.3">
      <c r="B99" s="3" t="s">
        <v>46</v>
      </c>
      <c r="C99">
        <v>244</v>
      </c>
      <c r="D99">
        <v>13</v>
      </c>
      <c r="E99">
        <v>10</v>
      </c>
      <c r="F99">
        <v>16</v>
      </c>
      <c r="G99">
        <v>0</v>
      </c>
      <c r="H99">
        <v>12</v>
      </c>
      <c r="I99">
        <v>4</v>
      </c>
      <c r="J99">
        <v>287</v>
      </c>
      <c r="K99">
        <v>1</v>
      </c>
      <c r="M99">
        <v>587</v>
      </c>
    </row>
    <row r="100" spans="2:13" x14ac:dyDescent="0.3">
      <c r="B100" s="3" t="s">
        <v>47</v>
      </c>
      <c r="J100">
        <v>9</v>
      </c>
      <c r="K100">
        <v>0</v>
      </c>
      <c r="M100">
        <v>9</v>
      </c>
    </row>
    <row r="101" spans="2:13" x14ac:dyDescent="0.3">
      <c r="B101" s="3" t="s">
        <v>48</v>
      </c>
      <c r="D101">
        <v>6</v>
      </c>
      <c r="E101">
        <v>3</v>
      </c>
      <c r="K101">
        <v>6</v>
      </c>
      <c r="L101">
        <v>12</v>
      </c>
      <c r="M101">
        <v>27</v>
      </c>
    </row>
    <row r="102" spans="2:13" x14ac:dyDescent="0.3">
      <c r="B102" s="3" t="s">
        <v>49</v>
      </c>
      <c r="C102">
        <v>12</v>
      </c>
      <c r="D102">
        <v>2</v>
      </c>
      <c r="E102">
        <v>18</v>
      </c>
      <c r="F102">
        <v>210</v>
      </c>
      <c r="G102">
        <v>38</v>
      </c>
      <c r="H102">
        <v>4</v>
      </c>
      <c r="I102">
        <v>12</v>
      </c>
      <c r="K102">
        <v>8</v>
      </c>
      <c r="L102">
        <v>172</v>
      </c>
      <c r="M102">
        <v>476</v>
      </c>
    </row>
    <row r="103" spans="2:13" x14ac:dyDescent="0.3">
      <c r="B103" s="3" t="s">
        <v>50</v>
      </c>
      <c r="C103">
        <v>626</v>
      </c>
      <c r="D103">
        <v>671</v>
      </c>
      <c r="E103">
        <v>724</v>
      </c>
      <c r="F103">
        <v>849</v>
      </c>
      <c r="G103">
        <v>654</v>
      </c>
      <c r="H103">
        <v>739</v>
      </c>
      <c r="I103">
        <v>745</v>
      </c>
      <c r="J103">
        <v>740</v>
      </c>
      <c r="K103">
        <v>1103</v>
      </c>
      <c r="L103">
        <v>1014</v>
      </c>
      <c r="M103">
        <v>7865</v>
      </c>
    </row>
    <row r="104" spans="2:13" x14ac:dyDescent="0.3">
      <c r="B104" s="3" t="s">
        <v>51</v>
      </c>
      <c r="G104">
        <v>13</v>
      </c>
      <c r="I104">
        <v>61</v>
      </c>
      <c r="M104">
        <v>74</v>
      </c>
    </row>
    <row r="105" spans="2:13" x14ac:dyDescent="0.3">
      <c r="B105" s="3" t="s">
        <v>52</v>
      </c>
      <c r="E105">
        <v>2</v>
      </c>
      <c r="F105">
        <v>84</v>
      </c>
      <c r="G105">
        <v>-28</v>
      </c>
      <c r="M105">
        <v>58</v>
      </c>
    </row>
    <row r="106" spans="2:13" x14ac:dyDescent="0.3">
      <c r="B106" s="3" t="s">
        <v>53</v>
      </c>
      <c r="C106">
        <v>149</v>
      </c>
      <c r="D106">
        <v>162</v>
      </c>
      <c r="E106">
        <v>213</v>
      </c>
      <c r="F106">
        <v>115</v>
      </c>
      <c r="G106">
        <v>165</v>
      </c>
      <c r="H106">
        <v>217</v>
      </c>
      <c r="I106">
        <v>313</v>
      </c>
      <c r="J106">
        <v>434</v>
      </c>
      <c r="K106">
        <v>308</v>
      </c>
      <c r="L106">
        <v>391</v>
      </c>
      <c r="M106">
        <v>2467</v>
      </c>
    </row>
    <row r="107" spans="2:13" x14ac:dyDescent="0.3">
      <c r="B107" s="3" t="s">
        <v>54</v>
      </c>
      <c r="J107">
        <v>3</v>
      </c>
      <c r="K107">
        <v>0</v>
      </c>
      <c r="M107">
        <v>3</v>
      </c>
    </row>
    <row r="108" spans="2:13" x14ac:dyDescent="0.3">
      <c r="B108" s="3" t="s">
        <v>4</v>
      </c>
      <c r="C108">
        <v>3073</v>
      </c>
      <c r="D108">
        <v>3605</v>
      </c>
      <c r="E108">
        <v>3022</v>
      </c>
      <c r="F108">
        <v>2965</v>
      </c>
      <c r="G108">
        <v>3030</v>
      </c>
      <c r="H108">
        <v>2920</v>
      </c>
      <c r="I108">
        <v>3520</v>
      </c>
      <c r="J108">
        <v>4360</v>
      </c>
      <c r="K108">
        <v>3702</v>
      </c>
      <c r="L108">
        <v>4368</v>
      </c>
      <c r="M108">
        <v>34565</v>
      </c>
    </row>
    <row r="110" spans="2:13" x14ac:dyDescent="0.3">
      <c r="B110" s="36" t="s">
        <v>5</v>
      </c>
      <c r="C110" t="s">
        <v>6</v>
      </c>
    </row>
    <row r="111" spans="2:13" x14ac:dyDescent="0.3">
      <c r="B111" s="36" t="s">
        <v>22</v>
      </c>
      <c r="C111" t="s">
        <v>6</v>
      </c>
    </row>
    <row r="113" spans="1:16" x14ac:dyDescent="0.3">
      <c r="B113" s="36" t="s">
        <v>0</v>
      </c>
      <c r="C113" s="36" t="s">
        <v>1</v>
      </c>
    </row>
    <row r="114" spans="1:16" x14ac:dyDescent="0.3">
      <c r="B114" s="36" t="s">
        <v>2</v>
      </c>
      <c r="C114" s="44">
        <v>45658</v>
      </c>
      <c r="D114" s="44">
        <v>45689</v>
      </c>
      <c r="E114" s="44">
        <v>45717</v>
      </c>
      <c r="F114" s="44">
        <v>45748</v>
      </c>
      <c r="G114" s="44">
        <v>45778</v>
      </c>
      <c r="H114" s="44">
        <v>45809</v>
      </c>
      <c r="I114" s="44">
        <v>45839</v>
      </c>
      <c r="J114" s="44">
        <v>45870</v>
      </c>
      <c r="K114" s="44">
        <v>45901</v>
      </c>
      <c r="L114" s="44">
        <v>45931</v>
      </c>
      <c r="M114" s="44" t="s">
        <v>4</v>
      </c>
      <c r="N114" s="49" t="s">
        <v>55</v>
      </c>
      <c r="O114" s="49" t="s">
        <v>56</v>
      </c>
      <c r="P114" s="49" t="s">
        <v>57</v>
      </c>
    </row>
    <row r="115" spans="1:16" x14ac:dyDescent="0.3">
      <c r="A115" s="50" t="s">
        <v>58</v>
      </c>
      <c r="B115" s="3" t="s">
        <v>23</v>
      </c>
      <c r="C115" s="18"/>
      <c r="D115" s="18"/>
      <c r="E115" s="18"/>
      <c r="F115" s="18">
        <v>12544.900000000001</v>
      </c>
      <c r="G115" s="18">
        <v>637580.3899999999</v>
      </c>
      <c r="H115" s="18"/>
      <c r="I115" s="18">
        <v>102121.39</v>
      </c>
      <c r="J115" s="18">
        <v>67030.900000000009</v>
      </c>
      <c r="K115" s="18">
        <v>288264.52</v>
      </c>
      <c r="L115" s="18">
        <v>32903.179999999993</v>
      </c>
      <c r="M115" s="18">
        <v>1140445.28</v>
      </c>
      <c r="N115" s="18">
        <f t="shared" ref="N115:N146" si="14">SUM(C115:E115)</f>
        <v>0</v>
      </c>
      <c r="O115" s="18">
        <f t="shared" ref="O115:O146" si="15">SUM(F115:H115)</f>
        <v>650125.28999999992</v>
      </c>
      <c r="P115" s="18">
        <f t="shared" ref="P115:P146" si="16">SUM(I115:K115)</f>
        <v>457416.81000000006</v>
      </c>
    </row>
    <row r="116" spans="1:16" x14ac:dyDescent="0.3">
      <c r="A116" s="50" t="s">
        <v>58</v>
      </c>
      <c r="B116" s="3" t="s">
        <v>24</v>
      </c>
      <c r="C116" s="18"/>
      <c r="D116" s="18"/>
      <c r="E116" s="18"/>
      <c r="F116" s="18"/>
      <c r="G116" s="18"/>
      <c r="H116" s="18"/>
      <c r="I116" s="18">
        <v>17118.54</v>
      </c>
      <c r="J116" s="18">
        <v>8389.9</v>
      </c>
      <c r="K116" s="18"/>
      <c r="L116" s="18"/>
      <c r="M116" s="18">
        <v>25508.440000000002</v>
      </c>
      <c r="N116" s="18">
        <f t="shared" si="14"/>
        <v>0</v>
      </c>
      <c r="O116" s="18">
        <f t="shared" si="15"/>
        <v>0</v>
      </c>
      <c r="P116" s="18">
        <f t="shared" si="16"/>
        <v>25508.440000000002</v>
      </c>
    </row>
    <row r="117" spans="1:16" x14ac:dyDescent="0.3">
      <c r="A117" s="50" t="s">
        <v>27</v>
      </c>
      <c r="B117" s="3" t="s">
        <v>25</v>
      </c>
      <c r="C117" s="18">
        <v>363485.9</v>
      </c>
      <c r="D117" s="18">
        <v>467390.71</v>
      </c>
      <c r="E117" s="18">
        <v>1023387.27</v>
      </c>
      <c r="F117" s="18">
        <v>379535.43</v>
      </c>
      <c r="G117" s="18">
        <v>984814.04</v>
      </c>
      <c r="H117" s="18">
        <v>786092.73</v>
      </c>
      <c r="I117" s="18">
        <v>760854.52</v>
      </c>
      <c r="J117" s="18">
        <v>412753.30000000005</v>
      </c>
      <c r="K117" s="18">
        <v>97503.5</v>
      </c>
      <c r="L117" s="18">
        <v>391872.41000000003</v>
      </c>
      <c r="M117" s="18">
        <v>5667689.8099999996</v>
      </c>
      <c r="N117" s="18">
        <f t="shared" si="14"/>
        <v>1854263.8800000001</v>
      </c>
      <c r="O117" s="18">
        <f t="shared" si="15"/>
        <v>2150442.2000000002</v>
      </c>
      <c r="P117" s="18">
        <f t="shared" si="16"/>
        <v>1271111.32</v>
      </c>
    </row>
    <row r="118" spans="1:16" x14ac:dyDescent="0.3">
      <c r="A118" s="50" t="s">
        <v>26</v>
      </c>
      <c r="B118" s="3" t="s">
        <v>26</v>
      </c>
      <c r="C118" s="18">
        <v>868287.12</v>
      </c>
      <c r="D118" s="18">
        <v>571788.29</v>
      </c>
      <c r="E118" s="18">
        <v>822116.55999999994</v>
      </c>
      <c r="F118" s="18">
        <v>567515.55000000005</v>
      </c>
      <c r="G118" s="18">
        <v>749841.19</v>
      </c>
      <c r="H118" s="18">
        <v>699950.94000000006</v>
      </c>
      <c r="I118" s="18">
        <v>1402848.33</v>
      </c>
      <c r="J118" s="18">
        <v>3266833.4499999997</v>
      </c>
      <c r="K118" s="18">
        <v>2171875.3800000004</v>
      </c>
      <c r="L118" s="18">
        <v>1073246.1399999999</v>
      </c>
      <c r="M118" s="18">
        <v>12194302.950000001</v>
      </c>
      <c r="N118" s="18">
        <f t="shared" si="14"/>
        <v>2262191.9700000002</v>
      </c>
      <c r="O118" s="18">
        <f t="shared" si="15"/>
        <v>2017307.6800000002</v>
      </c>
      <c r="P118" s="18">
        <f t="shared" si="16"/>
        <v>6841557.1600000001</v>
      </c>
    </row>
    <row r="119" spans="1:16" x14ac:dyDescent="0.3">
      <c r="A119" s="50" t="s">
        <v>27</v>
      </c>
      <c r="B119" s="3" t="s">
        <v>27</v>
      </c>
      <c r="C119" s="18">
        <v>9985</v>
      </c>
      <c r="D119" s="18"/>
      <c r="E119" s="18"/>
      <c r="F119" s="18"/>
      <c r="G119" s="18"/>
      <c r="H119" s="18"/>
      <c r="I119" s="18"/>
      <c r="J119" s="18"/>
      <c r="K119" s="18"/>
      <c r="L119" s="18"/>
      <c r="M119" s="18">
        <v>9985</v>
      </c>
      <c r="N119" s="18">
        <f t="shared" si="14"/>
        <v>9985</v>
      </c>
      <c r="O119" s="18">
        <f t="shared" si="15"/>
        <v>0</v>
      </c>
      <c r="P119" s="18">
        <f t="shared" si="16"/>
        <v>0</v>
      </c>
    </row>
    <row r="120" spans="1:16" x14ac:dyDescent="0.3">
      <c r="A120" s="50" t="s">
        <v>28</v>
      </c>
      <c r="B120" s="3" t="s">
        <v>28</v>
      </c>
      <c r="C120" s="18">
        <v>611104.35</v>
      </c>
      <c r="D120" s="18">
        <v>2258084.0999999996</v>
      </c>
      <c r="E120" s="18">
        <v>1282981.2599999998</v>
      </c>
      <c r="F120" s="18">
        <v>980760.89999999991</v>
      </c>
      <c r="G120" s="18">
        <v>660480.55999999994</v>
      </c>
      <c r="H120" s="18">
        <v>452248.56</v>
      </c>
      <c r="I120" s="18">
        <v>514216.24</v>
      </c>
      <c r="J120" s="18">
        <v>679161.21</v>
      </c>
      <c r="K120" s="18">
        <v>340710.18</v>
      </c>
      <c r="L120" s="18">
        <v>331868.78999999998</v>
      </c>
      <c r="M120" s="18">
        <v>8111616.1499999985</v>
      </c>
      <c r="N120" s="18">
        <f t="shared" si="14"/>
        <v>4152169.7099999995</v>
      </c>
      <c r="O120" s="18">
        <f t="shared" si="15"/>
        <v>2093490.02</v>
      </c>
      <c r="P120" s="18">
        <f t="shared" si="16"/>
        <v>1534087.63</v>
      </c>
    </row>
    <row r="121" spans="1:16" x14ac:dyDescent="0.3">
      <c r="A121" s="50" t="s">
        <v>29</v>
      </c>
      <c r="B121" s="3" t="s">
        <v>29</v>
      </c>
      <c r="C121" s="18">
        <v>1250773.9100000001</v>
      </c>
      <c r="D121" s="18">
        <v>891260.92</v>
      </c>
      <c r="E121" s="18">
        <v>1178470.3600000003</v>
      </c>
      <c r="F121" s="18">
        <v>867650.45000000007</v>
      </c>
      <c r="G121" s="18">
        <v>914482.95000000019</v>
      </c>
      <c r="H121" s="18">
        <v>853356.26</v>
      </c>
      <c r="I121" s="18">
        <v>937797.81</v>
      </c>
      <c r="J121" s="18">
        <v>991879.93</v>
      </c>
      <c r="K121" s="18">
        <v>803341.33</v>
      </c>
      <c r="L121" s="18">
        <v>731857.03999999992</v>
      </c>
      <c r="M121" s="18">
        <v>9420870.959999999</v>
      </c>
      <c r="N121" s="18">
        <f t="shared" si="14"/>
        <v>3320505.1900000004</v>
      </c>
      <c r="O121" s="18">
        <f t="shared" si="15"/>
        <v>2635489.66</v>
      </c>
      <c r="P121" s="18">
        <f t="shared" si="16"/>
        <v>2733019.0700000003</v>
      </c>
    </row>
    <row r="122" spans="1:16" x14ac:dyDescent="0.3">
      <c r="A122" s="50" t="s">
        <v>58</v>
      </c>
      <c r="B122" s="3" t="s">
        <v>30</v>
      </c>
      <c r="C122" s="18"/>
      <c r="D122" s="18">
        <v>23520</v>
      </c>
      <c r="E122" s="18"/>
      <c r="F122" s="18"/>
      <c r="G122" s="18"/>
      <c r="H122" s="18"/>
      <c r="I122" s="18"/>
      <c r="J122" s="18"/>
      <c r="K122" s="18"/>
      <c r="L122" s="18"/>
      <c r="M122" s="18">
        <v>23520</v>
      </c>
      <c r="N122" s="18">
        <f t="shared" si="14"/>
        <v>23520</v>
      </c>
      <c r="O122" s="18">
        <f t="shared" si="15"/>
        <v>0</v>
      </c>
      <c r="P122" s="18">
        <f t="shared" si="16"/>
        <v>0</v>
      </c>
    </row>
    <row r="123" spans="1:16" x14ac:dyDescent="0.3">
      <c r="A123" s="50" t="s">
        <v>58</v>
      </c>
      <c r="B123" s="3" t="s">
        <v>31</v>
      </c>
      <c r="C123" s="18"/>
      <c r="D123" s="18"/>
      <c r="E123" s="18">
        <v>-56885</v>
      </c>
      <c r="F123" s="18"/>
      <c r="G123" s="18"/>
      <c r="H123" s="18"/>
      <c r="I123" s="18"/>
      <c r="J123" s="18"/>
      <c r="K123" s="18"/>
      <c r="L123" s="18"/>
      <c r="M123" s="18">
        <v>-56885</v>
      </c>
      <c r="N123" s="18">
        <f t="shared" si="14"/>
        <v>-56885</v>
      </c>
      <c r="O123" s="18">
        <f t="shared" si="15"/>
        <v>0</v>
      </c>
      <c r="P123" s="18">
        <f t="shared" si="16"/>
        <v>0</v>
      </c>
    </row>
    <row r="124" spans="1:16" x14ac:dyDescent="0.3">
      <c r="A124" s="50" t="s">
        <v>58</v>
      </c>
      <c r="B124" s="3" t="s">
        <v>32</v>
      </c>
      <c r="C124" s="18">
        <v>22650</v>
      </c>
      <c r="D124" s="18"/>
      <c r="E124" s="18"/>
      <c r="F124" s="18">
        <v>15080</v>
      </c>
      <c r="G124" s="18">
        <v>1095</v>
      </c>
      <c r="H124" s="18"/>
      <c r="I124" s="18"/>
      <c r="J124" s="18"/>
      <c r="K124" s="18"/>
      <c r="L124" s="18"/>
      <c r="M124" s="18">
        <v>38825</v>
      </c>
      <c r="N124" s="18">
        <f t="shared" si="14"/>
        <v>22650</v>
      </c>
      <c r="O124" s="18">
        <f t="shared" si="15"/>
        <v>16175</v>
      </c>
      <c r="P124" s="18">
        <f t="shared" si="16"/>
        <v>0</v>
      </c>
    </row>
    <row r="125" spans="1:16" x14ac:dyDescent="0.3">
      <c r="A125" s="50" t="s">
        <v>58</v>
      </c>
      <c r="B125" s="3" t="s">
        <v>33</v>
      </c>
      <c r="C125" s="18">
        <v>6840</v>
      </c>
      <c r="D125" s="18">
        <v>6840</v>
      </c>
      <c r="E125" s="18"/>
      <c r="F125" s="18"/>
      <c r="G125" s="18"/>
      <c r="H125" s="18"/>
      <c r="I125" s="18"/>
      <c r="J125" s="18">
        <v>7640</v>
      </c>
      <c r="K125" s="18"/>
      <c r="L125" s="18"/>
      <c r="M125" s="18">
        <v>21320</v>
      </c>
      <c r="N125" s="18">
        <f t="shared" si="14"/>
        <v>13680</v>
      </c>
      <c r="O125" s="18">
        <f t="shared" si="15"/>
        <v>0</v>
      </c>
      <c r="P125" s="18">
        <f t="shared" si="16"/>
        <v>7640</v>
      </c>
    </row>
    <row r="126" spans="1:16" x14ac:dyDescent="0.3">
      <c r="A126" s="50" t="s">
        <v>34</v>
      </c>
      <c r="B126" s="3" t="s">
        <v>34</v>
      </c>
      <c r="C126" s="18">
        <v>598934.70000000007</v>
      </c>
      <c r="D126" s="18">
        <v>2888901.82</v>
      </c>
      <c r="E126" s="18">
        <v>1322195.7899999998</v>
      </c>
      <c r="F126" s="18">
        <v>240354.21000000002</v>
      </c>
      <c r="G126" s="18">
        <v>306630.44999999995</v>
      </c>
      <c r="H126" s="18">
        <v>218738.60000000003</v>
      </c>
      <c r="I126" s="18">
        <v>276353.36000000004</v>
      </c>
      <c r="J126" s="18">
        <v>433375.01999999996</v>
      </c>
      <c r="K126" s="18">
        <v>609333.19999999995</v>
      </c>
      <c r="L126" s="18">
        <v>2625191.2800000003</v>
      </c>
      <c r="M126" s="18">
        <v>9520008.4299999997</v>
      </c>
      <c r="N126" s="18">
        <f t="shared" si="14"/>
        <v>4810032.3099999996</v>
      </c>
      <c r="O126" s="18">
        <f t="shared" si="15"/>
        <v>765723.26</v>
      </c>
      <c r="P126" s="18">
        <f t="shared" si="16"/>
        <v>1319061.58</v>
      </c>
    </row>
    <row r="127" spans="1:16" x14ac:dyDescent="0.3">
      <c r="A127" s="50" t="s">
        <v>35</v>
      </c>
      <c r="B127" s="3" t="s">
        <v>35</v>
      </c>
      <c r="C127" s="18">
        <v>43930</v>
      </c>
      <c r="D127" s="18">
        <v>191305.23</v>
      </c>
      <c r="E127" s="18">
        <v>139595.07</v>
      </c>
      <c r="F127" s="18">
        <v>334461.49</v>
      </c>
      <c r="G127" s="18">
        <v>332328.31</v>
      </c>
      <c r="H127" s="18">
        <v>454179.01</v>
      </c>
      <c r="I127" s="18">
        <v>407984.86</v>
      </c>
      <c r="J127" s="18">
        <v>268433.2</v>
      </c>
      <c r="K127" s="18">
        <v>308586.12</v>
      </c>
      <c r="L127" s="18">
        <v>323018.11</v>
      </c>
      <c r="M127" s="18">
        <v>2803821.4000000004</v>
      </c>
      <c r="N127" s="18">
        <f t="shared" si="14"/>
        <v>374830.30000000005</v>
      </c>
      <c r="O127" s="18">
        <f t="shared" si="15"/>
        <v>1120968.81</v>
      </c>
      <c r="P127" s="18">
        <f t="shared" si="16"/>
        <v>985004.18</v>
      </c>
    </row>
    <row r="128" spans="1:16" x14ac:dyDescent="0.3">
      <c r="A128" s="50" t="s">
        <v>58</v>
      </c>
      <c r="B128" s="3" t="s">
        <v>36</v>
      </c>
      <c r="C128" s="18">
        <v>2180</v>
      </c>
      <c r="D128" s="18">
        <v>40109.31</v>
      </c>
      <c r="E128" s="18">
        <v>11823.99</v>
      </c>
      <c r="F128" s="18">
        <v>12554.25</v>
      </c>
      <c r="G128" s="18">
        <v>8355.74</v>
      </c>
      <c r="H128" s="18">
        <v>14140</v>
      </c>
      <c r="I128" s="18">
        <v>28174.400000000001</v>
      </c>
      <c r="J128" s="18">
        <v>3255</v>
      </c>
      <c r="K128" s="18">
        <v>24801.599999999999</v>
      </c>
      <c r="L128" s="18">
        <v>10905.19</v>
      </c>
      <c r="M128" s="18">
        <v>156299.48000000001</v>
      </c>
      <c r="N128" s="18">
        <f t="shared" si="14"/>
        <v>54113.299999999996</v>
      </c>
      <c r="O128" s="18">
        <f t="shared" si="15"/>
        <v>35049.99</v>
      </c>
      <c r="P128" s="18">
        <f t="shared" si="16"/>
        <v>56231</v>
      </c>
    </row>
    <row r="129" spans="1:16" x14ac:dyDescent="0.3">
      <c r="A129" s="50" t="s">
        <v>58</v>
      </c>
      <c r="B129" s="3" t="s">
        <v>37</v>
      </c>
      <c r="C129" s="18"/>
      <c r="D129" s="18"/>
      <c r="E129" s="18"/>
      <c r="F129" s="18"/>
      <c r="G129" s="18"/>
      <c r="H129" s="18"/>
      <c r="I129" s="18"/>
      <c r="J129" s="18"/>
      <c r="K129" s="18">
        <v>82625</v>
      </c>
      <c r="L129" s="18">
        <v>82625</v>
      </c>
      <c r="M129" s="18">
        <v>165250</v>
      </c>
      <c r="N129" s="18">
        <f t="shared" si="14"/>
        <v>0</v>
      </c>
      <c r="O129" s="18">
        <f t="shared" si="15"/>
        <v>0</v>
      </c>
      <c r="P129" s="18">
        <f t="shared" si="16"/>
        <v>82625</v>
      </c>
    </row>
    <row r="130" spans="1:16" x14ac:dyDescent="0.3">
      <c r="A130" s="50" t="s">
        <v>38</v>
      </c>
      <c r="B130" s="3" t="s">
        <v>38</v>
      </c>
      <c r="C130" s="18"/>
      <c r="D130" s="18"/>
      <c r="E130" s="18">
        <v>15620.3</v>
      </c>
      <c r="F130" s="18">
        <v>72463.33</v>
      </c>
      <c r="G130" s="18"/>
      <c r="H130" s="18">
        <v>6143.99</v>
      </c>
      <c r="I130" s="18"/>
      <c r="J130" s="18"/>
      <c r="K130" s="18"/>
      <c r="L130" s="18">
        <v>820609.45</v>
      </c>
      <c r="M130" s="18">
        <v>914837.07</v>
      </c>
      <c r="N130" s="18">
        <f t="shared" si="14"/>
        <v>15620.3</v>
      </c>
      <c r="O130" s="18">
        <f t="shared" si="15"/>
        <v>78607.320000000007</v>
      </c>
      <c r="P130" s="18">
        <f t="shared" si="16"/>
        <v>0</v>
      </c>
    </row>
    <row r="131" spans="1:16" x14ac:dyDescent="0.3">
      <c r="A131" s="50" t="s">
        <v>58</v>
      </c>
      <c r="B131" s="3" t="s">
        <v>39</v>
      </c>
      <c r="C131" s="18"/>
      <c r="D131" s="18"/>
      <c r="E131" s="18"/>
      <c r="F131" s="18"/>
      <c r="G131" s="18"/>
      <c r="H131" s="18"/>
      <c r="I131" s="18"/>
      <c r="J131" s="18">
        <v>160180.01999999999</v>
      </c>
      <c r="K131" s="18">
        <v>155582.01999999999</v>
      </c>
      <c r="L131" s="18">
        <v>120656.65</v>
      </c>
      <c r="M131" s="18">
        <v>436418.68999999994</v>
      </c>
      <c r="N131" s="18">
        <f t="shared" si="14"/>
        <v>0</v>
      </c>
      <c r="O131" s="18">
        <f t="shared" si="15"/>
        <v>0</v>
      </c>
      <c r="P131" s="18">
        <f t="shared" si="16"/>
        <v>315762.03999999998</v>
      </c>
    </row>
    <row r="132" spans="1:16" x14ac:dyDescent="0.3">
      <c r="A132" s="51" t="s">
        <v>59</v>
      </c>
      <c r="B132" s="3" t="s">
        <v>40</v>
      </c>
      <c r="C132" s="18"/>
      <c r="D132" s="18"/>
      <c r="E132" s="18"/>
      <c r="F132" s="18"/>
      <c r="G132" s="18"/>
      <c r="H132" s="18">
        <v>3718.17</v>
      </c>
      <c r="I132" s="18">
        <v>106392</v>
      </c>
      <c r="J132" s="18"/>
      <c r="K132" s="18">
        <v>21241.649999999998</v>
      </c>
      <c r="L132" s="18"/>
      <c r="M132" s="18">
        <v>131351.82</v>
      </c>
      <c r="N132" s="18">
        <f t="shared" si="14"/>
        <v>0</v>
      </c>
      <c r="O132" s="18">
        <f t="shared" si="15"/>
        <v>3718.17</v>
      </c>
      <c r="P132" s="18">
        <f t="shared" si="16"/>
        <v>127633.65</v>
      </c>
    </row>
    <row r="133" spans="1:16" x14ac:dyDescent="0.3">
      <c r="A133" s="51" t="s">
        <v>59</v>
      </c>
      <c r="B133" s="3" t="s">
        <v>41</v>
      </c>
      <c r="C133" s="18">
        <v>151919</v>
      </c>
      <c r="D133" s="18">
        <v>308906.26</v>
      </c>
      <c r="E133" s="18">
        <v>130680.34000000001</v>
      </c>
      <c r="F133" s="18">
        <v>7069.15</v>
      </c>
      <c r="G133" s="18"/>
      <c r="H133" s="18"/>
      <c r="I133" s="18"/>
      <c r="J133" s="18"/>
      <c r="K133" s="18"/>
      <c r="L133" s="18"/>
      <c r="M133" s="18">
        <v>598574.75</v>
      </c>
      <c r="N133" s="18">
        <f t="shared" si="14"/>
        <v>591505.6</v>
      </c>
      <c r="O133" s="18">
        <f t="shared" si="15"/>
        <v>7069.15</v>
      </c>
      <c r="P133" s="18">
        <f t="shared" si="16"/>
        <v>0</v>
      </c>
    </row>
    <row r="134" spans="1:16" x14ac:dyDescent="0.3">
      <c r="A134" s="50" t="s">
        <v>42</v>
      </c>
      <c r="B134" s="3" t="s">
        <v>42</v>
      </c>
      <c r="C134" s="18">
        <v>136145.07</v>
      </c>
      <c r="D134" s="18">
        <v>39365.090000000011</v>
      </c>
      <c r="E134" s="18">
        <v>381826.01999999996</v>
      </c>
      <c r="F134" s="18">
        <v>84093.499999999985</v>
      </c>
      <c r="G134" s="18">
        <v>-4</v>
      </c>
      <c r="H134" s="18"/>
      <c r="I134" s="18"/>
      <c r="J134" s="18"/>
      <c r="K134" s="18"/>
      <c r="L134" s="18"/>
      <c r="M134" s="18">
        <v>641425.67999999993</v>
      </c>
      <c r="N134" s="18">
        <f t="shared" si="14"/>
        <v>557336.17999999993</v>
      </c>
      <c r="O134" s="18">
        <f t="shared" si="15"/>
        <v>84089.499999999985</v>
      </c>
      <c r="P134" s="18">
        <f t="shared" si="16"/>
        <v>0</v>
      </c>
    </row>
    <row r="135" spans="1:16" x14ac:dyDescent="0.3">
      <c r="A135" s="50" t="s">
        <v>43</v>
      </c>
      <c r="B135" s="3" t="s">
        <v>43</v>
      </c>
      <c r="C135" s="18">
        <v>388116</v>
      </c>
      <c r="D135" s="18">
        <v>4799.1899999999996</v>
      </c>
      <c r="E135" s="18">
        <v>74574</v>
      </c>
      <c r="F135" s="18">
        <v>128467.72</v>
      </c>
      <c r="G135" s="18">
        <v>449961.18000000005</v>
      </c>
      <c r="H135" s="18">
        <v>123247.04999999999</v>
      </c>
      <c r="I135" s="18">
        <v>408772.77999999997</v>
      </c>
      <c r="J135" s="18">
        <v>308669.8</v>
      </c>
      <c r="K135" s="18">
        <v>175356.2</v>
      </c>
      <c r="L135" s="18">
        <v>617746.19999999995</v>
      </c>
      <c r="M135" s="18">
        <v>2679710.12</v>
      </c>
      <c r="N135" s="18">
        <f t="shared" si="14"/>
        <v>467489.19</v>
      </c>
      <c r="O135" s="18">
        <f t="shared" si="15"/>
        <v>701675.95</v>
      </c>
      <c r="P135" s="18">
        <f t="shared" si="16"/>
        <v>892798.78</v>
      </c>
    </row>
    <row r="136" spans="1:16" x14ac:dyDescent="0.3">
      <c r="A136" s="50" t="s">
        <v>44</v>
      </c>
      <c r="B136" s="3" t="s">
        <v>44</v>
      </c>
      <c r="C136" s="18">
        <v>1361423.3699999999</v>
      </c>
      <c r="D136" s="18">
        <v>1103617.19</v>
      </c>
      <c r="E136" s="18">
        <v>926261.27</v>
      </c>
      <c r="F136" s="18">
        <v>861708.80000000005</v>
      </c>
      <c r="G136" s="18">
        <v>1331001.1000000001</v>
      </c>
      <c r="H136" s="18">
        <v>1746447.54</v>
      </c>
      <c r="I136" s="18">
        <v>1537386</v>
      </c>
      <c r="J136" s="18">
        <v>1538737.12</v>
      </c>
      <c r="K136" s="18">
        <v>1094852.1599999999</v>
      </c>
      <c r="L136" s="18">
        <v>1018730.34</v>
      </c>
      <c r="M136" s="18">
        <v>12520164.890000001</v>
      </c>
      <c r="N136" s="18">
        <f t="shared" si="14"/>
        <v>3391301.8299999996</v>
      </c>
      <c r="O136" s="18">
        <f t="shared" si="15"/>
        <v>3939157.4400000004</v>
      </c>
      <c r="P136" s="18">
        <f t="shared" si="16"/>
        <v>4170975.2800000003</v>
      </c>
    </row>
    <row r="137" spans="1:16" x14ac:dyDescent="0.3">
      <c r="A137" s="50" t="s">
        <v>58</v>
      </c>
      <c r="B137" s="3" t="s">
        <v>45</v>
      </c>
      <c r="C137" s="18"/>
      <c r="D137" s="18"/>
      <c r="E137" s="18"/>
      <c r="F137" s="18"/>
      <c r="G137" s="18">
        <v>44926.520000000004</v>
      </c>
      <c r="H137" s="18"/>
      <c r="I137" s="18"/>
      <c r="J137" s="18"/>
      <c r="K137" s="18"/>
      <c r="L137" s="18"/>
      <c r="M137" s="18">
        <v>44926.520000000004</v>
      </c>
      <c r="N137" s="18">
        <f t="shared" si="14"/>
        <v>0</v>
      </c>
      <c r="O137" s="18">
        <f t="shared" si="15"/>
        <v>44926.520000000004</v>
      </c>
      <c r="P137" s="18">
        <f t="shared" si="16"/>
        <v>0</v>
      </c>
    </row>
    <row r="138" spans="1:16" x14ac:dyDescent="0.3">
      <c r="A138" s="50" t="s">
        <v>27</v>
      </c>
      <c r="B138" s="3" t="s">
        <v>46</v>
      </c>
      <c r="C138" s="18">
        <v>670852.32000000007</v>
      </c>
      <c r="D138" s="18">
        <v>44479.309999999983</v>
      </c>
      <c r="E138" s="18">
        <v>33632.380000000005</v>
      </c>
      <c r="F138" s="18">
        <v>67327.649999999994</v>
      </c>
      <c r="G138" s="18">
        <v>38246.21</v>
      </c>
      <c r="H138" s="18">
        <v>77695.06</v>
      </c>
      <c r="I138" s="18">
        <v>84225.81</v>
      </c>
      <c r="J138" s="18">
        <v>1091657.01</v>
      </c>
      <c r="K138" s="18">
        <v>336754.95</v>
      </c>
      <c r="L138" s="18"/>
      <c r="M138" s="18">
        <v>2444870.7000000002</v>
      </c>
      <c r="N138" s="18">
        <f t="shared" si="14"/>
        <v>748964.01</v>
      </c>
      <c r="O138" s="18">
        <f t="shared" si="15"/>
        <v>183268.91999999998</v>
      </c>
      <c r="P138" s="18">
        <f t="shared" si="16"/>
        <v>1512637.77</v>
      </c>
    </row>
    <row r="139" spans="1:16" x14ac:dyDescent="0.3">
      <c r="A139" s="50" t="s">
        <v>58</v>
      </c>
      <c r="B139" s="3" t="s">
        <v>47</v>
      </c>
      <c r="C139" s="18"/>
      <c r="D139" s="18"/>
      <c r="E139" s="18"/>
      <c r="F139" s="18"/>
      <c r="G139" s="18"/>
      <c r="H139" s="18"/>
      <c r="I139" s="18"/>
      <c r="J139" s="18">
        <v>35677.72</v>
      </c>
      <c r="K139" s="18">
        <v>3952.17</v>
      </c>
      <c r="L139" s="18"/>
      <c r="M139" s="18">
        <v>39629.89</v>
      </c>
      <c r="N139" s="18">
        <f t="shared" si="14"/>
        <v>0</v>
      </c>
      <c r="O139" s="18">
        <f t="shared" si="15"/>
        <v>0</v>
      </c>
      <c r="P139" s="18">
        <f t="shared" si="16"/>
        <v>39629.89</v>
      </c>
    </row>
    <row r="140" spans="1:16" x14ac:dyDescent="0.3">
      <c r="A140" s="50" t="s">
        <v>58</v>
      </c>
      <c r="B140" s="3" t="s">
        <v>48</v>
      </c>
      <c r="C140" s="18"/>
      <c r="D140" s="18">
        <v>14093.08</v>
      </c>
      <c r="E140" s="18">
        <v>7046.54</v>
      </c>
      <c r="F140" s="18"/>
      <c r="G140" s="18"/>
      <c r="H140" s="18"/>
      <c r="I140" s="18"/>
      <c r="J140" s="18"/>
      <c r="K140" s="18">
        <v>15318.48</v>
      </c>
      <c r="L140" s="18">
        <v>33756.199999999997</v>
      </c>
      <c r="M140" s="18">
        <v>70214.299999999988</v>
      </c>
      <c r="N140" s="18">
        <f t="shared" si="14"/>
        <v>21139.62</v>
      </c>
      <c r="O140" s="18">
        <f t="shared" si="15"/>
        <v>0</v>
      </c>
      <c r="P140" s="18">
        <f t="shared" si="16"/>
        <v>15318.48</v>
      </c>
    </row>
    <row r="141" spans="1:16" x14ac:dyDescent="0.3">
      <c r="A141" s="50" t="s">
        <v>49</v>
      </c>
      <c r="B141" s="3" t="s">
        <v>49</v>
      </c>
      <c r="C141" s="18">
        <v>59216.229999999996</v>
      </c>
      <c r="D141" s="18">
        <v>122648.05</v>
      </c>
      <c r="E141" s="18">
        <v>72923.26999999999</v>
      </c>
      <c r="F141" s="18">
        <v>487993.26999999996</v>
      </c>
      <c r="G141" s="18">
        <v>190687.93</v>
      </c>
      <c r="H141" s="18">
        <v>186477.14</v>
      </c>
      <c r="I141" s="18">
        <v>88232.52</v>
      </c>
      <c r="J141" s="18"/>
      <c r="K141" s="18">
        <v>32090.78</v>
      </c>
      <c r="L141" s="18">
        <v>560166.84</v>
      </c>
      <c r="M141" s="18">
        <v>1800436.0300000003</v>
      </c>
      <c r="N141" s="18">
        <f t="shared" si="14"/>
        <v>254787.55</v>
      </c>
      <c r="O141" s="18">
        <f t="shared" si="15"/>
        <v>865158.34</v>
      </c>
      <c r="P141" s="18">
        <f t="shared" si="16"/>
        <v>120323.3</v>
      </c>
    </row>
    <row r="142" spans="1:16" x14ac:dyDescent="0.3">
      <c r="A142" s="50" t="s">
        <v>50</v>
      </c>
      <c r="B142" s="3" t="s">
        <v>50</v>
      </c>
      <c r="C142" s="18">
        <v>1303209.9700000002</v>
      </c>
      <c r="D142" s="18">
        <v>1652978.6650000003</v>
      </c>
      <c r="E142" s="18">
        <v>1602286.47</v>
      </c>
      <c r="F142" s="18">
        <v>2168244.4700000002</v>
      </c>
      <c r="G142" s="18">
        <v>1432584.67</v>
      </c>
      <c r="H142" s="18">
        <v>1965417.27</v>
      </c>
      <c r="I142" s="18">
        <v>1964323.0900000003</v>
      </c>
      <c r="J142" s="18">
        <v>1813102.17</v>
      </c>
      <c r="K142" s="18">
        <v>3047554.4699999997</v>
      </c>
      <c r="L142" s="18">
        <v>3404873.02</v>
      </c>
      <c r="M142" s="18">
        <v>20354574.265000001</v>
      </c>
      <c r="N142" s="18">
        <f t="shared" si="14"/>
        <v>4558475.1050000004</v>
      </c>
      <c r="O142" s="18">
        <f t="shared" si="15"/>
        <v>5566246.4100000001</v>
      </c>
      <c r="P142" s="18">
        <f t="shared" si="16"/>
        <v>6824979.7300000004</v>
      </c>
    </row>
    <row r="143" spans="1:16" x14ac:dyDescent="0.3">
      <c r="A143" s="50" t="s">
        <v>58</v>
      </c>
      <c r="B143" s="3" t="s">
        <v>51</v>
      </c>
      <c r="C143" s="18"/>
      <c r="D143" s="18"/>
      <c r="E143" s="18"/>
      <c r="F143" s="18"/>
      <c r="G143" s="18">
        <v>51402.400000000001</v>
      </c>
      <c r="H143" s="18"/>
      <c r="I143" s="18">
        <v>327627.68000000005</v>
      </c>
      <c r="J143" s="18"/>
      <c r="K143" s="18"/>
      <c r="L143" s="18"/>
      <c r="M143" s="18">
        <v>379030.08000000007</v>
      </c>
      <c r="N143" s="18">
        <f t="shared" si="14"/>
        <v>0</v>
      </c>
      <c r="O143" s="18">
        <f t="shared" si="15"/>
        <v>51402.400000000001</v>
      </c>
      <c r="P143" s="18">
        <f t="shared" si="16"/>
        <v>327627.68000000005</v>
      </c>
    </row>
    <row r="144" spans="1:16" x14ac:dyDescent="0.3">
      <c r="A144" s="50" t="s">
        <v>52</v>
      </c>
      <c r="B144" s="3" t="s">
        <v>52</v>
      </c>
      <c r="C144" s="18"/>
      <c r="D144" s="18"/>
      <c r="E144" s="18">
        <v>5310</v>
      </c>
      <c r="F144" s="18">
        <v>187570</v>
      </c>
      <c r="G144" s="18">
        <v>-66230</v>
      </c>
      <c r="H144" s="18"/>
      <c r="I144" s="18"/>
      <c r="J144" s="18"/>
      <c r="K144" s="18"/>
      <c r="L144" s="18"/>
      <c r="M144" s="18">
        <v>126650</v>
      </c>
      <c r="N144" s="18">
        <f t="shared" si="14"/>
        <v>5310</v>
      </c>
      <c r="O144" s="18">
        <f t="shared" si="15"/>
        <v>121340</v>
      </c>
      <c r="P144" s="18">
        <f t="shared" si="16"/>
        <v>0</v>
      </c>
    </row>
    <row r="145" spans="1:17" x14ac:dyDescent="0.3">
      <c r="A145" s="50" t="s">
        <v>53</v>
      </c>
      <c r="B145" s="3" t="s">
        <v>53</v>
      </c>
      <c r="C145" s="18">
        <v>313805</v>
      </c>
      <c r="D145" s="18">
        <v>409936</v>
      </c>
      <c r="E145" s="18">
        <v>529931.07999999996</v>
      </c>
      <c r="F145" s="18">
        <v>194857</v>
      </c>
      <c r="G145" s="18">
        <v>292656</v>
      </c>
      <c r="H145" s="18">
        <v>419654.40000000002</v>
      </c>
      <c r="I145" s="18">
        <v>1276850.5</v>
      </c>
      <c r="J145" s="18">
        <v>1251402.2100000002</v>
      </c>
      <c r="K145" s="18">
        <v>810185.2</v>
      </c>
      <c r="L145" s="18">
        <v>1069226.47</v>
      </c>
      <c r="M145" s="18">
        <v>6568503.8600000003</v>
      </c>
      <c r="N145" s="18">
        <f t="shared" si="14"/>
        <v>1253672.08</v>
      </c>
      <c r="O145" s="18">
        <f t="shared" si="15"/>
        <v>907167.4</v>
      </c>
      <c r="P145" s="18">
        <f t="shared" si="16"/>
        <v>3338437.91</v>
      </c>
    </row>
    <row r="146" spans="1:17" x14ac:dyDescent="0.3">
      <c r="A146" s="50" t="s">
        <v>58</v>
      </c>
      <c r="B146" s="3" t="s">
        <v>54</v>
      </c>
      <c r="C146" s="18"/>
      <c r="D146" s="18"/>
      <c r="E146" s="18"/>
      <c r="F146" s="18"/>
      <c r="G146" s="18"/>
      <c r="H146" s="18"/>
      <c r="I146" s="18"/>
      <c r="J146" s="18">
        <v>16830</v>
      </c>
      <c r="K146" s="18">
        <v>-9140</v>
      </c>
      <c r="L146" s="18"/>
      <c r="M146" s="18">
        <v>7690</v>
      </c>
      <c r="N146" s="18">
        <f t="shared" si="14"/>
        <v>0</v>
      </c>
      <c r="O146" s="18">
        <f t="shared" si="15"/>
        <v>0</v>
      </c>
      <c r="P146" s="18">
        <f t="shared" si="16"/>
        <v>7690</v>
      </c>
    </row>
    <row r="147" spans="1:17" x14ac:dyDescent="0.3">
      <c r="B147" s="3" t="s">
        <v>4</v>
      </c>
      <c r="C147" s="18">
        <v>8162857.9400000013</v>
      </c>
      <c r="D147" s="18">
        <v>11040023.215000002</v>
      </c>
      <c r="E147" s="18">
        <v>9503776.9700000007</v>
      </c>
      <c r="F147" s="18">
        <v>7670252.0700000003</v>
      </c>
      <c r="G147" s="18">
        <v>8360840.6399999997</v>
      </c>
      <c r="H147" s="18">
        <v>8007506.7200000007</v>
      </c>
      <c r="I147" s="18">
        <v>10241279.83</v>
      </c>
      <c r="J147" s="18">
        <v>12355007.960000001</v>
      </c>
      <c r="K147" s="18">
        <v>10410788.91</v>
      </c>
      <c r="L147" s="18">
        <v>13249252.310000002</v>
      </c>
      <c r="M147" s="18">
        <v>99001586.564999983</v>
      </c>
    </row>
    <row r="150" spans="1:17" x14ac:dyDescent="0.3">
      <c r="B150" s="36" t="s">
        <v>5</v>
      </c>
      <c r="C150" t="s">
        <v>6</v>
      </c>
    </row>
    <row r="151" spans="1:17" x14ac:dyDescent="0.3">
      <c r="B151" s="36" t="s">
        <v>22</v>
      </c>
      <c r="C151" t="s">
        <v>60</v>
      </c>
    </row>
    <row r="153" spans="1:17" x14ac:dyDescent="0.3">
      <c r="B153" s="36" t="s">
        <v>0</v>
      </c>
      <c r="C153" s="36" t="s">
        <v>1</v>
      </c>
    </row>
    <row r="154" spans="1:17" x14ac:dyDescent="0.3">
      <c r="B154" s="36" t="s">
        <v>2</v>
      </c>
      <c r="C154" s="44">
        <v>45658</v>
      </c>
      <c r="D154" s="44">
        <v>45689</v>
      </c>
      <c r="E154" s="44">
        <v>45717</v>
      </c>
      <c r="F154" s="44">
        <v>45748</v>
      </c>
      <c r="G154" s="44">
        <v>45778</v>
      </c>
      <c r="H154" s="44">
        <v>45809</v>
      </c>
      <c r="I154" s="44">
        <v>45839</v>
      </c>
      <c r="J154" s="44">
        <v>45870</v>
      </c>
      <c r="K154" s="44">
        <v>45901</v>
      </c>
      <c r="L154" s="44">
        <v>45931</v>
      </c>
      <c r="M154" s="44" t="s">
        <v>4</v>
      </c>
      <c r="N154" s="49" t="s">
        <v>55</v>
      </c>
      <c r="O154" s="49" t="s">
        <v>56</v>
      </c>
      <c r="P154" s="49" t="s">
        <v>57</v>
      </c>
      <c r="Q154" s="52" t="s">
        <v>61</v>
      </c>
    </row>
    <row r="155" spans="1:17" x14ac:dyDescent="0.3">
      <c r="A155" s="50" t="str">
        <f t="shared" ref="A155:A182" si="17">_xlfn.XLOOKUP(B155,$B$115:$B$146,$A$115:$A$146,0,0)</f>
        <v>Others</v>
      </c>
      <c r="B155" s="3" t="s">
        <v>23</v>
      </c>
      <c r="C155" s="18"/>
      <c r="D155" s="18"/>
      <c r="E155" s="18"/>
      <c r="F155" s="18">
        <v>12544.900000000001</v>
      </c>
      <c r="G155" s="18">
        <v>111775.44</v>
      </c>
      <c r="H155" s="18"/>
      <c r="I155" s="18"/>
      <c r="J155" s="18"/>
      <c r="K155" s="18">
        <v>88683.3</v>
      </c>
      <c r="L155" s="18"/>
      <c r="M155" s="18">
        <v>213003.64</v>
      </c>
      <c r="N155" s="18">
        <f t="shared" ref="N155:N186" si="18">SUM(C155:E155)</f>
        <v>0</v>
      </c>
      <c r="O155" s="18">
        <f t="shared" ref="O155:O186" si="19">SUM(F155:H155)</f>
        <v>124320.34</v>
      </c>
      <c r="P155" s="18">
        <f t="shared" ref="P155:P186" si="20">SUM(I155:K155)</f>
        <v>88683.3</v>
      </c>
    </row>
    <row r="156" spans="1:17" x14ac:dyDescent="0.3">
      <c r="A156" s="50" t="str">
        <f t="shared" si="17"/>
        <v>Others</v>
      </c>
      <c r="B156" s="3" t="s">
        <v>24</v>
      </c>
      <c r="C156" s="18"/>
      <c r="D156" s="18"/>
      <c r="E156" s="18"/>
      <c r="F156" s="18"/>
      <c r="G156" s="18"/>
      <c r="H156" s="18"/>
      <c r="I156" s="18">
        <v>17118.54</v>
      </c>
      <c r="J156" s="18">
        <v>8389.9</v>
      </c>
      <c r="K156" s="18"/>
      <c r="L156" s="18"/>
      <c r="M156" s="18">
        <v>25508.440000000002</v>
      </c>
      <c r="N156" s="18">
        <f t="shared" si="18"/>
        <v>0</v>
      </c>
      <c r="O156" s="18">
        <f t="shared" si="19"/>
        <v>0</v>
      </c>
      <c r="P156" s="18">
        <f t="shared" si="20"/>
        <v>25508.440000000002</v>
      </c>
    </row>
    <row r="157" spans="1:17" x14ac:dyDescent="0.3">
      <c r="A157" s="50" t="str">
        <f t="shared" si="17"/>
        <v>Equinor</v>
      </c>
      <c r="B157" s="3" t="s">
        <v>25</v>
      </c>
      <c r="C157" s="18">
        <v>73358.2</v>
      </c>
      <c r="D157" s="18"/>
      <c r="E157" s="18">
        <v>98639.78</v>
      </c>
      <c r="F157" s="18">
        <v>13452.380000000001</v>
      </c>
      <c r="G157" s="18">
        <v>208225.63999999998</v>
      </c>
      <c r="H157" s="18"/>
      <c r="I157" s="18"/>
      <c r="J157" s="18">
        <v>175008.18000000002</v>
      </c>
      <c r="K157" s="18">
        <v>21796.949999999993</v>
      </c>
      <c r="L157" s="18">
        <v>84131.25</v>
      </c>
      <c r="M157" s="18">
        <v>674612.38</v>
      </c>
      <c r="N157" s="18">
        <f t="shared" si="18"/>
        <v>171997.97999999998</v>
      </c>
      <c r="O157" s="18">
        <f t="shared" si="19"/>
        <v>221678.02</v>
      </c>
      <c r="P157" s="18">
        <f t="shared" si="20"/>
        <v>196805.13</v>
      </c>
    </row>
    <row r="158" spans="1:17" x14ac:dyDescent="0.3">
      <c r="A158" s="50" t="str">
        <f t="shared" si="17"/>
        <v>Constellation</v>
      </c>
      <c r="B158" s="3" t="s">
        <v>26</v>
      </c>
      <c r="C158" s="18">
        <v>643024.24</v>
      </c>
      <c r="D158" s="18">
        <v>475758.29</v>
      </c>
      <c r="E158" s="18">
        <v>648806.55999999994</v>
      </c>
      <c r="F158" s="18">
        <v>569135.55000000005</v>
      </c>
      <c r="G158" s="18">
        <v>636465.18999999994</v>
      </c>
      <c r="H158" s="18">
        <v>640010.16</v>
      </c>
      <c r="I158" s="18">
        <v>1028230.28</v>
      </c>
      <c r="J158" s="18">
        <v>2278363.48</v>
      </c>
      <c r="K158" s="18">
        <v>1333751.19</v>
      </c>
      <c r="L158" s="18">
        <v>1033206.1399999999</v>
      </c>
      <c r="M158" s="18">
        <v>9286751.0800000001</v>
      </c>
      <c r="N158" s="18">
        <f t="shared" si="18"/>
        <v>1767589.0899999999</v>
      </c>
      <c r="O158" s="18">
        <f t="shared" si="19"/>
        <v>1845610.9</v>
      </c>
      <c r="P158" s="18">
        <f t="shared" si="20"/>
        <v>4640344.9499999993</v>
      </c>
    </row>
    <row r="159" spans="1:17" x14ac:dyDescent="0.3">
      <c r="A159" s="50" t="str">
        <f t="shared" si="17"/>
        <v>Equinor</v>
      </c>
      <c r="B159" s="3" t="s">
        <v>27</v>
      </c>
      <c r="C159" s="18">
        <v>9985</v>
      </c>
      <c r="D159" s="18"/>
      <c r="E159" s="18"/>
      <c r="F159" s="18"/>
      <c r="G159" s="18"/>
      <c r="H159" s="18"/>
      <c r="I159" s="18"/>
      <c r="J159" s="18"/>
      <c r="K159" s="18"/>
      <c r="L159" s="18"/>
      <c r="M159" s="18">
        <v>9985</v>
      </c>
      <c r="N159" s="18">
        <f t="shared" si="18"/>
        <v>9985</v>
      </c>
      <c r="O159" s="18">
        <f t="shared" si="19"/>
        <v>0</v>
      </c>
      <c r="P159" s="18">
        <f t="shared" si="20"/>
        <v>0</v>
      </c>
    </row>
    <row r="160" spans="1:17" x14ac:dyDescent="0.3">
      <c r="A160" s="50" t="str">
        <f t="shared" si="17"/>
        <v>Etesco</v>
      </c>
      <c r="B160" s="3" t="s">
        <v>28</v>
      </c>
      <c r="C160" s="18">
        <v>397932.39</v>
      </c>
      <c r="D160" s="18">
        <v>439128.08999999997</v>
      </c>
      <c r="E160" s="18">
        <v>674909.98</v>
      </c>
      <c r="F160" s="18">
        <v>642527.07999999996</v>
      </c>
      <c r="G160" s="18">
        <v>472895.76</v>
      </c>
      <c r="H160" s="18">
        <v>397773.56</v>
      </c>
      <c r="I160" s="18">
        <v>514216.24</v>
      </c>
      <c r="J160" s="18">
        <v>476456.20999999996</v>
      </c>
      <c r="K160" s="18">
        <v>344785.18</v>
      </c>
      <c r="L160" s="18">
        <v>331868.78999999998</v>
      </c>
      <c r="M160" s="18">
        <v>4692493.2799999993</v>
      </c>
      <c r="N160" s="18">
        <f t="shared" si="18"/>
        <v>1511970.46</v>
      </c>
      <c r="O160" s="18">
        <f t="shared" si="19"/>
        <v>1513196.4</v>
      </c>
      <c r="P160" s="18">
        <f t="shared" si="20"/>
        <v>1335457.6299999999</v>
      </c>
    </row>
    <row r="161" spans="1:16" x14ac:dyDescent="0.3">
      <c r="A161" s="50" t="str">
        <f t="shared" si="17"/>
        <v>Foresea</v>
      </c>
      <c r="B161" s="3" t="s">
        <v>29</v>
      </c>
      <c r="C161" s="18">
        <v>630765.32000000007</v>
      </c>
      <c r="D161" s="18">
        <v>743956.08000000007</v>
      </c>
      <c r="E161" s="18">
        <v>810579.29999999993</v>
      </c>
      <c r="F161" s="18">
        <v>727068.09</v>
      </c>
      <c r="G161" s="18">
        <v>726965.77</v>
      </c>
      <c r="H161" s="18">
        <v>650540.62</v>
      </c>
      <c r="I161" s="18">
        <v>577139.83000000007</v>
      </c>
      <c r="J161" s="18">
        <v>636466.7699999999</v>
      </c>
      <c r="K161" s="18">
        <v>655426.60999999987</v>
      </c>
      <c r="L161" s="18">
        <v>594627.1</v>
      </c>
      <c r="M161" s="18">
        <v>6753535.4899999984</v>
      </c>
      <c r="N161" s="18">
        <f t="shared" si="18"/>
        <v>2185300.7000000002</v>
      </c>
      <c r="O161" s="18">
        <f t="shared" si="19"/>
        <v>2104574.48</v>
      </c>
      <c r="P161" s="18">
        <f t="shared" si="20"/>
        <v>1869033.21</v>
      </c>
    </row>
    <row r="162" spans="1:16" x14ac:dyDescent="0.3">
      <c r="A162" s="50" t="str">
        <f t="shared" si="17"/>
        <v>Others</v>
      </c>
      <c r="B162" s="3" t="s">
        <v>30</v>
      </c>
      <c r="C162" s="18"/>
      <c r="D162" s="18">
        <v>23520</v>
      </c>
      <c r="E162" s="18"/>
      <c r="F162" s="18"/>
      <c r="G162" s="18"/>
      <c r="H162" s="18"/>
      <c r="I162" s="18"/>
      <c r="J162" s="18"/>
      <c r="K162" s="18"/>
      <c r="L162" s="18"/>
      <c r="M162" s="18">
        <v>23520</v>
      </c>
      <c r="N162" s="18">
        <f t="shared" si="18"/>
        <v>23520</v>
      </c>
      <c r="O162" s="18">
        <f t="shared" si="19"/>
        <v>0</v>
      </c>
      <c r="P162" s="18">
        <f t="shared" si="20"/>
        <v>0</v>
      </c>
    </row>
    <row r="163" spans="1:16" x14ac:dyDescent="0.3">
      <c r="A163" s="50" t="str">
        <f t="shared" si="17"/>
        <v>Others</v>
      </c>
      <c r="B163" s="3" t="s">
        <v>31</v>
      </c>
      <c r="C163" s="18"/>
      <c r="D163" s="18"/>
      <c r="E163" s="18">
        <v>-56885</v>
      </c>
      <c r="F163" s="18"/>
      <c r="G163" s="18"/>
      <c r="H163" s="18"/>
      <c r="I163" s="18"/>
      <c r="J163" s="18"/>
      <c r="K163" s="18"/>
      <c r="L163" s="18"/>
      <c r="M163" s="18">
        <v>-56885</v>
      </c>
      <c r="N163" s="18">
        <f t="shared" si="18"/>
        <v>-56885</v>
      </c>
      <c r="O163" s="18">
        <f t="shared" si="19"/>
        <v>0</v>
      </c>
      <c r="P163" s="18">
        <f t="shared" si="20"/>
        <v>0</v>
      </c>
    </row>
    <row r="164" spans="1:16" x14ac:dyDescent="0.3">
      <c r="A164" s="50" t="str">
        <f t="shared" si="17"/>
        <v>Others</v>
      </c>
      <c r="B164" s="3" t="s">
        <v>32</v>
      </c>
      <c r="C164" s="18">
        <v>22650</v>
      </c>
      <c r="D164" s="18"/>
      <c r="E164" s="18"/>
      <c r="F164" s="18">
        <v>15080</v>
      </c>
      <c r="G164" s="18">
        <v>1095</v>
      </c>
      <c r="H164" s="18"/>
      <c r="I164" s="18"/>
      <c r="J164" s="18"/>
      <c r="K164" s="18"/>
      <c r="L164" s="18"/>
      <c r="M164" s="18">
        <v>38825</v>
      </c>
      <c r="N164" s="18">
        <f t="shared" si="18"/>
        <v>22650</v>
      </c>
      <c r="O164" s="18">
        <f t="shared" si="19"/>
        <v>16175</v>
      </c>
      <c r="P164" s="18">
        <f t="shared" si="20"/>
        <v>0</v>
      </c>
    </row>
    <row r="165" spans="1:16" x14ac:dyDescent="0.3">
      <c r="A165" s="50" t="str">
        <f t="shared" si="17"/>
        <v>Others</v>
      </c>
      <c r="B165" s="3" t="s">
        <v>33</v>
      </c>
      <c r="C165" s="18">
        <v>6840</v>
      </c>
      <c r="D165" s="18">
        <v>6840</v>
      </c>
      <c r="E165" s="18"/>
      <c r="F165" s="18"/>
      <c r="G165" s="18"/>
      <c r="H165" s="18"/>
      <c r="I165" s="18"/>
      <c r="J165" s="18"/>
      <c r="K165" s="18"/>
      <c r="L165" s="18"/>
      <c r="M165" s="18">
        <v>13680</v>
      </c>
      <c r="N165" s="18">
        <f t="shared" si="18"/>
        <v>13680</v>
      </c>
      <c r="O165" s="18">
        <f t="shared" si="19"/>
        <v>0</v>
      </c>
      <c r="P165" s="18">
        <f t="shared" si="20"/>
        <v>0</v>
      </c>
    </row>
    <row r="166" spans="1:16" x14ac:dyDescent="0.3">
      <c r="A166" s="50" t="str">
        <f t="shared" si="17"/>
        <v>Helix</v>
      </c>
      <c r="B166" s="3" t="s">
        <v>34</v>
      </c>
      <c r="C166" s="18">
        <v>598934.70000000007</v>
      </c>
      <c r="D166" s="18">
        <v>1797142.0099999998</v>
      </c>
      <c r="E166" s="18">
        <v>666128.20000000007</v>
      </c>
      <c r="F166" s="18">
        <v>221250.22000000003</v>
      </c>
      <c r="G166" s="18">
        <v>199436.33</v>
      </c>
      <c r="H166" s="18">
        <v>203437.96000000002</v>
      </c>
      <c r="I166" s="18">
        <v>204519.12</v>
      </c>
      <c r="J166" s="18">
        <v>296729.69999999995</v>
      </c>
      <c r="K166" s="18">
        <v>163165.84999999998</v>
      </c>
      <c r="L166" s="18">
        <v>2250447.3899999997</v>
      </c>
      <c r="M166" s="18">
        <v>6601191.4799999995</v>
      </c>
      <c r="N166" s="18">
        <f t="shared" si="18"/>
        <v>3062204.91</v>
      </c>
      <c r="O166" s="18">
        <f t="shared" si="19"/>
        <v>624124.51</v>
      </c>
      <c r="P166" s="18">
        <f t="shared" si="20"/>
        <v>664414.66999999993</v>
      </c>
    </row>
    <row r="167" spans="1:16" x14ac:dyDescent="0.3">
      <c r="A167" s="50" t="str">
        <f t="shared" si="17"/>
        <v>Modec</v>
      </c>
      <c r="B167" s="3" t="s">
        <v>35</v>
      </c>
      <c r="C167" s="18">
        <v>43930</v>
      </c>
      <c r="D167" s="18">
        <v>191305.23</v>
      </c>
      <c r="E167" s="18">
        <v>139595.07</v>
      </c>
      <c r="F167" s="18">
        <v>334461.49</v>
      </c>
      <c r="G167" s="18">
        <v>332328.31</v>
      </c>
      <c r="H167" s="18">
        <v>454179.01</v>
      </c>
      <c r="I167" s="18">
        <v>484776.65</v>
      </c>
      <c r="J167" s="18">
        <v>295410.39999999997</v>
      </c>
      <c r="K167" s="18">
        <v>308586.11999999994</v>
      </c>
      <c r="L167" s="18">
        <v>323018.11</v>
      </c>
      <c r="M167" s="18">
        <v>2907590.39</v>
      </c>
      <c r="N167" s="18">
        <f t="shared" si="18"/>
        <v>374830.30000000005</v>
      </c>
      <c r="O167" s="18">
        <f t="shared" si="19"/>
        <v>1120968.81</v>
      </c>
      <c r="P167" s="18">
        <f t="shared" si="20"/>
        <v>1088773.17</v>
      </c>
    </row>
    <row r="168" spans="1:16" x14ac:dyDescent="0.3">
      <c r="A168" s="50" t="str">
        <f t="shared" si="17"/>
        <v>Others</v>
      </c>
      <c r="B168" s="3" t="s">
        <v>36</v>
      </c>
      <c r="C168" s="18">
        <v>2180</v>
      </c>
      <c r="D168" s="18">
        <v>40109.31</v>
      </c>
      <c r="E168" s="18">
        <v>11823.99</v>
      </c>
      <c r="F168" s="18">
        <v>12554.25</v>
      </c>
      <c r="G168" s="18">
        <v>8355.74</v>
      </c>
      <c r="H168" s="18">
        <v>14140</v>
      </c>
      <c r="I168" s="18">
        <v>28174.400000000001</v>
      </c>
      <c r="J168" s="18">
        <v>3255</v>
      </c>
      <c r="K168" s="18">
        <v>24801.599999999999</v>
      </c>
      <c r="L168" s="18">
        <v>10905.19</v>
      </c>
      <c r="M168" s="18">
        <v>156299.48000000001</v>
      </c>
      <c r="N168" s="18">
        <f t="shared" si="18"/>
        <v>54113.299999999996</v>
      </c>
      <c r="O168" s="18">
        <f t="shared" si="19"/>
        <v>35049.99</v>
      </c>
      <c r="P168" s="18">
        <f t="shared" si="20"/>
        <v>56231</v>
      </c>
    </row>
    <row r="169" spans="1:16" x14ac:dyDescent="0.3">
      <c r="A169" s="50" t="str">
        <f t="shared" si="17"/>
        <v>Others</v>
      </c>
      <c r="B169" s="3" t="s">
        <v>39</v>
      </c>
      <c r="C169" s="18"/>
      <c r="D169" s="18"/>
      <c r="E169" s="18"/>
      <c r="F169" s="18"/>
      <c r="G169" s="18"/>
      <c r="H169" s="18"/>
      <c r="I169" s="18"/>
      <c r="J169" s="18">
        <v>160180.01999999999</v>
      </c>
      <c r="K169" s="18">
        <v>155582.01999999999</v>
      </c>
      <c r="L169" s="18">
        <v>120656.65</v>
      </c>
      <c r="M169" s="18">
        <v>436418.68999999994</v>
      </c>
      <c r="N169" s="18">
        <f t="shared" si="18"/>
        <v>0</v>
      </c>
      <c r="O169" s="18">
        <f t="shared" si="19"/>
        <v>0</v>
      </c>
      <c r="P169" s="18">
        <f t="shared" si="20"/>
        <v>315762.03999999998</v>
      </c>
    </row>
    <row r="170" spans="1:16" x14ac:dyDescent="0.3">
      <c r="A170" s="50" t="str">
        <f t="shared" si="17"/>
        <v>Proj Internac</v>
      </c>
      <c r="B170" s="3" t="s">
        <v>41</v>
      </c>
      <c r="C170" s="18">
        <v>151919</v>
      </c>
      <c r="D170" s="18">
        <v>308906.26</v>
      </c>
      <c r="E170" s="18">
        <v>130680.34000000001</v>
      </c>
      <c r="F170" s="18">
        <v>7069.15</v>
      </c>
      <c r="G170" s="18"/>
      <c r="H170" s="18"/>
      <c r="I170" s="18"/>
      <c r="J170" s="18"/>
      <c r="K170" s="18"/>
      <c r="L170" s="18"/>
      <c r="M170" s="18">
        <v>598574.75</v>
      </c>
      <c r="N170" s="18">
        <f t="shared" si="18"/>
        <v>591505.6</v>
      </c>
      <c r="O170" s="18">
        <f t="shared" si="19"/>
        <v>7069.15</v>
      </c>
      <c r="P170" s="18">
        <f t="shared" si="20"/>
        <v>0</v>
      </c>
    </row>
    <row r="171" spans="1:16" x14ac:dyDescent="0.3">
      <c r="A171" s="50" t="str">
        <f t="shared" si="17"/>
        <v>SBM</v>
      </c>
      <c r="B171" s="3" t="s">
        <v>42</v>
      </c>
      <c r="C171" s="18">
        <v>136145.07</v>
      </c>
      <c r="D171" s="18">
        <v>39365.090000000011</v>
      </c>
      <c r="E171" s="18">
        <v>381826.01999999996</v>
      </c>
      <c r="F171" s="18">
        <v>84093.499999999985</v>
      </c>
      <c r="G171" s="18">
        <v>-4</v>
      </c>
      <c r="H171" s="18"/>
      <c r="I171" s="18"/>
      <c r="J171" s="18"/>
      <c r="K171" s="18"/>
      <c r="L171" s="18"/>
      <c r="M171" s="18">
        <v>641425.67999999993</v>
      </c>
      <c r="N171" s="18">
        <f t="shared" si="18"/>
        <v>557336.17999999993</v>
      </c>
      <c r="O171" s="18">
        <f t="shared" si="19"/>
        <v>84089.499999999985</v>
      </c>
      <c r="P171" s="18">
        <f t="shared" si="20"/>
        <v>0</v>
      </c>
    </row>
    <row r="172" spans="1:16" x14ac:dyDescent="0.3">
      <c r="A172" s="50" t="str">
        <f t="shared" si="17"/>
        <v>SEA1</v>
      </c>
      <c r="B172" s="3" t="s">
        <v>43</v>
      </c>
      <c r="C172" s="18"/>
      <c r="D172" s="18"/>
      <c r="E172" s="18"/>
      <c r="F172" s="18">
        <v>66683.199999999997</v>
      </c>
      <c r="G172" s="18">
        <v>226027.36</v>
      </c>
      <c r="H172" s="18">
        <v>11416.65</v>
      </c>
      <c r="I172" s="18">
        <v>43451</v>
      </c>
      <c r="J172" s="18">
        <v>308669.8</v>
      </c>
      <c r="K172" s="18">
        <v>121234.6</v>
      </c>
      <c r="L172" s="18">
        <v>78483.600000000006</v>
      </c>
      <c r="M172" s="18">
        <v>855966.21</v>
      </c>
      <c r="N172" s="18">
        <f t="shared" si="18"/>
        <v>0</v>
      </c>
      <c r="O172" s="18">
        <f t="shared" si="19"/>
        <v>304127.21000000002</v>
      </c>
      <c r="P172" s="18">
        <f t="shared" si="20"/>
        <v>473355.4</v>
      </c>
    </row>
    <row r="173" spans="1:16" x14ac:dyDescent="0.3">
      <c r="A173" s="50" t="str">
        <f t="shared" si="17"/>
        <v>Seadrill</v>
      </c>
      <c r="B173" s="3" t="s">
        <v>44</v>
      </c>
      <c r="C173" s="18"/>
      <c r="D173" s="18">
        <v>225007.1</v>
      </c>
      <c r="E173" s="18">
        <v>797156.98</v>
      </c>
      <c r="F173" s="18">
        <v>861708.80000000005</v>
      </c>
      <c r="G173" s="18">
        <v>1257796.1000000001</v>
      </c>
      <c r="H173" s="18">
        <v>1697697.54</v>
      </c>
      <c r="I173" s="18">
        <v>1488636</v>
      </c>
      <c r="J173" s="18">
        <v>1462827.12</v>
      </c>
      <c r="K173" s="18">
        <v>1046102.1599999999</v>
      </c>
      <c r="L173" s="18">
        <v>969980.34</v>
      </c>
      <c r="M173" s="18">
        <v>9806912.1399999987</v>
      </c>
      <c r="N173" s="18">
        <f t="shared" si="18"/>
        <v>1022164.08</v>
      </c>
      <c r="O173" s="18">
        <f t="shared" si="19"/>
        <v>3817202.4400000004</v>
      </c>
      <c r="P173" s="18">
        <f t="shared" si="20"/>
        <v>3997565.2800000003</v>
      </c>
    </row>
    <row r="174" spans="1:16" x14ac:dyDescent="0.3">
      <c r="A174" s="50" t="str">
        <f t="shared" si="17"/>
        <v>Others</v>
      </c>
      <c r="B174" s="3" t="s">
        <v>45</v>
      </c>
      <c r="C174" s="18"/>
      <c r="D174" s="18"/>
      <c r="E174" s="18"/>
      <c r="F174" s="18"/>
      <c r="G174" s="18">
        <v>44926.520000000004</v>
      </c>
      <c r="H174" s="18"/>
      <c r="I174" s="18"/>
      <c r="J174" s="18"/>
      <c r="K174" s="18"/>
      <c r="L174" s="18"/>
      <c r="M174" s="18">
        <v>44926.520000000004</v>
      </c>
      <c r="N174" s="18">
        <f t="shared" si="18"/>
        <v>0</v>
      </c>
      <c r="O174" s="18">
        <f t="shared" si="19"/>
        <v>44926.520000000004</v>
      </c>
      <c r="P174" s="18">
        <f t="shared" si="20"/>
        <v>0</v>
      </c>
    </row>
    <row r="175" spans="1:16" x14ac:dyDescent="0.3">
      <c r="A175" s="50" t="str">
        <f t="shared" si="17"/>
        <v>Equinor</v>
      </c>
      <c r="B175" s="3" t="s">
        <v>46</v>
      </c>
      <c r="C175" s="18"/>
      <c r="D175" s="18">
        <v>7521.26</v>
      </c>
      <c r="E175" s="18">
        <v>33632.380000000005</v>
      </c>
      <c r="F175" s="18">
        <v>67327.649999999994</v>
      </c>
      <c r="G175" s="18">
        <v>38246.21</v>
      </c>
      <c r="H175" s="18">
        <v>77695.06</v>
      </c>
      <c r="I175" s="18"/>
      <c r="J175" s="18">
        <v>429125.98000000004</v>
      </c>
      <c r="K175" s="18">
        <v>224458.06999999998</v>
      </c>
      <c r="L175" s="18"/>
      <c r="M175" s="18">
        <v>878006.61</v>
      </c>
      <c r="N175" s="18">
        <f t="shared" si="18"/>
        <v>41153.640000000007</v>
      </c>
      <c r="O175" s="18">
        <f t="shared" si="19"/>
        <v>183268.91999999998</v>
      </c>
      <c r="P175" s="18">
        <f t="shared" si="20"/>
        <v>653584.05000000005</v>
      </c>
    </row>
    <row r="176" spans="1:16" x14ac:dyDescent="0.3">
      <c r="A176" s="50" t="str">
        <f t="shared" si="17"/>
        <v>Others</v>
      </c>
      <c r="B176" s="3" t="s">
        <v>47</v>
      </c>
      <c r="C176" s="18"/>
      <c r="D176" s="18"/>
      <c r="E176" s="18"/>
      <c r="F176" s="18"/>
      <c r="G176" s="18"/>
      <c r="H176" s="18"/>
      <c r="I176" s="18"/>
      <c r="J176" s="18">
        <v>35677.72</v>
      </c>
      <c r="K176" s="18">
        <v>3952.17</v>
      </c>
      <c r="L176" s="18"/>
      <c r="M176" s="18">
        <v>39629.89</v>
      </c>
      <c r="N176" s="18">
        <f t="shared" si="18"/>
        <v>0</v>
      </c>
      <c r="O176" s="18">
        <f t="shared" si="19"/>
        <v>0</v>
      </c>
      <c r="P176" s="18">
        <f t="shared" si="20"/>
        <v>39629.89</v>
      </c>
    </row>
    <row r="177" spans="1:16" x14ac:dyDescent="0.3">
      <c r="A177" s="50" t="str">
        <f t="shared" si="17"/>
        <v>Others</v>
      </c>
      <c r="B177" s="3" t="s">
        <v>48</v>
      </c>
      <c r="C177" s="18"/>
      <c r="D177" s="18">
        <v>14093.08</v>
      </c>
      <c r="E177" s="18">
        <v>7046.54</v>
      </c>
      <c r="F177" s="18"/>
      <c r="G177" s="18"/>
      <c r="H177" s="18"/>
      <c r="I177" s="18"/>
      <c r="J177" s="18"/>
      <c r="K177" s="18"/>
      <c r="L177" s="18">
        <v>33756.199999999997</v>
      </c>
      <c r="M177" s="18">
        <v>54895.819999999992</v>
      </c>
      <c r="N177" s="18">
        <f t="shared" si="18"/>
        <v>21139.62</v>
      </c>
      <c r="O177" s="18">
        <f t="shared" si="19"/>
        <v>0</v>
      </c>
      <c r="P177" s="18">
        <f t="shared" si="20"/>
        <v>0</v>
      </c>
    </row>
    <row r="178" spans="1:16" x14ac:dyDescent="0.3">
      <c r="A178" s="50" t="str">
        <f t="shared" si="17"/>
        <v>Technip</v>
      </c>
      <c r="B178" s="3" t="s">
        <v>49</v>
      </c>
      <c r="C178" s="18">
        <v>45372.27</v>
      </c>
      <c r="D178" s="18">
        <v>4010.25</v>
      </c>
      <c r="E178" s="18">
        <v>72923.26999999999</v>
      </c>
      <c r="F178" s="18">
        <v>397958.24</v>
      </c>
      <c r="G178" s="18">
        <v>108088.01999999999</v>
      </c>
      <c r="H178" s="18">
        <v>103819.39</v>
      </c>
      <c r="I178" s="18">
        <v>46485.65</v>
      </c>
      <c r="J178" s="18"/>
      <c r="K178" s="18">
        <v>32090.78</v>
      </c>
      <c r="L178" s="18">
        <v>560166.84</v>
      </c>
      <c r="M178" s="18">
        <v>1370914.71</v>
      </c>
      <c r="N178" s="18">
        <f t="shared" si="18"/>
        <v>122305.78999999998</v>
      </c>
      <c r="O178" s="18">
        <f t="shared" si="19"/>
        <v>609865.65</v>
      </c>
      <c r="P178" s="18">
        <f t="shared" si="20"/>
        <v>78576.429999999993</v>
      </c>
    </row>
    <row r="179" spans="1:16" x14ac:dyDescent="0.3">
      <c r="A179" s="50" t="str">
        <f t="shared" si="17"/>
        <v>Transocean</v>
      </c>
      <c r="B179" s="3" t="s">
        <v>50</v>
      </c>
      <c r="C179" s="18">
        <v>1234028.6300000001</v>
      </c>
      <c r="D179" s="18">
        <v>1390740.37</v>
      </c>
      <c r="E179" s="18">
        <v>1283287.51</v>
      </c>
      <c r="F179" s="18">
        <v>1451307.62</v>
      </c>
      <c r="G179" s="18">
        <v>1170949.1299999999</v>
      </c>
      <c r="H179" s="18">
        <v>1311684.76</v>
      </c>
      <c r="I179" s="18">
        <v>1538211.37</v>
      </c>
      <c r="J179" s="18">
        <v>1523013.02</v>
      </c>
      <c r="K179" s="18">
        <v>2487077.17</v>
      </c>
      <c r="L179" s="18">
        <v>2905661.3300000005</v>
      </c>
      <c r="M179" s="18">
        <v>16295960.91</v>
      </c>
      <c r="N179" s="18">
        <f t="shared" si="18"/>
        <v>3908056.51</v>
      </c>
      <c r="O179" s="18">
        <f t="shared" si="19"/>
        <v>3933941.51</v>
      </c>
      <c r="P179" s="18">
        <f t="shared" si="20"/>
        <v>5548301.5600000005</v>
      </c>
    </row>
    <row r="180" spans="1:16" x14ac:dyDescent="0.3">
      <c r="A180" s="50" t="str">
        <f t="shared" si="17"/>
        <v>Others</v>
      </c>
      <c r="B180" s="3" t="s">
        <v>51</v>
      </c>
      <c r="C180" s="18"/>
      <c r="D180" s="18"/>
      <c r="E180" s="18"/>
      <c r="F180" s="18"/>
      <c r="G180" s="18"/>
      <c r="H180" s="18"/>
      <c r="I180" s="18">
        <v>125827.48000000001</v>
      </c>
      <c r="J180" s="18"/>
      <c r="K180" s="18"/>
      <c r="L180" s="18"/>
      <c r="M180" s="18">
        <v>125827.48000000001</v>
      </c>
      <c r="N180" s="18">
        <f t="shared" si="18"/>
        <v>0</v>
      </c>
      <c r="O180" s="18">
        <f t="shared" si="19"/>
        <v>0</v>
      </c>
      <c r="P180" s="18">
        <f t="shared" si="20"/>
        <v>125827.48000000001</v>
      </c>
    </row>
    <row r="181" spans="1:16" x14ac:dyDescent="0.3">
      <c r="A181" s="50" t="str">
        <f t="shared" si="17"/>
        <v>Ventura</v>
      </c>
      <c r="B181" s="3" t="s">
        <v>53</v>
      </c>
      <c r="C181" s="18">
        <v>313805</v>
      </c>
      <c r="D181" s="18">
        <v>206552</v>
      </c>
      <c r="E181" s="18">
        <v>506771.07999999996</v>
      </c>
      <c r="F181" s="18">
        <v>194857</v>
      </c>
      <c r="G181" s="18">
        <v>292656</v>
      </c>
      <c r="H181" s="18">
        <v>325440</v>
      </c>
      <c r="I181" s="18">
        <v>542108.5</v>
      </c>
      <c r="J181" s="18">
        <v>668022.20000000007</v>
      </c>
      <c r="K181" s="18">
        <v>613504.80000000005</v>
      </c>
      <c r="L181" s="18">
        <v>742259.79999999993</v>
      </c>
      <c r="M181" s="18">
        <v>4405976.38</v>
      </c>
      <c r="N181" s="18">
        <f t="shared" si="18"/>
        <v>1027128.08</v>
      </c>
      <c r="O181" s="18">
        <f t="shared" si="19"/>
        <v>812953</v>
      </c>
      <c r="P181" s="18">
        <f t="shared" si="20"/>
        <v>1823635.5000000002</v>
      </c>
    </row>
    <row r="182" spans="1:16" x14ac:dyDescent="0.3">
      <c r="A182" s="50" t="str">
        <f t="shared" si="17"/>
        <v>Others</v>
      </c>
      <c r="B182" s="3" t="s">
        <v>54</v>
      </c>
      <c r="C182" s="18"/>
      <c r="D182" s="18"/>
      <c r="E182" s="18"/>
      <c r="F182" s="18"/>
      <c r="G182" s="18"/>
      <c r="H182" s="18"/>
      <c r="I182" s="18"/>
      <c r="J182" s="18">
        <v>16830</v>
      </c>
      <c r="K182" s="18">
        <v>-9140</v>
      </c>
      <c r="L182" s="18"/>
      <c r="M182" s="18">
        <v>7690</v>
      </c>
      <c r="N182" s="18">
        <f t="shared" si="18"/>
        <v>0</v>
      </c>
      <c r="O182" s="18">
        <f t="shared" si="19"/>
        <v>0</v>
      </c>
      <c r="P182" s="18">
        <f t="shared" si="20"/>
        <v>7690</v>
      </c>
    </row>
    <row r="183" spans="1:16" x14ac:dyDescent="0.3">
      <c r="A183" s="50"/>
      <c r="B183" s="3" t="s">
        <v>4</v>
      </c>
      <c r="C183" s="18">
        <v>4310869.82</v>
      </c>
      <c r="D183" s="18">
        <v>5913954.419999999</v>
      </c>
      <c r="E183" s="18">
        <v>6206921.9999999991</v>
      </c>
      <c r="F183" s="18">
        <v>5679079.1200000001</v>
      </c>
      <c r="G183" s="18">
        <v>5836228.5199999996</v>
      </c>
      <c r="H183" s="18">
        <v>5887834.709999999</v>
      </c>
      <c r="I183" s="18">
        <v>6638895.0600000015</v>
      </c>
      <c r="J183" s="18">
        <v>8774425.5</v>
      </c>
      <c r="K183" s="18">
        <v>7615858.5700000003</v>
      </c>
      <c r="L183" s="18">
        <v>10039168.730000002</v>
      </c>
      <c r="M183" s="18">
        <v>66903236.450000003</v>
      </c>
      <c r="N183" s="18">
        <f t="shared" si="18"/>
        <v>16431746.239999998</v>
      </c>
      <c r="O183" s="18">
        <f t="shared" si="19"/>
        <v>17403142.350000001</v>
      </c>
      <c r="P183" s="18">
        <f t="shared" si="20"/>
        <v>23029179.130000003</v>
      </c>
    </row>
    <row r="184" spans="1:16" x14ac:dyDescent="0.3">
      <c r="A184" s="50"/>
      <c r="N184" s="18">
        <f t="shared" si="18"/>
        <v>0</v>
      </c>
      <c r="O184" s="18">
        <f t="shared" si="19"/>
        <v>0</v>
      </c>
      <c r="P184" s="18">
        <f t="shared" si="20"/>
        <v>0</v>
      </c>
    </row>
    <row r="185" spans="1:16" x14ac:dyDescent="0.3">
      <c r="B185" s="36" t="s">
        <v>5</v>
      </c>
      <c r="C185" t="s">
        <v>6</v>
      </c>
      <c r="N185" s="18">
        <f t="shared" si="18"/>
        <v>0</v>
      </c>
      <c r="O185" s="18">
        <f t="shared" si="19"/>
        <v>0</v>
      </c>
      <c r="P185" s="18">
        <f t="shared" si="20"/>
        <v>0</v>
      </c>
    </row>
    <row r="186" spans="1:16" x14ac:dyDescent="0.3">
      <c r="B186" s="36" t="s">
        <v>22</v>
      </c>
      <c r="C186" t="s">
        <v>60</v>
      </c>
      <c r="N186" s="18">
        <f t="shared" si="18"/>
        <v>0</v>
      </c>
      <c r="O186" s="18">
        <f t="shared" si="19"/>
        <v>0</v>
      </c>
      <c r="P186" s="18">
        <f t="shared" si="20"/>
        <v>0</v>
      </c>
    </row>
    <row r="188" spans="1:16" x14ac:dyDescent="0.3">
      <c r="B188" s="36" t="s">
        <v>0</v>
      </c>
      <c r="C188" s="36" t="s">
        <v>1</v>
      </c>
    </row>
    <row r="189" spans="1:16" x14ac:dyDescent="0.3">
      <c r="B189" s="36" t="s">
        <v>2</v>
      </c>
      <c r="C189" s="44">
        <v>45658</v>
      </c>
      <c r="D189" s="44">
        <v>45689</v>
      </c>
      <c r="E189" s="44">
        <v>45717</v>
      </c>
      <c r="F189" s="44">
        <v>45748</v>
      </c>
      <c r="G189" s="44">
        <v>45778</v>
      </c>
      <c r="H189" s="44">
        <v>45809</v>
      </c>
      <c r="I189" s="44">
        <v>45839</v>
      </c>
      <c r="J189" s="44">
        <v>45870</v>
      </c>
      <c r="K189" s="44">
        <v>45901</v>
      </c>
      <c r="L189" s="44">
        <v>45931</v>
      </c>
      <c r="M189" s="44" t="s">
        <v>4</v>
      </c>
    </row>
    <row r="190" spans="1:16" x14ac:dyDescent="0.3">
      <c r="A190" s="50" t="str">
        <f t="shared" ref="A190:A211" si="21">_xlfn.XLOOKUP(B190,$B$115:$B$146,$A$115:$A$146,0,0)</f>
        <v>Others</v>
      </c>
      <c r="B190" s="3" t="s">
        <v>23</v>
      </c>
      <c r="C190" s="18"/>
      <c r="D190" s="18"/>
      <c r="E190" s="18"/>
      <c r="F190" s="18"/>
      <c r="G190" s="18">
        <v>525804.94999999995</v>
      </c>
      <c r="H190" s="18"/>
      <c r="I190" s="18">
        <v>102121.39</v>
      </c>
      <c r="J190" s="18">
        <v>67030.900000000009</v>
      </c>
      <c r="K190" s="18">
        <v>199581.21999999997</v>
      </c>
      <c r="L190" s="18">
        <v>32903.179999999993</v>
      </c>
      <c r="M190" s="18">
        <v>927441.6399999999</v>
      </c>
    </row>
    <row r="191" spans="1:16" x14ac:dyDescent="0.3">
      <c r="A191" s="50" t="str">
        <f t="shared" si="21"/>
        <v>Equinor</v>
      </c>
      <c r="B191" s="3" t="s">
        <v>25</v>
      </c>
      <c r="C191" s="18">
        <v>290127.7</v>
      </c>
      <c r="D191" s="18">
        <v>467390.71</v>
      </c>
      <c r="E191" s="18">
        <v>924747.49</v>
      </c>
      <c r="F191" s="18">
        <v>366083.05</v>
      </c>
      <c r="G191" s="18">
        <v>776588.39999999991</v>
      </c>
      <c r="H191" s="18">
        <v>786092.73</v>
      </c>
      <c r="I191" s="18">
        <v>760854.52</v>
      </c>
      <c r="J191" s="18">
        <v>237745.12</v>
      </c>
      <c r="K191" s="18">
        <v>75706.55</v>
      </c>
      <c r="L191" s="18">
        <v>307741.16000000003</v>
      </c>
      <c r="M191" s="18">
        <v>4993077.43</v>
      </c>
    </row>
    <row r="192" spans="1:16" x14ac:dyDescent="0.3">
      <c r="A192" s="50" t="str">
        <f t="shared" si="21"/>
        <v>Constellation</v>
      </c>
      <c r="B192" s="3" t="s">
        <v>26</v>
      </c>
      <c r="C192" s="18">
        <v>225262.88</v>
      </c>
      <c r="D192" s="18">
        <v>96030</v>
      </c>
      <c r="E192" s="18">
        <v>173310</v>
      </c>
      <c r="F192" s="18">
        <v>-1620</v>
      </c>
      <c r="G192" s="18">
        <v>85560</v>
      </c>
      <c r="H192" s="18">
        <v>59940.78</v>
      </c>
      <c r="I192" s="18">
        <v>312902.05000000005</v>
      </c>
      <c r="J192" s="18">
        <v>912041.97</v>
      </c>
      <c r="K192" s="18">
        <v>848564.19000000006</v>
      </c>
      <c r="L192" s="18"/>
      <c r="M192" s="18">
        <v>2711991.87</v>
      </c>
    </row>
    <row r="193" spans="1:13" x14ac:dyDescent="0.3">
      <c r="A193" s="50" t="str">
        <f t="shared" si="21"/>
        <v>Etesco</v>
      </c>
      <c r="B193" s="3" t="s">
        <v>28</v>
      </c>
      <c r="C193" s="18">
        <v>213171.96000000002</v>
      </c>
      <c r="D193" s="18">
        <v>1818956.0100000002</v>
      </c>
      <c r="E193" s="18">
        <v>608071.28</v>
      </c>
      <c r="F193" s="18">
        <v>338233.82</v>
      </c>
      <c r="G193" s="18">
        <v>187584.8</v>
      </c>
      <c r="H193" s="18">
        <v>5220</v>
      </c>
      <c r="I193" s="18"/>
      <c r="J193" s="18">
        <v>202705</v>
      </c>
      <c r="K193" s="18">
        <v>-4075</v>
      </c>
      <c r="L193" s="18"/>
      <c r="M193" s="18">
        <v>3369867.8699999996</v>
      </c>
    </row>
    <row r="194" spans="1:13" x14ac:dyDescent="0.3">
      <c r="A194" s="50" t="str">
        <f t="shared" si="21"/>
        <v>Foresea</v>
      </c>
      <c r="B194" s="3" t="s">
        <v>29</v>
      </c>
      <c r="C194" s="18">
        <v>523408.49</v>
      </c>
      <c r="D194" s="18">
        <v>55756.52</v>
      </c>
      <c r="E194" s="18">
        <v>239966.30000000002</v>
      </c>
      <c r="F194" s="18">
        <v>20457.919999999998</v>
      </c>
      <c r="G194" s="18">
        <v>64568.84</v>
      </c>
      <c r="H194" s="18">
        <v>48882.74</v>
      </c>
      <c r="I194" s="18">
        <v>158683.90000000002</v>
      </c>
      <c r="J194" s="18">
        <v>305841.06</v>
      </c>
      <c r="K194" s="18">
        <v>133724.66</v>
      </c>
      <c r="L194" s="18">
        <v>137229.94</v>
      </c>
      <c r="M194" s="18">
        <v>1688520.3699999999</v>
      </c>
    </row>
    <row r="195" spans="1:13" x14ac:dyDescent="0.3">
      <c r="A195" s="50" t="str">
        <f t="shared" si="21"/>
        <v>Others</v>
      </c>
      <c r="B195" s="3" t="s">
        <v>33</v>
      </c>
      <c r="C195" s="18"/>
      <c r="D195" s="18"/>
      <c r="E195" s="18"/>
      <c r="F195" s="18"/>
      <c r="G195" s="18"/>
      <c r="H195" s="18"/>
      <c r="I195" s="18"/>
      <c r="J195" s="18">
        <v>7640</v>
      </c>
      <c r="K195" s="18"/>
      <c r="L195" s="18"/>
      <c r="M195" s="18">
        <v>7640</v>
      </c>
    </row>
    <row r="196" spans="1:13" x14ac:dyDescent="0.3">
      <c r="A196" s="50" t="str">
        <f t="shared" si="21"/>
        <v>Helix</v>
      </c>
      <c r="B196" s="3" t="s">
        <v>34</v>
      </c>
      <c r="C196" s="18"/>
      <c r="D196" s="18">
        <v>1060844.8500000001</v>
      </c>
      <c r="E196" s="18">
        <v>606121.51</v>
      </c>
      <c r="F196" s="18"/>
      <c r="G196" s="18">
        <v>81328.12</v>
      </c>
      <c r="H196" s="18">
        <v>15300.64</v>
      </c>
      <c r="I196" s="18">
        <v>71834.240000000005</v>
      </c>
      <c r="J196" s="18">
        <v>68245.320000000007</v>
      </c>
      <c r="K196" s="18">
        <v>95798.709999999992</v>
      </c>
      <c r="L196" s="18">
        <v>149226.61000000002</v>
      </c>
      <c r="M196" s="18">
        <v>2148700</v>
      </c>
    </row>
    <row r="197" spans="1:13" x14ac:dyDescent="0.3">
      <c r="A197" s="50" t="str">
        <f t="shared" si="21"/>
        <v>Modec</v>
      </c>
      <c r="B197" s="3" t="s">
        <v>35</v>
      </c>
      <c r="C197" s="18"/>
      <c r="D197" s="18"/>
      <c r="E197" s="18"/>
      <c r="F197" s="18"/>
      <c r="G197" s="18"/>
      <c r="H197" s="18"/>
      <c r="I197" s="18">
        <v>-76791.789999999994</v>
      </c>
      <c r="J197" s="18">
        <v>-26977.200000000001</v>
      </c>
      <c r="K197" s="18"/>
      <c r="L197" s="18"/>
      <c r="M197" s="18">
        <v>-103768.98999999999</v>
      </c>
    </row>
    <row r="198" spans="1:13" x14ac:dyDescent="0.3">
      <c r="A198" s="50" t="str">
        <f t="shared" si="21"/>
        <v>Others</v>
      </c>
      <c r="B198" s="3" t="s">
        <v>37</v>
      </c>
      <c r="C198" s="18"/>
      <c r="D198" s="18"/>
      <c r="E198" s="18"/>
      <c r="F198" s="18"/>
      <c r="G198" s="18"/>
      <c r="H198" s="18"/>
      <c r="I198" s="18"/>
      <c r="J198" s="18"/>
      <c r="K198" s="18">
        <v>82625</v>
      </c>
      <c r="L198" s="18">
        <v>82625</v>
      </c>
      <c r="M198" s="18">
        <v>165250</v>
      </c>
    </row>
    <row r="199" spans="1:13" x14ac:dyDescent="0.3">
      <c r="A199" s="50" t="str">
        <f t="shared" si="21"/>
        <v>PRIO</v>
      </c>
      <c r="B199" s="3" t="s">
        <v>38</v>
      </c>
      <c r="C199" s="18"/>
      <c r="D199" s="18"/>
      <c r="E199" s="18">
        <v>15620.3</v>
      </c>
      <c r="F199" s="18">
        <v>72463.33</v>
      </c>
      <c r="G199" s="18"/>
      <c r="H199" s="18">
        <v>6143.99</v>
      </c>
      <c r="I199" s="18"/>
      <c r="J199" s="18"/>
      <c r="K199" s="18"/>
      <c r="L199" s="18">
        <v>820609.45</v>
      </c>
      <c r="M199" s="18">
        <v>914837.07</v>
      </c>
    </row>
    <row r="200" spans="1:13" x14ac:dyDescent="0.3">
      <c r="A200" s="50" t="str">
        <f t="shared" si="21"/>
        <v>Proj Internac</v>
      </c>
      <c r="B200" s="3" t="s">
        <v>40</v>
      </c>
      <c r="C200" s="18"/>
      <c r="D200" s="18"/>
      <c r="E200" s="18"/>
      <c r="F200" s="18"/>
      <c r="G200" s="18"/>
      <c r="H200" s="18">
        <v>3718.17</v>
      </c>
      <c r="I200" s="18">
        <v>106392</v>
      </c>
      <c r="J200" s="18"/>
      <c r="K200" s="18">
        <v>21241.649999999998</v>
      </c>
      <c r="L200" s="18"/>
      <c r="M200" s="18">
        <v>131351.82</v>
      </c>
    </row>
    <row r="201" spans="1:13" x14ac:dyDescent="0.3">
      <c r="A201" s="50" t="str">
        <f t="shared" si="21"/>
        <v>SEA1</v>
      </c>
      <c r="B201" s="3" t="s">
        <v>43</v>
      </c>
      <c r="C201" s="18">
        <v>388116</v>
      </c>
      <c r="D201" s="18">
        <v>4799.1899999999996</v>
      </c>
      <c r="E201" s="18">
        <v>74574</v>
      </c>
      <c r="F201" s="18">
        <v>61784.520000000004</v>
      </c>
      <c r="G201" s="18">
        <v>223933.82</v>
      </c>
      <c r="H201" s="18">
        <v>111830.39999999999</v>
      </c>
      <c r="I201" s="18">
        <v>365321.78</v>
      </c>
      <c r="J201" s="18"/>
      <c r="K201" s="18">
        <v>54121.600000000006</v>
      </c>
      <c r="L201" s="18">
        <v>539262.6</v>
      </c>
      <c r="M201" s="18">
        <v>1823743.9100000001</v>
      </c>
    </row>
    <row r="202" spans="1:13" x14ac:dyDescent="0.3">
      <c r="A202" s="50" t="str">
        <f t="shared" si="21"/>
        <v>Seadrill</v>
      </c>
      <c r="B202" s="3" t="s">
        <v>44</v>
      </c>
      <c r="C202" s="18">
        <v>1349348.3699999999</v>
      </c>
      <c r="D202" s="18">
        <v>866035.09</v>
      </c>
      <c r="E202" s="18">
        <v>129104.29000000001</v>
      </c>
      <c r="F202" s="18"/>
      <c r="G202" s="18"/>
      <c r="H202" s="18"/>
      <c r="I202" s="18"/>
      <c r="J202" s="18"/>
      <c r="K202" s="18"/>
      <c r="L202" s="18"/>
      <c r="M202" s="18">
        <v>2344487.75</v>
      </c>
    </row>
    <row r="203" spans="1:13" x14ac:dyDescent="0.3">
      <c r="A203" s="50" t="str">
        <f t="shared" si="21"/>
        <v>Equinor</v>
      </c>
      <c r="B203" s="3" t="s">
        <v>46</v>
      </c>
      <c r="C203" s="18">
        <v>670852.32000000007</v>
      </c>
      <c r="D203" s="18">
        <v>36958.049999999981</v>
      </c>
      <c r="E203" s="18"/>
      <c r="F203" s="18"/>
      <c r="G203" s="18"/>
      <c r="H203" s="18"/>
      <c r="I203" s="18">
        <v>84225.81</v>
      </c>
      <c r="J203" s="18">
        <v>662531.03</v>
      </c>
      <c r="K203" s="18">
        <v>112296.88000000003</v>
      </c>
      <c r="L203" s="18"/>
      <c r="M203" s="18">
        <v>1566864.09</v>
      </c>
    </row>
    <row r="204" spans="1:13" x14ac:dyDescent="0.3">
      <c r="A204" s="50" t="str">
        <f t="shared" si="21"/>
        <v>Others</v>
      </c>
      <c r="B204" s="3" t="s">
        <v>48</v>
      </c>
      <c r="C204" s="18"/>
      <c r="D204" s="18"/>
      <c r="E204" s="18"/>
      <c r="F204" s="18"/>
      <c r="G204" s="18"/>
      <c r="H204" s="18"/>
      <c r="I204" s="18"/>
      <c r="J204" s="18"/>
      <c r="K204" s="18">
        <v>15318.48</v>
      </c>
      <c r="L204" s="18"/>
      <c r="M204" s="18">
        <v>15318.48</v>
      </c>
    </row>
    <row r="205" spans="1:13" x14ac:dyDescent="0.3">
      <c r="A205" s="50" t="str">
        <f t="shared" si="21"/>
        <v>Technip</v>
      </c>
      <c r="B205" s="3" t="s">
        <v>49</v>
      </c>
      <c r="C205" s="18"/>
      <c r="D205" s="18">
        <v>118637.8</v>
      </c>
      <c r="E205" s="18"/>
      <c r="F205" s="18">
        <v>90035.03</v>
      </c>
      <c r="G205" s="18">
        <v>82599.91</v>
      </c>
      <c r="H205" s="18">
        <v>82657.75</v>
      </c>
      <c r="I205" s="18">
        <v>41746.870000000003</v>
      </c>
      <c r="J205" s="18"/>
      <c r="K205" s="18"/>
      <c r="L205" s="18"/>
      <c r="M205" s="18">
        <v>415677.36</v>
      </c>
    </row>
    <row r="206" spans="1:13" x14ac:dyDescent="0.3">
      <c r="A206" s="50" t="str">
        <f t="shared" si="21"/>
        <v>Transocean</v>
      </c>
      <c r="B206" s="3" t="s">
        <v>50</v>
      </c>
      <c r="C206" s="18">
        <v>69181.34</v>
      </c>
      <c r="D206" s="18">
        <v>262238.29499999998</v>
      </c>
      <c r="E206" s="18">
        <v>318998.95999999996</v>
      </c>
      <c r="F206" s="18">
        <v>716936.85</v>
      </c>
      <c r="G206" s="18">
        <v>261635.53999999998</v>
      </c>
      <c r="H206" s="18">
        <v>533732.51</v>
      </c>
      <c r="I206" s="18">
        <v>228111.72</v>
      </c>
      <c r="J206" s="18">
        <v>72769.149999999994</v>
      </c>
      <c r="K206" s="18">
        <v>447797.30000000005</v>
      </c>
      <c r="L206" s="18">
        <v>400211.69</v>
      </c>
      <c r="M206" s="18">
        <v>3311613.355</v>
      </c>
    </row>
    <row r="207" spans="1:13" x14ac:dyDescent="0.3">
      <c r="A207" s="50" t="str">
        <f t="shared" si="21"/>
        <v>Others</v>
      </c>
      <c r="B207" s="3" t="s">
        <v>51</v>
      </c>
      <c r="C207" s="18"/>
      <c r="D207" s="18"/>
      <c r="E207" s="18"/>
      <c r="F207" s="18"/>
      <c r="G207" s="18">
        <v>51402.400000000001</v>
      </c>
      <c r="H207" s="18"/>
      <c r="I207" s="18">
        <v>201800.2</v>
      </c>
      <c r="J207" s="18"/>
      <c r="K207" s="18"/>
      <c r="L207" s="18"/>
      <c r="M207" s="18">
        <v>253202.6</v>
      </c>
    </row>
    <row r="208" spans="1:13" x14ac:dyDescent="0.3">
      <c r="A208" s="50" t="str">
        <f t="shared" si="21"/>
        <v>Valaris</v>
      </c>
      <c r="B208" s="3" t="s">
        <v>52</v>
      </c>
      <c r="C208" s="18"/>
      <c r="D208" s="18"/>
      <c r="E208" s="18">
        <v>5310</v>
      </c>
      <c r="F208" s="18">
        <v>187570</v>
      </c>
      <c r="G208" s="18">
        <v>-66230</v>
      </c>
      <c r="H208" s="18"/>
      <c r="I208" s="18"/>
      <c r="J208" s="18"/>
      <c r="K208" s="18"/>
      <c r="L208" s="18"/>
      <c r="M208" s="18">
        <v>126650</v>
      </c>
    </row>
    <row r="209" spans="1:13" x14ac:dyDescent="0.3">
      <c r="A209" s="50" t="str">
        <f t="shared" si="21"/>
        <v>Ventura</v>
      </c>
      <c r="B209" s="3" t="s">
        <v>53</v>
      </c>
      <c r="C209" s="18"/>
      <c r="D209" s="18">
        <v>203384</v>
      </c>
      <c r="E209" s="18">
        <v>23160</v>
      </c>
      <c r="F209" s="18"/>
      <c r="G209" s="18"/>
      <c r="H209" s="18">
        <v>94214.399999999994</v>
      </c>
      <c r="I209" s="18">
        <v>731592</v>
      </c>
      <c r="J209" s="18">
        <v>583380.01</v>
      </c>
      <c r="K209" s="18">
        <v>188980.39999999997</v>
      </c>
      <c r="L209" s="18">
        <v>334666.67000000004</v>
      </c>
      <c r="M209" s="18">
        <v>2159377.48</v>
      </c>
    </row>
    <row r="210" spans="1:13" x14ac:dyDescent="0.3">
      <c r="A210" s="50">
        <f t="shared" si="21"/>
        <v>0</v>
      </c>
      <c r="B210" s="3" t="s">
        <v>4</v>
      </c>
      <c r="C210" s="18">
        <v>3729469.0599999996</v>
      </c>
      <c r="D210" s="18">
        <v>4991030.5149999997</v>
      </c>
      <c r="E210" s="18">
        <v>3118984.13</v>
      </c>
      <c r="F210" s="18">
        <v>1851944.52</v>
      </c>
      <c r="G210" s="18">
        <v>2274776.7799999998</v>
      </c>
      <c r="H210" s="18">
        <v>1747734.11</v>
      </c>
      <c r="I210" s="18">
        <v>3088794.6900000004</v>
      </c>
      <c r="J210" s="18">
        <v>3092952.3600000003</v>
      </c>
      <c r="K210" s="18">
        <v>2271681.64</v>
      </c>
      <c r="L210" s="18">
        <v>2804476.3</v>
      </c>
      <c r="M210" s="18">
        <v>28971844.105</v>
      </c>
    </row>
    <row r="211" spans="1:13" x14ac:dyDescent="0.3">
      <c r="A211" s="50">
        <f t="shared" si="21"/>
        <v>0</v>
      </c>
    </row>
    <row r="212" spans="1:13" x14ac:dyDescent="0.3">
      <c r="B212" s="36" t="s">
        <v>5</v>
      </c>
      <c r="C212" t="s">
        <v>6</v>
      </c>
    </row>
    <row r="213" spans="1:13" x14ac:dyDescent="0.3">
      <c r="B213" s="36" t="s">
        <v>22</v>
      </c>
      <c r="C213" t="s">
        <v>7</v>
      </c>
    </row>
    <row r="215" spans="1:13" x14ac:dyDescent="0.3">
      <c r="B215" s="36" t="s">
        <v>0</v>
      </c>
      <c r="C215" s="36" t="s">
        <v>1</v>
      </c>
    </row>
    <row r="216" spans="1:13" x14ac:dyDescent="0.3">
      <c r="B216" s="36" t="s">
        <v>2</v>
      </c>
      <c r="C216" s="44">
        <v>45778</v>
      </c>
      <c r="D216" s="44">
        <v>45809</v>
      </c>
      <c r="E216" s="44">
        <v>45839</v>
      </c>
      <c r="F216" s="44">
        <v>45870</v>
      </c>
      <c r="G216" s="44">
        <v>45901</v>
      </c>
      <c r="H216" s="44">
        <v>45931</v>
      </c>
      <c r="I216" s="44" t="s">
        <v>4</v>
      </c>
    </row>
    <row r="217" spans="1:13" x14ac:dyDescent="0.3">
      <c r="A217" s="50" t="str">
        <f t="shared" ref="A217:A224" si="22">_xlfn.XLOOKUP(B217,$B$115:$B$146,$A$115:$A$146,0,0)</f>
        <v>Constellation</v>
      </c>
      <c r="B217" s="3" t="s">
        <v>26</v>
      </c>
      <c r="C217" s="18"/>
      <c r="D217" s="18"/>
      <c r="E217" s="18">
        <v>61716</v>
      </c>
      <c r="F217" s="18">
        <v>61716</v>
      </c>
      <c r="G217" s="18"/>
      <c r="H217" s="18">
        <v>40040</v>
      </c>
      <c r="I217" s="18">
        <v>163472</v>
      </c>
    </row>
    <row r="218" spans="1:13" x14ac:dyDescent="0.3">
      <c r="A218" s="50" t="str">
        <f t="shared" si="22"/>
        <v>Etesco</v>
      </c>
      <c r="B218" s="3" t="s">
        <v>28</v>
      </c>
      <c r="C218" s="18"/>
      <c r="D218" s="18">
        <v>49255</v>
      </c>
      <c r="E218" s="18"/>
      <c r="F218" s="18"/>
      <c r="G218" s="18"/>
      <c r="H218" s="18"/>
      <c r="I218" s="18">
        <v>49255</v>
      </c>
    </row>
    <row r="219" spans="1:13" x14ac:dyDescent="0.3">
      <c r="A219" s="50" t="str">
        <f t="shared" si="22"/>
        <v>Helix</v>
      </c>
      <c r="B219" s="3" t="s">
        <v>34</v>
      </c>
      <c r="C219" s="18">
        <v>25866</v>
      </c>
      <c r="D219" s="18"/>
      <c r="E219" s="18"/>
      <c r="F219" s="18">
        <v>68400</v>
      </c>
      <c r="G219" s="18">
        <v>22800</v>
      </c>
      <c r="H219" s="18">
        <v>221450</v>
      </c>
      <c r="I219" s="18">
        <v>338516</v>
      </c>
    </row>
    <row r="220" spans="1:13" x14ac:dyDescent="0.3">
      <c r="A220" s="50" t="str">
        <f t="shared" si="22"/>
        <v>Seadrill</v>
      </c>
      <c r="B220" s="3" t="s">
        <v>44</v>
      </c>
      <c r="C220" s="18">
        <v>73205</v>
      </c>
      <c r="D220" s="18">
        <v>48750</v>
      </c>
      <c r="E220" s="18">
        <v>48750</v>
      </c>
      <c r="F220" s="18">
        <v>48750</v>
      </c>
      <c r="G220" s="18">
        <v>48750</v>
      </c>
      <c r="H220" s="18">
        <v>48750</v>
      </c>
      <c r="I220" s="18">
        <v>316955</v>
      </c>
    </row>
    <row r="221" spans="1:13" x14ac:dyDescent="0.3">
      <c r="A221" s="50" t="str">
        <f t="shared" si="22"/>
        <v>Transocean</v>
      </c>
      <c r="B221" s="3" t="s">
        <v>50</v>
      </c>
      <c r="C221" s="18"/>
      <c r="D221" s="18">
        <v>120000</v>
      </c>
      <c r="E221" s="18">
        <v>198000</v>
      </c>
      <c r="F221" s="18">
        <v>198000</v>
      </c>
      <c r="G221" s="18">
        <v>132000</v>
      </c>
      <c r="H221" s="18">
        <v>99000</v>
      </c>
      <c r="I221" s="18">
        <v>747000</v>
      </c>
    </row>
    <row r="222" spans="1:13" x14ac:dyDescent="0.3">
      <c r="A222" s="50" t="str">
        <f t="shared" si="22"/>
        <v>Ventura</v>
      </c>
      <c r="B222" s="3" t="s">
        <v>53</v>
      </c>
      <c r="C222" s="18"/>
      <c r="D222" s="18"/>
      <c r="E222" s="18">
        <v>3150</v>
      </c>
      <c r="F222" s="18"/>
      <c r="G222" s="18"/>
      <c r="H222" s="18"/>
      <c r="I222" s="18">
        <v>3150</v>
      </c>
    </row>
    <row r="223" spans="1:13" x14ac:dyDescent="0.3">
      <c r="A223" s="50">
        <f t="shared" si="22"/>
        <v>0</v>
      </c>
      <c r="B223" s="3" t="s">
        <v>4</v>
      </c>
      <c r="C223" s="18">
        <v>99071</v>
      </c>
      <c r="D223" s="18">
        <v>218005</v>
      </c>
      <c r="E223" s="18">
        <v>311616</v>
      </c>
      <c r="F223" s="18">
        <v>376866</v>
      </c>
      <c r="G223" s="18">
        <v>203550</v>
      </c>
      <c r="H223" s="18">
        <v>409240</v>
      </c>
      <c r="I223" s="18">
        <v>1618348</v>
      </c>
    </row>
    <row r="224" spans="1:13" x14ac:dyDescent="0.3">
      <c r="A224" s="50">
        <f t="shared" si="22"/>
        <v>0</v>
      </c>
    </row>
    <row r="225" spans="1:13" x14ac:dyDescent="0.3">
      <c r="B225" s="36" t="s">
        <v>5</v>
      </c>
      <c r="C225" t="s">
        <v>6</v>
      </c>
    </row>
    <row r="226" spans="1:13" x14ac:dyDescent="0.3">
      <c r="B226" s="36" t="s">
        <v>22</v>
      </c>
      <c r="C226" t="s">
        <v>8</v>
      </c>
    </row>
    <row r="228" spans="1:13" x14ac:dyDescent="0.3">
      <c r="B228" s="36" t="s">
        <v>0</v>
      </c>
      <c r="C228" s="36" t="s">
        <v>1</v>
      </c>
    </row>
    <row r="229" spans="1:13" x14ac:dyDescent="0.3">
      <c r="B229" s="36" t="s">
        <v>2</v>
      </c>
      <c r="C229" s="44">
        <v>45658</v>
      </c>
      <c r="D229" s="44">
        <v>45689</v>
      </c>
      <c r="E229" s="44">
        <v>45717</v>
      </c>
      <c r="F229" s="44">
        <v>45748</v>
      </c>
      <c r="G229" s="44">
        <v>45778</v>
      </c>
      <c r="H229" s="44">
        <v>45809</v>
      </c>
      <c r="I229" s="44">
        <v>45839</v>
      </c>
      <c r="J229" s="44">
        <v>45870</v>
      </c>
      <c r="K229" s="44">
        <v>45901</v>
      </c>
      <c r="L229" s="44">
        <v>45931</v>
      </c>
      <c r="M229" s="44" t="s">
        <v>4</v>
      </c>
    </row>
    <row r="230" spans="1:13" x14ac:dyDescent="0.3">
      <c r="A230" s="50" t="str">
        <f t="shared" ref="A230:A237" si="23">_xlfn.XLOOKUP(B230,$B$115:$B$146,$A$115:$A$146,0,0)</f>
        <v>Constellation</v>
      </c>
      <c r="B230" s="3" t="s">
        <v>26</v>
      </c>
      <c r="C230" s="18"/>
      <c r="D230" s="18"/>
      <c r="E230" s="18"/>
      <c r="F230" s="18"/>
      <c r="G230" s="18">
        <v>27816</v>
      </c>
      <c r="H230" s="18"/>
      <c r="I230" s="18"/>
      <c r="J230" s="18">
        <v>14712</v>
      </c>
      <c r="K230" s="18">
        <v>-10440</v>
      </c>
      <c r="L230" s="18"/>
      <c r="M230" s="18">
        <v>32088</v>
      </c>
    </row>
    <row r="231" spans="1:13" x14ac:dyDescent="0.3">
      <c r="A231" s="50" t="str">
        <f t="shared" si="23"/>
        <v>Foresea</v>
      </c>
      <c r="B231" s="3" t="s">
        <v>29</v>
      </c>
      <c r="C231" s="18">
        <v>96600.1</v>
      </c>
      <c r="D231" s="18">
        <v>91548.32</v>
      </c>
      <c r="E231" s="18">
        <v>127924.75999999998</v>
      </c>
      <c r="F231" s="18">
        <v>120124.44000000003</v>
      </c>
      <c r="G231" s="18">
        <v>122948.34</v>
      </c>
      <c r="H231" s="18">
        <v>153932.9</v>
      </c>
      <c r="I231" s="18">
        <v>201974.08</v>
      </c>
      <c r="J231" s="18">
        <v>49572.1</v>
      </c>
      <c r="K231" s="18">
        <v>14190.060000000003</v>
      </c>
      <c r="L231" s="18"/>
      <c r="M231" s="18">
        <v>978815.1</v>
      </c>
    </row>
    <row r="232" spans="1:13" x14ac:dyDescent="0.3">
      <c r="A232" s="50" t="str">
        <f t="shared" si="23"/>
        <v>Helix</v>
      </c>
      <c r="B232" s="3" t="s">
        <v>34</v>
      </c>
      <c r="C232" s="18"/>
      <c r="D232" s="18">
        <v>30914.960000000003</v>
      </c>
      <c r="E232" s="18">
        <v>49946.080000000002</v>
      </c>
      <c r="F232" s="18">
        <v>19103.990000000002</v>
      </c>
      <c r="G232" s="18"/>
      <c r="H232" s="18"/>
      <c r="I232" s="18"/>
      <c r="J232" s="18"/>
      <c r="K232" s="18">
        <v>327568.64000000001</v>
      </c>
      <c r="L232" s="18">
        <v>4067.2799999999997</v>
      </c>
      <c r="M232" s="18">
        <v>431600.95000000007</v>
      </c>
    </row>
    <row r="233" spans="1:13" x14ac:dyDescent="0.3">
      <c r="A233" s="50" t="str">
        <f t="shared" si="23"/>
        <v>Seadrill</v>
      </c>
      <c r="B233" s="3" t="s">
        <v>44</v>
      </c>
      <c r="C233" s="18">
        <v>12075</v>
      </c>
      <c r="D233" s="18">
        <v>12575</v>
      </c>
      <c r="E233" s="18"/>
      <c r="F233" s="18"/>
      <c r="G233" s="18"/>
      <c r="H233" s="18"/>
      <c r="I233" s="18"/>
      <c r="J233" s="18">
        <v>27160</v>
      </c>
      <c r="K233" s="18"/>
      <c r="L233" s="18"/>
      <c r="M233" s="18">
        <v>51810</v>
      </c>
    </row>
    <row r="234" spans="1:13" x14ac:dyDescent="0.3">
      <c r="A234" s="50" t="str">
        <f t="shared" si="23"/>
        <v>Technip</v>
      </c>
      <c r="B234" s="3" t="s">
        <v>49</v>
      </c>
      <c r="C234" s="18">
        <v>13843.96</v>
      </c>
      <c r="D234" s="18"/>
      <c r="E234" s="18"/>
      <c r="F234" s="18"/>
      <c r="G234" s="18"/>
      <c r="H234" s="18"/>
      <c r="I234" s="18"/>
      <c r="J234" s="18"/>
      <c r="K234" s="18"/>
      <c r="L234" s="18"/>
      <c r="M234" s="18">
        <v>13843.96</v>
      </c>
    </row>
    <row r="235" spans="1:13" x14ac:dyDescent="0.3">
      <c r="A235" s="50" t="str">
        <f t="shared" si="23"/>
        <v>Transocean</v>
      </c>
      <c r="B235" s="3" t="s">
        <v>50</v>
      </c>
      <c r="C235" s="18"/>
      <c r="D235" s="18"/>
      <c r="E235" s="18"/>
      <c r="F235" s="18"/>
      <c r="G235" s="18"/>
      <c r="H235" s="18"/>
      <c r="I235" s="18"/>
      <c r="J235" s="18">
        <v>19320</v>
      </c>
      <c r="K235" s="18">
        <v>-19320</v>
      </c>
      <c r="L235" s="18"/>
      <c r="M235" s="18">
        <v>0</v>
      </c>
    </row>
    <row r="236" spans="1:13" x14ac:dyDescent="0.3">
      <c r="A236" s="50" t="str">
        <f t="shared" si="23"/>
        <v>Ventura</v>
      </c>
      <c r="B236" s="3" t="s">
        <v>53</v>
      </c>
      <c r="C236" s="18"/>
      <c r="D236" s="18"/>
      <c r="E236" s="18"/>
      <c r="F236" s="18"/>
      <c r="G236" s="18"/>
      <c r="H236" s="18"/>
      <c r="I236" s="18"/>
      <c r="J236" s="18"/>
      <c r="K236" s="18">
        <v>7700</v>
      </c>
      <c r="L236" s="18">
        <v>-7700</v>
      </c>
      <c r="M236" s="18">
        <v>0</v>
      </c>
    </row>
    <row r="237" spans="1:13" x14ac:dyDescent="0.3">
      <c r="A237" s="50">
        <f t="shared" si="23"/>
        <v>0</v>
      </c>
      <c r="B237" s="3" t="s">
        <v>4</v>
      </c>
      <c r="C237" s="18">
        <v>122519.06</v>
      </c>
      <c r="D237" s="18">
        <v>135038.28000000003</v>
      </c>
      <c r="E237" s="18">
        <v>177870.83999999997</v>
      </c>
      <c r="F237" s="18">
        <v>139228.43000000002</v>
      </c>
      <c r="G237" s="18">
        <v>150764.34</v>
      </c>
      <c r="H237" s="18">
        <v>153932.9</v>
      </c>
      <c r="I237" s="18">
        <v>201974.08</v>
      </c>
      <c r="J237" s="18">
        <v>110764.1</v>
      </c>
      <c r="K237" s="18">
        <v>319698.7</v>
      </c>
      <c r="L237" s="18">
        <v>-3632.7200000000003</v>
      </c>
      <c r="M237" s="18">
        <v>1508158.01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8782E-4BCB-4E09-9DF8-E3A9A9BBEEA1}">
  <dimension ref="B1:BC221"/>
  <sheetViews>
    <sheetView topLeftCell="J1" workbookViewId="0">
      <selection activeCell="A171" sqref="A171"/>
    </sheetView>
  </sheetViews>
  <sheetFormatPr defaultRowHeight="14.4" outlineLevelRow="1" x14ac:dyDescent="0.3"/>
  <cols>
    <col min="2" max="2" width="29.88671875" customWidth="1"/>
    <col min="3" max="3" width="8.5546875" customWidth="1"/>
    <col min="4" max="4" width="16.5546875" customWidth="1"/>
    <col min="5" max="5" width="13.6640625" customWidth="1"/>
    <col min="6" max="6" width="29.88671875" customWidth="1"/>
    <col min="7" max="7" width="8.5546875" customWidth="1"/>
    <col min="8" max="8" width="16.5546875" customWidth="1"/>
    <col min="9" max="9" width="13.6640625" customWidth="1"/>
    <col min="10" max="10" width="29.88671875" customWidth="1"/>
    <col min="11" max="11" width="8.5546875" customWidth="1"/>
    <col min="12" max="12" width="16.5546875" customWidth="1"/>
    <col min="13" max="13" width="13.6640625" customWidth="1"/>
    <col min="14" max="14" width="29.88671875" customWidth="1"/>
    <col min="15" max="15" width="8.5546875" customWidth="1"/>
    <col min="16" max="16" width="16.5546875" customWidth="1"/>
    <col min="17" max="17" width="13.6640625" customWidth="1"/>
    <col min="18" max="18" width="29.88671875" customWidth="1"/>
    <col min="19" max="19" width="8.5546875" customWidth="1"/>
    <col min="20" max="20" width="16.5546875" customWidth="1"/>
    <col min="21" max="21" width="13.6640625" customWidth="1"/>
    <col min="22" max="22" width="29.88671875" customWidth="1"/>
    <col min="23" max="23" width="8.5546875" customWidth="1"/>
    <col min="24" max="24" width="16.5546875" customWidth="1"/>
    <col min="25" max="25" width="13.6640625" customWidth="1"/>
    <col min="26" max="26" width="29.88671875" customWidth="1"/>
    <col min="27" max="27" width="8.5546875" customWidth="1"/>
    <col min="28" max="28" width="16.5546875" customWidth="1"/>
    <col min="29" max="29" width="13.6640625" customWidth="1"/>
    <col min="30" max="30" width="29.88671875" customWidth="1"/>
    <col min="31" max="31" width="8.5546875" customWidth="1"/>
    <col min="32" max="32" width="16.5546875" customWidth="1"/>
    <col min="33" max="33" width="13.6640625" customWidth="1"/>
    <col min="34" max="34" width="29.88671875" customWidth="1"/>
    <col min="35" max="35" width="8.5546875" customWidth="1"/>
    <col min="36" max="36" width="16.5546875" customWidth="1"/>
    <col min="37" max="37" width="13.6640625" customWidth="1"/>
    <col min="38" max="38" width="29.88671875" customWidth="1"/>
    <col min="39" max="39" width="8.5546875" customWidth="1"/>
    <col min="40" max="40" width="16.5546875" customWidth="1"/>
    <col min="41" max="41" width="13.6640625" customWidth="1"/>
    <col min="42" max="42" width="29.88671875" customWidth="1"/>
    <col min="43" max="43" width="8.5546875" customWidth="1"/>
    <col min="44" max="44" width="16.5546875" customWidth="1"/>
    <col min="45" max="45" width="13.6640625" customWidth="1"/>
    <col min="46" max="46" width="29.88671875" customWidth="1"/>
    <col min="47" max="47" width="8.5546875" customWidth="1"/>
    <col min="48" max="48" width="16.5546875" customWidth="1"/>
    <col min="49" max="49" width="13.6640625" customWidth="1"/>
    <col min="51" max="51" width="29.44140625" bestFit="1" customWidth="1"/>
    <col min="52" max="52" width="12.88671875" bestFit="1" customWidth="1"/>
  </cols>
  <sheetData>
    <row r="1" spans="2:55" ht="15" thickBot="1" x14ac:dyDescent="0.35">
      <c r="B1" s="58">
        <v>46023</v>
      </c>
      <c r="C1" s="59" t="s">
        <v>85</v>
      </c>
      <c r="D1" s="59" t="s">
        <v>230</v>
      </c>
      <c r="E1" s="60" t="s">
        <v>231</v>
      </c>
      <c r="F1" s="58">
        <v>46054</v>
      </c>
      <c r="G1" s="59" t="s">
        <v>85</v>
      </c>
      <c r="H1" s="59" t="s">
        <v>230</v>
      </c>
      <c r="I1" s="59" t="s">
        <v>231</v>
      </c>
      <c r="J1" s="58">
        <v>46082</v>
      </c>
      <c r="K1" s="59" t="s">
        <v>85</v>
      </c>
      <c r="L1" s="59" t="s">
        <v>230</v>
      </c>
      <c r="M1" s="60" t="s">
        <v>231</v>
      </c>
      <c r="N1" s="58">
        <v>46113</v>
      </c>
      <c r="O1" s="59" t="s">
        <v>85</v>
      </c>
      <c r="P1" s="59" t="s">
        <v>230</v>
      </c>
      <c r="Q1" s="60" t="s">
        <v>231</v>
      </c>
      <c r="R1" s="58">
        <v>46143</v>
      </c>
      <c r="S1" s="59" t="s">
        <v>85</v>
      </c>
      <c r="T1" s="59" t="s">
        <v>230</v>
      </c>
      <c r="U1" s="60" t="s">
        <v>231</v>
      </c>
      <c r="V1" s="58">
        <v>46174</v>
      </c>
      <c r="W1" s="59" t="s">
        <v>85</v>
      </c>
      <c r="X1" s="59" t="s">
        <v>230</v>
      </c>
      <c r="Y1" s="60" t="s">
        <v>231</v>
      </c>
      <c r="Z1" s="58">
        <v>46204</v>
      </c>
      <c r="AA1" s="59" t="s">
        <v>85</v>
      </c>
      <c r="AB1" s="59" t="s">
        <v>230</v>
      </c>
      <c r="AC1" s="60" t="s">
        <v>231</v>
      </c>
      <c r="AD1" s="58">
        <v>46235</v>
      </c>
      <c r="AE1" s="59" t="s">
        <v>85</v>
      </c>
      <c r="AF1" s="59" t="s">
        <v>230</v>
      </c>
      <c r="AG1" s="60" t="s">
        <v>231</v>
      </c>
      <c r="AH1" s="58">
        <v>46266</v>
      </c>
      <c r="AI1" s="59" t="s">
        <v>85</v>
      </c>
      <c r="AJ1" s="59" t="s">
        <v>230</v>
      </c>
      <c r="AK1" s="60" t="s">
        <v>231</v>
      </c>
      <c r="AL1" s="58">
        <v>46296</v>
      </c>
      <c r="AM1" s="59" t="s">
        <v>85</v>
      </c>
      <c r="AN1" s="59" t="s">
        <v>230</v>
      </c>
      <c r="AO1" s="60" t="s">
        <v>231</v>
      </c>
      <c r="AP1" s="58">
        <v>46327</v>
      </c>
      <c r="AQ1" s="59" t="s">
        <v>85</v>
      </c>
      <c r="AR1" s="59" t="s">
        <v>230</v>
      </c>
      <c r="AS1" s="60" t="s">
        <v>231</v>
      </c>
      <c r="AT1" s="58">
        <v>46357</v>
      </c>
      <c r="AU1" s="59" t="s">
        <v>85</v>
      </c>
      <c r="AV1" s="59" t="s">
        <v>230</v>
      </c>
      <c r="AW1" s="60" t="s">
        <v>231</v>
      </c>
      <c r="AZ1" s="61" t="s">
        <v>232</v>
      </c>
      <c r="BA1" s="61" t="s">
        <v>233</v>
      </c>
      <c r="BB1" s="62">
        <v>45839</v>
      </c>
      <c r="BC1" s="63" t="s">
        <v>234</v>
      </c>
    </row>
    <row r="2" spans="2:55" ht="15" thickBot="1" x14ac:dyDescent="0.35">
      <c r="B2" s="64" t="s">
        <v>9</v>
      </c>
      <c r="C2" s="65">
        <f>SUMIFS(Input!$AA:$AA,Input!$A:$A,Comparação!B1,Input!$E:$E,Comparação!B2)</f>
        <v>1448</v>
      </c>
      <c r="D2" s="66">
        <f>SUMIFS(Input!$K:$K,Input!$A:$A,Comparação!B1,Input!$E:$E,Comparação!B2)</f>
        <v>2999216.3600000003</v>
      </c>
      <c r="E2" s="67">
        <f>D2/C2</f>
        <v>2071.2820165745857</v>
      </c>
      <c r="F2" s="64" t="s">
        <v>9</v>
      </c>
      <c r="G2" s="65">
        <f>SUMIFS(Input!$AA:$AA,Input!$A:$A,Comparação!F1,Input!$E:$E,Comparação!F2)</f>
        <v>1301</v>
      </c>
      <c r="H2" s="66">
        <f>SUMIFS(Input!$K:$K,Input!$A:$A,Comparação!F1,Input!$E:$E,Comparação!F2)</f>
        <v>2869507.2299999995</v>
      </c>
      <c r="I2" s="67">
        <f>H2/G2</f>
        <v>2205.6166256725592</v>
      </c>
      <c r="J2" s="64" t="s">
        <v>9</v>
      </c>
      <c r="K2" s="65">
        <f>SUMIFS(Input!$AA:$AA,Input!$A:$A,Comparação!J1,Input!$E:$E,Comparação!J2)</f>
        <v>1470</v>
      </c>
      <c r="L2" s="66">
        <f>SUMIFS(Input!$K:$K,Input!$A:$A,Comparação!J1,Input!$E:$E,Comparação!J2)</f>
        <v>3000090.1500000004</v>
      </c>
      <c r="M2" s="67">
        <f>L2/K2</f>
        <v>2040.8776530612247</v>
      </c>
      <c r="N2" s="64" t="s">
        <v>9</v>
      </c>
      <c r="O2" s="65">
        <f>SUMIFS(Input!$AA:$AA,Input!$A:$A,Comparação!N1,Input!$E:$E,Comparação!N2)</f>
        <v>1427</v>
      </c>
      <c r="P2" s="66">
        <f>SUMIFS(Input!$K:$K,Input!$A:$A,Comparação!N1,Input!$E:$E,Comparação!N2)</f>
        <v>2998666.3399999994</v>
      </c>
      <c r="Q2" s="67">
        <f>P2/O2</f>
        <v>2101.3779537491237</v>
      </c>
      <c r="R2" s="64" t="s">
        <v>9</v>
      </c>
      <c r="S2" s="65">
        <f>SUMIFS(Input!$AA:$AA,Input!$A:$A,Comparação!R1,Input!$E:$E,Comparação!R2)</f>
        <v>1328</v>
      </c>
      <c r="T2" s="66">
        <f>SUMIFS(Input!$K:$K,Input!$A:$A,Comparação!R1,Input!$E:$E,Comparação!R2)</f>
        <v>2751373.5999999996</v>
      </c>
      <c r="U2" s="67">
        <f>T2/S2</f>
        <v>2071.8174698795178</v>
      </c>
      <c r="V2" s="64" t="s">
        <v>9</v>
      </c>
      <c r="W2" s="65">
        <f>SUMIFS(Input!$AA:$AA,Input!$A:$A,Comparação!V1,Input!$E:$E,Comparação!V2)</f>
        <v>117</v>
      </c>
      <c r="X2" s="66">
        <f>SUMIFS(Input!$K:$K,Input!$A:$A,Comparação!V1,Input!$E:$E,Comparação!V2)</f>
        <v>146563.82</v>
      </c>
      <c r="Y2" s="67">
        <f>X2/W2</f>
        <v>1252.6822222222222</v>
      </c>
      <c r="Z2" s="64" t="s">
        <v>9</v>
      </c>
      <c r="AA2" s="65">
        <f>SUMIFS(Input!$AA:$AA,Input!$A:$A,Comparação!Z1,Input!$E:$E,Comparação!Z2)</f>
        <v>0</v>
      </c>
      <c r="AB2" s="66">
        <f>SUMIFS(Input!$K:$K,Input!$A:$A,Comparação!Z1,Input!$E:$E,Comparação!Z2)</f>
        <v>0</v>
      </c>
      <c r="AC2" s="67" t="e">
        <f>AB2/AA2</f>
        <v>#DIV/0!</v>
      </c>
      <c r="AD2" s="64" t="s">
        <v>9</v>
      </c>
      <c r="AE2" s="65">
        <f>SUMIFS(Input!$AA:$AA,Input!$A:$A,Comparação!AD1,Input!$E:$E,Comparação!AD2)</f>
        <v>0</v>
      </c>
      <c r="AF2" s="66">
        <f>SUMIFS(Input!$K:$K,Input!$A:$A,Comparação!AD1,Input!$E:$E,Comparação!AD2)</f>
        <v>0</v>
      </c>
      <c r="AG2" s="67" t="e">
        <f>AF2/AE2</f>
        <v>#DIV/0!</v>
      </c>
      <c r="AH2" s="64" t="s">
        <v>9</v>
      </c>
      <c r="AI2" s="65">
        <f>SUMIFS(Input!$AA:$AA,Input!$A:$A,Comparação!AH1,Input!$E:$E,Comparação!AH2)</f>
        <v>0</v>
      </c>
      <c r="AJ2" s="66">
        <f>SUMIFS(Input!$K:$K,Input!$A:$A,Comparação!AH1,Input!$E:$E,Comparação!AH2)</f>
        <v>0</v>
      </c>
      <c r="AK2" s="67" t="e">
        <f>AJ2/AI2</f>
        <v>#DIV/0!</v>
      </c>
      <c r="AL2" s="64" t="s">
        <v>9</v>
      </c>
      <c r="AM2" s="65">
        <f>SUMIFS(Input!$AA:$AA,Input!$A:$A,Comparação!AL1,Input!$E:$E,Comparação!AL2)</f>
        <v>0</v>
      </c>
      <c r="AN2" s="66">
        <f>SUMIFS(Input!$K:$K,Input!$A:$A,Comparação!AL1,Input!$E:$E,Comparação!AL2)</f>
        <v>0</v>
      </c>
      <c r="AO2" s="67" t="e">
        <f>AN2/AM2</f>
        <v>#DIV/0!</v>
      </c>
      <c r="AP2" s="64" t="s">
        <v>9</v>
      </c>
      <c r="AQ2" s="65">
        <f>SUMIFS(Input!$AA:$AA,Input!$A:$A,Comparação!AP1,Input!$E:$E,Comparação!AP2)</f>
        <v>0</v>
      </c>
      <c r="AR2" s="66">
        <f>SUMIFS(Input!$K:$K,Input!$A:$A,Comparação!AP1,Input!$E:$E,Comparação!AP2)</f>
        <v>0</v>
      </c>
      <c r="AS2" s="67" t="e">
        <f>AR2/AQ2</f>
        <v>#DIV/0!</v>
      </c>
      <c r="AT2" s="64" t="s">
        <v>9</v>
      </c>
      <c r="AU2" s="65">
        <f>SUMIFS(Input!$AA:$AA,Input!$A:$A,Comparação!AT1,Input!$E:$E,Comparação!AT2)</f>
        <v>0</v>
      </c>
      <c r="AV2" s="66">
        <f>SUMIFS(Input!$K:$K,Input!$A:$A,Comparação!AT1,Input!$E:$E,Comparação!AT2)</f>
        <v>0</v>
      </c>
      <c r="AW2" s="67" t="e">
        <f>AV2/AU2</f>
        <v>#DIV/0!</v>
      </c>
      <c r="AY2" s="64" t="s">
        <v>9</v>
      </c>
      <c r="AZ2" s="68">
        <f>AVERAGE(E2,I2,M2)</f>
        <v>2105.9254317694563</v>
      </c>
      <c r="BA2" s="68">
        <f>AVERAGE(Q2,U2,Y2)</f>
        <v>1808.625881950288</v>
      </c>
      <c r="BB2" s="68" t="e">
        <f>AC2</f>
        <v>#DIV/0!</v>
      </c>
      <c r="BC2" s="69" t="e">
        <f>BB2/AVERAGE(AZ2:BA2)</f>
        <v>#DIV/0!</v>
      </c>
    </row>
    <row r="3" spans="2:55" hidden="1" outlineLevel="1" x14ac:dyDescent="0.3">
      <c r="B3" s="70" t="s">
        <v>31</v>
      </c>
      <c r="C3" s="71">
        <f>SUMIFS(Input!$AA:$AA,Input!$A:$A,Comparação!$B$1,Input!$E:$E,Comparação!B2,Input!$F:$F,Comparação!B3)</f>
        <v>0</v>
      </c>
      <c r="D3" s="72">
        <f>SUMIFS(Input!$K:$K,Input!$A:$A,Comparação!$B$1,Input!$E:$E,Comparação!$B$2,Input!$F:$F,Comparação!B3)</f>
        <v>0</v>
      </c>
      <c r="E3" s="73"/>
      <c r="F3" s="70" t="s">
        <v>31</v>
      </c>
      <c r="G3" s="71">
        <f>SUMIFS(Input!$AA:$AA,Input!$A:$A,F1,Input!$E:$E,Comparação!F2,Input!$F:$F,Comparação!F3)</f>
        <v>0</v>
      </c>
      <c r="H3" s="74">
        <f>SUMIFS(Input!$K:$K,Input!$A:$A,F1,Input!$E:$E,F2,Input!$F:$F,Comparação!F3)</f>
        <v>0</v>
      </c>
      <c r="I3" s="73"/>
      <c r="J3" s="70" t="s">
        <v>31</v>
      </c>
      <c r="K3" s="71">
        <f>SUMIFS(Input!$AA:$AA,Input!$A:$A,$J$1,Input!$E:$E,Comparação!$J$2,Input!$F:$F,Comparação!J3)</f>
        <v>0</v>
      </c>
      <c r="L3" s="74">
        <f>SUMIFS(Input!$K:$K,Input!$A:$A,$J$1,Input!$E:$E,$J$2,Input!$F:$F,Comparação!J3)</f>
        <v>0</v>
      </c>
      <c r="M3" s="73" t="str">
        <f>IF(L3=0,"",L3/K3)</f>
        <v/>
      </c>
      <c r="N3" s="70" t="s">
        <v>31</v>
      </c>
      <c r="O3" s="71">
        <f>SUMIFS(Input!$AA:$AA,Input!$A:$A,$N$1,Input!$E:$E,Comparação!$N$2,Input!$F:$F,Comparação!N3)</f>
        <v>0</v>
      </c>
      <c r="P3" s="74">
        <f>SUMIFS(Input!$K:$K,Input!$A:$A,$N$1,Input!$E:$E,$N$2,Input!$F:$F,Comparação!N3)</f>
        <v>0</v>
      </c>
      <c r="Q3" s="73" t="str">
        <f>IF(P3=0,"",P3/O3)</f>
        <v/>
      </c>
      <c r="R3" s="70" t="s">
        <v>31</v>
      </c>
      <c r="S3" s="71">
        <f>SUMIFS(Input!$AA:$AA,Input!$A:$A,$R$1,Input!$E:$E,Comparação!$R$2,Input!$F:$F,Comparação!R3)</f>
        <v>0</v>
      </c>
      <c r="T3" s="74">
        <f>SUMIFS(Input!$K:$K,Input!$A:$A,$R$1,Input!$E:$E,$R$2,Input!$F:$F,Comparação!R3)</f>
        <v>0</v>
      </c>
      <c r="U3" s="73" t="str">
        <f>IF(T3=0,"",T3/S3)</f>
        <v/>
      </c>
      <c r="V3" s="70" t="s">
        <v>31</v>
      </c>
      <c r="W3" s="71">
        <f>SUMIFS(Input!$AA:$AA,Input!$A:$A,V1,Input!$E:$E,Comparação!V2,Input!$F:$F,Comparação!V3)</f>
        <v>0</v>
      </c>
      <c r="X3" s="74">
        <f>SUMIFS(Input!$K:$K,Input!$A:$A,V1,Input!$E:$E,V2,Input!$F:$F,Comparação!V3)</f>
        <v>0</v>
      </c>
      <c r="Y3" s="73" t="str">
        <f t="shared" ref="Y3:Y29" si="0">IF(X3=0,"",X3/W3)</f>
        <v/>
      </c>
      <c r="Z3" s="70" t="s">
        <v>31</v>
      </c>
      <c r="AA3" s="71">
        <f>SUMIFS(Input!$AA:$AA,Input!$A:$A,Z1,Input!$E:$E,Comparação!Z2,Input!$F:$F,Comparação!Z3)</f>
        <v>0</v>
      </c>
      <c r="AB3" s="74">
        <f>SUMIFS(Input!$K:$K,Input!$A:$A,Z1,Input!$E:$E,Z2,Input!$F:$F,Comparação!Z3)</f>
        <v>0</v>
      </c>
      <c r="AC3" s="73" t="str">
        <f t="shared" ref="AC3:AC29" si="1">IF(AB3=0,"",AB3/AA3)</f>
        <v/>
      </c>
      <c r="AD3" s="70" t="s">
        <v>31</v>
      </c>
      <c r="AE3" s="71">
        <f>SUMIFS(Input!$AA:$AA,Input!$A:$A,AD1,Input!$E:$E,Comparação!AD2,Input!$F:$F,Comparação!AD3)</f>
        <v>0</v>
      </c>
      <c r="AF3" s="74">
        <f>SUMIFS(Input!$K:$K,Input!$A:$A,AD1,Input!$E:$E,AD2,Input!$F:$F,Comparação!AD3)</f>
        <v>0</v>
      </c>
      <c r="AG3" s="73" t="str">
        <f t="shared" ref="AG3:AG29" si="2">IF(AF3=0,"",AF3/AE3)</f>
        <v/>
      </c>
      <c r="AH3" s="70" t="s">
        <v>31</v>
      </c>
      <c r="AI3" s="71">
        <f>SUMIFS(Input!$AA:$AA,Input!$A:$A,AH1,Input!$E:$E,Comparação!AH2,Input!$F:$F,Comparação!AH3)</f>
        <v>0</v>
      </c>
      <c r="AJ3" s="74">
        <f>SUMIFS(Input!$K:$K,Input!$A:$A,AH1,Input!$E:$E,AH2,Input!$F:$F,Comparação!AH3)</f>
        <v>0</v>
      </c>
      <c r="AK3" s="73" t="str">
        <f t="shared" ref="AK3:AK29" si="3">IF(AJ3=0,"",AJ3/AI3)</f>
        <v/>
      </c>
      <c r="AL3" s="70" t="s">
        <v>31</v>
      </c>
      <c r="AM3" s="71">
        <f>SUMIFS(Input!$AA:$AA,Input!$A:$A,AL1,Input!$E:$E,Comparação!AL2,Input!$F:$F,Comparação!AL3)</f>
        <v>0</v>
      </c>
      <c r="AN3" s="74">
        <f>SUMIFS(Input!$K:$K,Input!$A:$A,AL1,Input!$E:$E,AL2,Input!$F:$F,Comparação!AL3)</f>
        <v>0</v>
      </c>
      <c r="AO3" s="73" t="str">
        <f t="shared" ref="AO3:AO29" si="4">IF(AN3=0,"",AN3/AM3)</f>
        <v/>
      </c>
      <c r="AP3" s="70" t="s">
        <v>31</v>
      </c>
      <c r="AQ3" s="71">
        <f>SUMIFS(Input!$AA:$AA,Input!$A:$A,AP1,Input!$E:$E,Comparação!AP2,Input!$F:$F,Comparação!AP3)</f>
        <v>0</v>
      </c>
      <c r="AR3" s="74">
        <f>SUMIFS(Input!$K:$K,Input!$A:$A,AP1,Input!$E:$E,AP2,Input!$F:$F,Comparação!AP3)</f>
        <v>0</v>
      </c>
      <c r="AS3" s="73" t="str">
        <f t="shared" ref="AS3:AS29" si="5">IF(AR3=0,"",AR3/AQ3)</f>
        <v/>
      </c>
      <c r="AT3" s="70" t="s">
        <v>31</v>
      </c>
      <c r="AU3" s="71">
        <f>SUMIFS(Input!$AA:$AA,Input!$A:$A,AT1,Input!$E:$E,Comparação!AT2,Input!$F:$F,Comparação!AT3)</f>
        <v>0</v>
      </c>
      <c r="AV3" s="74">
        <f>SUMIFS(Input!$K:$K,Input!$A:$A,AT1,Input!$E:$E,AT2,Input!$F:$F,Comparação!AT3)</f>
        <v>0</v>
      </c>
      <c r="AW3" s="73" t="str">
        <f t="shared" ref="AW3:AW29" si="6">IF(AV3=0,"",AV3/AU3)</f>
        <v/>
      </c>
      <c r="AY3" s="70" t="s">
        <v>31</v>
      </c>
      <c r="AZ3" s="75"/>
      <c r="BA3" s="75"/>
      <c r="BB3" s="75"/>
      <c r="BC3" s="3"/>
    </row>
    <row r="4" spans="2:55" hidden="1" outlineLevel="1" x14ac:dyDescent="0.3">
      <c r="B4" s="70" t="s">
        <v>35</v>
      </c>
      <c r="C4" s="71">
        <f>SUMIFS(Input!$AA:$AA,Input!$A:$A,Comparação!$B$1,Input!$E:$E,Comparação!$B$2,Input!$F:$F,Comparação!B4)</f>
        <v>0</v>
      </c>
      <c r="D4" s="72">
        <f>SUMIFS(Input!$K:$K,Input!$A:$A,Comparação!$B$1,Input!$E:$E,Comparação!$B$2,Input!$F:$F,Comparação!B4)</f>
        <v>0</v>
      </c>
      <c r="E4" s="73"/>
      <c r="F4" s="70" t="s">
        <v>35</v>
      </c>
      <c r="G4" s="71">
        <f>SUMIFS(Input!$AA:$AA,Input!$A:$A,$F$1,Input!$E:$E,Comparação!$F$2,Input!$F:$F,Comparação!F4)</f>
        <v>0</v>
      </c>
      <c r="H4" s="74">
        <f>SUMIFS(Input!$K:$K,Input!$A:$A,$F$1,Input!$E:$E,$F$2,Input!$F:$F,Comparação!F4)</f>
        <v>0</v>
      </c>
      <c r="I4" s="73"/>
      <c r="J4" s="70" t="s">
        <v>35</v>
      </c>
      <c r="K4" s="71">
        <f>SUMIFS(Input!$AA:$AA,Input!$A:$A,$J$1,Input!$E:$E,Comparação!$J$2,Input!$F:$F,Comparação!J4)</f>
        <v>0</v>
      </c>
      <c r="L4" s="74">
        <f>SUMIFS(Input!$K:$K,Input!$A:$A,$J$1,Input!$E:$E,$J$2,Input!$F:$F,Comparação!J4)</f>
        <v>0</v>
      </c>
      <c r="M4" s="73" t="str">
        <f t="shared" ref="M4:M29" si="7">IF(L4=0,"",L4/K4)</f>
        <v/>
      </c>
      <c r="N4" s="70" t="s">
        <v>35</v>
      </c>
      <c r="O4" s="71">
        <f>SUMIFS(Input!$AA:$AA,Input!$A:$A,$N$1,Input!$E:$E,Comparação!$N$2,Input!$F:$F,Comparação!N4)</f>
        <v>0</v>
      </c>
      <c r="P4" s="74">
        <f>SUMIFS(Input!$K:$K,Input!$A:$A,$N$1,Input!$E:$E,$N$2,Input!$F:$F,Comparação!N4)</f>
        <v>0</v>
      </c>
      <c r="Q4" s="73" t="str">
        <f t="shared" ref="Q4:Q29" si="8">IF(P4=0,"",P4/O4)</f>
        <v/>
      </c>
      <c r="R4" s="70" t="s">
        <v>35</v>
      </c>
      <c r="S4" s="71">
        <f>SUMIFS(Input!$AA:$AA,Input!$A:$A,$R$1,Input!$E:$E,Comparação!$R$2,Input!$F:$F,Comparação!R4)</f>
        <v>0</v>
      </c>
      <c r="T4" s="74">
        <f>SUMIFS(Input!$K:$K,Input!$A:$A,$R$1,Input!$E:$E,$R$2,Input!$F:$F,Comparação!R4)</f>
        <v>0</v>
      </c>
      <c r="U4" s="73" t="str">
        <f t="shared" ref="U4:U30" si="9">IF(T4=0,"",T4/S4)</f>
        <v/>
      </c>
      <c r="V4" s="70" t="s">
        <v>35</v>
      </c>
      <c r="W4" s="71" t="e">
        <f>SUMIFS([1]Input!$AC:$AC,[1]Input!$A:$A,[1]Comparação!$V$1,[1]Input!$E:$E,[1]Comparação!$V$2,[1]Input!$F:$F,[1]Comparação!V4)</f>
        <v>#VALUE!</v>
      </c>
      <c r="X4" s="74" t="e">
        <f>SUMIFS([1]Input!$M:$M,[1]Input!$A:$A,[1]Comparação!$V$1,[1]Input!$E:$E,[1]Comparação!$V$2,[1]Input!$F:$F,[1]Comparação!V4)</f>
        <v>#VALUE!</v>
      </c>
      <c r="Y4" s="73" t="e">
        <f t="shared" si="0"/>
        <v>#VALUE!</v>
      </c>
      <c r="Z4" s="70" t="s">
        <v>35</v>
      </c>
      <c r="AA4" s="71" t="e">
        <f>SUMIFS([1]Input!$AC:$AC,[1]Input!$A:$A,[1]Comparação!$Z$1,[1]Input!$E:$E,[1]Comparação!$Z$2,[1]Input!$F:$F,[1]Comparação!Z4)</f>
        <v>#VALUE!</v>
      </c>
      <c r="AB4" s="74" t="e">
        <f>SUMIFS([1]Input!$M:$M,[1]Input!$A:$A,[1]Comparação!$Z$1,[1]Input!$E:$E,[1]Comparação!$Z$2,[1]Input!$F:$F,[1]Comparação!Z4)</f>
        <v>#VALUE!</v>
      </c>
      <c r="AC4" s="73" t="e">
        <f t="shared" si="1"/>
        <v>#VALUE!</v>
      </c>
      <c r="AD4" s="70" t="s">
        <v>35</v>
      </c>
      <c r="AE4" s="71" t="e">
        <f>SUMIFS([1]Input!$AC:$AC,[1]Input!$A:$A,[1]Comparação!$AD$1,[1]Input!$E:$E,[1]Comparação!$AD$2,[1]Input!$F:$F,[1]Comparação!AD4)</f>
        <v>#VALUE!</v>
      </c>
      <c r="AF4" s="74" t="e">
        <f>SUMIFS([1]Input!$M:$M,[1]Input!$A:$A,[1]Comparação!$AD$1,[1]Input!$E:$E,[1]Comparação!$AD$2,[1]Input!$F:$F,[1]Comparação!AD4)</f>
        <v>#VALUE!</v>
      </c>
      <c r="AG4" s="73" t="e">
        <f t="shared" si="2"/>
        <v>#VALUE!</v>
      </c>
      <c r="AH4" s="70" t="s">
        <v>35</v>
      </c>
      <c r="AI4" s="71" t="e">
        <f>SUMIFS([1]Input!$AC:$AC,[1]Input!$A:$A,[1]Comparação!$AH$1,[1]Input!$E:$E,[1]Comparação!$AH$2,[1]Input!$F:$F,[1]Comparação!AH4)</f>
        <v>#VALUE!</v>
      </c>
      <c r="AJ4" s="74" t="e">
        <f>SUMIFS([1]Input!$M:$M,[1]Input!$A:$A,[1]Comparação!$AH$1,[1]Input!$E:$E,[1]Comparação!$AH$2,[1]Input!$F:$F,[1]Comparação!AH4)</f>
        <v>#VALUE!</v>
      </c>
      <c r="AK4" s="73" t="e">
        <f t="shared" si="3"/>
        <v>#VALUE!</v>
      </c>
      <c r="AL4" s="70" t="s">
        <v>35</v>
      </c>
      <c r="AM4" s="71" t="e">
        <f>SUMIFS([1]Input!$AC:$AC,[1]Input!$A:$A,[1]Comparação!$AL$1,[1]Input!$E:$E,[1]Comparação!$AL$2,[1]Input!$F:$F,[1]Comparação!AL4)</f>
        <v>#VALUE!</v>
      </c>
      <c r="AN4" s="74" t="e">
        <f>SUMIFS([1]Input!$M:$M,[1]Input!$A:$A,[1]Comparação!$AL$1,[1]Input!$E:$E,[1]Comparação!$AL$2,[1]Input!$F:$F,[1]Comparação!AL4)</f>
        <v>#VALUE!</v>
      </c>
      <c r="AO4" s="73" t="e">
        <f t="shared" si="4"/>
        <v>#VALUE!</v>
      </c>
      <c r="AP4" s="70" t="s">
        <v>35</v>
      </c>
      <c r="AQ4" s="71" t="e">
        <f>SUMIFS([1]Input!$AC:$AC,[1]Input!$A:$A,[1]Comparação!$AP$1,[1]Input!$E:$E,[1]Comparação!$AP$2,[1]Input!$F:$F,[1]Comparação!AP4)</f>
        <v>#VALUE!</v>
      </c>
      <c r="AR4" s="74" t="e">
        <f>SUMIFS([1]Input!$M:$M,[1]Input!$A:$A,[1]Comparação!$AP$1,[1]Input!$E:$E,[1]Comparação!$AP$2,[1]Input!$F:$F,[1]Comparação!AP4)</f>
        <v>#VALUE!</v>
      </c>
      <c r="AS4" s="73" t="e">
        <f t="shared" si="5"/>
        <v>#VALUE!</v>
      </c>
      <c r="AT4" s="70" t="s">
        <v>35</v>
      </c>
      <c r="AU4" s="71" t="e">
        <f>SUMIFS([1]Input!$AC:$AC,[1]Input!$A:$A,[1]Comparação!$AT$1,[1]Input!$E:$E,[1]Comparação!$AT$2,[1]Input!$F:$F,[1]Comparação!AT4)</f>
        <v>#VALUE!</v>
      </c>
      <c r="AV4" s="74" t="e">
        <f>SUMIFS([1]Input!$M:$M,[1]Input!$A:$A,[1]Comparação!$AT$1,[1]Input!$E:$E,[1]Comparação!$AT$2,[1]Input!$F:$F,[1]Comparação!AT4)</f>
        <v>#VALUE!</v>
      </c>
      <c r="AW4" s="73" t="e">
        <f t="shared" si="6"/>
        <v>#VALUE!</v>
      </c>
      <c r="AY4" s="70" t="s">
        <v>35</v>
      </c>
      <c r="AZ4" s="75"/>
      <c r="BA4" s="75"/>
      <c r="BB4" s="75"/>
      <c r="BC4" s="3"/>
    </row>
    <row r="5" spans="2:55" hidden="1" outlineLevel="1" x14ac:dyDescent="0.3">
      <c r="B5" s="70" t="s">
        <v>50</v>
      </c>
      <c r="C5" s="71">
        <f>SUMIFS(Input!$AA:$AA,Input!$A:$A,Comparação!$B$1,Input!$E:$E,Comparação!$B$2,Input!$F:$F,Comparação!B5)</f>
        <v>533</v>
      </c>
      <c r="D5" s="72">
        <f>SUMIFS(Input!$K:$K,Input!$A:$A,Comparação!$B$1,Input!$E:$E,Comparação!$B$2,Input!$F:$F,Comparação!B5)</f>
        <v>1187596.6599999997</v>
      </c>
      <c r="E5" s="73">
        <f>D5/C5</f>
        <v>2228.1363227016882</v>
      </c>
      <c r="F5" s="70" t="s">
        <v>50</v>
      </c>
      <c r="G5" s="71">
        <f>SUMIFS(Input!$AA:$AA,Input!$A:$A,$F$1,Input!$E:$E,Comparação!$F$2,Input!$F:$F,Comparação!F5)</f>
        <v>507</v>
      </c>
      <c r="H5" s="74">
        <f>SUMIFS(Input!$K:$K,Input!$A:$A,$F$1,Input!$E:$E,$F$2,Input!$F:$F,Comparação!F5)</f>
        <v>1184635.21</v>
      </c>
      <c r="I5" s="73">
        <f>H5/G5</f>
        <v>2336.5585996055224</v>
      </c>
      <c r="J5" s="70" t="s">
        <v>50</v>
      </c>
      <c r="K5" s="71">
        <f>SUMIFS(Input!$AA:$AA,Input!$A:$A,$J$1,Input!$E:$E,Comparação!$J$2,Input!$F:$F,Comparação!J5)</f>
        <v>557</v>
      </c>
      <c r="L5" s="74">
        <f>SUMIFS(Input!$K:$K,Input!$A:$A,$J$1,Input!$E:$E,$J$2,Input!$F:$F,Comparação!J5)</f>
        <v>1178042.78</v>
      </c>
      <c r="M5" s="73">
        <f t="shared" si="7"/>
        <v>2114.9780610412927</v>
      </c>
      <c r="N5" s="70" t="s">
        <v>50</v>
      </c>
      <c r="O5" s="71">
        <f>SUMIFS(Input!$AA:$AA,Input!$A:$A,$N$1,Input!$E:$E,Comparação!$N$2,Input!$F:$F,Comparação!N5)</f>
        <v>547</v>
      </c>
      <c r="P5" s="74">
        <f>SUMIFS(Input!$K:$K,Input!$A:$A,$N$1,Input!$E:$E,$N$2,Input!$F:$F,Comparação!N5)</f>
        <v>1196923.83</v>
      </c>
      <c r="Q5" s="73">
        <f t="shared" si="8"/>
        <v>2188.1605667276053</v>
      </c>
      <c r="R5" s="70" t="s">
        <v>50</v>
      </c>
      <c r="S5" s="71">
        <f>SUMIFS(Input!$AA:$AA,Input!$A:$A,$R$1,Input!$E:$E,Comparação!$R$2,Input!$F:$F,Comparação!R5)</f>
        <v>486</v>
      </c>
      <c r="T5" s="74">
        <f>SUMIFS(Input!$K:$K,Input!$A:$A,$R$1,Input!$E:$E,$R$2,Input!$F:$F,Comparação!R5)</f>
        <v>1061018.8399999999</v>
      </c>
      <c r="U5" s="73">
        <f t="shared" si="9"/>
        <v>2183.1663374485593</v>
      </c>
      <c r="V5" s="70" t="s">
        <v>50</v>
      </c>
      <c r="W5" s="71" t="e">
        <f>SUMIFS([1]Input!$AC:$AC,[1]Input!$A:$A,[1]Comparação!$V$1,[1]Input!$E:$E,[1]Comparação!$V$2,[1]Input!$F:$F,[1]Comparação!V5)</f>
        <v>#VALUE!</v>
      </c>
      <c r="X5" s="74" t="e">
        <f>SUMIFS([1]Input!$M:$M,[1]Input!$A:$A,[1]Comparação!$V$1,[1]Input!$E:$E,[1]Comparação!$V$2,[1]Input!$F:$F,[1]Comparação!V5)</f>
        <v>#VALUE!</v>
      </c>
      <c r="Y5" s="73" t="e">
        <f t="shared" si="0"/>
        <v>#VALUE!</v>
      </c>
      <c r="Z5" s="70" t="s">
        <v>50</v>
      </c>
      <c r="AA5" s="71" t="e">
        <f>SUMIFS([1]Input!$AC:$AC,[1]Input!$A:$A,[1]Comparação!$Z$1,[1]Input!$E:$E,[1]Comparação!$Z$2,[1]Input!$F:$F,[1]Comparação!Z5)</f>
        <v>#VALUE!</v>
      </c>
      <c r="AB5" s="74" t="e">
        <f>SUMIFS([1]Input!$M:$M,[1]Input!$A:$A,[1]Comparação!$Z$1,[1]Input!$E:$E,[1]Comparação!$Z$2,[1]Input!$F:$F,[1]Comparação!Z5)</f>
        <v>#VALUE!</v>
      </c>
      <c r="AC5" s="73" t="e">
        <f t="shared" si="1"/>
        <v>#VALUE!</v>
      </c>
      <c r="AD5" s="70" t="s">
        <v>50</v>
      </c>
      <c r="AE5" s="71" t="e">
        <f>SUMIFS([1]Input!$AC:$AC,[1]Input!$A:$A,[1]Comparação!$AD$1,[1]Input!$E:$E,[1]Comparação!$AD$2,[1]Input!$F:$F,[1]Comparação!AD5)</f>
        <v>#VALUE!</v>
      </c>
      <c r="AF5" s="74" t="e">
        <f>SUMIFS([1]Input!$M:$M,[1]Input!$A:$A,[1]Comparação!$AD$1,[1]Input!$E:$E,[1]Comparação!$AD$2,[1]Input!$F:$F,[1]Comparação!AD5)</f>
        <v>#VALUE!</v>
      </c>
      <c r="AG5" s="73" t="e">
        <f t="shared" si="2"/>
        <v>#VALUE!</v>
      </c>
      <c r="AH5" s="70" t="s">
        <v>50</v>
      </c>
      <c r="AI5" s="71" t="e">
        <f>SUMIFS([1]Input!$AC:$AC,[1]Input!$A:$A,[1]Comparação!$AH$1,[1]Input!$E:$E,[1]Comparação!$AH$2,[1]Input!$F:$F,[1]Comparação!AH5)</f>
        <v>#VALUE!</v>
      </c>
      <c r="AJ5" s="74" t="e">
        <f>SUMIFS([1]Input!$M:$M,[1]Input!$A:$A,[1]Comparação!$AH$1,[1]Input!$E:$E,[1]Comparação!$AH$2,[1]Input!$F:$F,[1]Comparação!AH5)</f>
        <v>#VALUE!</v>
      </c>
      <c r="AK5" s="73" t="e">
        <f t="shared" si="3"/>
        <v>#VALUE!</v>
      </c>
      <c r="AL5" s="70" t="s">
        <v>50</v>
      </c>
      <c r="AM5" s="71" t="e">
        <f>SUMIFS([1]Input!$AC:$AC,[1]Input!$A:$A,[1]Comparação!$AL$1,[1]Input!$E:$E,[1]Comparação!$AL$2,[1]Input!$F:$F,[1]Comparação!AL5)</f>
        <v>#VALUE!</v>
      </c>
      <c r="AN5" s="74" t="e">
        <f>SUMIFS([1]Input!$M:$M,[1]Input!$A:$A,[1]Comparação!$AL$1,[1]Input!$E:$E,[1]Comparação!$AL$2,[1]Input!$F:$F,[1]Comparação!AL5)</f>
        <v>#VALUE!</v>
      </c>
      <c r="AO5" s="73" t="e">
        <f t="shared" si="4"/>
        <v>#VALUE!</v>
      </c>
      <c r="AP5" s="70" t="s">
        <v>50</v>
      </c>
      <c r="AQ5" s="71" t="e">
        <f>SUMIFS([1]Input!$AC:$AC,[1]Input!$A:$A,[1]Comparação!$AP$1,[1]Input!$E:$E,[1]Comparação!$AP$2,[1]Input!$F:$F,[1]Comparação!AP5)</f>
        <v>#VALUE!</v>
      </c>
      <c r="AR5" s="74" t="e">
        <f>SUMIFS([1]Input!$M:$M,[1]Input!$A:$A,[1]Comparação!$AP$1,[1]Input!$E:$E,[1]Comparação!$AP$2,[1]Input!$F:$F,[1]Comparação!AP5)</f>
        <v>#VALUE!</v>
      </c>
      <c r="AS5" s="73" t="e">
        <f t="shared" si="5"/>
        <v>#VALUE!</v>
      </c>
      <c r="AT5" s="70" t="s">
        <v>50</v>
      </c>
      <c r="AU5" s="71" t="e">
        <f>SUMIFS([1]Input!$AC:$AC,[1]Input!$A:$A,[1]Comparação!$AT$1,[1]Input!$E:$E,[1]Comparação!$AT$2,[1]Input!$F:$F,[1]Comparação!AT5)</f>
        <v>#VALUE!</v>
      </c>
      <c r="AV5" s="74" t="e">
        <f>SUMIFS([1]Input!$M:$M,[1]Input!$A:$A,[1]Comparação!$AT$1,[1]Input!$E:$E,[1]Comparação!$AT$2,[1]Input!$F:$F,[1]Comparação!AT5)</f>
        <v>#VALUE!</v>
      </c>
      <c r="AW5" s="73" t="e">
        <f t="shared" si="6"/>
        <v>#VALUE!</v>
      </c>
      <c r="AY5" s="70" t="s">
        <v>50</v>
      </c>
      <c r="AZ5" s="75"/>
      <c r="BA5" s="75"/>
      <c r="BB5" s="75"/>
      <c r="BC5" s="3"/>
    </row>
    <row r="6" spans="2:55" hidden="1" outlineLevel="1" x14ac:dyDescent="0.3">
      <c r="B6" s="70" t="s">
        <v>42</v>
      </c>
      <c r="C6" s="71">
        <f>SUMIFS(Input!$AA:$AA,Input!$A:$A,Comparação!$B$1,Input!$E:$E,Comparação!$B$2,Input!$F:$F,Comparação!B6)</f>
        <v>0</v>
      </c>
      <c r="D6" s="72">
        <f>SUMIFS(Input!$K:$K,Input!$A:$A,Comparação!$B$1,Input!$E:$E,Comparação!$B$2,Input!$F:$F,Comparação!B6)</f>
        <v>0</v>
      </c>
      <c r="E6" s="73"/>
      <c r="F6" s="70" t="s">
        <v>42</v>
      </c>
      <c r="G6" s="71">
        <f>SUMIFS(Input!$AA:$AA,Input!$A:$A,$F$1,Input!$E:$E,Comparação!$F$2,Input!$F:$F,Comparação!F6)</f>
        <v>0</v>
      </c>
      <c r="H6" s="74">
        <f>SUMIFS(Input!$K:$K,Input!$A:$A,$F$1,Input!$E:$E,$F$2,Input!$F:$F,Comparação!F6)</f>
        <v>0</v>
      </c>
      <c r="I6" s="73"/>
      <c r="J6" s="70" t="s">
        <v>42</v>
      </c>
      <c r="K6" s="71">
        <f>SUMIFS(Input!$AA:$AA,Input!$A:$A,$J$1,Input!$E:$E,Comparação!$J$2,Input!$F:$F,Comparação!J6)</f>
        <v>0</v>
      </c>
      <c r="L6" s="74">
        <f>SUMIFS(Input!$K:$K,Input!$A:$A,$J$1,Input!$E:$E,$J$2,Input!$F:$F,Comparação!J6)</f>
        <v>0</v>
      </c>
      <c r="M6" s="73" t="str">
        <f t="shared" si="7"/>
        <v/>
      </c>
      <c r="N6" s="70" t="s">
        <v>42</v>
      </c>
      <c r="O6" s="71">
        <f>SUMIFS(Input!$AA:$AA,Input!$A:$A,$N$1,Input!$E:$E,Comparação!$N$2,Input!$F:$F,Comparação!N6)</f>
        <v>0</v>
      </c>
      <c r="P6" s="74">
        <f>SUMIFS(Input!$K:$K,Input!$A:$A,$N$1,Input!$E:$E,$N$2,Input!$F:$F,Comparação!N6)</f>
        <v>0</v>
      </c>
      <c r="Q6" s="73" t="str">
        <f t="shared" si="8"/>
        <v/>
      </c>
      <c r="R6" s="70" t="s">
        <v>42</v>
      </c>
      <c r="S6" s="71">
        <f>SUMIFS(Input!$AA:$AA,Input!$A:$A,$R$1,Input!$E:$E,Comparação!$R$2,Input!$F:$F,Comparação!R6)</f>
        <v>0</v>
      </c>
      <c r="T6" s="74">
        <f>SUMIFS(Input!$K:$K,Input!$A:$A,$R$1,Input!$E:$E,$R$2,Input!$F:$F,Comparação!R6)</f>
        <v>0</v>
      </c>
      <c r="U6" s="73" t="str">
        <f t="shared" si="9"/>
        <v/>
      </c>
      <c r="V6" s="70" t="s">
        <v>42</v>
      </c>
      <c r="W6" s="71" t="e">
        <f>SUMIFS([1]Input!$AC:$AC,[1]Input!$A:$A,[1]Comparação!$V$1,[1]Input!$E:$E,[1]Comparação!$V$2,[1]Input!$F:$F,[1]Comparação!V6)</f>
        <v>#VALUE!</v>
      </c>
      <c r="X6" s="74" t="e">
        <f>SUMIFS([1]Input!$M:$M,[1]Input!$A:$A,[1]Comparação!$V$1,[1]Input!$E:$E,[1]Comparação!$V$2,[1]Input!$F:$F,[1]Comparação!V6)</f>
        <v>#VALUE!</v>
      </c>
      <c r="Y6" s="73" t="e">
        <f t="shared" si="0"/>
        <v>#VALUE!</v>
      </c>
      <c r="Z6" s="70" t="s">
        <v>42</v>
      </c>
      <c r="AA6" s="71" t="e">
        <f>SUMIFS([1]Input!$AC:$AC,[1]Input!$A:$A,[1]Comparação!$Z$1,[1]Input!$E:$E,[1]Comparação!$Z$2,[1]Input!$F:$F,[1]Comparação!Z6)</f>
        <v>#VALUE!</v>
      </c>
      <c r="AB6" s="74" t="e">
        <f>SUMIFS([1]Input!$M:$M,[1]Input!$A:$A,[1]Comparação!$Z$1,[1]Input!$E:$E,[1]Comparação!$Z$2,[1]Input!$F:$F,[1]Comparação!Z6)</f>
        <v>#VALUE!</v>
      </c>
      <c r="AC6" s="73" t="e">
        <f t="shared" si="1"/>
        <v>#VALUE!</v>
      </c>
      <c r="AD6" s="70" t="s">
        <v>42</v>
      </c>
      <c r="AE6" s="71" t="e">
        <f>SUMIFS([1]Input!$AC:$AC,[1]Input!$A:$A,[1]Comparação!$AD$1,[1]Input!$E:$E,[1]Comparação!$AD$2,[1]Input!$F:$F,[1]Comparação!AD6)</f>
        <v>#VALUE!</v>
      </c>
      <c r="AF6" s="74" t="e">
        <f>SUMIFS([1]Input!$M:$M,[1]Input!$A:$A,[1]Comparação!$AD$1,[1]Input!$E:$E,[1]Comparação!$AD$2,[1]Input!$F:$F,[1]Comparação!AD6)</f>
        <v>#VALUE!</v>
      </c>
      <c r="AG6" s="73" t="e">
        <f t="shared" si="2"/>
        <v>#VALUE!</v>
      </c>
      <c r="AH6" s="70" t="s">
        <v>42</v>
      </c>
      <c r="AI6" s="71" t="e">
        <f>SUMIFS([1]Input!$AC:$AC,[1]Input!$A:$A,[1]Comparação!$AH$1,[1]Input!$E:$E,[1]Comparação!$AH$2,[1]Input!$F:$F,[1]Comparação!AH6)</f>
        <v>#VALUE!</v>
      </c>
      <c r="AJ6" s="74" t="e">
        <f>SUMIFS([1]Input!$M:$M,[1]Input!$A:$A,[1]Comparação!$AH$1,[1]Input!$E:$E,[1]Comparação!$AH$2,[1]Input!$F:$F,[1]Comparação!AH6)</f>
        <v>#VALUE!</v>
      </c>
      <c r="AK6" s="73" t="e">
        <f t="shared" si="3"/>
        <v>#VALUE!</v>
      </c>
      <c r="AL6" s="70" t="s">
        <v>42</v>
      </c>
      <c r="AM6" s="71" t="e">
        <f>SUMIFS([1]Input!$AC:$AC,[1]Input!$A:$A,[1]Comparação!$AL$1,[1]Input!$E:$E,[1]Comparação!$AL$2,[1]Input!$F:$F,[1]Comparação!AL6)</f>
        <v>#VALUE!</v>
      </c>
      <c r="AN6" s="74" t="e">
        <f>SUMIFS([1]Input!$M:$M,[1]Input!$A:$A,[1]Comparação!$AL$1,[1]Input!$E:$E,[1]Comparação!$AL$2,[1]Input!$F:$F,[1]Comparação!AL6)</f>
        <v>#VALUE!</v>
      </c>
      <c r="AO6" s="73" t="e">
        <f t="shared" si="4"/>
        <v>#VALUE!</v>
      </c>
      <c r="AP6" s="70" t="s">
        <v>42</v>
      </c>
      <c r="AQ6" s="71" t="e">
        <f>SUMIFS([1]Input!$AC:$AC,[1]Input!$A:$A,[1]Comparação!$AP$1,[1]Input!$E:$E,[1]Comparação!$AP$2,[1]Input!$F:$F,[1]Comparação!AP6)</f>
        <v>#VALUE!</v>
      </c>
      <c r="AR6" s="74" t="e">
        <f>SUMIFS([1]Input!$M:$M,[1]Input!$A:$A,[1]Comparação!$AP$1,[1]Input!$E:$E,[1]Comparação!$AP$2,[1]Input!$F:$F,[1]Comparação!AP6)</f>
        <v>#VALUE!</v>
      </c>
      <c r="AS6" s="73" t="e">
        <f t="shared" si="5"/>
        <v>#VALUE!</v>
      </c>
      <c r="AT6" s="70" t="s">
        <v>42</v>
      </c>
      <c r="AU6" s="71" t="e">
        <f>SUMIFS([1]Input!$AC:$AC,[1]Input!$A:$A,[1]Comparação!$AT$1,[1]Input!$E:$E,[1]Comparação!$AT$2,[1]Input!$F:$F,[1]Comparação!AT6)</f>
        <v>#VALUE!</v>
      </c>
      <c r="AV6" s="74" t="e">
        <f>SUMIFS([1]Input!$M:$M,[1]Input!$A:$A,[1]Comparação!$AT$1,[1]Input!$E:$E,[1]Comparação!$AT$2,[1]Input!$F:$F,[1]Comparação!AT6)</f>
        <v>#VALUE!</v>
      </c>
      <c r="AW6" s="73" t="e">
        <f t="shared" si="6"/>
        <v>#VALUE!</v>
      </c>
      <c r="AY6" s="70" t="s">
        <v>42</v>
      </c>
      <c r="AZ6" s="75"/>
      <c r="BA6" s="75"/>
      <c r="BB6" s="75"/>
      <c r="BC6" s="3"/>
    </row>
    <row r="7" spans="2:55" hidden="1" outlineLevel="1" x14ac:dyDescent="0.3">
      <c r="B7" s="70" t="s">
        <v>49</v>
      </c>
      <c r="C7" s="71">
        <f>SUMIFS(Input!$AA:$AA,Input!$A:$A,Comparação!$B$1,Input!$E:$E,Comparação!$B$2,Input!$F:$F,Comparação!B7)</f>
        <v>0</v>
      </c>
      <c r="D7" s="72">
        <f>SUMIFS(Input!$K:$K,Input!$A:$A,Comparação!$B$1,Input!$E:$E,Comparação!$B$2,Input!$F:$F,Comparação!B7)</f>
        <v>0</v>
      </c>
      <c r="E7" s="73"/>
      <c r="F7" s="70" t="s">
        <v>49</v>
      </c>
      <c r="G7" s="71">
        <f>SUMIFS(Input!$AA:$AA,Input!$A:$A,$F$1,Input!$E:$E,Comparação!$F$2,Input!$F:$F,Comparação!F7)</f>
        <v>0</v>
      </c>
      <c r="H7" s="74">
        <f>SUMIFS(Input!$K:$K,Input!$A:$A,$F$1,Input!$E:$E,$F$2,Input!$F:$F,Comparação!F7)</f>
        <v>0</v>
      </c>
      <c r="I7" s="73"/>
      <c r="J7" s="70" t="s">
        <v>49</v>
      </c>
      <c r="K7" s="71">
        <f>SUMIFS(Input!$AA:$AA,Input!$A:$A,$J$1,Input!$E:$E,Comparação!$J$2,Input!$F:$F,Comparação!J7)</f>
        <v>0</v>
      </c>
      <c r="L7" s="74">
        <f>SUMIFS(Input!$K:$K,Input!$A:$A,$J$1,Input!$E:$E,$J$2,Input!$F:$F,Comparação!J7)</f>
        <v>0</v>
      </c>
      <c r="M7" s="73" t="str">
        <f t="shared" si="7"/>
        <v/>
      </c>
      <c r="N7" s="70" t="s">
        <v>49</v>
      </c>
      <c r="O7" s="71">
        <f>SUMIFS(Input!$AA:$AA,Input!$A:$A,$N$1,Input!$E:$E,Comparação!$N$2,Input!$F:$F,Comparação!N7)</f>
        <v>0</v>
      </c>
      <c r="P7" s="74">
        <f>SUMIFS(Input!$K:$K,Input!$A:$A,$N$1,Input!$E:$E,$N$2,Input!$F:$F,Comparação!N7)</f>
        <v>0</v>
      </c>
      <c r="Q7" s="73" t="str">
        <f t="shared" si="8"/>
        <v/>
      </c>
      <c r="R7" s="70" t="s">
        <v>49</v>
      </c>
      <c r="S7" s="71">
        <f>SUMIFS(Input!$AA:$AA,Input!$A:$A,$R$1,Input!$E:$E,Comparação!$R$2,Input!$F:$F,Comparação!R7)</f>
        <v>0</v>
      </c>
      <c r="T7" s="74">
        <f>SUMIFS(Input!$K:$K,Input!$A:$A,$R$1,Input!$E:$E,$R$2,Input!$F:$F,Comparação!R7)</f>
        <v>0</v>
      </c>
      <c r="U7" s="73" t="str">
        <f t="shared" si="9"/>
        <v/>
      </c>
      <c r="V7" s="70" t="s">
        <v>49</v>
      </c>
      <c r="W7" s="71" t="e">
        <f>SUMIFS([1]Input!$AC:$AC,[1]Input!$A:$A,[1]Comparação!$V$1,[1]Input!$E:$E,[1]Comparação!$V$2,[1]Input!$F:$F,[1]Comparação!V7)</f>
        <v>#VALUE!</v>
      </c>
      <c r="X7" s="74" t="e">
        <f>SUMIFS([1]Input!$M:$M,[1]Input!$A:$A,[1]Comparação!$V$1,[1]Input!$E:$E,[1]Comparação!$V$2,[1]Input!$F:$F,[1]Comparação!V7)</f>
        <v>#VALUE!</v>
      </c>
      <c r="Y7" s="73" t="e">
        <f t="shared" si="0"/>
        <v>#VALUE!</v>
      </c>
      <c r="Z7" s="70" t="s">
        <v>49</v>
      </c>
      <c r="AA7" s="71" t="e">
        <f>SUMIFS([1]Input!$AC:$AC,[1]Input!$A:$A,[1]Comparação!$Z$1,[1]Input!$E:$E,[1]Comparação!$Z$2,[1]Input!$F:$F,[1]Comparação!Z7)</f>
        <v>#VALUE!</v>
      </c>
      <c r="AB7" s="74" t="e">
        <f>SUMIFS([1]Input!$M:$M,[1]Input!$A:$A,[1]Comparação!$Z$1,[1]Input!$E:$E,[1]Comparação!$Z$2,[1]Input!$F:$F,[1]Comparação!Z7)</f>
        <v>#VALUE!</v>
      </c>
      <c r="AC7" s="73" t="e">
        <f t="shared" si="1"/>
        <v>#VALUE!</v>
      </c>
      <c r="AD7" s="70" t="s">
        <v>49</v>
      </c>
      <c r="AE7" s="71" t="e">
        <f>SUMIFS([1]Input!$AC:$AC,[1]Input!$A:$A,[1]Comparação!$AD$1,[1]Input!$E:$E,[1]Comparação!$AD$2,[1]Input!$F:$F,[1]Comparação!AD7)</f>
        <v>#VALUE!</v>
      </c>
      <c r="AF7" s="74" t="e">
        <f>SUMIFS([1]Input!$M:$M,[1]Input!$A:$A,[1]Comparação!$AD$1,[1]Input!$E:$E,[1]Comparação!$AD$2,[1]Input!$F:$F,[1]Comparação!AD7)</f>
        <v>#VALUE!</v>
      </c>
      <c r="AG7" s="73" t="e">
        <f t="shared" si="2"/>
        <v>#VALUE!</v>
      </c>
      <c r="AH7" s="70" t="s">
        <v>49</v>
      </c>
      <c r="AI7" s="71" t="e">
        <f>SUMIFS([1]Input!$AC:$AC,[1]Input!$A:$A,[1]Comparação!$AH$1,[1]Input!$E:$E,[1]Comparação!$AH$2,[1]Input!$F:$F,[1]Comparação!AH7)</f>
        <v>#VALUE!</v>
      </c>
      <c r="AJ7" s="74" t="e">
        <f>SUMIFS([1]Input!$M:$M,[1]Input!$A:$A,[1]Comparação!$AH$1,[1]Input!$E:$E,[1]Comparação!$AH$2,[1]Input!$F:$F,[1]Comparação!AH7)</f>
        <v>#VALUE!</v>
      </c>
      <c r="AK7" s="73" t="e">
        <f t="shared" si="3"/>
        <v>#VALUE!</v>
      </c>
      <c r="AL7" s="70" t="s">
        <v>49</v>
      </c>
      <c r="AM7" s="71" t="e">
        <f>SUMIFS([1]Input!$AC:$AC,[1]Input!$A:$A,[1]Comparação!$AL$1,[1]Input!$E:$E,[1]Comparação!$AL$2,[1]Input!$F:$F,[1]Comparação!AL7)</f>
        <v>#VALUE!</v>
      </c>
      <c r="AN7" s="74" t="e">
        <f>SUMIFS([1]Input!$M:$M,[1]Input!$A:$A,[1]Comparação!$AL$1,[1]Input!$E:$E,[1]Comparação!$AL$2,[1]Input!$F:$F,[1]Comparação!AL7)</f>
        <v>#VALUE!</v>
      </c>
      <c r="AO7" s="73" t="e">
        <f t="shared" si="4"/>
        <v>#VALUE!</v>
      </c>
      <c r="AP7" s="70" t="s">
        <v>49</v>
      </c>
      <c r="AQ7" s="71" t="e">
        <f>SUMIFS([1]Input!$AC:$AC,[1]Input!$A:$A,[1]Comparação!$AP$1,[1]Input!$E:$E,[1]Comparação!$AP$2,[1]Input!$F:$F,[1]Comparação!AP7)</f>
        <v>#VALUE!</v>
      </c>
      <c r="AR7" s="74" t="e">
        <f>SUMIFS([1]Input!$M:$M,[1]Input!$A:$A,[1]Comparação!$AP$1,[1]Input!$E:$E,[1]Comparação!$AP$2,[1]Input!$F:$F,[1]Comparação!AP7)</f>
        <v>#VALUE!</v>
      </c>
      <c r="AS7" s="73" t="e">
        <f t="shared" si="5"/>
        <v>#VALUE!</v>
      </c>
      <c r="AT7" s="70" t="s">
        <v>49</v>
      </c>
      <c r="AU7" s="71" t="e">
        <f>SUMIFS([1]Input!$AC:$AC,[1]Input!$A:$A,[1]Comparação!$AT$1,[1]Input!$E:$E,[1]Comparação!$AT$2,[1]Input!$F:$F,[1]Comparação!AT7)</f>
        <v>#VALUE!</v>
      </c>
      <c r="AV7" s="74" t="e">
        <f>SUMIFS([1]Input!$M:$M,[1]Input!$A:$A,[1]Comparação!$AT$1,[1]Input!$E:$E,[1]Comparação!$AT$2,[1]Input!$F:$F,[1]Comparação!AT7)</f>
        <v>#VALUE!</v>
      </c>
      <c r="AW7" s="73" t="e">
        <f t="shared" si="6"/>
        <v>#VALUE!</v>
      </c>
      <c r="AY7" s="70" t="s">
        <v>49</v>
      </c>
      <c r="AZ7" s="75"/>
      <c r="BA7" s="75"/>
      <c r="BB7" s="75"/>
      <c r="BC7" s="3"/>
    </row>
    <row r="8" spans="2:55" hidden="1" outlineLevel="1" x14ac:dyDescent="0.3">
      <c r="B8" s="70" t="s">
        <v>53</v>
      </c>
      <c r="C8" s="71">
        <f>SUMIFS(Input!$AA:$AA,Input!$A:$A,Comparação!$B$1,Input!$E:$E,Comparação!$B$2,Input!$F:$F,Comparação!B8)</f>
        <v>186</v>
      </c>
      <c r="D8" s="72">
        <f>SUMIFS(Input!$K:$K,Input!$A:$A,Comparação!$B$1,Input!$E:$E,Comparação!$B$2,Input!$F:$F,Comparação!B8)</f>
        <v>324840</v>
      </c>
      <c r="E8" s="73">
        <f>D8/C8</f>
        <v>1746.4516129032259</v>
      </c>
      <c r="F8" s="70" t="s">
        <v>53</v>
      </c>
      <c r="G8" s="71">
        <f>SUMIFS(Input!$AA:$AA,Input!$A:$A,$F$1,Input!$E:$E,Comparação!$F$2,Input!$F:$F,Comparação!F8)</f>
        <v>120</v>
      </c>
      <c r="H8" s="74">
        <f>SUMIFS(Input!$K:$K,Input!$A:$A,$F$1,Input!$E:$E,$F$2,Input!$F:$F,Comparação!F8)</f>
        <v>231520.69</v>
      </c>
      <c r="I8" s="73">
        <f>H8/G8</f>
        <v>1929.3390833333333</v>
      </c>
      <c r="J8" s="70" t="s">
        <v>53</v>
      </c>
      <c r="K8" s="71">
        <f>SUMIFS(Input!$AA:$AA,Input!$A:$A,$J$1,Input!$E:$E,Comparação!$J$2,Input!$F:$F,Comparação!J8)</f>
        <v>140</v>
      </c>
      <c r="L8" s="74">
        <f>SUMIFS(Input!$K:$K,Input!$A:$A,$J$1,Input!$E:$E,$J$2,Input!$F:$F,Comparação!J8)</f>
        <v>249763</v>
      </c>
      <c r="M8" s="73">
        <f t="shared" si="7"/>
        <v>1784.0214285714285</v>
      </c>
      <c r="N8" s="70" t="s">
        <v>53</v>
      </c>
      <c r="O8" s="71">
        <f>SUMIFS(Input!$AA:$AA,Input!$A:$A,$N$1,Input!$E:$E,Comparação!$N$2,Input!$F:$F,Comparação!N8)</f>
        <v>142</v>
      </c>
      <c r="P8" s="74">
        <f>SUMIFS(Input!$K:$K,Input!$A:$A,$N$1,Input!$E:$E,$N$2,Input!$F:$F,Comparação!N8)</f>
        <v>273295</v>
      </c>
      <c r="Q8" s="73">
        <f t="shared" si="8"/>
        <v>1924.6126760563379</v>
      </c>
      <c r="R8" s="70" t="s">
        <v>53</v>
      </c>
      <c r="S8" s="71">
        <f>SUMIFS(Input!$AA:$AA,Input!$A:$A,$R$1,Input!$E:$E,Comparação!$R$2,Input!$F:$F,Comparação!R8)</f>
        <v>119</v>
      </c>
      <c r="T8" s="74">
        <f>SUMIFS(Input!$K:$K,Input!$A:$A,$R$1,Input!$E:$E,$R$2,Input!$F:$F,Comparação!R8)</f>
        <v>233358</v>
      </c>
      <c r="U8" s="73">
        <f t="shared" si="9"/>
        <v>1960.9915966386554</v>
      </c>
      <c r="V8" s="70" t="s">
        <v>53</v>
      </c>
      <c r="W8" s="71" t="e">
        <f>SUMIFS([1]Input!$AC:$AC,[1]Input!$A:$A,[1]Comparação!$V$1,[1]Input!$E:$E,[1]Comparação!$V$2,[1]Input!$F:$F,[1]Comparação!V8)</f>
        <v>#VALUE!</v>
      </c>
      <c r="X8" s="74" t="e">
        <f>SUMIFS([1]Input!$M:$M,[1]Input!$A:$A,[1]Comparação!$V$1,[1]Input!$E:$E,[1]Comparação!$V$2,[1]Input!$F:$F,[1]Comparação!V8)</f>
        <v>#VALUE!</v>
      </c>
      <c r="Y8" s="73" t="e">
        <f t="shared" si="0"/>
        <v>#VALUE!</v>
      </c>
      <c r="Z8" s="70" t="s">
        <v>53</v>
      </c>
      <c r="AA8" s="71" t="e">
        <f>SUMIFS([1]Input!$AC:$AC,[1]Input!$A:$A,[1]Comparação!$Z$1,[1]Input!$E:$E,[1]Comparação!$Z$2,[1]Input!$F:$F,[1]Comparação!Z8)</f>
        <v>#VALUE!</v>
      </c>
      <c r="AB8" s="74" t="e">
        <f>SUMIFS([1]Input!$M:$M,[1]Input!$A:$A,[1]Comparação!$Z$1,[1]Input!$E:$E,[1]Comparação!$Z$2,[1]Input!$F:$F,[1]Comparação!Z8)</f>
        <v>#VALUE!</v>
      </c>
      <c r="AC8" s="73" t="e">
        <f t="shared" si="1"/>
        <v>#VALUE!</v>
      </c>
      <c r="AD8" s="70" t="s">
        <v>53</v>
      </c>
      <c r="AE8" s="71" t="e">
        <f>SUMIFS([1]Input!$AC:$AC,[1]Input!$A:$A,[1]Comparação!$AD$1,[1]Input!$E:$E,[1]Comparação!$AD$2,[1]Input!$F:$F,[1]Comparação!AD8)</f>
        <v>#VALUE!</v>
      </c>
      <c r="AF8" s="74" t="e">
        <f>SUMIFS([1]Input!$M:$M,[1]Input!$A:$A,[1]Comparação!$AD$1,[1]Input!$E:$E,[1]Comparação!$AD$2,[1]Input!$F:$F,[1]Comparação!AD8)</f>
        <v>#VALUE!</v>
      </c>
      <c r="AG8" s="73" t="e">
        <f t="shared" si="2"/>
        <v>#VALUE!</v>
      </c>
      <c r="AH8" s="70" t="s">
        <v>53</v>
      </c>
      <c r="AI8" s="71" t="e">
        <f>SUMIFS([1]Input!$AC:$AC,[1]Input!$A:$A,[1]Comparação!$AH$1,[1]Input!$E:$E,[1]Comparação!$AH$2,[1]Input!$F:$F,[1]Comparação!AH8)</f>
        <v>#VALUE!</v>
      </c>
      <c r="AJ8" s="74" t="e">
        <f>SUMIFS([1]Input!$M:$M,[1]Input!$A:$A,[1]Comparação!$AH$1,[1]Input!$E:$E,[1]Comparação!$AH$2,[1]Input!$F:$F,[1]Comparação!AH8)</f>
        <v>#VALUE!</v>
      </c>
      <c r="AK8" s="73" t="e">
        <f t="shared" si="3"/>
        <v>#VALUE!</v>
      </c>
      <c r="AL8" s="70" t="s">
        <v>53</v>
      </c>
      <c r="AM8" s="71" t="e">
        <f>SUMIFS([1]Input!$AC:$AC,[1]Input!$A:$A,[1]Comparação!$AL$1,[1]Input!$E:$E,[1]Comparação!$AL$2,[1]Input!$F:$F,[1]Comparação!AL8)</f>
        <v>#VALUE!</v>
      </c>
      <c r="AN8" s="74" t="e">
        <f>SUMIFS([1]Input!$M:$M,[1]Input!$A:$A,[1]Comparação!$AL$1,[1]Input!$E:$E,[1]Comparação!$AL$2,[1]Input!$F:$F,[1]Comparação!AL8)</f>
        <v>#VALUE!</v>
      </c>
      <c r="AO8" s="73" t="e">
        <f t="shared" si="4"/>
        <v>#VALUE!</v>
      </c>
      <c r="AP8" s="70" t="s">
        <v>53</v>
      </c>
      <c r="AQ8" s="71" t="e">
        <f>SUMIFS([1]Input!$AC:$AC,[1]Input!$A:$A,[1]Comparação!$AP$1,[1]Input!$E:$E,[1]Comparação!$AP$2,[1]Input!$F:$F,[1]Comparação!AP8)</f>
        <v>#VALUE!</v>
      </c>
      <c r="AR8" s="74" t="e">
        <f>SUMIFS([1]Input!$M:$M,[1]Input!$A:$A,[1]Comparação!$AP$1,[1]Input!$E:$E,[1]Comparação!$AP$2,[1]Input!$F:$F,[1]Comparação!AP8)</f>
        <v>#VALUE!</v>
      </c>
      <c r="AS8" s="73" t="e">
        <f t="shared" si="5"/>
        <v>#VALUE!</v>
      </c>
      <c r="AT8" s="70" t="s">
        <v>53</v>
      </c>
      <c r="AU8" s="71" t="e">
        <f>SUMIFS([1]Input!$AC:$AC,[1]Input!$A:$A,[1]Comparação!$AT$1,[1]Input!$E:$E,[1]Comparação!$AT$2,[1]Input!$F:$F,[1]Comparação!AT8)</f>
        <v>#VALUE!</v>
      </c>
      <c r="AV8" s="74" t="e">
        <f>SUMIFS([1]Input!$M:$M,[1]Input!$A:$A,[1]Comparação!$AT$1,[1]Input!$E:$E,[1]Comparação!$AT$2,[1]Input!$F:$F,[1]Comparação!AT8)</f>
        <v>#VALUE!</v>
      </c>
      <c r="AW8" s="73" t="e">
        <f t="shared" si="6"/>
        <v>#VALUE!</v>
      </c>
      <c r="AY8" s="70" t="s">
        <v>53</v>
      </c>
      <c r="AZ8" s="75"/>
      <c r="BA8" s="75"/>
      <c r="BB8" s="75"/>
      <c r="BC8" s="3"/>
    </row>
    <row r="9" spans="2:55" hidden="1" outlineLevel="1" x14ac:dyDescent="0.3">
      <c r="B9" s="70" t="s">
        <v>27</v>
      </c>
      <c r="C9" s="71">
        <f>SUMIFS(Input!$AA:$AA,Input!$A:$A,Comparação!$B$1,Input!$E:$E,Comparação!$B$2,Input!$F:$F,Comparação!B9)</f>
        <v>0</v>
      </c>
      <c r="D9" s="72">
        <f>SUMIFS(Input!$K:$K,Input!$A:$A,Comparação!$B$1,Input!$E:$E,Comparação!$B$2,Input!$F:$F,Comparação!B9)</f>
        <v>0</v>
      </c>
      <c r="E9" s="73"/>
      <c r="F9" s="70" t="s">
        <v>27</v>
      </c>
      <c r="G9" s="71">
        <f>SUMIFS(Input!$AA:$AA,Input!$A:$A,$F$1,Input!$E:$E,Comparação!$F$2,Input!$F:$F,Comparação!F9)</f>
        <v>0</v>
      </c>
      <c r="H9" s="74">
        <f>SUMIFS(Input!$K:$K,Input!$A:$A,$F$1,Input!$E:$E,$F$2,Input!$F:$F,Comparação!F9)</f>
        <v>0</v>
      </c>
      <c r="I9" s="73"/>
      <c r="J9" s="70" t="s">
        <v>27</v>
      </c>
      <c r="K9" s="71">
        <f>SUMIFS(Input!$AA:$AA,Input!$A:$A,$J$1,Input!$E:$E,Comparação!$J$2,Input!$F:$F,Comparação!J9)</f>
        <v>0</v>
      </c>
      <c r="L9" s="74">
        <f>SUMIFS(Input!$K:$K,Input!$A:$A,$J$1,Input!$E:$E,$J$2,Input!$F:$F,Comparação!J9)</f>
        <v>0</v>
      </c>
      <c r="M9" s="73" t="str">
        <f t="shared" si="7"/>
        <v/>
      </c>
      <c r="N9" s="70" t="s">
        <v>27</v>
      </c>
      <c r="O9" s="71">
        <f>SUMIFS(Input!$AA:$AA,Input!$A:$A,$N$1,Input!$E:$E,Comparação!$N$2,Input!$F:$F,Comparação!N9)</f>
        <v>0</v>
      </c>
      <c r="P9" s="74">
        <f>SUMIFS(Input!$K:$K,Input!$A:$A,$N$1,Input!$E:$E,$N$2,Input!$F:$F,Comparação!N9)</f>
        <v>0</v>
      </c>
      <c r="Q9" s="73" t="str">
        <f t="shared" si="8"/>
        <v/>
      </c>
      <c r="R9" s="70" t="s">
        <v>27</v>
      </c>
      <c r="S9" s="71">
        <f>SUMIFS(Input!$AA:$AA,Input!$A:$A,$R$1,Input!$E:$E,Comparação!$R$2,Input!$F:$F,Comparação!R9)</f>
        <v>0</v>
      </c>
      <c r="T9" s="74">
        <f>SUMIFS(Input!$K:$K,Input!$A:$A,$R$1,Input!$E:$E,$R$2,Input!$F:$F,Comparação!R9)</f>
        <v>0</v>
      </c>
      <c r="U9" s="73" t="str">
        <f t="shared" si="9"/>
        <v/>
      </c>
      <c r="V9" s="70" t="s">
        <v>27</v>
      </c>
      <c r="W9" s="71" t="e">
        <f>SUMIFS([1]Input!$AC:$AC,[1]Input!$A:$A,[1]Comparação!$V$1,[1]Input!$E:$E,[1]Comparação!$V$2,[1]Input!$F:$F,[1]Comparação!V9)</f>
        <v>#VALUE!</v>
      </c>
      <c r="X9" s="74" t="e">
        <f>SUMIFS([1]Input!$M:$M,[1]Input!$A:$A,[1]Comparação!$V$1,[1]Input!$E:$E,[1]Comparação!$V$2,[1]Input!$F:$F,[1]Comparação!V9)</f>
        <v>#VALUE!</v>
      </c>
      <c r="Y9" s="73" t="e">
        <f t="shared" si="0"/>
        <v>#VALUE!</v>
      </c>
      <c r="Z9" s="70" t="s">
        <v>27</v>
      </c>
      <c r="AA9" s="71" t="e">
        <f>SUMIFS([1]Input!$AC:$AC,[1]Input!$A:$A,[1]Comparação!$Z$1,[1]Input!$E:$E,[1]Comparação!$Z$2,[1]Input!$F:$F,[1]Comparação!Z9)</f>
        <v>#VALUE!</v>
      </c>
      <c r="AB9" s="74" t="e">
        <f>SUMIFS([1]Input!$M:$M,[1]Input!$A:$A,[1]Comparação!$Z$1,[1]Input!$E:$E,[1]Comparação!$Z$2,[1]Input!$F:$F,[1]Comparação!Z9)</f>
        <v>#VALUE!</v>
      </c>
      <c r="AC9" s="73" t="e">
        <f t="shared" si="1"/>
        <v>#VALUE!</v>
      </c>
      <c r="AD9" s="70" t="s">
        <v>27</v>
      </c>
      <c r="AE9" s="71" t="e">
        <f>SUMIFS([1]Input!$AC:$AC,[1]Input!$A:$A,[1]Comparação!$AD$1,[1]Input!$E:$E,[1]Comparação!$AD$2,[1]Input!$F:$F,[1]Comparação!AD9)</f>
        <v>#VALUE!</v>
      </c>
      <c r="AF9" s="74" t="e">
        <f>SUMIFS([1]Input!$M:$M,[1]Input!$A:$A,[1]Comparação!$AD$1,[1]Input!$E:$E,[1]Comparação!$AD$2,[1]Input!$F:$F,[1]Comparação!AD9)</f>
        <v>#VALUE!</v>
      </c>
      <c r="AG9" s="73" t="e">
        <f t="shared" si="2"/>
        <v>#VALUE!</v>
      </c>
      <c r="AH9" s="70" t="s">
        <v>27</v>
      </c>
      <c r="AI9" s="71" t="e">
        <f>SUMIFS([1]Input!$AC:$AC,[1]Input!$A:$A,[1]Comparação!$AH$1,[1]Input!$E:$E,[1]Comparação!$AH$2,[1]Input!$F:$F,[1]Comparação!AH9)</f>
        <v>#VALUE!</v>
      </c>
      <c r="AJ9" s="74" t="e">
        <f>SUMIFS([1]Input!$M:$M,[1]Input!$A:$A,[1]Comparação!$AH$1,[1]Input!$E:$E,[1]Comparação!$AH$2,[1]Input!$F:$F,[1]Comparação!AH9)</f>
        <v>#VALUE!</v>
      </c>
      <c r="AK9" s="73" t="e">
        <f t="shared" si="3"/>
        <v>#VALUE!</v>
      </c>
      <c r="AL9" s="70" t="s">
        <v>27</v>
      </c>
      <c r="AM9" s="71" t="e">
        <f>SUMIFS([1]Input!$AC:$AC,[1]Input!$A:$A,[1]Comparação!$AL$1,[1]Input!$E:$E,[1]Comparação!$AL$2,[1]Input!$F:$F,[1]Comparação!AL9)</f>
        <v>#VALUE!</v>
      </c>
      <c r="AN9" s="74" t="e">
        <f>SUMIFS([1]Input!$M:$M,[1]Input!$A:$A,[1]Comparação!$AL$1,[1]Input!$E:$E,[1]Comparação!$AL$2,[1]Input!$F:$F,[1]Comparação!AL9)</f>
        <v>#VALUE!</v>
      </c>
      <c r="AO9" s="73" t="e">
        <f t="shared" si="4"/>
        <v>#VALUE!</v>
      </c>
      <c r="AP9" s="70" t="s">
        <v>27</v>
      </c>
      <c r="AQ9" s="71" t="e">
        <f>SUMIFS([1]Input!$AC:$AC,[1]Input!$A:$A,[1]Comparação!$AP$1,[1]Input!$E:$E,[1]Comparação!$AP$2,[1]Input!$F:$F,[1]Comparação!AP9)</f>
        <v>#VALUE!</v>
      </c>
      <c r="AR9" s="74" t="e">
        <f>SUMIFS([1]Input!$M:$M,[1]Input!$A:$A,[1]Comparação!$AP$1,[1]Input!$E:$E,[1]Comparação!$AP$2,[1]Input!$F:$F,[1]Comparação!AP9)</f>
        <v>#VALUE!</v>
      </c>
      <c r="AS9" s="73" t="e">
        <f t="shared" si="5"/>
        <v>#VALUE!</v>
      </c>
      <c r="AT9" s="70" t="s">
        <v>27</v>
      </c>
      <c r="AU9" s="71" t="e">
        <f>SUMIFS([1]Input!$AC:$AC,[1]Input!$A:$A,[1]Comparação!$AT$1,[1]Input!$E:$E,[1]Comparação!$AT$2,[1]Input!$F:$F,[1]Comparação!AT9)</f>
        <v>#VALUE!</v>
      </c>
      <c r="AV9" s="74" t="e">
        <f>SUMIFS([1]Input!$M:$M,[1]Input!$A:$A,[1]Comparação!$AT$1,[1]Input!$E:$E,[1]Comparação!$AT$2,[1]Input!$F:$F,[1]Comparação!AT9)</f>
        <v>#VALUE!</v>
      </c>
      <c r="AW9" s="73" t="e">
        <f t="shared" si="6"/>
        <v>#VALUE!</v>
      </c>
      <c r="AY9" s="70" t="s">
        <v>27</v>
      </c>
      <c r="AZ9" s="75"/>
      <c r="BA9" s="75"/>
      <c r="BB9" s="75"/>
      <c r="BC9" s="3"/>
    </row>
    <row r="10" spans="2:55" hidden="1" outlineLevel="1" x14ac:dyDescent="0.3">
      <c r="B10" s="70" t="s">
        <v>34</v>
      </c>
      <c r="C10" s="71">
        <f>SUMIFS(Input!$AA:$AA,Input!$A:$A,Comparação!$B$1,Input!$E:$E,Comparação!$B$2,Input!$F:$F,Comparação!B10)</f>
        <v>89</v>
      </c>
      <c r="D10" s="72">
        <f>SUMIFS(Input!$K:$K,Input!$A:$A,Comparação!$B$1,Input!$E:$E,Comparação!$B$2,Input!$F:$F,Comparação!B10)</f>
        <v>198472.77</v>
      </c>
      <c r="E10" s="73">
        <f>D10/C10</f>
        <v>2230.0311235955055</v>
      </c>
      <c r="F10" s="70" t="s">
        <v>34</v>
      </c>
      <c r="G10" s="71">
        <f>SUMIFS(Input!$AA:$AA,Input!$A:$A,$F$1,Input!$E:$E,Comparação!$F$2,Input!$F:$F,Comparação!F10)</f>
        <v>86</v>
      </c>
      <c r="H10" s="74">
        <f>SUMIFS(Input!$K:$K,Input!$A:$A,$F$1,Input!$E:$E,$F$2,Input!$F:$F,Comparação!F10)</f>
        <v>189159.77</v>
      </c>
      <c r="I10" s="73">
        <f>H10/G10</f>
        <v>2199.5322093023256</v>
      </c>
      <c r="J10" s="70" t="s">
        <v>34</v>
      </c>
      <c r="K10" s="71">
        <f>SUMIFS(Input!$AA:$AA,Input!$A:$A,$J$1,Input!$E:$E,Comparação!$J$2,Input!$F:$F,Comparação!J10)</f>
        <v>102</v>
      </c>
      <c r="L10" s="74">
        <f>SUMIFS(Input!$K:$K,Input!$A:$A,$J$1,Input!$E:$E,$J$2,Input!$F:$F,Comparação!J10)</f>
        <v>226458.83999999997</v>
      </c>
      <c r="M10" s="73">
        <f t="shared" si="7"/>
        <v>2220.1847058823528</v>
      </c>
      <c r="N10" s="70" t="s">
        <v>34</v>
      </c>
      <c r="O10" s="71">
        <f>SUMIFS(Input!$AA:$AA,Input!$A:$A,$N$1,Input!$E:$E,Comparação!$N$2,Input!$F:$F,Comparação!N10)</f>
        <v>101</v>
      </c>
      <c r="P10" s="74">
        <f>SUMIFS(Input!$K:$K,Input!$A:$A,$N$1,Input!$E:$E,$N$2,Input!$F:$F,Comparação!N10)</f>
        <v>229702.12000000002</v>
      </c>
      <c r="Q10" s="73">
        <f t="shared" si="8"/>
        <v>2274.2784158415843</v>
      </c>
      <c r="R10" s="70" t="s">
        <v>34</v>
      </c>
      <c r="S10" s="71">
        <f>SUMIFS(Input!$AA:$AA,Input!$A:$A,$R$1,Input!$E:$E,Comparação!$R$2,Input!$F:$F,Comparação!R10)</f>
        <v>96</v>
      </c>
      <c r="T10" s="74">
        <f>SUMIFS(Input!$K:$K,Input!$A:$A,$R$1,Input!$E:$E,$R$2,Input!$F:$F,Comparação!R10)</f>
        <v>229113.92</v>
      </c>
      <c r="U10" s="73">
        <f t="shared" si="9"/>
        <v>2386.6033333333335</v>
      </c>
      <c r="V10" s="70" t="s">
        <v>34</v>
      </c>
      <c r="W10" s="71" t="e">
        <f>SUMIFS([1]Input!$AC:$AC,[1]Input!$A:$A,[1]Comparação!$V$1,[1]Input!$E:$E,[1]Comparação!$V$2,[1]Input!$F:$F,[1]Comparação!V10)</f>
        <v>#VALUE!</v>
      </c>
      <c r="X10" s="74" t="e">
        <f>SUMIFS([1]Input!$M:$M,[1]Input!$A:$A,[1]Comparação!$V$1,[1]Input!$E:$E,[1]Comparação!$V$2,[1]Input!$F:$F,[1]Comparação!V10)</f>
        <v>#VALUE!</v>
      </c>
      <c r="Y10" s="73" t="e">
        <f t="shared" si="0"/>
        <v>#VALUE!</v>
      </c>
      <c r="Z10" s="70" t="s">
        <v>34</v>
      </c>
      <c r="AA10" s="71" t="e">
        <f>SUMIFS([1]Input!$AC:$AC,[1]Input!$A:$A,[1]Comparação!$Z$1,[1]Input!$E:$E,[1]Comparação!$Z$2,[1]Input!$F:$F,[1]Comparação!Z10)</f>
        <v>#VALUE!</v>
      </c>
      <c r="AB10" s="74" t="e">
        <f>SUMIFS([1]Input!$M:$M,[1]Input!$A:$A,[1]Comparação!$Z$1,[1]Input!$E:$E,[1]Comparação!$Z$2,[1]Input!$F:$F,[1]Comparação!Z10)</f>
        <v>#VALUE!</v>
      </c>
      <c r="AC10" s="73" t="e">
        <f t="shared" si="1"/>
        <v>#VALUE!</v>
      </c>
      <c r="AD10" s="70" t="s">
        <v>34</v>
      </c>
      <c r="AE10" s="71" t="e">
        <f>SUMIFS([1]Input!$AC:$AC,[1]Input!$A:$A,[1]Comparação!$AD$1,[1]Input!$E:$E,[1]Comparação!$AD$2,[1]Input!$F:$F,[1]Comparação!AD10)</f>
        <v>#VALUE!</v>
      </c>
      <c r="AF10" s="74" t="e">
        <f>SUMIFS([1]Input!$M:$M,[1]Input!$A:$A,[1]Comparação!$AD$1,[1]Input!$E:$E,[1]Comparação!$AD$2,[1]Input!$F:$F,[1]Comparação!AD10)</f>
        <v>#VALUE!</v>
      </c>
      <c r="AG10" s="73" t="e">
        <f t="shared" si="2"/>
        <v>#VALUE!</v>
      </c>
      <c r="AH10" s="70" t="s">
        <v>34</v>
      </c>
      <c r="AI10" s="71" t="e">
        <f>SUMIFS([1]Input!$AC:$AC,[1]Input!$A:$A,[1]Comparação!$AH$1,[1]Input!$E:$E,[1]Comparação!$AH$2,[1]Input!$F:$F,[1]Comparação!AH10)</f>
        <v>#VALUE!</v>
      </c>
      <c r="AJ10" s="74" t="e">
        <f>SUMIFS([1]Input!$M:$M,[1]Input!$A:$A,[1]Comparação!$AH$1,[1]Input!$E:$E,[1]Comparação!$AH$2,[1]Input!$F:$F,[1]Comparação!AH10)</f>
        <v>#VALUE!</v>
      </c>
      <c r="AK10" s="73" t="e">
        <f t="shared" si="3"/>
        <v>#VALUE!</v>
      </c>
      <c r="AL10" s="70" t="s">
        <v>34</v>
      </c>
      <c r="AM10" s="71" t="e">
        <f>SUMIFS([1]Input!$AC:$AC,[1]Input!$A:$A,[1]Comparação!$AL$1,[1]Input!$E:$E,[1]Comparação!$AL$2,[1]Input!$F:$F,[1]Comparação!AL10)</f>
        <v>#VALUE!</v>
      </c>
      <c r="AN10" s="74" t="e">
        <f>SUMIFS([1]Input!$M:$M,[1]Input!$A:$A,[1]Comparação!$AL$1,[1]Input!$E:$E,[1]Comparação!$AL$2,[1]Input!$F:$F,[1]Comparação!AL10)</f>
        <v>#VALUE!</v>
      </c>
      <c r="AO10" s="73" t="e">
        <f t="shared" si="4"/>
        <v>#VALUE!</v>
      </c>
      <c r="AP10" s="70" t="s">
        <v>34</v>
      </c>
      <c r="AQ10" s="71" t="e">
        <f>SUMIFS([1]Input!$AC:$AC,[1]Input!$A:$A,[1]Comparação!$AP$1,[1]Input!$E:$E,[1]Comparação!$AP$2,[1]Input!$F:$F,[1]Comparação!AP10)</f>
        <v>#VALUE!</v>
      </c>
      <c r="AR10" s="74" t="e">
        <f>SUMIFS([1]Input!$M:$M,[1]Input!$A:$A,[1]Comparação!$AP$1,[1]Input!$E:$E,[1]Comparação!$AP$2,[1]Input!$F:$F,[1]Comparação!AP10)</f>
        <v>#VALUE!</v>
      </c>
      <c r="AS10" s="73" t="e">
        <f t="shared" si="5"/>
        <v>#VALUE!</v>
      </c>
      <c r="AT10" s="70" t="s">
        <v>34</v>
      </c>
      <c r="AU10" s="71" t="e">
        <f>SUMIFS([1]Input!$AC:$AC,[1]Input!$A:$A,[1]Comparação!$AT$1,[1]Input!$E:$E,[1]Comparação!$AT$2,[1]Input!$F:$F,[1]Comparação!AT10)</f>
        <v>#VALUE!</v>
      </c>
      <c r="AV10" s="74" t="e">
        <f>SUMIFS([1]Input!$M:$M,[1]Input!$A:$A,[1]Comparação!$AT$1,[1]Input!$E:$E,[1]Comparação!$AT$2,[1]Input!$F:$F,[1]Comparação!AT10)</f>
        <v>#VALUE!</v>
      </c>
      <c r="AW10" s="73" t="e">
        <f t="shared" si="6"/>
        <v>#VALUE!</v>
      </c>
      <c r="AY10" s="70" t="s">
        <v>34</v>
      </c>
      <c r="AZ10" s="75"/>
      <c r="BA10" s="75"/>
      <c r="BB10" s="75"/>
      <c r="BC10" s="3"/>
    </row>
    <row r="11" spans="2:55" hidden="1" outlineLevel="1" x14ac:dyDescent="0.3">
      <c r="B11" s="70" t="s">
        <v>29</v>
      </c>
      <c r="C11" s="71">
        <f>SUMIFS(Input!$AA:$AA,Input!$A:$A,Comparação!$B$1,Input!$E:$E,Comparação!$B$2,Input!$F:$F,Comparação!B11)</f>
        <v>279</v>
      </c>
      <c r="D11" s="72">
        <f>SUMIFS(Input!$K:$K,Input!$A:$A,Comparação!$B$1,Input!$E:$E,Comparação!$B$2,Input!$F:$F,Comparação!B11)</f>
        <v>522790.33</v>
      </c>
      <c r="E11" s="73">
        <f>D11/C11</f>
        <v>1873.8004659498208</v>
      </c>
      <c r="F11" s="70" t="s">
        <v>29</v>
      </c>
      <c r="G11" s="71">
        <f>SUMIFS(Input!$AA:$AA,Input!$A:$A,$F$1,Input!$E:$E,Comparação!$F$2,Input!$F:$F,Comparação!F11)</f>
        <v>254</v>
      </c>
      <c r="H11" s="74">
        <f>SUMIFS(Input!$K:$K,Input!$A:$A,$F$1,Input!$E:$E,$F$2,Input!$F:$F,Comparação!F11)</f>
        <v>521342.16000000003</v>
      </c>
      <c r="I11" s="73">
        <f>H11/G11</f>
        <v>2052.5281889763783</v>
      </c>
      <c r="J11" s="70" t="s">
        <v>29</v>
      </c>
      <c r="K11" s="71">
        <f>SUMIFS(Input!$AA:$AA,Input!$A:$A,$J$1,Input!$E:$E,Comparação!$J$2,Input!$F:$F,Comparação!J11)</f>
        <v>281</v>
      </c>
      <c r="L11" s="74">
        <f>SUMIFS(Input!$K:$K,Input!$A:$A,$J$1,Input!$E:$E,$J$2,Input!$F:$F,Comparação!J11)</f>
        <v>530031.16</v>
      </c>
      <c r="M11" s="73">
        <f t="shared" si="7"/>
        <v>1886.2318861209965</v>
      </c>
      <c r="N11" s="70" t="s">
        <v>29</v>
      </c>
      <c r="O11" s="71">
        <f>SUMIFS(Input!$AA:$AA,Input!$A:$A,$N$1,Input!$E:$E,Comparação!$N$2,Input!$F:$F,Comparação!N11)</f>
        <v>270</v>
      </c>
      <c r="P11" s="74">
        <f>SUMIFS(Input!$K:$K,Input!$A:$A,$N$1,Input!$E:$E,$N$2,Input!$F:$F,Comparação!N11)</f>
        <v>521342.12</v>
      </c>
      <c r="Q11" s="73">
        <f t="shared" si="8"/>
        <v>1930.8967407407408</v>
      </c>
      <c r="R11" s="70" t="s">
        <v>29</v>
      </c>
      <c r="S11" s="71">
        <f>SUMIFS(Input!$AA:$AA,Input!$A:$A,$R$1,Input!$E:$E,Comparação!$R$2,Input!$F:$F,Comparação!R11)</f>
        <v>279</v>
      </c>
      <c r="T11" s="74">
        <f>SUMIFS(Input!$K:$K,Input!$A:$A,$R$1,Input!$E:$E,$R$2,Input!$F:$F,Comparação!R11)</f>
        <v>521342.16000000003</v>
      </c>
      <c r="U11" s="73">
        <f t="shared" si="9"/>
        <v>1868.6098924731184</v>
      </c>
      <c r="V11" s="70" t="s">
        <v>29</v>
      </c>
      <c r="W11" s="71" t="e">
        <f>SUMIFS([1]Input!$AC:$AC,[1]Input!$A:$A,[1]Comparação!$V$1,[1]Input!$E:$E,[1]Comparação!$V$2,[1]Input!$F:$F,[1]Comparação!V11)</f>
        <v>#VALUE!</v>
      </c>
      <c r="X11" s="74" t="e">
        <f>SUMIFS([1]Input!$M:$M,[1]Input!$A:$A,[1]Comparação!$V$1,[1]Input!$E:$E,[1]Comparação!$V$2,[1]Input!$F:$F,[1]Comparação!V11)</f>
        <v>#VALUE!</v>
      </c>
      <c r="Y11" s="73" t="e">
        <f t="shared" si="0"/>
        <v>#VALUE!</v>
      </c>
      <c r="Z11" s="70" t="s">
        <v>29</v>
      </c>
      <c r="AA11" s="71" t="e">
        <f>SUMIFS([1]Input!$AC:$AC,[1]Input!$A:$A,[1]Comparação!$Z$1,[1]Input!$E:$E,[1]Comparação!$Z$2,[1]Input!$F:$F,[1]Comparação!Z11)</f>
        <v>#VALUE!</v>
      </c>
      <c r="AB11" s="74" t="e">
        <f>SUMIFS([1]Input!$M:$M,[1]Input!$A:$A,[1]Comparação!$Z$1,[1]Input!$E:$E,[1]Comparação!$Z$2,[1]Input!$F:$F,[1]Comparação!Z11)</f>
        <v>#VALUE!</v>
      </c>
      <c r="AC11" s="73" t="e">
        <f t="shared" si="1"/>
        <v>#VALUE!</v>
      </c>
      <c r="AD11" s="70" t="s">
        <v>29</v>
      </c>
      <c r="AE11" s="71" t="e">
        <f>SUMIFS([1]Input!$AC:$AC,[1]Input!$A:$A,[1]Comparação!$AD$1,[1]Input!$E:$E,[1]Comparação!$AD$2,[1]Input!$F:$F,[1]Comparação!AD11)</f>
        <v>#VALUE!</v>
      </c>
      <c r="AF11" s="74" t="e">
        <f>SUMIFS([1]Input!$M:$M,[1]Input!$A:$A,[1]Comparação!$AD$1,[1]Input!$E:$E,[1]Comparação!$AD$2,[1]Input!$F:$F,[1]Comparação!AD11)</f>
        <v>#VALUE!</v>
      </c>
      <c r="AG11" s="73" t="e">
        <f t="shared" si="2"/>
        <v>#VALUE!</v>
      </c>
      <c r="AH11" s="70" t="s">
        <v>29</v>
      </c>
      <c r="AI11" s="71" t="e">
        <f>SUMIFS([1]Input!$AC:$AC,[1]Input!$A:$A,[1]Comparação!$AH$1,[1]Input!$E:$E,[1]Comparação!$AH$2,[1]Input!$F:$F,[1]Comparação!AH11)</f>
        <v>#VALUE!</v>
      </c>
      <c r="AJ11" s="74" t="e">
        <f>SUMIFS([1]Input!$M:$M,[1]Input!$A:$A,[1]Comparação!$AH$1,[1]Input!$E:$E,[1]Comparação!$AH$2,[1]Input!$F:$F,[1]Comparação!AH11)</f>
        <v>#VALUE!</v>
      </c>
      <c r="AK11" s="73" t="e">
        <f t="shared" si="3"/>
        <v>#VALUE!</v>
      </c>
      <c r="AL11" s="70" t="s">
        <v>29</v>
      </c>
      <c r="AM11" s="71" t="e">
        <f>SUMIFS([1]Input!$AC:$AC,[1]Input!$A:$A,[1]Comparação!$AL$1,[1]Input!$E:$E,[1]Comparação!$AL$2,[1]Input!$F:$F,[1]Comparação!AL11)</f>
        <v>#VALUE!</v>
      </c>
      <c r="AN11" s="74" t="e">
        <f>SUMIFS([1]Input!$M:$M,[1]Input!$A:$A,[1]Comparação!$AL$1,[1]Input!$E:$E,[1]Comparação!$AL$2,[1]Input!$F:$F,[1]Comparação!AL11)</f>
        <v>#VALUE!</v>
      </c>
      <c r="AO11" s="73" t="e">
        <f t="shared" si="4"/>
        <v>#VALUE!</v>
      </c>
      <c r="AP11" s="70" t="s">
        <v>29</v>
      </c>
      <c r="AQ11" s="71" t="e">
        <f>SUMIFS([1]Input!$AC:$AC,[1]Input!$A:$A,[1]Comparação!$AP$1,[1]Input!$E:$E,[1]Comparação!$AP$2,[1]Input!$F:$F,[1]Comparação!AP11)</f>
        <v>#VALUE!</v>
      </c>
      <c r="AR11" s="74" t="e">
        <f>SUMIFS([1]Input!$M:$M,[1]Input!$A:$A,[1]Comparação!$AP$1,[1]Input!$E:$E,[1]Comparação!$AP$2,[1]Input!$F:$F,[1]Comparação!AP11)</f>
        <v>#VALUE!</v>
      </c>
      <c r="AS11" s="73" t="e">
        <f t="shared" si="5"/>
        <v>#VALUE!</v>
      </c>
      <c r="AT11" s="70" t="s">
        <v>29</v>
      </c>
      <c r="AU11" s="71" t="e">
        <f>SUMIFS([1]Input!$AC:$AC,[1]Input!$A:$A,[1]Comparação!$AT$1,[1]Input!$E:$E,[1]Comparação!$AT$2,[1]Input!$F:$F,[1]Comparação!AT11)</f>
        <v>#VALUE!</v>
      </c>
      <c r="AV11" s="74" t="e">
        <f>SUMIFS([1]Input!$M:$M,[1]Input!$A:$A,[1]Comparação!$AT$1,[1]Input!$E:$E,[1]Comparação!$AT$2,[1]Input!$F:$F,[1]Comparação!AT11)</f>
        <v>#VALUE!</v>
      </c>
      <c r="AW11" s="73" t="e">
        <f t="shared" si="6"/>
        <v>#VALUE!</v>
      </c>
      <c r="AY11" s="70" t="s">
        <v>29</v>
      </c>
      <c r="AZ11" s="75"/>
      <c r="BA11" s="75"/>
      <c r="BB11" s="75"/>
      <c r="BC11" s="3"/>
    </row>
    <row r="12" spans="2:55" hidden="1" outlineLevel="1" x14ac:dyDescent="0.3">
      <c r="B12" s="70" t="s">
        <v>25</v>
      </c>
      <c r="C12" s="71">
        <f>SUMIFS(Input!$AA:$AA,Input!$A:$A,Comparação!$B$1,Input!$E:$E,Comparação!$B$2,Input!$F:$F,Comparação!B12)</f>
        <v>0</v>
      </c>
      <c r="D12" s="72">
        <f>SUMIFS(Input!$K:$K,Input!$A:$A,Comparação!$B$1,Input!$E:$E,Comparação!$B$2,Input!$F:$F,Comparação!B12)</f>
        <v>0</v>
      </c>
      <c r="E12" s="73"/>
      <c r="F12" s="70" t="s">
        <v>25</v>
      </c>
      <c r="G12" s="71">
        <f>SUMIFS(Input!$AA:$AA,Input!$A:$A,$F$1,Input!$E:$E,Comparação!$F$2,Input!$F:$F,Comparação!F12)</f>
        <v>0</v>
      </c>
      <c r="H12" s="74">
        <f>SUMIFS(Input!$K:$K,Input!$A:$A,$F$1,Input!$E:$E,$F$2,Input!$F:$F,Comparação!F12)</f>
        <v>0</v>
      </c>
      <c r="I12" s="73"/>
      <c r="J12" s="70" t="s">
        <v>25</v>
      </c>
      <c r="K12" s="71">
        <f>SUMIFS(Input!$AA:$AA,Input!$A:$A,$J$1,Input!$E:$E,Comparação!$J$2,Input!$F:$F,Comparação!J12)</f>
        <v>0</v>
      </c>
      <c r="L12" s="74">
        <f>SUMIFS(Input!$K:$K,Input!$A:$A,$J$1,Input!$E:$E,$J$2,Input!$F:$F,Comparação!J12)</f>
        <v>0</v>
      </c>
      <c r="M12" s="73" t="str">
        <f t="shared" si="7"/>
        <v/>
      </c>
      <c r="N12" s="70" t="s">
        <v>25</v>
      </c>
      <c r="O12" s="71">
        <f>SUMIFS(Input!$AA:$AA,Input!$A:$A,$N$1,Input!$E:$E,Comparação!$N$2,Input!$F:$F,Comparação!N12)</f>
        <v>0</v>
      </c>
      <c r="P12" s="74">
        <f>SUMIFS(Input!$K:$K,Input!$A:$A,$N$1,Input!$E:$E,$N$2,Input!$F:$F,Comparação!N12)</f>
        <v>0</v>
      </c>
      <c r="Q12" s="73" t="str">
        <f t="shared" si="8"/>
        <v/>
      </c>
      <c r="R12" s="70" t="s">
        <v>25</v>
      </c>
      <c r="S12" s="71">
        <f>SUMIFS(Input!$AA:$AA,Input!$A:$A,$R$1,Input!$E:$E,Comparação!$R$2,Input!$F:$F,Comparação!R12)</f>
        <v>0</v>
      </c>
      <c r="T12" s="74">
        <f>SUMIFS(Input!$K:$K,Input!$A:$A,$R$1,Input!$E:$E,$R$2,Input!$F:$F,Comparação!R12)</f>
        <v>0</v>
      </c>
      <c r="U12" s="73" t="str">
        <f t="shared" si="9"/>
        <v/>
      </c>
      <c r="V12" s="70" t="s">
        <v>25</v>
      </c>
      <c r="W12" s="71" t="e">
        <f>SUMIFS([1]Input!$AC:$AC,[1]Input!$A:$A,[1]Comparação!$V$1,[1]Input!$E:$E,[1]Comparação!$V$2,[1]Input!$F:$F,[1]Comparação!V12)</f>
        <v>#VALUE!</v>
      </c>
      <c r="X12" s="74" t="e">
        <f>SUMIFS([1]Input!$M:$M,[1]Input!$A:$A,[1]Comparação!$V$1,[1]Input!$E:$E,[1]Comparação!$V$2,[1]Input!$F:$F,[1]Comparação!V12)</f>
        <v>#VALUE!</v>
      </c>
      <c r="Y12" s="73" t="e">
        <f t="shared" si="0"/>
        <v>#VALUE!</v>
      </c>
      <c r="Z12" s="70" t="s">
        <v>25</v>
      </c>
      <c r="AA12" s="71" t="e">
        <f>SUMIFS([1]Input!$AC:$AC,[1]Input!$A:$A,[1]Comparação!$Z$1,[1]Input!$E:$E,[1]Comparação!$Z$2,[1]Input!$F:$F,[1]Comparação!Z12)</f>
        <v>#VALUE!</v>
      </c>
      <c r="AB12" s="74" t="e">
        <f>SUMIFS([1]Input!$M:$M,[1]Input!$A:$A,[1]Comparação!$Z$1,[1]Input!$E:$E,[1]Comparação!$Z$2,[1]Input!$F:$F,[1]Comparação!Z12)</f>
        <v>#VALUE!</v>
      </c>
      <c r="AC12" s="73" t="e">
        <f t="shared" si="1"/>
        <v>#VALUE!</v>
      </c>
      <c r="AD12" s="70" t="s">
        <v>25</v>
      </c>
      <c r="AE12" s="71" t="e">
        <f>SUMIFS([1]Input!$AC:$AC,[1]Input!$A:$A,[1]Comparação!$AD$1,[1]Input!$E:$E,[1]Comparação!$AD$2,[1]Input!$F:$F,[1]Comparação!AD12)</f>
        <v>#VALUE!</v>
      </c>
      <c r="AF12" s="74" t="e">
        <f>SUMIFS([1]Input!$M:$M,[1]Input!$A:$A,[1]Comparação!$AD$1,[1]Input!$E:$E,[1]Comparação!$AD$2,[1]Input!$F:$F,[1]Comparação!AD12)</f>
        <v>#VALUE!</v>
      </c>
      <c r="AG12" s="73" t="e">
        <f t="shared" si="2"/>
        <v>#VALUE!</v>
      </c>
      <c r="AH12" s="70" t="s">
        <v>25</v>
      </c>
      <c r="AI12" s="71" t="e">
        <f>SUMIFS([1]Input!$AC:$AC,[1]Input!$A:$A,[1]Comparação!$AH$1,[1]Input!$E:$E,[1]Comparação!$AH$2,[1]Input!$F:$F,[1]Comparação!AH12)</f>
        <v>#VALUE!</v>
      </c>
      <c r="AJ12" s="74" t="e">
        <f>SUMIFS([1]Input!$M:$M,[1]Input!$A:$A,[1]Comparação!$AH$1,[1]Input!$E:$E,[1]Comparação!$AH$2,[1]Input!$F:$F,[1]Comparação!AH12)</f>
        <v>#VALUE!</v>
      </c>
      <c r="AK12" s="73" t="e">
        <f t="shared" si="3"/>
        <v>#VALUE!</v>
      </c>
      <c r="AL12" s="70" t="s">
        <v>25</v>
      </c>
      <c r="AM12" s="71" t="e">
        <f>SUMIFS([1]Input!$AC:$AC,[1]Input!$A:$A,[1]Comparação!$AL$1,[1]Input!$E:$E,[1]Comparação!$AL$2,[1]Input!$F:$F,[1]Comparação!AL12)</f>
        <v>#VALUE!</v>
      </c>
      <c r="AN12" s="74" t="e">
        <f>SUMIFS([1]Input!$M:$M,[1]Input!$A:$A,[1]Comparação!$AL$1,[1]Input!$E:$E,[1]Comparação!$AL$2,[1]Input!$F:$F,[1]Comparação!AL12)</f>
        <v>#VALUE!</v>
      </c>
      <c r="AO12" s="73" t="e">
        <f t="shared" si="4"/>
        <v>#VALUE!</v>
      </c>
      <c r="AP12" s="70" t="s">
        <v>25</v>
      </c>
      <c r="AQ12" s="71" t="e">
        <f>SUMIFS([1]Input!$AC:$AC,[1]Input!$A:$A,[1]Comparação!$AP$1,[1]Input!$E:$E,[1]Comparação!$AP$2,[1]Input!$F:$F,[1]Comparação!AP12)</f>
        <v>#VALUE!</v>
      </c>
      <c r="AR12" s="74" t="e">
        <f>SUMIFS([1]Input!$M:$M,[1]Input!$A:$A,[1]Comparação!$AP$1,[1]Input!$E:$E,[1]Comparação!$AP$2,[1]Input!$F:$F,[1]Comparação!AP12)</f>
        <v>#VALUE!</v>
      </c>
      <c r="AS12" s="73" t="e">
        <f t="shared" si="5"/>
        <v>#VALUE!</v>
      </c>
      <c r="AT12" s="70" t="s">
        <v>25</v>
      </c>
      <c r="AU12" s="71" t="e">
        <f>SUMIFS([1]Input!$AC:$AC,[1]Input!$A:$A,[1]Comparação!$AT$1,[1]Input!$E:$E,[1]Comparação!$AT$2,[1]Input!$F:$F,[1]Comparação!AT12)</f>
        <v>#VALUE!</v>
      </c>
      <c r="AV12" s="74" t="e">
        <f>SUMIFS([1]Input!$M:$M,[1]Input!$A:$A,[1]Comparação!$AT$1,[1]Input!$E:$E,[1]Comparação!$AT$2,[1]Input!$F:$F,[1]Comparação!AT12)</f>
        <v>#VALUE!</v>
      </c>
      <c r="AW12" s="73" t="e">
        <f t="shared" si="6"/>
        <v>#VALUE!</v>
      </c>
      <c r="AY12" s="70" t="s">
        <v>25</v>
      </c>
      <c r="AZ12" s="75"/>
      <c r="BA12" s="75"/>
      <c r="BB12" s="75"/>
      <c r="BC12" s="3"/>
    </row>
    <row r="13" spans="2:55" hidden="1" outlineLevel="1" x14ac:dyDescent="0.3">
      <c r="B13" s="70" t="s">
        <v>28</v>
      </c>
      <c r="C13" s="71">
        <f>SUMIFS(Input!$AA:$AA,Input!$A:$A,Comparação!$B$1,Input!$E:$E,Comparação!$B$2,Input!$F:$F,Comparação!B13)</f>
        <v>99</v>
      </c>
      <c r="D13" s="72">
        <f>SUMIFS(Input!$K:$K,Input!$A:$A,Comparação!$B$1,Input!$E:$E,Comparação!$B$2,Input!$F:$F,Comparação!B13)</f>
        <v>206746.15000000002</v>
      </c>
      <c r="E13" s="73">
        <f>D13/C13</f>
        <v>2088.3449494949496</v>
      </c>
      <c r="F13" s="70" t="s">
        <v>28</v>
      </c>
      <c r="G13" s="71">
        <f>SUMIFS(Input!$AA:$AA,Input!$A:$A,$F$1,Input!$E:$E,Comparação!$F$2,Input!$F:$F,Comparação!F13)</f>
        <v>82</v>
      </c>
      <c r="H13" s="74">
        <f>SUMIFS(Input!$K:$K,Input!$A:$A,$F$1,Input!$E:$E,$F$2,Input!$F:$F,Comparação!F13)</f>
        <v>193810.31</v>
      </c>
      <c r="I13" s="73">
        <f>H13/G13</f>
        <v>2363.5403658536584</v>
      </c>
      <c r="J13" s="70" t="s">
        <v>28</v>
      </c>
      <c r="K13" s="71">
        <f>SUMIFS(Input!$AA:$AA,Input!$A:$A,$J$1,Input!$E:$E,Comparação!$J$2,Input!$F:$F,Comparação!J13)</f>
        <v>99</v>
      </c>
      <c r="L13" s="74">
        <f>SUMIFS(Input!$K:$K,Input!$A:$A,$J$1,Input!$E:$E,$J$2,Input!$F:$F,Comparação!J13)</f>
        <v>218152.1</v>
      </c>
      <c r="M13" s="73">
        <f t="shared" si="7"/>
        <v>2203.5565656565659</v>
      </c>
      <c r="N13" s="70" t="s">
        <v>28</v>
      </c>
      <c r="O13" s="71">
        <f>SUMIFS(Input!$AA:$AA,Input!$A:$A,$N$1,Input!$E:$E,Comparação!$N$2,Input!$F:$F,Comparação!N13)</f>
        <v>87</v>
      </c>
      <c r="P13" s="74">
        <f>SUMIFS(Input!$K:$K,Input!$A:$A,$N$1,Input!$E:$E,$N$2,Input!$F:$F,Comparação!N13)</f>
        <v>188964.6</v>
      </c>
      <c r="Q13" s="73">
        <f t="shared" si="8"/>
        <v>2172.0068965517244</v>
      </c>
      <c r="R13" s="70" t="s">
        <v>28</v>
      </c>
      <c r="S13" s="71">
        <f>SUMIFS(Input!$AA:$AA,Input!$A:$A,$R$1,Input!$E:$E,Comparação!$R$2,Input!$F:$F,Comparação!R13)</f>
        <v>96</v>
      </c>
      <c r="T13" s="74">
        <f>SUMIFS(Input!$K:$K,Input!$A:$A,$R$1,Input!$E:$E,$R$2,Input!$F:$F,Comparação!R13)</f>
        <v>206998.02</v>
      </c>
      <c r="U13" s="73">
        <f t="shared" si="9"/>
        <v>2156.2293749999999</v>
      </c>
      <c r="V13" s="70" t="s">
        <v>28</v>
      </c>
      <c r="W13" s="71" t="e">
        <f>SUMIFS([1]Input!$AC:$AC,[1]Input!$A:$A,[1]Comparação!$V$1,[1]Input!$E:$E,[1]Comparação!$V$2,[1]Input!$F:$F,[1]Comparação!V13)</f>
        <v>#VALUE!</v>
      </c>
      <c r="X13" s="74" t="e">
        <f>SUMIFS([1]Input!$M:$M,[1]Input!$A:$A,[1]Comparação!$V$1,[1]Input!$E:$E,[1]Comparação!$V$2,[1]Input!$F:$F,[1]Comparação!V13)</f>
        <v>#VALUE!</v>
      </c>
      <c r="Y13" s="73" t="e">
        <f t="shared" si="0"/>
        <v>#VALUE!</v>
      </c>
      <c r="Z13" s="70" t="s">
        <v>28</v>
      </c>
      <c r="AA13" s="71" t="e">
        <f>SUMIFS([1]Input!$AC:$AC,[1]Input!$A:$A,[1]Comparação!$Z$1,[1]Input!$E:$E,[1]Comparação!$Z$2,[1]Input!$F:$F,[1]Comparação!Z13)</f>
        <v>#VALUE!</v>
      </c>
      <c r="AB13" s="74" t="e">
        <f>SUMIFS([1]Input!$M:$M,[1]Input!$A:$A,[1]Comparação!$Z$1,[1]Input!$E:$E,[1]Comparação!$Z$2,[1]Input!$F:$F,[1]Comparação!Z13)</f>
        <v>#VALUE!</v>
      </c>
      <c r="AC13" s="73" t="e">
        <f t="shared" si="1"/>
        <v>#VALUE!</v>
      </c>
      <c r="AD13" s="70" t="s">
        <v>28</v>
      </c>
      <c r="AE13" s="71" t="e">
        <f>SUMIFS([1]Input!$AC:$AC,[1]Input!$A:$A,[1]Comparação!$AD$1,[1]Input!$E:$E,[1]Comparação!$AD$2,[1]Input!$F:$F,[1]Comparação!AD13)</f>
        <v>#VALUE!</v>
      </c>
      <c r="AF13" s="74" t="e">
        <f>SUMIFS([1]Input!$M:$M,[1]Input!$A:$A,[1]Comparação!$AD$1,[1]Input!$E:$E,[1]Comparação!$AD$2,[1]Input!$F:$F,[1]Comparação!AD13)</f>
        <v>#VALUE!</v>
      </c>
      <c r="AG13" s="73" t="e">
        <f t="shared" si="2"/>
        <v>#VALUE!</v>
      </c>
      <c r="AH13" s="70" t="s">
        <v>28</v>
      </c>
      <c r="AI13" s="71" t="e">
        <f>SUMIFS([1]Input!$AC:$AC,[1]Input!$A:$A,[1]Comparação!$AH$1,[1]Input!$E:$E,[1]Comparação!$AH$2,[1]Input!$F:$F,[1]Comparação!AH13)</f>
        <v>#VALUE!</v>
      </c>
      <c r="AJ13" s="74" t="e">
        <f>SUMIFS([1]Input!$M:$M,[1]Input!$A:$A,[1]Comparação!$AH$1,[1]Input!$E:$E,[1]Comparação!$AH$2,[1]Input!$F:$F,[1]Comparação!AH13)</f>
        <v>#VALUE!</v>
      </c>
      <c r="AK13" s="73" t="e">
        <f t="shared" si="3"/>
        <v>#VALUE!</v>
      </c>
      <c r="AL13" s="70" t="s">
        <v>28</v>
      </c>
      <c r="AM13" s="71" t="e">
        <f>SUMIFS([1]Input!$AC:$AC,[1]Input!$A:$A,[1]Comparação!$AL$1,[1]Input!$E:$E,[1]Comparação!$AL$2,[1]Input!$F:$F,[1]Comparação!AL13)</f>
        <v>#VALUE!</v>
      </c>
      <c r="AN13" s="74" t="e">
        <f>SUMIFS([1]Input!$M:$M,[1]Input!$A:$A,[1]Comparação!$AL$1,[1]Input!$E:$E,[1]Comparação!$AL$2,[1]Input!$F:$F,[1]Comparação!AL13)</f>
        <v>#VALUE!</v>
      </c>
      <c r="AO13" s="73" t="e">
        <f t="shared" si="4"/>
        <v>#VALUE!</v>
      </c>
      <c r="AP13" s="70" t="s">
        <v>28</v>
      </c>
      <c r="AQ13" s="71" t="e">
        <f>SUMIFS([1]Input!$AC:$AC,[1]Input!$A:$A,[1]Comparação!$AP$1,[1]Input!$E:$E,[1]Comparação!$AP$2,[1]Input!$F:$F,[1]Comparação!AP13)</f>
        <v>#VALUE!</v>
      </c>
      <c r="AR13" s="74" t="e">
        <f>SUMIFS([1]Input!$M:$M,[1]Input!$A:$A,[1]Comparação!$AP$1,[1]Input!$E:$E,[1]Comparação!$AP$2,[1]Input!$F:$F,[1]Comparação!AP13)</f>
        <v>#VALUE!</v>
      </c>
      <c r="AS13" s="73" t="e">
        <f t="shared" si="5"/>
        <v>#VALUE!</v>
      </c>
      <c r="AT13" s="70" t="s">
        <v>28</v>
      </c>
      <c r="AU13" s="71" t="e">
        <f>SUMIFS([1]Input!$AC:$AC,[1]Input!$A:$A,[1]Comparação!$AT$1,[1]Input!$E:$E,[1]Comparação!$AT$2,[1]Input!$F:$F,[1]Comparação!AT13)</f>
        <v>#VALUE!</v>
      </c>
      <c r="AV13" s="74" t="e">
        <f>SUMIFS([1]Input!$M:$M,[1]Input!$A:$A,[1]Comparação!$AT$1,[1]Input!$E:$E,[1]Comparação!$AT$2,[1]Input!$F:$F,[1]Comparação!AT13)</f>
        <v>#VALUE!</v>
      </c>
      <c r="AW13" s="73" t="e">
        <f t="shared" si="6"/>
        <v>#VALUE!</v>
      </c>
      <c r="AY13" s="70" t="s">
        <v>28</v>
      </c>
      <c r="AZ13" s="75"/>
      <c r="BA13" s="75"/>
      <c r="BB13" s="75"/>
      <c r="BC13" s="3"/>
    </row>
    <row r="14" spans="2:55" hidden="1" outlineLevel="1" x14ac:dyDescent="0.3">
      <c r="B14" s="70" t="s">
        <v>26</v>
      </c>
      <c r="C14" s="71">
        <f>SUMIFS(Input!$AA:$AA,Input!$A:$A,Comparação!$B$1,Input!$E:$E,Comparação!$B$2,Input!$F:$F,Comparação!B14)</f>
        <v>262</v>
      </c>
      <c r="D14" s="72">
        <f>SUMIFS(Input!$K:$K,Input!$A:$A,Comparação!$B$1,Input!$E:$E,Comparação!$B$2,Input!$F:$F,Comparação!B14)</f>
        <v>558770.44999999995</v>
      </c>
      <c r="E14" s="73">
        <f>D14/C14</f>
        <v>2132.7116412213741</v>
      </c>
      <c r="F14" s="70" t="s">
        <v>26</v>
      </c>
      <c r="G14" s="71">
        <f>SUMIFS(Input!$AA:$AA,Input!$A:$A,$F$1,Input!$E:$E,Comparação!$F$2,Input!$F:$F,Comparação!F14)</f>
        <v>252</v>
      </c>
      <c r="H14" s="74">
        <f>SUMIFS(Input!$K:$K,Input!$A:$A,$F$1,Input!$E:$E,$F$2,Input!$F:$F,Comparação!F14)</f>
        <v>549039.09</v>
      </c>
      <c r="I14" s="73">
        <f>H14/G14</f>
        <v>2178.7265476190473</v>
      </c>
      <c r="J14" s="70" t="s">
        <v>26</v>
      </c>
      <c r="K14" s="71">
        <f>SUMIFS(Input!$AA:$AA,Input!$A:$A,$J$1,Input!$E:$E,Comparação!$J$2,Input!$F:$F,Comparação!J14)</f>
        <v>291</v>
      </c>
      <c r="L14" s="74">
        <f>SUMIFS(Input!$K:$K,Input!$A:$A,$J$1,Input!$E:$E,$J$2,Input!$F:$F,Comparação!J14)</f>
        <v>597642.27</v>
      </c>
      <c r="M14" s="73">
        <f t="shared" si="7"/>
        <v>2053.7535051546392</v>
      </c>
      <c r="N14" s="70" t="s">
        <v>26</v>
      </c>
      <c r="O14" s="71">
        <f>SUMIFS(Input!$AA:$AA,Input!$A:$A,$N$1,Input!$E:$E,Comparação!$N$2,Input!$F:$F,Comparação!N14)</f>
        <v>280</v>
      </c>
      <c r="P14" s="74">
        <f>SUMIFS(Input!$K:$K,Input!$A:$A,$N$1,Input!$E:$E,$N$2,Input!$F:$F,Comparação!N14)</f>
        <v>588438.67000000004</v>
      </c>
      <c r="Q14" s="73">
        <f t="shared" si="8"/>
        <v>2101.5666785714288</v>
      </c>
      <c r="R14" s="70" t="s">
        <v>26</v>
      </c>
      <c r="S14" s="71">
        <f>SUMIFS(Input!$AA:$AA,Input!$A:$A,$R$1,Input!$E:$E,Comparação!$R$2,Input!$F:$F,Comparação!R14)</f>
        <v>252</v>
      </c>
      <c r="T14" s="74">
        <f>SUMIFS(Input!$K:$K,Input!$A:$A,$R$1,Input!$E:$E,$R$2,Input!$F:$F,Comparação!R14)</f>
        <v>499542.66000000003</v>
      </c>
      <c r="U14" s="73">
        <f t="shared" si="9"/>
        <v>1982.312142857143</v>
      </c>
      <c r="V14" s="70" t="s">
        <v>26</v>
      </c>
      <c r="W14" s="71" t="e">
        <f>SUMIFS([1]Input!$AC:$AC,[1]Input!$A:$A,[1]Comparação!$V$1,[1]Input!$E:$E,[1]Comparação!$V$2,[1]Input!$F:$F,[1]Comparação!V14)</f>
        <v>#VALUE!</v>
      </c>
      <c r="X14" s="74" t="e">
        <f>SUMIFS([1]Input!$M:$M,[1]Input!$A:$A,[1]Comparação!$V$1,[1]Input!$E:$E,[1]Comparação!$V$2,[1]Input!$F:$F,[1]Comparação!V14)</f>
        <v>#VALUE!</v>
      </c>
      <c r="Y14" s="73" t="e">
        <f t="shared" si="0"/>
        <v>#VALUE!</v>
      </c>
      <c r="Z14" s="70" t="s">
        <v>26</v>
      </c>
      <c r="AA14" s="71" t="e">
        <f>SUMIFS([1]Input!$AC:$AC,[1]Input!$A:$A,[1]Comparação!$Z$1,[1]Input!$E:$E,[1]Comparação!$Z$2,[1]Input!$F:$F,[1]Comparação!Z14)</f>
        <v>#VALUE!</v>
      </c>
      <c r="AB14" s="74" t="e">
        <f>SUMIFS([1]Input!$M:$M,[1]Input!$A:$A,[1]Comparação!$Z$1,[1]Input!$E:$E,[1]Comparação!$Z$2,[1]Input!$F:$F,[1]Comparação!Z14)</f>
        <v>#VALUE!</v>
      </c>
      <c r="AC14" s="73" t="e">
        <f t="shared" si="1"/>
        <v>#VALUE!</v>
      </c>
      <c r="AD14" s="70" t="s">
        <v>26</v>
      </c>
      <c r="AE14" s="71" t="e">
        <f>SUMIFS([1]Input!$AC:$AC,[1]Input!$A:$A,[1]Comparação!$AD$1,[1]Input!$E:$E,[1]Comparação!$AD$2,[1]Input!$F:$F,[1]Comparação!AD14)</f>
        <v>#VALUE!</v>
      </c>
      <c r="AF14" s="74" t="e">
        <f>SUMIFS([1]Input!$M:$M,[1]Input!$A:$A,[1]Comparação!$AD$1,[1]Input!$E:$E,[1]Comparação!$AD$2,[1]Input!$F:$F,[1]Comparação!AD14)</f>
        <v>#VALUE!</v>
      </c>
      <c r="AG14" s="73" t="e">
        <f t="shared" si="2"/>
        <v>#VALUE!</v>
      </c>
      <c r="AH14" s="70" t="s">
        <v>26</v>
      </c>
      <c r="AI14" s="71" t="e">
        <f>SUMIFS([1]Input!$AC:$AC,[1]Input!$A:$A,[1]Comparação!$AH$1,[1]Input!$E:$E,[1]Comparação!$AH$2,[1]Input!$F:$F,[1]Comparação!AH14)</f>
        <v>#VALUE!</v>
      </c>
      <c r="AJ14" s="74" t="e">
        <f>SUMIFS([1]Input!$M:$M,[1]Input!$A:$A,[1]Comparação!$AH$1,[1]Input!$E:$E,[1]Comparação!$AH$2,[1]Input!$F:$F,[1]Comparação!AH14)</f>
        <v>#VALUE!</v>
      </c>
      <c r="AK14" s="73" t="e">
        <f t="shared" si="3"/>
        <v>#VALUE!</v>
      </c>
      <c r="AL14" s="70" t="s">
        <v>26</v>
      </c>
      <c r="AM14" s="71" t="e">
        <f>SUMIFS([1]Input!$AC:$AC,[1]Input!$A:$A,[1]Comparação!$AL$1,[1]Input!$E:$E,[1]Comparação!$AL$2,[1]Input!$F:$F,[1]Comparação!AL14)</f>
        <v>#VALUE!</v>
      </c>
      <c r="AN14" s="74" t="e">
        <f>SUMIFS([1]Input!$M:$M,[1]Input!$A:$A,[1]Comparação!$AL$1,[1]Input!$E:$E,[1]Comparação!$AL$2,[1]Input!$F:$F,[1]Comparação!AL14)</f>
        <v>#VALUE!</v>
      </c>
      <c r="AO14" s="73" t="e">
        <f t="shared" si="4"/>
        <v>#VALUE!</v>
      </c>
      <c r="AP14" s="70" t="s">
        <v>26</v>
      </c>
      <c r="AQ14" s="71" t="e">
        <f>SUMIFS([1]Input!$AC:$AC,[1]Input!$A:$A,[1]Comparação!$AP$1,[1]Input!$E:$E,[1]Comparação!$AP$2,[1]Input!$F:$F,[1]Comparação!AP14)</f>
        <v>#VALUE!</v>
      </c>
      <c r="AR14" s="74" t="e">
        <f>SUMIFS([1]Input!$M:$M,[1]Input!$A:$A,[1]Comparação!$AP$1,[1]Input!$E:$E,[1]Comparação!$AP$2,[1]Input!$F:$F,[1]Comparação!AP14)</f>
        <v>#VALUE!</v>
      </c>
      <c r="AS14" s="73" t="e">
        <f t="shared" si="5"/>
        <v>#VALUE!</v>
      </c>
      <c r="AT14" s="70" t="s">
        <v>26</v>
      </c>
      <c r="AU14" s="71" t="e">
        <f>SUMIFS([1]Input!$AC:$AC,[1]Input!$A:$A,[1]Comparação!$AT$1,[1]Input!$E:$E,[1]Comparação!$AT$2,[1]Input!$F:$F,[1]Comparação!AT14)</f>
        <v>#VALUE!</v>
      </c>
      <c r="AV14" s="74" t="e">
        <f>SUMIFS([1]Input!$M:$M,[1]Input!$A:$A,[1]Comparação!$AT$1,[1]Input!$E:$E,[1]Comparação!$AT$2,[1]Input!$F:$F,[1]Comparação!AT14)</f>
        <v>#VALUE!</v>
      </c>
      <c r="AW14" s="73" t="e">
        <f t="shared" si="6"/>
        <v>#VALUE!</v>
      </c>
      <c r="AY14" s="70" t="s">
        <v>26</v>
      </c>
      <c r="AZ14" s="75"/>
      <c r="BA14" s="75"/>
      <c r="BB14" s="75"/>
      <c r="BC14" s="3"/>
    </row>
    <row r="15" spans="2:55" hidden="1" outlineLevel="1" x14ac:dyDescent="0.3">
      <c r="B15" s="70" t="s">
        <v>33</v>
      </c>
      <c r="C15" s="71">
        <f>SUMIFS(Input!$AA:$AA,Input!$A:$A,Comparação!$B$1,Input!$E:$E,Comparação!$B$2,Input!$F:$F,Comparação!B15)</f>
        <v>0</v>
      </c>
      <c r="D15" s="72">
        <f>SUMIFS(Input!$K:$K,Input!$A:$A,Comparação!$B$1,Input!$E:$E,Comparação!$B$2,Input!$F:$F,Comparação!B15)</f>
        <v>0</v>
      </c>
      <c r="E15" s="73"/>
      <c r="F15" s="70" t="s">
        <v>33</v>
      </c>
      <c r="G15" s="71">
        <f>SUMIFS(Input!$AA:$AA,Input!$A:$A,$F$1,Input!$E:$E,Comparação!$F$2,Input!$F:$F,Comparação!F15)</f>
        <v>0</v>
      </c>
      <c r="H15" s="74">
        <f>SUMIFS(Input!$K:$K,Input!$A:$A,$F$1,Input!$E:$E,$F$2,Input!$F:$F,Comparação!F15)</f>
        <v>0</v>
      </c>
      <c r="I15" s="73"/>
      <c r="J15" s="70" t="s">
        <v>33</v>
      </c>
      <c r="K15" s="71">
        <f>SUMIFS(Input!$AA:$AA,Input!$A:$A,$J$1,Input!$E:$E,Comparação!$J$2,Input!$F:$F,Comparação!J15)</f>
        <v>0</v>
      </c>
      <c r="L15" s="74">
        <f>SUMIFS(Input!$K:$K,Input!$A:$A,$J$1,Input!$E:$E,$J$2,Input!$F:$F,Comparação!J15)</f>
        <v>0</v>
      </c>
      <c r="M15" s="73" t="str">
        <f t="shared" si="7"/>
        <v/>
      </c>
      <c r="N15" s="70" t="s">
        <v>33</v>
      </c>
      <c r="O15" s="71">
        <f>SUMIFS(Input!$AA:$AA,Input!$A:$A,$N$1,Input!$E:$E,Comparação!$N$2,Input!$F:$F,Comparação!N15)</f>
        <v>0</v>
      </c>
      <c r="P15" s="74">
        <f>SUMIFS(Input!$K:$K,Input!$A:$A,$N$1,Input!$E:$E,$N$2,Input!$F:$F,Comparação!N15)</f>
        <v>0</v>
      </c>
      <c r="Q15" s="73" t="str">
        <f t="shared" si="8"/>
        <v/>
      </c>
      <c r="R15" s="70" t="s">
        <v>33</v>
      </c>
      <c r="S15" s="71">
        <f>SUMIFS(Input!$AA:$AA,Input!$A:$A,$R$1,Input!$E:$E,Comparação!$R$2,Input!$F:$F,Comparação!R15)</f>
        <v>0</v>
      </c>
      <c r="T15" s="74">
        <f>SUMIFS(Input!$K:$K,Input!$A:$A,$R$1,Input!$E:$E,$R$2,Input!$F:$F,Comparação!R15)</f>
        <v>0</v>
      </c>
      <c r="U15" s="73" t="str">
        <f t="shared" si="9"/>
        <v/>
      </c>
      <c r="V15" s="70" t="s">
        <v>33</v>
      </c>
      <c r="W15" s="71" t="e">
        <f>SUMIFS([1]Input!$AC:$AC,[1]Input!$A:$A,[1]Comparação!$V$1,[1]Input!$E:$E,[1]Comparação!$V$2,[1]Input!$F:$F,[1]Comparação!V15)</f>
        <v>#VALUE!</v>
      </c>
      <c r="X15" s="74" t="e">
        <f>SUMIFS([1]Input!$M:$M,[1]Input!$A:$A,[1]Comparação!$V$1,[1]Input!$E:$E,[1]Comparação!$V$2,[1]Input!$F:$F,[1]Comparação!V15)</f>
        <v>#VALUE!</v>
      </c>
      <c r="Y15" s="73" t="e">
        <f t="shared" si="0"/>
        <v>#VALUE!</v>
      </c>
      <c r="Z15" s="70" t="s">
        <v>33</v>
      </c>
      <c r="AA15" s="71" t="e">
        <f>SUMIFS([1]Input!$AC:$AC,[1]Input!$A:$A,[1]Comparação!$Z$1,[1]Input!$E:$E,[1]Comparação!$Z$2,[1]Input!$F:$F,[1]Comparação!Z15)</f>
        <v>#VALUE!</v>
      </c>
      <c r="AB15" s="74" t="e">
        <f>SUMIFS([1]Input!$M:$M,[1]Input!$A:$A,[1]Comparação!$Z$1,[1]Input!$E:$E,[1]Comparação!$Z$2,[1]Input!$F:$F,[1]Comparação!Z15)</f>
        <v>#VALUE!</v>
      </c>
      <c r="AC15" s="73" t="e">
        <f t="shared" si="1"/>
        <v>#VALUE!</v>
      </c>
      <c r="AD15" s="70" t="s">
        <v>33</v>
      </c>
      <c r="AE15" s="71" t="e">
        <f>SUMIFS([1]Input!$AC:$AC,[1]Input!$A:$A,[1]Comparação!$AD$1,[1]Input!$E:$E,[1]Comparação!$AD$2,[1]Input!$F:$F,[1]Comparação!AD15)</f>
        <v>#VALUE!</v>
      </c>
      <c r="AF15" s="74" t="e">
        <f>SUMIFS([1]Input!$M:$M,[1]Input!$A:$A,[1]Comparação!$AD$1,[1]Input!$E:$E,[1]Comparação!$AD$2,[1]Input!$F:$F,[1]Comparação!AD15)</f>
        <v>#VALUE!</v>
      </c>
      <c r="AG15" s="73" t="e">
        <f t="shared" si="2"/>
        <v>#VALUE!</v>
      </c>
      <c r="AH15" s="70" t="s">
        <v>33</v>
      </c>
      <c r="AI15" s="71" t="e">
        <f>SUMIFS([1]Input!$AC:$AC,[1]Input!$A:$A,[1]Comparação!$AH$1,[1]Input!$E:$E,[1]Comparação!$AH$2,[1]Input!$F:$F,[1]Comparação!AH15)</f>
        <v>#VALUE!</v>
      </c>
      <c r="AJ15" s="74" t="e">
        <f>SUMIFS([1]Input!$M:$M,[1]Input!$A:$A,[1]Comparação!$AH$1,[1]Input!$E:$E,[1]Comparação!$AH$2,[1]Input!$F:$F,[1]Comparação!AH15)</f>
        <v>#VALUE!</v>
      </c>
      <c r="AK15" s="73" t="e">
        <f t="shared" si="3"/>
        <v>#VALUE!</v>
      </c>
      <c r="AL15" s="70" t="s">
        <v>33</v>
      </c>
      <c r="AM15" s="71" t="e">
        <f>SUMIFS([1]Input!$AC:$AC,[1]Input!$A:$A,[1]Comparação!$AL$1,[1]Input!$E:$E,[1]Comparação!$AL$2,[1]Input!$F:$F,[1]Comparação!AL15)</f>
        <v>#VALUE!</v>
      </c>
      <c r="AN15" s="74" t="e">
        <f>SUMIFS([1]Input!$M:$M,[1]Input!$A:$A,[1]Comparação!$AL$1,[1]Input!$E:$E,[1]Comparação!$AL$2,[1]Input!$F:$F,[1]Comparação!AL15)</f>
        <v>#VALUE!</v>
      </c>
      <c r="AO15" s="73" t="e">
        <f t="shared" si="4"/>
        <v>#VALUE!</v>
      </c>
      <c r="AP15" s="70" t="s">
        <v>33</v>
      </c>
      <c r="AQ15" s="71" t="e">
        <f>SUMIFS([1]Input!$AC:$AC,[1]Input!$A:$A,[1]Comparação!$AP$1,[1]Input!$E:$E,[1]Comparação!$AP$2,[1]Input!$F:$F,[1]Comparação!AP15)</f>
        <v>#VALUE!</v>
      </c>
      <c r="AR15" s="74" t="e">
        <f>SUMIFS([1]Input!$M:$M,[1]Input!$A:$A,[1]Comparação!$AP$1,[1]Input!$E:$E,[1]Comparação!$AP$2,[1]Input!$F:$F,[1]Comparação!AP15)</f>
        <v>#VALUE!</v>
      </c>
      <c r="AS15" s="73" t="e">
        <f t="shared" si="5"/>
        <v>#VALUE!</v>
      </c>
      <c r="AT15" s="70" t="s">
        <v>33</v>
      </c>
      <c r="AU15" s="71" t="e">
        <f>SUMIFS([1]Input!$AC:$AC,[1]Input!$A:$A,[1]Comparação!$AT$1,[1]Input!$E:$E,[1]Comparação!$AT$2,[1]Input!$F:$F,[1]Comparação!AT15)</f>
        <v>#VALUE!</v>
      </c>
      <c r="AV15" s="74" t="e">
        <f>SUMIFS([1]Input!$M:$M,[1]Input!$A:$A,[1]Comparação!$AT$1,[1]Input!$E:$E,[1]Comparação!$AT$2,[1]Input!$F:$F,[1]Comparação!AT15)</f>
        <v>#VALUE!</v>
      </c>
      <c r="AW15" s="73" t="e">
        <f t="shared" si="6"/>
        <v>#VALUE!</v>
      </c>
      <c r="AY15" s="70" t="s">
        <v>33</v>
      </c>
      <c r="AZ15" s="75"/>
      <c r="BA15" s="75"/>
      <c r="BB15" s="75"/>
      <c r="BC15" s="3"/>
    </row>
    <row r="16" spans="2:55" hidden="1" outlineLevel="1" x14ac:dyDescent="0.3">
      <c r="B16" s="70" t="s">
        <v>235</v>
      </c>
      <c r="C16" s="71">
        <f>SUMIFS(Input!$AA:$AA,Input!$A:$A,Comparação!$B$1,Input!$E:$E,Comparação!$B$2,Input!$F:$F,Comparação!B16)</f>
        <v>0</v>
      </c>
      <c r="D16" s="72">
        <f>SUMIFS(Input!$K:$K,Input!$A:$A,Comparação!$B$1,Input!$E:$E,Comparação!$B$2,Input!$F:$F,Comparação!B16)</f>
        <v>0</v>
      </c>
      <c r="E16" s="73"/>
      <c r="F16" s="70" t="s">
        <v>235</v>
      </c>
      <c r="G16" s="71">
        <f>SUMIFS(Input!$AA:$AA,Input!$A:$A,$F$1,Input!$E:$E,Comparação!$F$2,Input!$F:$F,Comparação!F16)</f>
        <v>0</v>
      </c>
      <c r="H16" s="74">
        <f>SUMIFS(Input!$K:$K,Input!$A:$A,$F$1,Input!$E:$E,$F$2,Input!$F:$F,Comparação!F16)</f>
        <v>0</v>
      </c>
      <c r="I16" s="73"/>
      <c r="J16" s="70" t="s">
        <v>235</v>
      </c>
      <c r="K16" s="71">
        <f>SUMIFS(Input!$AA:$AA,Input!$A:$A,$J$1,Input!$E:$E,Comparação!$J$2,Input!$F:$F,Comparação!J16)</f>
        <v>0</v>
      </c>
      <c r="L16" s="74">
        <f>SUMIFS(Input!$K:$K,Input!$A:$A,$J$1,Input!$E:$E,$J$2,Input!$F:$F,Comparação!J16)</f>
        <v>0</v>
      </c>
      <c r="M16" s="73" t="str">
        <f t="shared" si="7"/>
        <v/>
      </c>
      <c r="N16" s="70" t="s">
        <v>235</v>
      </c>
      <c r="O16" s="71">
        <f>SUMIFS(Input!$AA:$AA,Input!$A:$A,$N$1,Input!$E:$E,Comparação!$N$2,Input!$F:$F,Comparação!N16)</f>
        <v>0</v>
      </c>
      <c r="P16" s="74">
        <f>SUMIFS(Input!$K:$K,Input!$A:$A,$N$1,Input!$E:$E,$N$2,Input!$F:$F,Comparação!N16)</f>
        <v>0</v>
      </c>
      <c r="Q16" s="73" t="str">
        <f t="shared" si="8"/>
        <v/>
      </c>
      <c r="R16" s="70" t="s">
        <v>235</v>
      </c>
      <c r="S16" s="71">
        <f>SUMIFS(Input!$AA:$AA,Input!$A:$A,$R$1,Input!$E:$E,Comparação!$R$2,Input!$F:$F,Comparação!R16)</f>
        <v>0</v>
      </c>
      <c r="T16" s="74">
        <f>SUMIFS(Input!$K:$K,Input!$A:$A,$R$1,Input!$E:$E,$R$2,Input!$F:$F,Comparação!R16)</f>
        <v>0</v>
      </c>
      <c r="U16" s="73" t="str">
        <f t="shared" si="9"/>
        <v/>
      </c>
      <c r="V16" s="70" t="s">
        <v>235</v>
      </c>
      <c r="W16" s="71" t="e">
        <f>SUMIFS([1]Input!$AC:$AC,[1]Input!$A:$A,[1]Comparação!$V$1,[1]Input!$E:$E,[1]Comparação!$V$2,[1]Input!$F:$F,[1]Comparação!V16)</f>
        <v>#VALUE!</v>
      </c>
      <c r="X16" s="74" t="e">
        <f>SUMIFS([1]Input!$M:$M,[1]Input!$A:$A,[1]Comparação!$V$1,[1]Input!$E:$E,[1]Comparação!$V$2,[1]Input!$F:$F,[1]Comparação!V16)</f>
        <v>#VALUE!</v>
      </c>
      <c r="Y16" s="73" t="e">
        <f t="shared" si="0"/>
        <v>#VALUE!</v>
      </c>
      <c r="Z16" s="70" t="s">
        <v>235</v>
      </c>
      <c r="AA16" s="71" t="e">
        <f>SUMIFS([1]Input!$AC:$AC,[1]Input!$A:$A,[1]Comparação!$Z$1,[1]Input!$E:$E,[1]Comparação!$Z$2,[1]Input!$F:$F,[1]Comparação!Z16)</f>
        <v>#VALUE!</v>
      </c>
      <c r="AB16" s="74" t="e">
        <f>SUMIFS([1]Input!$M:$M,[1]Input!$A:$A,[1]Comparação!$Z$1,[1]Input!$E:$E,[1]Comparação!$Z$2,[1]Input!$F:$F,[1]Comparação!Z16)</f>
        <v>#VALUE!</v>
      </c>
      <c r="AC16" s="73" t="e">
        <f t="shared" si="1"/>
        <v>#VALUE!</v>
      </c>
      <c r="AD16" s="70" t="s">
        <v>235</v>
      </c>
      <c r="AE16" s="71" t="e">
        <f>SUMIFS([1]Input!$AC:$AC,[1]Input!$A:$A,[1]Comparação!$AD$1,[1]Input!$E:$E,[1]Comparação!$AD$2,[1]Input!$F:$F,[1]Comparação!AD16)</f>
        <v>#VALUE!</v>
      </c>
      <c r="AF16" s="74" t="e">
        <f>SUMIFS([1]Input!$M:$M,[1]Input!$A:$A,[1]Comparação!$AD$1,[1]Input!$E:$E,[1]Comparação!$AD$2,[1]Input!$F:$F,[1]Comparação!AD16)</f>
        <v>#VALUE!</v>
      </c>
      <c r="AG16" s="73" t="e">
        <f t="shared" si="2"/>
        <v>#VALUE!</v>
      </c>
      <c r="AH16" s="70" t="s">
        <v>235</v>
      </c>
      <c r="AI16" s="71" t="e">
        <f>SUMIFS([1]Input!$AC:$AC,[1]Input!$A:$A,[1]Comparação!$AH$1,[1]Input!$E:$E,[1]Comparação!$AH$2,[1]Input!$F:$F,[1]Comparação!AH16)</f>
        <v>#VALUE!</v>
      </c>
      <c r="AJ16" s="74" t="e">
        <f>SUMIFS([1]Input!$M:$M,[1]Input!$A:$A,[1]Comparação!$AH$1,[1]Input!$E:$E,[1]Comparação!$AH$2,[1]Input!$F:$F,[1]Comparação!AH16)</f>
        <v>#VALUE!</v>
      </c>
      <c r="AK16" s="73" t="e">
        <f t="shared" si="3"/>
        <v>#VALUE!</v>
      </c>
      <c r="AL16" s="70" t="s">
        <v>235</v>
      </c>
      <c r="AM16" s="71" t="e">
        <f>SUMIFS([1]Input!$AC:$AC,[1]Input!$A:$A,[1]Comparação!$AL$1,[1]Input!$E:$E,[1]Comparação!$AL$2,[1]Input!$F:$F,[1]Comparação!AL16)</f>
        <v>#VALUE!</v>
      </c>
      <c r="AN16" s="74" t="e">
        <f>SUMIFS([1]Input!$M:$M,[1]Input!$A:$A,[1]Comparação!$AL$1,[1]Input!$E:$E,[1]Comparação!$AL$2,[1]Input!$F:$F,[1]Comparação!AL16)</f>
        <v>#VALUE!</v>
      </c>
      <c r="AO16" s="73" t="e">
        <f t="shared" si="4"/>
        <v>#VALUE!</v>
      </c>
      <c r="AP16" s="70" t="s">
        <v>235</v>
      </c>
      <c r="AQ16" s="71" t="e">
        <f>SUMIFS([1]Input!$AC:$AC,[1]Input!$A:$A,[1]Comparação!$AP$1,[1]Input!$E:$E,[1]Comparação!$AP$2,[1]Input!$F:$F,[1]Comparação!AP16)</f>
        <v>#VALUE!</v>
      </c>
      <c r="AR16" s="74" t="e">
        <f>SUMIFS([1]Input!$M:$M,[1]Input!$A:$A,[1]Comparação!$AP$1,[1]Input!$E:$E,[1]Comparação!$AP$2,[1]Input!$F:$F,[1]Comparação!AP16)</f>
        <v>#VALUE!</v>
      </c>
      <c r="AS16" s="73" t="e">
        <f t="shared" si="5"/>
        <v>#VALUE!</v>
      </c>
      <c r="AT16" s="70" t="s">
        <v>235</v>
      </c>
      <c r="AU16" s="71" t="e">
        <f>SUMIFS([1]Input!$AC:$AC,[1]Input!$A:$A,[1]Comparação!$AT$1,[1]Input!$E:$E,[1]Comparação!$AT$2,[1]Input!$F:$F,[1]Comparação!AT16)</f>
        <v>#VALUE!</v>
      </c>
      <c r="AV16" s="74" t="e">
        <f>SUMIFS([1]Input!$M:$M,[1]Input!$A:$A,[1]Comparação!$AT$1,[1]Input!$E:$E,[1]Comparação!$AT$2,[1]Input!$F:$F,[1]Comparação!AT16)</f>
        <v>#VALUE!</v>
      </c>
      <c r="AW16" s="73" t="e">
        <f t="shared" si="6"/>
        <v>#VALUE!</v>
      </c>
      <c r="AY16" s="70" t="s">
        <v>235</v>
      </c>
      <c r="AZ16" s="75"/>
      <c r="BA16" s="75"/>
      <c r="BB16" s="75"/>
      <c r="BC16" s="3"/>
    </row>
    <row r="17" spans="2:55" hidden="1" outlineLevel="1" x14ac:dyDescent="0.3">
      <c r="B17" s="70" t="s">
        <v>46</v>
      </c>
      <c r="C17" s="71">
        <f>SUMIFS(Input!$AA:$AA,Input!$A:$A,Comparação!$B$1,Input!$E:$E,Comparação!$B$2,Input!$F:$F,Comparação!B17)</f>
        <v>0</v>
      </c>
      <c r="D17" s="72">
        <f>SUMIFS(Input!$K:$K,Input!$A:$A,Comparação!$B$1,Input!$E:$E,Comparação!$B$2,Input!$F:$F,Comparação!B17)</f>
        <v>0</v>
      </c>
      <c r="E17" s="73"/>
      <c r="F17" s="70" t="s">
        <v>46</v>
      </c>
      <c r="G17" s="71">
        <f>SUMIFS(Input!$AA:$AA,Input!$A:$A,$F$1,Input!$E:$E,Comparação!$F$2,Input!$F:$F,Comparação!F17)</f>
        <v>0</v>
      </c>
      <c r="H17" s="74">
        <f>SUMIFS(Input!$K:$K,Input!$A:$A,$F$1,Input!$E:$E,$F$2,Input!$F:$F,Comparação!F17)</f>
        <v>0</v>
      </c>
      <c r="I17" s="73"/>
      <c r="J17" s="70" t="s">
        <v>46</v>
      </c>
      <c r="K17" s="71">
        <f>SUMIFS(Input!$AA:$AA,Input!$A:$A,$J$1,Input!$E:$E,Comparação!$J$2,Input!$F:$F,Comparação!J17)</f>
        <v>0</v>
      </c>
      <c r="L17" s="74">
        <f>SUMIFS(Input!$K:$K,Input!$A:$A,$J$1,Input!$E:$E,$J$2,Input!$F:$F,Comparação!J17)</f>
        <v>0</v>
      </c>
      <c r="M17" s="73" t="str">
        <f t="shared" si="7"/>
        <v/>
      </c>
      <c r="N17" s="70" t="s">
        <v>46</v>
      </c>
      <c r="O17" s="71">
        <f>SUMIFS(Input!$AA:$AA,Input!$A:$A,$N$1,Input!$E:$E,Comparação!$N$2,Input!$F:$F,Comparação!N17)</f>
        <v>0</v>
      </c>
      <c r="P17" s="74">
        <f>SUMIFS(Input!$K:$K,Input!$A:$A,$N$1,Input!$E:$E,$N$2,Input!$F:$F,Comparação!N17)</f>
        <v>0</v>
      </c>
      <c r="Q17" s="73" t="str">
        <f t="shared" si="8"/>
        <v/>
      </c>
      <c r="R17" s="70" t="s">
        <v>46</v>
      </c>
      <c r="S17" s="71">
        <f>SUMIFS(Input!$AA:$AA,Input!$A:$A,$R$1,Input!$E:$E,Comparação!$R$2,Input!$F:$F,Comparação!R17)</f>
        <v>0</v>
      </c>
      <c r="T17" s="74">
        <f>SUMIFS(Input!$K:$K,Input!$A:$A,$R$1,Input!$E:$E,$R$2,Input!$F:$F,Comparação!R17)</f>
        <v>0</v>
      </c>
      <c r="U17" s="73" t="str">
        <f t="shared" si="9"/>
        <v/>
      </c>
      <c r="V17" s="70" t="s">
        <v>46</v>
      </c>
      <c r="W17" s="71" t="e">
        <f>SUMIFS([1]Input!$AC:$AC,[1]Input!$A:$A,[1]Comparação!$V$1,[1]Input!$E:$E,[1]Comparação!$V$2,[1]Input!$F:$F,[1]Comparação!V17)</f>
        <v>#VALUE!</v>
      </c>
      <c r="X17" s="74" t="e">
        <f>SUMIFS([1]Input!$M:$M,[1]Input!$A:$A,[1]Comparação!$V$1,[1]Input!$E:$E,[1]Comparação!$V$2,[1]Input!$F:$F,[1]Comparação!V17)</f>
        <v>#VALUE!</v>
      </c>
      <c r="Y17" s="73" t="e">
        <f t="shared" si="0"/>
        <v>#VALUE!</v>
      </c>
      <c r="Z17" s="70" t="s">
        <v>46</v>
      </c>
      <c r="AA17" s="71" t="e">
        <f>SUMIFS([1]Input!$AC:$AC,[1]Input!$A:$A,[1]Comparação!$Z$1,[1]Input!$E:$E,[1]Comparação!$Z$2,[1]Input!$F:$F,[1]Comparação!Z17)</f>
        <v>#VALUE!</v>
      </c>
      <c r="AB17" s="74" t="e">
        <f>SUMIFS([1]Input!$M:$M,[1]Input!$A:$A,[1]Comparação!$Z$1,[1]Input!$E:$E,[1]Comparação!$Z$2,[1]Input!$F:$F,[1]Comparação!Z17)</f>
        <v>#VALUE!</v>
      </c>
      <c r="AC17" s="73" t="e">
        <f t="shared" si="1"/>
        <v>#VALUE!</v>
      </c>
      <c r="AD17" s="70" t="s">
        <v>46</v>
      </c>
      <c r="AE17" s="71" t="e">
        <f>SUMIFS([1]Input!$AC:$AC,[1]Input!$A:$A,[1]Comparação!$AD$1,[1]Input!$E:$E,[1]Comparação!$AD$2,[1]Input!$F:$F,[1]Comparação!AD17)</f>
        <v>#VALUE!</v>
      </c>
      <c r="AF17" s="74" t="e">
        <f>SUMIFS([1]Input!$M:$M,[1]Input!$A:$A,[1]Comparação!$AD$1,[1]Input!$E:$E,[1]Comparação!$AD$2,[1]Input!$F:$F,[1]Comparação!AD17)</f>
        <v>#VALUE!</v>
      </c>
      <c r="AG17" s="73" t="e">
        <f t="shared" si="2"/>
        <v>#VALUE!</v>
      </c>
      <c r="AH17" s="70" t="s">
        <v>46</v>
      </c>
      <c r="AI17" s="71" t="e">
        <f>SUMIFS([1]Input!$AC:$AC,[1]Input!$A:$A,[1]Comparação!$AH$1,[1]Input!$E:$E,[1]Comparação!$AH$2,[1]Input!$F:$F,[1]Comparação!AH17)</f>
        <v>#VALUE!</v>
      </c>
      <c r="AJ17" s="74" t="e">
        <f>SUMIFS([1]Input!$M:$M,[1]Input!$A:$A,[1]Comparação!$AH$1,[1]Input!$E:$E,[1]Comparação!$AH$2,[1]Input!$F:$F,[1]Comparação!AH17)</f>
        <v>#VALUE!</v>
      </c>
      <c r="AK17" s="73" t="e">
        <f t="shared" si="3"/>
        <v>#VALUE!</v>
      </c>
      <c r="AL17" s="70" t="s">
        <v>46</v>
      </c>
      <c r="AM17" s="71" t="e">
        <f>SUMIFS([1]Input!$AC:$AC,[1]Input!$A:$A,[1]Comparação!$AL$1,[1]Input!$E:$E,[1]Comparação!$AL$2,[1]Input!$F:$F,[1]Comparação!AL17)</f>
        <v>#VALUE!</v>
      </c>
      <c r="AN17" s="74" t="e">
        <f>SUMIFS([1]Input!$M:$M,[1]Input!$A:$A,[1]Comparação!$AL$1,[1]Input!$E:$E,[1]Comparação!$AL$2,[1]Input!$F:$F,[1]Comparação!AL17)</f>
        <v>#VALUE!</v>
      </c>
      <c r="AO17" s="73" t="e">
        <f t="shared" si="4"/>
        <v>#VALUE!</v>
      </c>
      <c r="AP17" s="70" t="s">
        <v>46</v>
      </c>
      <c r="AQ17" s="71" t="e">
        <f>SUMIFS([1]Input!$AC:$AC,[1]Input!$A:$A,[1]Comparação!$AP$1,[1]Input!$E:$E,[1]Comparação!$AP$2,[1]Input!$F:$F,[1]Comparação!AP17)</f>
        <v>#VALUE!</v>
      </c>
      <c r="AR17" s="74" t="e">
        <f>SUMIFS([1]Input!$M:$M,[1]Input!$A:$A,[1]Comparação!$AP$1,[1]Input!$E:$E,[1]Comparação!$AP$2,[1]Input!$F:$F,[1]Comparação!AP17)</f>
        <v>#VALUE!</v>
      </c>
      <c r="AS17" s="73" t="e">
        <f t="shared" si="5"/>
        <v>#VALUE!</v>
      </c>
      <c r="AT17" s="70" t="s">
        <v>46</v>
      </c>
      <c r="AU17" s="71" t="e">
        <f>SUMIFS([1]Input!$AC:$AC,[1]Input!$A:$A,[1]Comparação!$AT$1,[1]Input!$E:$E,[1]Comparação!$AT$2,[1]Input!$F:$F,[1]Comparação!AT17)</f>
        <v>#VALUE!</v>
      </c>
      <c r="AV17" s="74" t="e">
        <f>SUMIFS([1]Input!$M:$M,[1]Input!$A:$A,[1]Comparação!$AT$1,[1]Input!$E:$E,[1]Comparação!$AT$2,[1]Input!$F:$F,[1]Comparação!AT17)</f>
        <v>#VALUE!</v>
      </c>
      <c r="AW17" s="73" t="e">
        <f t="shared" si="6"/>
        <v>#VALUE!</v>
      </c>
      <c r="AY17" s="70" t="s">
        <v>46</v>
      </c>
      <c r="AZ17" s="75"/>
      <c r="BA17" s="75"/>
      <c r="BB17" s="75"/>
      <c r="BC17" s="3"/>
    </row>
    <row r="18" spans="2:55" hidden="1" outlineLevel="1" x14ac:dyDescent="0.3">
      <c r="B18" s="70" t="s">
        <v>44</v>
      </c>
      <c r="C18" s="71">
        <f>SUMIFS(Input!$AA:$AA,Input!$A:$A,Comparação!$B$1,Input!$E:$E,Comparação!$B$2,Input!$F:$F,Comparação!B18)</f>
        <v>0</v>
      </c>
      <c r="D18" s="72">
        <f>SUMIFS(Input!$K:$K,Input!$A:$A,Comparação!$B$1,Input!$E:$E,Comparação!$B$2,Input!$F:$F,Comparação!B18)</f>
        <v>0</v>
      </c>
      <c r="E18" s="73"/>
      <c r="F18" s="70" t="s">
        <v>44</v>
      </c>
      <c r="G18" s="71">
        <f>SUMIFS(Input!$AA:$AA,Input!$A:$A,$F$1,Input!$E:$E,Comparação!$F$2,Input!$F:$F,Comparação!F18)</f>
        <v>0</v>
      </c>
      <c r="H18" s="74">
        <f>SUMIFS(Input!$K:$K,Input!$A:$A,$F$1,Input!$E:$E,$F$2,Input!$F:$F,Comparação!F18)</f>
        <v>0</v>
      </c>
      <c r="I18" s="73"/>
      <c r="J18" s="70" t="s">
        <v>44</v>
      </c>
      <c r="K18" s="71">
        <f>SUMIFS(Input!$AA:$AA,Input!$A:$A,$J$1,Input!$E:$E,Comparação!$J$2,Input!$F:$F,Comparação!J18)</f>
        <v>0</v>
      </c>
      <c r="L18" s="74">
        <f>SUMIFS(Input!$K:$K,Input!$A:$A,$J$1,Input!$E:$E,$J$2,Input!$F:$F,Comparação!J18)</f>
        <v>0</v>
      </c>
      <c r="M18" s="73" t="str">
        <f t="shared" si="7"/>
        <v/>
      </c>
      <c r="N18" s="70" t="s">
        <v>44</v>
      </c>
      <c r="O18" s="71">
        <f>SUMIFS(Input!$AA:$AA,Input!$A:$A,$N$1,Input!$E:$E,Comparação!$N$2,Input!$F:$F,Comparação!N18)</f>
        <v>0</v>
      </c>
      <c r="P18" s="74">
        <f>SUMIFS(Input!$K:$K,Input!$A:$A,$N$1,Input!$E:$E,$N$2,Input!$F:$F,Comparação!N18)</f>
        <v>0</v>
      </c>
      <c r="Q18" s="73" t="str">
        <f t="shared" si="8"/>
        <v/>
      </c>
      <c r="R18" s="70" t="s">
        <v>44</v>
      </c>
      <c r="S18" s="71">
        <f>SUMIFS(Input!$AA:$AA,Input!$A:$A,$R$1,Input!$E:$E,Comparação!$R$2,Input!$F:$F,Comparação!R18)</f>
        <v>0</v>
      </c>
      <c r="T18" s="74">
        <f>SUMIFS(Input!$K:$K,Input!$A:$A,$R$1,Input!$E:$E,$R$2,Input!$F:$F,Comparação!R18)</f>
        <v>0</v>
      </c>
      <c r="U18" s="73" t="str">
        <f t="shared" si="9"/>
        <v/>
      </c>
      <c r="V18" s="70" t="s">
        <v>44</v>
      </c>
      <c r="W18" s="71" t="e">
        <f>SUMIFS([1]Input!$AC:$AC,[1]Input!$A:$A,[1]Comparação!$V$1,[1]Input!$E:$E,[1]Comparação!$V$2,[1]Input!$F:$F,[1]Comparação!V18)</f>
        <v>#VALUE!</v>
      </c>
      <c r="X18" s="74" t="e">
        <f>SUMIFS([1]Input!$M:$M,[1]Input!$A:$A,[1]Comparação!$V$1,[1]Input!$E:$E,[1]Comparação!$V$2,[1]Input!$F:$F,[1]Comparação!V18)</f>
        <v>#VALUE!</v>
      </c>
      <c r="Y18" s="73" t="e">
        <f t="shared" si="0"/>
        <v>#VALUE!</v>
      </c>
      <c r="Z18" s="70" t="s">
        <v>44</v>
      </c>
      <c r="AA18" s="71" t="e">
        <f>SUMIFS([1]Input!$AC:$AC,[1]Input!$A:$A,[1]Comparação!$Z$1,[1]Input!$E:$E,[1]Comparação!$Z$2,[1]Input!$F:$F,[1]Comparação!Z18)</f>
        <v>#VALUE!</v>
      </c>
      <c r="AB18" s="74" t="e">
        <f>SUMIFS([1]Input!$M:$M,[1]Input!$A:$A,[1]Comparação!$Z$1,[1]Input!$E:$E,[1]Comparação!$Z$2,[1]Input!$F:$F,[1]Comparação!Z18)</f>
        <v>#VALUE!</v>
      </c>
      <c r="AC18" s="73" t="e">
        <f t="shared" si="1"/>
        <v>#VALUE!</v>
      </c>
      <c r="AD18" s="70" t="s">
        <v>44</v>
      </c>
      <c r="AE18" s="71" t="e">
        <f>SUMIFS([1]Input!$AC:$AC,[1]Input!$A:$A,[1]Comparação!$AD$1,[1]Input!$E:$E,[1]Comparação!$AD$2,[1]Input!$F:$F,[1]Comparação!AD18)</f>
        <v>#VALUE!</v>
      </c>
      <c r="AF18" s="74" t="e">
        <f>SUMIFS([1]Input!$M:$M,[1]Input!$A:$A,[1]Comparação!$AD$1,[1]Input!$E:$E,[1]Comparação!$AD$2,[1]Input!$F:$F,[1]Comparação!AD18)</f>
        <v>#VALUE!</v>
      </c>
      <c r="AG18" s="73" t="e">
        <f t="shared" si="2"/>
        <v>#VALUE!</v>
      </c>
      <c r="AH18" s="70" t="s">
        <v>44</v>
      </c>
      <c r="AI18" s="71" t="e">
        <f>SUMIFS([1]Input!$AC:$AC,[1]Input!$A:$A,[1]Comparação!$AH$1,[1]Input!$E:$E,[1]Comparação!$AH$2,[1]Input!$F:$F,[1]Comparação!AH18)</f>
        <v>#VALUE!</v>
      </c>
      <c r="AJ18" s="74" t="e">
        <f>SUMIFS([1]Input!$M:$M,[1]Input!$A:$A,[1]Comparação!$AH$1,[1]Input!$E:$E,[1]Comparação!$AH$2,[1]Input!$F:$F,[1]Comparação!AH18)</f>
        <v>#VALUE!</v>
      </c>
      <c r="AK18" s="73" t="e">
        <f t="shared" si="3"/>
        <v>#VALUE!</v>
      </c>
      <c r="AL18" s="70" t="s">
        <v>44</v>
      </c>
      <c r="AM18" s="71" t="e">
        <f>SUMIFS([1]Input!$AC:$AC,[1]Input!$A:$A,[1]Comparação!$AL$1,[1]Input!$E:$E,[1]Comparação!$AL$2,[1]Input!$F:$F,[1]Comparação!AL18)</f>
        <v>#VALUE!</v>
      </c>
      <c r="AN18" s="74" t="e">
        <f>SUMIFS([1]Input!$M:$M,[1]Input!$A:$A,[1]Comparação!$AL$1,[1]Input!$E:$E,[1]Comparação!$AL$2,[1]Input!$F:$F,[1]Comparação!AL18)</f>
        <v>#VALUE!</v>
      </c>
      <c r="AO18" s="73" t="e">
        <f t="shared" si="4"/>
        <v>#VALUE!</v>
      </c>
      <c r="AP18" s="70" t="s">
        <v>44</v>
      </c>
      <c r="AQ18" s="71" t="e">
        <f>SUMIFS([1]Input!$AC:$AC,[1]Input!$A:$A,[1]Comparação!$AP$1,[1]Input!$E:$E,[1]Comparação!$AP$2,[1]Input!$F:$F,[1]Comparação!AP18)</f>
        <v>#VALUE!</v>
      </c>
      <c r="AR18" s="74" t="e">
        <f>SUMIFS([1]Input!$M:$M,[1]Input!$A:$A,[1]Comparação!$AP$1,[1]Input!$E:$E,[1]Comparação!$AP$2,[1]Input!$F:$F,[1]Comparação!AP18)</f>
        <v>#VALUE!</v>
      </c>
      <c r="AS18" s="73" t="e">
        <f t="shared" si="5"/>
        <v>#VALUE!</v>
      </c>
      <c r="AT18" s="70" t="s">
        <v>44</v>
      </c>
      <c r="AU18" s="71" t="e">
        <f>SUMIFS([1]Input!$AC:$AC,[1]Input!$A:$A,[1]Comparação!$AT$1,[1]Input!$E:$E,[1]Comparação!$AT$2,[1]Input!$F:$F,[1]Comparação!AT18)</f>
        <v>#VALUE!</v>
      </c>
      <c r="AV18" s="74" t="e">
        <f>SUMIFS([1]Input!$M:$M,[1]Input!$A:$A,[1]Comparação!$AT$1,[1]Input!$E:$E,[1]Comparação!$AT$2,[1]Input!$F:$F,[1]Comparação!AT18)</f>
        <v>#VALUE!</v>
      </c>
      <c r="AW18" s="73" t="e">
        <f t="shared" si="6"/>
        <v>#VALUE!</v>
      </c>
      <c r="AY18" s="70" t="s">
        <v>44</v>
      </c>
      <c r="AZ18" s="75"/>
      <c r="BA18" s="75"/>
      <c r="BB18" s="75"/>
      <c r="BC18" s="3"/>
    </row>
    <row r="19" spans="2:55" hidden="1" outlineLevel="1" x14ac:dyDescent="0.3">
      <c r="B19" s="70" t="s">
        <v>32</v>
      </c>
      <c r="C19" s="71">
        <f>SUMIFS(Input!$AA:$AA,Input!$A:$A,Comparação!$B$1,Input!$E:$E,Comparação!$B$2,Input!$F:$F,Comparação!B19)</f>
        <v>0</v>
      </c>
      <c r="D19" s="72">
        <f>SUMIFS(Input!$K:$K,Input!$A:$A,Comparação!$B$1,Input!$E:$E,Comparação!$B$2,Input!$F:$F,Comparação!B19)</f>
        <v>0</v>
      </c>
      <c r="E19" s="73"/>
      <c r="F19" s="70" t="s">
        <v>32</v>
      </c>
      <c r="G19" s="71">
        <f>SUMIFS(Input!$AA:$AA,Input!$A:$A,$F$1,Input!$E:$E,Comparação!$F$2,Input!$F:$F,Comparação!F19)</f>
        <v>0</v>
      </c>
      <c r="H19" s="74">
        <f>SUMIFS(Input!$K:$K,Input!$A:$A,$F$1,Input!$E:$E,$F$2,Input!$F:$F,Comparação!F19)</f>
        <v>0</v>
      </c>
      <c r="I19" s="73"/>
      <c r="J19" s="70" t="s">
        <v>32</v>
      </c>
      <c r="K19" s="71">
        <f>SUMIFS(Input!$AA:$AA,Input!$A:$A,$J$1,Input!$E:$E,Comparação!$J$2,Input!$F:$F,Comparação!J19)</f>
        <v>0</v>
      </c>
      <c r="L19" s="74">
        <f>SUMIFS(Input!$K:$K,Input!$A:$A,$J$1,Input!$E:$E,$J$2,Input!$F:$F,Comparação!J19)</f>
        <v>0</v>
      </c>
      <c r="M19" s="73" t="str">
        <f t="shared" si="7"/>
        <v/>
      </c>
      <c r="N19" s="70" t="s">
        <v>32</v>
      </c>
      <c r="O19" s="71">
        <f>SUMIFS(Input!$AA:$AA,Input!$A:$A,$N$1,Input!$E:$E,Comparação!$N$2,Input!$F:$F,Comparação!N19)</f>
        <v>0</v>
      </c>
      <c r="P19" s="74">
        <f>SUMIFS(Input!$K:$K,Input!$A:$A,$N$1,Input!$E:$E,$N$2,Input!$F:$F,Comparação!N19)</f>
        <v>0</v>
      </c>
      <c r="Q19" s="73" t="str">
        <f t="shared" si="8"/>
        <v/>
      </c>
      <c r="R19" s="70" t="s">
        <v>32</v>
      </c>
      <c r="S19" s="71">
        <f>SUMIFS(Input!$AA:$AA,Input!$A:$A,$R$1,Input!$E:$E,Comparação!$R$2,Input!$F:$F,Comparação!R19)</f>
        <v>0</v>
      </c>
      <c r="T19" s="74">
        <f>SUMIFS(Input!$K:$K,Input!$A:$A,$R$1,Input!$E:$E,$R$2,Input!$F:$F,Comparação!R19)</f>
        <v>0</v>
      </c>
      <c r="U19" s="73" t="str">
        <f t="shared" si="9"/>
        <v/>
      </c>
      <c r="V19" s="70" t="s">
        <v>32</v>
      </c>
      <c r="W19" s="71" t="e">
        <f>SUMIFS([1]Input!$AC:$AC,[1]Input!$A:$A,[1]Comparação!$V$1,[1]Input!$E:$E,[1]Comparação!$V$2,[1]Input!$F:$F,[1]Comparação!V19)</f>
        <v>#VALUE!</v>
      </c>
      <c r="X19" s="74" t="e">
        <f>SUMIFS([1]Input!$M:$M,[1]Input!$A:$A,[1]Comparação!$V$1,[1]Input!$E:$E,[1]Comparação!$V$2,[1]Input!$F:$F,[1]Comparação!V19)</f>
        <v>#VALUE!</v>
      </c>
      <c r="Y19" s="73" t="e">
        <f t="shared" si="0"/>
        <v>#VALUE!</v>
      </c>
      <c r="Z19" s="70" t="s">
        <v>32</v>
      </c>
      <c r="AA19" s="71" t="e">
        <f>SUMIFS([1]Input!$AC:$AC,[1]Input!$A:$A,[1]Comparação!$Z$1,[1]Input!$E:$E,[1]Comparação!$Z$2,[1]Input!$F:$F,[1]Comparação!Z19)</f>
        <v>#VALUE!</v>
      </c>
      <c r="AB19" s="74" t="e">
        <f>SUMIFS([1]Input!$M:$M,[1]Input!$A:$A,[1]Comparação!$Z$1,[1]Input!$E:$E,[1]Comparação!$Z$2,[1]Input!$F:$F,[1]Comparação!Z19)</f>
        <v>#VALUE!</v>
      </c>
      <c r="AC19" s="73" t="e">
        <f t="shared" si="1"/>
        <v>#VALUE!</v>
      </c>
      <c r="AD19" s="70" t="s">
        <v>32</v>
      </c>
      <c r="AE19" s="71" t="e">
        <f>SUMIFS([1]Input!$AC:$AC,[1]Input!$A:$A,[1]Comparação!$AD$1,[1]Input!$E:$E,[1]Comparação!$AD$2,[1]Input!$F:$F,[1]Comparação!AD19)</f>
        <v>#VALUE!</v>
      </c>
      <c r="AF19" s="74" t="e">
        <f>SUMIFS([1]Input!$M:$M,[1]Input!$A:$A,[1]Comparação!$AD$1,[1]Input!$E:$E,[1]Comparação!$AD$2,[1]Input!$F:$F,[1]Comparação!AD19)</f>
        <v>#VALUE!</v>
      </c>
      <c r="AG19" s="73" t="e">
        <f t="shared" si="2"/>
        <v>#VALUE!</v>
      </c>
      <c r="AH19" s="70" t="s">
        <v>32</v>
      </c>
      <c r="AI19" s="71" t="e">
        <f>SUMIFS([1]Input!$AC:$AC,[1]Input!$A:$A,[1]Comparação!$AH$1,[1]Input!$E:$E,[1]Comparação!$AH$2,[1]Input!$F:$F,[1]Comparação!AH19)</f>
        <v>#VALUE!</v>
      </c>
      <c r="AJ19" s="74" t="e">
        <f>SUMIFS([1]Input!$M:$M,[1]Input!$A:$A,[1]Comparação!$AH$1,[1]Input!$E:$E,[1]Comparação!$AH$2,[1]Input!$F:$F,[1]Comparação!AH19)</f>
        <v>#VALUE!</v>
      </c>
      <c r="AK19" s="73" t="e">
        <f t="shared" si="3"/>
        <v>#VALUE!</v>
      </c>
      <c r="AL19" s="70" t="s">
        <v>32</v>
      </c>
      <c r="AM19" s="71" t="e">
        <f>SUMIFS([1]Input!$AC:$AC,[1]Input!$A:$A,[1]Comparação!$AL$1,[1]Input!$E:$E,[1]Comparação!$AL$2,[1]Input!$F:$F,[1]Comparação!AL19)</f>
        <v>#VALUE!</v>
      </c>
      <c r="AN19" s="74" t="e">
        <f>SUMIFS([1]Input!$M:$M,[1]Input!$A:$A,[1]Comparação!$AL$1,[1]Input!$E:$E,[1]Comparação!$AL$2,[1]Input!$F:$F,[1]Comparação!AL19)</f>
        <v>#VALUE!</v>
      </c>
      <c r="AO19" s="73" t="e">
        <f t="shared" si="4"/>
        <v>#VALUE!</v>
      </c>
      <c r="AP19" s="70" t="s">
        <v>32</v>
      </c>
      <c r="AQ19" s="71" t="e">
        <f>SUMIFS([1]Input!$AC:$AC,[1]Input!$A:$A,[1]Comparação!$AP$1,[1]Input!$E:$E,[1]Comparação!$AP$2,[1]Input!$F:$F,[1]Comparação!AP19)</f>
        <v>#VALUE!</v>
      </c>
      <c r="AR19" s="74" t="e">
        <f>SUMIFS([1]Input!$M:$M,[1]Input!$A:$A,[1]Comparação!$AP$1,[1]Input!$E:$E,[1]Comparação!$AP$2,[1]Input!$F:$F,[1]Comparação!AP19)</f>
        <v>#VALUE!</v>
      </c>
      <c r="AS19" s="73" t="e">
        <f t="shared" si="5"/>
        <v>#VALUE!</v>
      </c>
      <c r="AT19" s="70" t="s">
        <v>32</v>
      </c>
      <c r="AU19" s="71" t="e">
        <f>SUMIFS([1]Input!$AC:$AC,[1]Input!$A:$A,[1]Comparação!$AT$1,[1]Input!$E:$E,[1]Comparação!$AT$2,[1]Input!$F:$F,[1]Comparação!AT19)</f>
        <v>#VALUE!</v>
      </c>
      <c r="AV19" s="74" t="e">
        <f>SUMIFS([1]Input!$M:$M,[1]Input!$A:$A,[1]Comparação!$AT$1,[1]Input!$E:$E,[1]Comparação!$AT$2,[1]Input!$F:$F,[1]Comparação!AT19)</f>
        <v>#VALUE!</v>
      </c>
      <c r="AW19" s="73" t="e">
        <f t="shared" si="6"/>
        <v>#VALUE!</v>
      </c>
      <c r="AY19" s="70" t="s">
        <v>32</v>
      </c>
      <c r="AZ19" s="75"/>
      <c r="BA19" s="75"/>
      <c r="BB19" s="75"/>
      <c r="BC19" s="3"/>
    </row>
    <row r="20" spans="2:55" hidden="1" outlineLevel="1" x14ac:dyDescent="0.3">
      <c r="B20" s="70" t="s">
        <v>51</v>
      </c>
      <c r="C20" s="71">
        <f>SUMIFS(Input!$AA:$AA,Input!$A:$A,Comparação!$B$1,Input!$E:$E,Comparação!$B$2,Input!$F:$F,Comparação!B20)</f>
        <v>0</v>
      </c>
      <c r="D20" s="72">
        <f>SUMIFS(Input!$K:$K,Input!$A:$A,Comparação!$B$1,Input!$E:$E,Comparação!$B$2,Input!$F:$F,Comparação!B20)</f>
        <v>0</v>
      </c>
      <c r="E20" s="73"/>
      <c r="F20" s="70" t="s">
        <v>51</v>
      </c>
      <c r="G20" s="71">
        <f>SUMIFS(Input!$AA:$AA,Input!$A:$A,$F$1,Input!$E:$E,Comparação!$F$2,Input!$F:$F,Comparação!F20)</f>
        <v>0</v>
      </c>
      <c r="H20" s="74">
        <f>SUMIFS(Input!$K:$K,Input!$A:$A,$F$1,Input!$E:$E,$F$2,Input!$F:$F,Comparação!F20)</f>
        <v>0</v>
      </c>
      <c r="I20" s="73"/>
      <c r="J20" s="70" t="s">
        <v>51</v>
      </c>
      <c r="K20" s="71">
        <f>SUMIFS(Input!$AA:$AA,Input!$A:$A,$J$1,Input!$E:$E,Comparação!$J$2,Input!$F:$F,Comparação!J20)</f>
        <v>0</v>
      </c>
      <c r="L20" s="74">
        <f>SUMIFS(Input!$K:$K,Input!$A:$A,$J$1,Input!$E:$E,$J$2,Input!$F:$F,Comparação!J20)</f>
        <v>0</v>
      </c>
      <c r="M20" s="73" t="str">
        <f t="shared" si="7"/>
        <v/>
      </c>
      <c r="N20" s="70" t="s">
        <v>51</v>
      </c>
      <c r="O20" s="71">
        <f>SUMIFS(Input!$AA:$AA,Input!$A:$A,$N$1,Input!$E:$E,Comparação!$N$2,Input!$F:$F,Comparação!N20)</f>
        <v>0</v>
      </c>
      <c r="P20" s="74">
        <f>SUMIFS(Input!$K:$K,Input!$A:$A,$N$1,Input!$E:$E,$N$2,Input!$F:$F,Comparação!N20)</f>
        <v>0</v>
      </c>
      <c r="Q20" s="73" t="str">
        <f t="shared" si="8"/>
        <v/>
      </c>
      <c r="R20" s="70" t="s">
        <v>51</v>
      </c>
      <c r="S20" s="71">
        <f>SUMIFS(Input!$AA:$AA,Input!$A:$A,$R$1,Input!$E:$E,Comparação!$R$2,Input!$F:$F,Comparação!R20)</f>
        <v>0</v>
      </c>
      <c r="T20" s="74">
        <f>SUMIFS(Input!$K:$K,Input!$A:$A,$R$1,Input!$E:$E,$R$2,Input!$F:$F,Comparação!R20)</f>
        <v>0</v>
      </c>
      <c r="U20" s="73" t="str">
        <f t="shared" si="9"/>
        <v/>
      </c>
      <c r="V20" s="70" t="s">
        <v>51</v>
      </c>
      <c r="W20" s="71" t="e">
        <f>SUMIFS([1]Input!$AC:$AC,[1]Input!$A:$A,[1]Comparação!$V$1,[1]Input!$E:$E,[1]Comparação!$V$2,[1]Input!$F:$F,[1]Comparação!V20)</f>
        <v>#VALUE!</v>
      </c>
      <c r="X20" s="74" t="e">
        <f>SUMIFS([1]Input!$M:$M,[1]Input!$A:$A,[1]Comparação!$V$1,[1]Input!$E:$E,[1]Comparação!$V$2,[1]Input!$F:$F,[1]Comparação!V20)</f>
        <v>#VALUE!</v>
      </c>
      <c r="Y20" s="73" t="e">
        <f t="shared" si="0"/>
        <v>#VALUE!</v>
      </c>
      <c r="Z20" s="70" t="s">
        <v>51</v>
      </c>
      <c r="AA20" s="71" t="e">
        <f>SUMIFS([1]Input!$AC:$AC,[1]Input!$A:$A,[1]Comparação!$Z$1,[1]Input!$E:$E,[1]Comparação!$Z$2,[1]Input!$F:$F,[1]Comparação!Z20)</f>
        <v>#VALUE!</v>
      </c>
      <c r="AB20" s="74" t="e">
        <f>SUMIFS([1]Input!$M:$M,[1]Input!$A:$A,[1]Comparação!$Z$1,[1]Input!$E:$E,[1]Comparação!$Z$2,[1]Input!$F:$F,[1]Comparação!Z20)</f>
        <v>#VALUE!</v>
      </c>
      <c r="AC20" s="73" t="e">
        <f t="shared" si="1"/>
        <v>#VALUE!</v>
      </c>
      <c r="AD20" s="70" t="s">
        <v>51</v>
      </c>
      <c r="AE20" s="71" t="e">
        <f>SUMIFS([1]Input!$AC:$AC,[1]Input!$A:$A,[1]Comparação!$AD$1,[1]Input!$E:$E,[1]Comparação!$AD$2,[1]Input!$F:$F,[1]Comparação!AD20)</f>
        <v>#VALUE!</v>
      </c>
      <c r="AF20" s="74" t="e">
        <f>SUMIFS([1]Input!$M:$M,[1]Input!$A:$A,[1]Comparação!$AD$1,[1]Input!$E:$E,[1]Comparação!$AD$2,[1]Input!$F:$F,[1]Comparação!AD20)</f>
        <v>#VALUE!</v>
      </c>
      <c r="AG20" s="73" t="e">
        <f t="shared" si="2"/>
        <v>#VALUE!</v>
      </c>
      <c r="AH20" s="70" t="s">
        <v>51</v>
      </c>
      <c r="AI20" s="71" t="e">
        <f>SUMIFS([1]Input!$AC:$AC,[1]Input!$A:$A,[1]Comparação!$AH$1,[1]Input!$E:$E,[1]Comparação!$AH$2,[1]Input!$F:$F,[1]Comparação!AH20)</f>
        <v>#VALUE!</v>
      </c>
      <c r="AJ20" s="74" t="e">
        <f>SUMIFS([1]Input!$M:$M,[1]Input!$A:$A,[1]Comparação!$AH$1,[1]Input!$E:$E,[1]Comparação!$AH$2,[1]Input!$F:$F,[1]Comparação!AH20)</f>
        <v>#VALUE!</v>
      </c>
      <c r="AK20" s="73" t="e">
        <f t="shared" si="3"/>
        <v>#VALUE!</v>
      </c>
      <c r="AL20" s="70" t="s">
        <v>51</v>
      </c>
      <c r="AM20" s="71" t="e">
        <f>SUMIFS([1]Input!$AC:$AC,[1]Input!$A:$A,[1]Comparação!$AL$1,[1]Input!$E:$E,[1]Comparação!$AL$2,[1]Input!$F:$F,[1]Comparação!AL20)</f>
        <v>#VALUE!</v>
      </c>
      <c r="AN20" s="74" t="e">
        <f>SUMIFS([1]Input!$M:$M,[1]Input!$A:$A,[1]Comparação!$AL$1,[1]Input!$E:$E,[1]Comparação!$AL$2,[1]Input!$F:$F,[1]Comparação!AL20)</f>
        <v>#VALUE!</v>
      </c>
      <c r="AO20" s="73" t="e">
        <f t="shared" si="4"/>
        <v>#VALUE!</v>
      </c>
      <c r="AP20" s="70" t="s">
        <v>51</v>
      </c>
      <c r="AQ20" s="71" t="e">
        <f>SUMIFS([1]Input!$AC:$AC,[1]Input!$A:$A,[1]Comparação!$AP$1,[1]Input!$E:$E,[1]Comparação!$AP$2,[1]Input!$F:$F,[1]Comparação!AP20)</f>
        <v>#VALUE!</v>
      </c>
      <c r="AR20" s="74" t="e">
        <f>SUMIFS([1]Input!$M:$M,[1]Input!$A:$A,[1]Comparação!$AP$1,[1]Input!$E:$E,[1]Comparação!$AP$2,[1]Input!$F:$F,[1]Comparação!AP20)</f>
        <v>#VALUE!</v>
      </c>
      <c r="AS20" s="73" t="e">
        <f t="shared" si="5"/>
        <v>#VALUE!</v>
      </c>
      <c r="AT20" s="70" t="s">
        <v>51</v>
      </c>
      <c r="AU20" s="71" t="e">
        <f>SUMIFS([1]Input!$AC:$AC,[1]Input!$A:$A,[1]Comparação!$AT$1,[1]Input!$E:$E,[1]Comparação!$AT$2,[1]Input!$F:$F,[1]Comparação!AT20)</f>
        <v>#VALUE!</v>
      </c>
      <c r="AV20" s="74" t="e">
        <f>SUMIFS([1]Input!$M:$M,[1]Input!$A:$A,[1]Comparação!$AT$1,[1]Input!$E:$E,[1]Comparação!$AT$2,[1]Input!$F:$F,[1]Comparação!AT20)</f>
        <v>#VALUE!</v>
      </c>
      <c r="AW20" s="73" t="e">
        <f t="shared" si="6"/>
        <v>#VALUE!</v>
      </c>
      <c r="AY20" s="70" t="s">
        <v>51</v>
      </c>
      <c r="AZ20" s="75"/>
      <c r="BA20" s="75"/>
      <c r="BB20" s="75"/>
      <c r="BC20" s="3"/>
    </row>
    <row r="21" spans="2:55" hidden="1" outlineLevel="1" x14ac:dyDescent="0.3">
      <c r="B21" s="70" t="s">
        <v>36</v>
      </c>
      <c r="C21" s="71">
        <f>SUMIFS(Input!$AA:$AA,Input!$A:$A,Comparação!$B$1,Input!$E:$E,Comparação!$B$2,Input!$F:$F,Comparação!B21)</f>
        <v>0</v>
      </c>
      <c r="D21" s="72">
        <f>SUMIFS(Input!$K:$K,Input!$A:$A,Comparação!$B$1,Input!$E:$E,Comparação!$B$2,Input!$F:$F,Comparação!B21)</f>
        <v>0</v>
      </c>
      <c r="E21" s="73"/>
      <c r="F21" s="70" t="s">
        <v>36</v>
      </c>
      <c r="G21" s="71">
        <f>SUMIFS(Input!$AA:$AA,Input!$A:$A,$F$1,Input!$E:$E,Comparação!$F$2,Input!$F:$F,Comparação!F21)</f>
        <v>0</v>
      </c>
      <c r="H21" s="74">
        <f>SUMIFS(Input!$K:$K,Input!$A:$A,$F$1,Input!$E:$E,$F$2,Input!$F:$F,Comparação!F21)</f>
        <v>0</v>
      </c>
      <c r="I21" s="73"/>
      <c r="J21" s="70" t="s">
        <v>36</v>
      </c>
      <c r="K21" s="71">
        <f>SUMIFS(Input!$AA:$AA,Input!$A:$A,$J$1,Input!$E:$E,Comparação!$J$2,Input!$F:$F,Comparação!J21)</f>
        <v>0</v>
      </c>
      <c r="L21" s="74">
        <f>SUMIFS(Input!$K:$K,Input!$A:$A,$J$1,Input!$E:$E,$J$2,Input!$F:$F,Comparação!J21)</f>
        <v>0</v>
      </c>
      <c r="M21" s="73" t="str">
        <f t="shared" si="7"/>
        <v/>
      </c>
      <c r="N21" s="70" t="s">
        <v>36</v>
      </c>
      <c r="O21" s="71">
        <f>SUMIFS(Input!$AA:$AA,Input!$A:$A,$N$1,Input!$E:$E,Comparação!$N$2,Input!$F:$F,Comparação!N21)</f>
        <v>0</v>
      </c>
      <c r="P21" s="74">
        <f>SUMIFS(Input!$K:$K,Input!$A:$A,$N$1,Input!$E:$E,$N$2,Input!$F:$F,Comparação!N21)</f>
        <v>0</v>
      </c>
      <c r="Q21" s="73" t="str">
        <f t="shared" si="8"/>
        <v/>
      </c>
      <c r="R21" s="70" t="s">
        <v>36</v>
      </c>
      <c r="S21" s="71">
        <f>SUMIFS(Input!$AA:$AA,Input!$A:$A,$R$1,Input!$E:$E,Comparação!$R$2,Input!$F:$F,Comparação!R21)</f>
        <v>0</v>
      </c>
      <c r="T21" s="74">
        <f>SUMIFS(Input!$K:$K,Input!$A:$A,$R$1,Input!$E:$E,$R$2,Input!$F:$F,Comparação!R21)</f>
        <v>0</v>
      </c>
      <c r="U21" s="73" t="str">
        <f t="shared" si="9"/>
        <v/>
      </c>
      <c r="V21" s="70" t="s">
        <v>36</v>
      </c>
      <c r="W21" s="71" t="e">
        <f>SUMIFS([1]Input!$AC:$AC,[1]Input!$A:$A,[1]Comparação!$V$1,[1]Input!$E:$E,[1]Comparação!$V$2,[1]Input!$F:$F,[1]Comparação!V21)</f>
        <v>#VALUE!</v>
      </c>
      <c r="X21" s="74" t="e">
        <f>SUMIFS([1]Input!$M:$M,[1]Input!$A:$A,[1]Comparação!$V$1,[1]Input!$E:$E,[1]Comparação!$V$2,[1]Input!$F:$F,[1]Comparação!V21)</f>
        <v>#VALUE!</v>
      </c>
      <c r="Y21" s="73" t="e">
        <f t="shared" si="0"/>
        <v>#VALUE!</v>
      </c>
      <c r="Z21" s="70" t="s">
        <v>36</v>
      </c>
      <c r="AA21" s="71" t="e">
        <f>SUMIFS([1]Input!$AC:$AC,[1]Input!$A:$A,[1]Comparação!$Z$1,[1]Input!$E:$E,[1]Comparação!$Z$2,[1]Input!$F:$F,[1]Comparação!Z21)</f>
        <v>#VALUE!</v>
      </c>
      <c r="AB21" s="74" t="e">
        <f>SUMIFS([1]Input!$M:$M,[1]Input!$A:$A,[1]Comparação!$Z$1,[1]Input!$E:$E,[1]Comparação!$Z$2,[1]Input!$F:$F,[1]Comparação!Z21)</f>
        <v>#VALUE!</v>
      </c>
      <c r="AC21" s="73" t="e">
        <f t="shared" si="1"/>
        <v>#VALUE!</v>
      </c>
      <c r="AD21" s="70" t="s">
        <v>36</v>
      </c>
      <c r="AE21" s="71" t="e">
        <f>SUMIFS([1]Input!$AC:$AC,[1]Input!$A:$A,[1]Comparação!$AD$1,[1]Input!$E:$E,[1]Comparação!$AD$2,[1]Input!$F:$F,[1]Comparação!AD21)</f>
        <v>#VALUE!</v>
      </c>
      <c r="AF21" s="74" t="e">
        <f>SUMIFS([1]Input!$M:$M,[1]Input!$A:$A,[1]Comparação!$AD$1,[1]Input!$E:$E,[1]Comparação!$AD$2,[1]Input!$F:$F,[1]Comparação!AD21)</f>
        <v>#VALUE!</v>
      </c>
      <c r="AG21" s="73" t="e">
        <f t="shared" si="2"/>
        <v>#VALUE!</v>
      </c>
      <c r="AH21" s="70" t="s">
        <v>36</v>
      </c>
      <c r="AI21" s="71" t="e">
        <f>SUMIFS([1]Input!$AC:$AC,[1]Input!$A:$A,[1]Comparação!$AH$1,[1]Input!$E:$E,[1]Comparação!$AH$2,[1]Input!$F:$F,[1]Comparação!AH21)</f>
        <v>#VALUE!</v>
      </c>
      <c r="AJ21" s="74" t="e">
        <f>SUMIFS([1]Input!$M:$M,[1]Input!$A:$A,[1]Comparação!$AH$1,[1]Input!$E:$E,[1]Comparação!$AH$2,[1]Input!$F:$F,[1]Comparação!AH21)</f>
        <v>#VALUE!</v>
      </c>
      <c r="AK21" s="73" t="e">
        <f t="shared" si="3"/>
        <v>#VALUE!</v>
      </c>
      <c r="AL21" s="70" t="s">
        <v>36</v>
      </c>
      <c r="AM21" s="71" t="e">
        <f>SUMIFS([1]Input!$AC:$AC,[1]Input!$A:$A,[1]Comparação!$AL$1,[1]Input!$E:$E,[1]Comparação!$AL$2,[1]Input!$F:$F,[1]Comparação!AL21)</f>
        <v>#VALUE!</v>
      </c>
      <c r="AN21" s="74" t="e">
        <f>SUMIFS([1]Input!$M:$M,[1]Input!$A:$A,[1]Comparação!$AL$1,[1]Input!$E:$E,[1]Comparação!$AL$2,[1]Input!$F:$F,[1]Comparação!AL21)</f>
        <v>#VALUE!</v>
      </c>
      <c r="AO21" s="73" t="e">
        <f t="shared" si="4"/>
        <v>#VALUE!</v>
      </c>
      <c r="AP21" s="70" t="s">
        <v>36</v>
      </c>
      <c r="AQ21" s="71" t="e">
        <f>SUMIFS([1]Input!$AC:$AC,[1]Input!$A:$A,[1]Comparação!$AP$1,[1]Input!$E:$E,[1]Comparação!$AP$2,[1]Input!$F:$F,[1]Comparação!AP21)</f>
        <v>#VALUE!</v>
      </c>
      <c r="AR21" s="74" t="e">
        <f>SUMIFS([1]Input!$M:$M,[1]Input!$A:$A,[1]Comparação!$AP$1,[1]Input!$E:$E,[1]Comparação!$AP$2,[1]Input!$F:$F,[1]Comparação!AP21)</f>
        <v>#VALUE!</v>
      </c>
      <c r="AS21" s="73" t="e">
        <f t="shared" si="5"/>
        <v>#VALUE!</v>
      </c>
      <c r="AT21" s="70" t="s">
        <v>36</v>
      </c>
      <c r="AU21" s="71" t="e">
        <f>SUMIFS([1]Input!$AC:$AC,[1]Input!$A:$A,[1]Comparação!$AT$1,[1]Input!$E:$E,[1]Comparação!$AT$2,[1]Input!$F:$F,[1]Comparação!AT21)</f>
        <v>#VALUE!</v>
      </c>
      <c r="AV21" s="74" t="e">
        <f>SUMIFS([1]Input!$M:$M,[1]Input!$A:$A,[1]Comparação!$AT$1,[1]Input!$E:$E,[1]Comparação!$AT$2,[1]Input!$F:$F,[1]Comparação!AT21)</f>
        <v>#VALUE!</v>
      </c>
      <c r="AW21" s="73" t="e">
        <f t="shared" si="6"/>
        <v>#VALUE!</v>
      </c>
      <c r="AY21" s="70" t="s">
        <v>36</v>
      </c>
      <c r="AZ21" s="75"/>
      <c r="BA21" s="75"/>
      <c r="BB21" s="75"/>
      <c r="BC21" s="3"/>
    </row>
    <row r="22" spans="2:55" hidden="1" outlineLevel="1" x14ac:dyDescent="0.3">
      <c r="B22" s="70" t="s">
        <v>30</v>
      </c>
      <c r="C22" s="71">
        <f>SUMIFS(Input!$AA:$AA,Input!$A:$A,Comparação!$B$1,Input!$E:$E,Comparação!$B$2,Input!$F:$F,Comparação!B22)</f>
        <v>0</v>
      </c>
      <c r="D22" s="72">
        <f>SUMIFS(Input!$K:$K,Input!$A:$A,Comparação!$B$1,Input!$E:$E,Comparação!$B$2,Input!$F:$F,Comparação!B22)</f>
        <v>0</v>
      </c>
      <c r="E22" s="73"/>
      <c r="F22" s="70" t="s">
        <v>30</v>
      </c>
      <c r="G22" s="71">
        <f>SUMIFS(Input!$AA:$AA,Input!$A:$A,$F$1,Input!$E:$E,Comparação!$F$2,Input!$F:$F,Comparação!F22)</f>
        <v>0</v>
      </c>
      <c r="H22" s="74">
        <f>SUMIFS(Input!$K:$K,Input!$A:$A,$F$1,Input!$E:$E,$F$2,Input!$F:$F,Comparação!F22)</f>
        <v>0</v>
      </c>
      <c r="I22" s="73"/>
      <c r="J22" s="70" t="s">
        <v>30</v>
      </c>
      <c r="K22" s="71">
        <f>SUMIFS(Input!$AA:$AA,Input!$A:$A,$J$1,Input!$E:$E,Comparação!$J$2,Input!$F:$F,Comparação!J22)</f>
        <v>0</v>
      </c>
      <c r="L22" s="74">
        <f>SUMIFS(Input!$K:$K,Input!$A:$A,$J$1,Input!$E:$E,$J$2,Input!$F:$F,Comparação!J22)</f>
        <v>0</v>
      </c>
      <c r="M22" s="73" t="str">
        <f t="shared" si="7"/>
        <v/>
      </c>
      <c r="N22" s="70" t="s">
        <v>30</v>
      </c>
      <c r="O22" s="71">
        <f>SUMIFS(Input!$AA:$AA,Input!$A:$A,$N$1,Input!$E:$E,Comparação!$N$2,Input!$F:$F,Comparação!N22)</f>
        <v>0</v>
      </c>
      <c r="P22" s="74">
        <f>SUMIFS(Input!$K:$K,Input!$A:$A,$N$1,Input!$E:$E,$N$2,Input!$F:$F,Comparação!N22)</f>
        <v>0</v>
      </c>
      <c r="Q22" s="73" t="str">
        <f t="shared" si="8"/>
        <v/>
      </c>
      <c r="R22" s="70" t="s">
        <v>30</v>
      </c>
      <c r="S22" s="71">
        <f>SUMIFS(Input!$AA:$AA,Input!$A:$A,$R$1,Input!$E:$E,Comparação!$R$2,Input!$F:$F,Comparação!R22)</f>
        <v>0</v>
      </c>
      <c r="T22" s="74">
        <f>SUMIFS(Input!$K:$K,Input!$A:$A,$R$1,Input!$E:$E,$R$2,Input!$F:$F,Comparação!R22)</f>
        <v>0</v>
      </c>
      <c r="U22" s="73" t="str">
        <f t="shared" si="9"/>
        <v/>
      </c>
      <c r="V22" s="70" t="s">
        <v>30</v>
      </c>
      <c r="W22" s="71" t="e">
        <f>SUMIFS([1]Input!$AC:$AC,[1]Input!$A:$A,[1]Comparação!$V$1,[1]Input!$E:$E,[1]Comparação!$V$2,[1]Input!$F:$F,[1]Comparação!V22)</f>
        <v>#VALUE!</v>
      </c>
      <c r="X22" s="74" t="e">
        <f>SUMIFS([1]Input!$M:$M,[1]Input!$A:$A,[1]Comparação!$V$1,[1]Input!$E:$E,[1]Comparação!$V$2,[1]Input!$F:$F,[1]Comparação!V22)</f>
        <v>#VALUE!</v>
      </c>
      <c r="Y22" s="73" t="e">
        <f t="shared" si="0"/>
        <v>#VALUE!</v>
      </c>
      <c r="Z22" s="70" t="s">
        <v>30</v>
      </c>
      <c r="AA22" s="71" t="e">
        <f>SUMIFS([1]Input!$AC:$AC,[1]Input!$A:$A,[1]Comparação!$Z$1,[1]Input!$E:$E,[1]Comparação!$Z$2,[1]Input!$F:$F,[1]Comparação!Z22)</f>
        <v>#VALUE!</v>
      </c>
      <c r="AB22" s="74" t="e">
        <f>SUMIFS([1]Input!$M:$M,[1]Input!$A:$A,[1]Comparação!$Z$1,[1]Input!$E:$E,[1]Comparação!$Z$2,[1]Input!$F:$F,[1]Comparação!Z22)</f>
        <v>#VALUE!</v>
      </c>
      <c r="AC22" s="73" t="e">
        <f t="shared" si="1"/>
        <v>#VALUE!</v>
      </c>
      <c r="AD22" s="70" t="s">
        <v>30</v>
      </c>
      <c r="AE22" s="71" t="e">
        <f>SUMIFS([1]Input!$AC:$AC,[1]Input!$A:$A,[1]Comparação!$AD$1,[1]Input!$E:$E,[1]Comparação!$AD$2,[1]Input!$F:$F,[1]Comparação!AD22)</f>
        <v>#VALUE!</v>
      </c>
      <c r="AF22" s="74" t="e">
        <f>SUMIFS([1]Input!$M:$M,[1]Input!$A:$A,[1]Comparação!$AD$1,[1]Input!$E:$E,[1]Comparação!$AD$2,[1]Input!$F:$F,[1]Comparação!AD22)</f>
        <v>#VALUE!</v>
      </c>
      <c r="AG22" s="73" t="e">
        <f t="shared" si="2"/>
        <v>#VALUE!</v>
      </c>
      <c r="AH22" s="70" t="s">
        <v>30</v>
      </c>
      <c r="AI22" s="71" t="e">
        <f>SUMIFS([1]Input!$AC:$AC,[1]Input!$A:$A,[1]Comparação!$AH$1,[1]Input!$E:$E,[1]Comparação!$AH$2,[1]Input!$F:$F,[1]Comparação!AH22)</f>
        <v>#VALUE!</v>
      </c>
      <c r="AJ22" s="74" t="e">
        <f>SUMIFS([1]Input!$M:$M,[1]Input!$A:$A,[1]Comparação!$AH$1,[1]Input!$E:$E,[1]Comparação!$AH$2,[1]Input!$F:$F,[1]Comparação!AH22)</f>
        <v>#VALUE!</v>
      </c>
      <c r="AK22" s="73" t="e">
        <f t="shared" si="3"/>
        <v>#VALUE!</v>
      </c>
      <c r="AL22" s="70" t="s">
        <v>30</v>
      </c>
      <c r="AM22" s="71" t="e">
        <f>SUMIFS([1]Input!$AC:$AC,[1]Input!$A:$A,[1]Comparação!$AL$1,[1]Input!$E:$E,[1]Comparação!$AL$2,[1]Input!$F:$F,[1]Comparação!AL22)</f>
        <v>#VALUE!</v>
      </c>
      <c r="AN22" s="74" t="e">
        <f>SUMIFS([1]Input!$M:$M,[1]Input!$A:$A,[1]Comparação!$AL$1,[1]Input!$E:$E,[1]Comparação!$AL$2,[1]Input!$F:$F,[1]Comparação!AL22)</f>
        <v>#VALUE!</v>
      </c>
      <c r="AO22" s="73" t="e">
        <f t="shared" si="4"/>
        <v>#VALUE!</v>
      </c>
      <c r="AP22" s="70" t="s">
        <v>30</v>
      </c>
      <c r="AQ22" s="71" t="e">
        <f>SUMIFS([1]Input!$AC:$AC,[1]Input!$A:$A,[1]Comparação!$AP$1,[1]Input!$E:$E,[1]Comparação!$AP$2,[1]Input!$F:$F,[1]Comparação!AP22)</f>
        <v>#VALUE!</v>
      </c>
      <c r="AR22" s="74" t="e">
        <f>SUMIFS([1]Input!$M:$M,[1]Input!$A:$A,[1]Comparação!$AP$1,[1]Input!$E:$E,[1]Comparação!$AP$2,[1]Input!$F:$F,[1]Comparação!AP22)</f>
        <v>#VALUE!</v>
      </c>
      <c r="AS22" s="73" t="e">
        <f t="shared" si="5"/>
        <v>#VALUE!</v>
      </c>
      <c r="AT22" s="70" t="s">
        <v>30</v>
      </c>
      <c r="AU22" s="71" t="e">
        <f>SUMIFS([1]Input!$AC:$AC,[1]Input!$A:$A,[1]Comparação!$AT$1,[1]Input!$E:$E,[1]Comparação!$AT$2,[1]Input!$F:$F,[1]Comparação!AT22)</f>
        <v>#VALUE!</v>
      </c>
      <c r="AV22" s="74" t="e">
        <f>SUMIFS([1]Input!$M:$M,[1]Input!$A:$A,[1]Comparação!$AT$1,[1]Input!$E:$E,[1]Comparação!$AT$2,[1]Input!$F:$F,[1]Comparação!AT22)</f>
        <v>#VALUE!</v>
      </c>
      <c r="AW22" s="73" t="e">
        <f t="shared" si="6"/>
        <v>#VALUE!</v>
      </c>
      <c r="AY22" s="70" t="s">
        <v>30</v>
      </c>
      <c r="AZ22" s="75"/>
      <c r="BA22" s="75"/>
      <c r="BB22" s="75"/>
      <c r="BC22" s="3"/>
    </row>
    <row r="23" spans="2:55" hidden="1" outlineLevel="1" x14ac:dyDescent="0.3">
      <c r="B23" s="70" t="s">
        <v>41</v>
      </c>
      <c r="C23" s="71">
        <f>SUMIFS(Input!$AA:$AA,Input!$A:$A,Comparação!$B$1,Input!$E:$E,Comparação!$B$2,Input!$F:$F,Comparação!B23)</f>
        <v>0</v>
      </c>
      <c r="D23" s="72">
        <f>SUMIFS(Input!$K:$K,Input!$A:$A,Comparação!$B$1,Input!$E:$E,Comparação!$B$2,Input!$F:$F,Comparação!B23)</f>
        <v>0</v>
      </c>
      <c r="E23" s="73"/>
      <c r="F23" s="70" t="s">
        <v>41</v>
      </c>
      <c r="G23" s="71">
        <f>SUMIFS(Input!$AA:$AA,Input!$A:$A,$F$1,Input!$E:$E,Comparação!$F$2,Input!$F:$F,Comparação!F23)</f>
        <v>0</v>
      </c>
      <c r="H23" s="74">
        <f>SUMIFS(Input!$K:$K,Input!$A:$A,$F$1,Input!$E:$E,$F$2,Input!$F:$F,Comparação!F23)</f>
        <v>0</v>
      </c>
      <c r="I23" s="73"/>
      <c r="J23" s="70" t="s">
        <v>41</v>
      </c>
      <c r="K23" s="71">
        <f>SUMIFS(Input!$AA:$AA,Input!$A:$A,$J$1,Input!$E:$E,Comparação!$J$2,Input!$F:$F,Comparação!J23)</f>
        <v>0</v>
      </c>
      <c r="L23" s="74">
        <f>SUMIFS(Input!$K:$K,Input!$A:$A,$J$1,Input!$E:$E,$J$2,Input!$F:$F,Comparação!J23)</f>
        <v>0</v>
      </c>
      <c r="M23" s="73" t="str">
        <f t="shared" si="7"/>
        <v/>
      </c>
      <c r="N23" s="70" t="s">
        <v>41</v>
      </c>
      <c r="O23" s="71">
        <f>SUMIFS(Input!$AA:$AA,Input!$A:$A,$N$1,Input!$E:$E,Comparação!$N$2,Input!$F:$F,Comparação!N23)</f>
        <v>0</v>
      </c>
      <c r="P23" s="74">
        <f>SUMIFS(Input!$K:$K,Input!$A:$A,$N$1,Input!$E:$E,$N$2,Input!$F:$F,Comparação!N23)</f>
        <v>0</v>
      </c>
      <c r="Q23" s="73" t="str">
        <f t="shared" si="8"/>
        <v/>
      </c>
      <c r="R23" s="70" t="s">
        <v>41</v>
      </c>
      <c r="S23" s="71">
        <f>SUMIFS(Input!$AA:$AA,Input!$A:$A,$R$1,Input!$E:$E,Comparação!$R$2,Input!$F:$F,Comparação!R23)</f>
        <v>0</v>
      </c>
      <c r="T23" s="74">
        <f>SUMIFS(Input!$K:$K,Input!$A:$A,$R$1,Input!$E:$E,$R$2,Input!$F:$F,Comparação!R23)</f>
        <v>0</v>
      </c>
      <c r="U23" s="73" t="str">
        <f t="shared" si="9"/>
        <v/>
      </c>
      <c r="V23" s="70" t="s">
        <v>41</v>
      </c>
      <c r="W23" s="71" t="e">
        <f>SUMIFS([1]Input!$AC:$AC,[1]Input!$A:$A,[1]Comparação!$V$1,[1]Input!$E:$E,[1]Comparação!$V$2,[1]Input!$F:$F,[1]Comparação!V23)</f>
        <v>#VALUE!</v>
      </c>
      <c r="X23" s="74" t="e">
        <f>SUMIFS([1]Input!$M:$M,[1]Input!$A:$A,[1]Comparação!$V$1,[1]Input!$E:$E,[1]Comparação!$V$2,[1]Input!$F:$F,[1]Comparação!V23)</f>
        <v>#VALUE!</v>
      </c>
      <c r="Y23" s="73" t="e">
        <f t="shared" si="0"/>
        <v>#VALUE!</v>
      </c>
      <c r="Z23" s="70" t="s">
        <v>41</v>
      </c>
      <c r="AA23" s="71" t="e">
        <f>SUMIFS([1]Input!$AC:$AC,[1]Input!$A:$A,[1]Comparação!$Z$1,[1]Input!$E:$E,[1]Comparação!$Z$2,[1]Input!$F:$F,[1]Comparação!Z23)</f>
        <v>#VALUE!</v>
      </c>
      <c r="AB23" s="74" t="e">
        <f>SUMIFS([1]Input!$M:$M,[1]Input!$A:$A,[1]Comparação!$Z$1,[1]Input!$E:$E,[1]Comparação!$Z$2,[1]Input!$F:$F,[1]Comparação!Z23)</f>
        <v>#VALUE!</v>
      </c>
      <c r="AC23" s="73" t="e">
        <f t="shared" si="1"/>
        <v>#VALUE!</v>
      </c>
      <c r="AD23" s="70" t="s">
        <v>41</v>
      </c>
      <c r="AE23" s="71" t="e">
        <f>SUMIFS([1]Input!$AC:$AC,[1]Input!$A:$A,[1]Comparação!$AD$1,[1]Input!$E:$E,[1]Comparação!$AD$2,[1]Input!$F:$F,[1]Comparação!AD23)</f>
        <v>#VALUE!</v>
      </c>
      <c r="AF23" s="74" t="e">
        <f>SUMIFS([1]Input!$M:$M,[1]Input!$A:$A,[1]Comparação!$AD$1,[1]Input!$E:$E,[1]Comparação!$AD$2,[1]Input!$F:$F,[1]Comparação!AD23)</f>
        <v>#VALUE!</v>
      </c>
      <c r="AG23" s="73" t="e">
        <f t="shared" si="2"/>
        <v>#VALUE!</v>
      </c>
      <c r="AH23" s="70" t="s">
        <v>41</v>
      </c>
      <c r="AI23" s="71" t="e">
        <f>SUMIFS([1]Input!$AC:$AC,[1]Input!$A:$A,[1]Comparação!$AH$1,[1]Input!$E:$E,[1]Comparação!$AH$2,[1]Input!$F:$F,[1]Comparação!AH23)</f>
        <v>#VALUE!</v>
      </c>
      <c r="AJ23" s="74" t="e">
        <f>SUMIFS([1]Input!$M:$M,[1]Input!$A:$A,[1]Comparação!$AH$1,[1]Input!$E:$E,[1]Comparação!$AH$2,[1]Input!$F:$F,[1]Comparação!AH23)</f>
        <v>#VALUE!</v>
      </c>
      <c r="AK23" s="73" t="e">
        <f t="shared" si="3"/>
        <v>#VALUE!</v>
      </c>
      <c r="AL23" s="70" t="s">
        <v>41</v>
      </c>
      <c r="AM23" s="71" t="e">
        <f>SUMIFS([1]Input!$AC:$AC,[1]Input!$A:$A,[1]Comparação!$AL$1,[1]Input!$E:$E,[1]Comparação!$AL$2,[1]Input!$F:$F,[1]Comparação!AL23)</f>
        <v>#VALUE!</v>
      </c>
      <c r="AN23" s="74" t="e">
        <f>SUMIFS([1]Input!$M:$M,[1]Input!$A:$A,[1]Comparação!$AL$1,[1]Input!$E:$E,[1]Comparação!$AL$2,[1]Input!$F:$F,[1]Comparação!AL23)</f>
        <v>#VALUE!</v>
      </c>
      <c r="AO23" s="73" t="e">
        <f t="shared" si="4"/>
        <v>#VALUE!</v>
      </c>
      <c r="AP23" s="70" t="s">
        <v>41</v>
      </c>
      <c r="AQ23" s="71" t="e">
        <f>SUMIFS([1]Input!$AC:$AC,[1]Input!$A:$A,[1]Comparação!$AP$1,[1]Input!$E:$E,[1]Comparação!$AP$2,[1]Input!$F:$F,[1]Comparação!AP23)</f>
        <v>#VALUE!</v>
      </c>
      <c r="AR23" s="74" t="e">
        <f>SUMIFS([1]Input!$M:$M,[1]Input!$A:$A,[1]Comparação!$AP$1,[1]Input!$E:$E,[1]Comparação!$AP$2,[1]Input!$F:$F,[1]Comparação!AP23)</f>
        <v>#VALUE!</v>
      </c>
      <c r="AS23" s="73" t="e">
        <f t="shared" si="5"/>
        <v>#VALUE!</v>
      </c>
      <c r="AT23" s="70" t="s">
        <v>41</v>
      </c>
      <c r="AU23" s="71" t="e">
        <f>SUMIFS([1]Input!$AC:$AC,[1]Input!$A:$A,[1]Comparação!$AT$1,[1]Input!$E:$E,[1]Comparação!$AT$2,[1]Input!$F:$F,[1]Comparação!AT23)</f>
        <v>#VALUE!</v>
      </c>
      <c r="AV23" s="74" t="e">
        <f>SUMIFS([1]Input!$M:$M,[1]Input!$A:$A,[1]Comparação!$AT$1,[1]Input!$E:$E,[1]Comparação!$AT$2,[1]Input!$F:$F,[1]Comparação!AT23)</f>
        <v>#VALUE!</v>
      </c>
      <c r="AW23" s="73" t="e">
        <f t="shared" si="6"/>
        <v>#VALUE!</v>
      </c>
      <c r="AY23" s="70" t="s">
        <v>41</v>
      </c>
      <c r="AZ23" s="75"/>
      <c r="BA23" s="75"/>
      <c r="BB23" s="75"/>
      <c r="BC23" s="3"/>
    </row>
    <row r="24" spans="2:55" hidden="1" outlineLevel="1" x14ac:dyDescent="0.3">
      <c r="B24" s="70" t="s">
        <v>187</v>
      </c>
      <c r="C24" s="71">
        <f>SUMIFS(Input!$AA:$AA,Input!$A:$A,Comparação!$B$1,Input!$E:$E,Comparação!$B$2,Input!$F:$F,Comparação!B24)</f>
        <v>0</v>
      </c>
      <c r="D24" s="72">
        <f>SUMIFS(Input!$K:$K,Input!$A:$A,Comparação!$B$1,Input!$E:$E,Comparação!$B$2,Input!$F:$F,Comparação!B24)</f>
        <v>0</v>
      </c>
      <c r="E24" s="73"/>
      <c r="F24" s="70" t="s">
        <v>187</v>
      </c>
      <c r="G24" s="71">
        <f>SUMIFS(Input!$AA:$AA,Input!$A:$A,$F$1,Input!$E:$E,Comparação!$F$2,Input!$F:$F,Comparação!F24)</f>
        <v>0</v>
      </c>
      <c r="H24" s="74">
        <f>SUMIFS(Input!$K:$K,Input!$A:$A,$F$1,Input!$E:$E,$F$2,Input!$F:$F,Comparação!F24)</f>
        <v>0</v>
      </c>
      <c r="I24" s="73"/>
      <c r="J24" s="70" t="s">
        <v>187</v>
      </c>
      <c r="K24" s="71">
        <f>SUMIFS(Input!$AA:$AA,Input!$A:$A,$J$1,Input!$E:$E,Comparação!$J$2,Input!$F:$F,Comparação!J24)</f>
        <v>0</v>
      </c>
      <c r="L24" s="74">
        <f>SUMIFS(Input!$K:$K,Input!$A:$A,$J$1,Input!$E:$E,$J$2,Input!$F:$F,Comparação!J24)</f>
        <v>0</v>
      </c>
      <c r="M24" s="73" t="str">
        <f t="shared" si="7"/>
        <v/>
      </c>
      <c r="N24" s="70" t="s">
        <v>187</v>
      </c>
      <c r="O24" s="71">
        <f>SUMIFS(Input!$AA:$AA,Input!$A:$A,$N$1,Input!$E:$E,Comparação!$N$2,Input!$F:$F,Comparação!N24)</f>
        <v>0</v>
      </c>
      <c r="P24" s="74">
        <f>SUMIFS(Input!$K:$K,Input!$A:$A,$N$1,Input!$E:$E,$N$2,Input!$F:$F,Comparação!N24)</f>
        <v>0</v>
      </c>
      <c r="Q24" s="73" t="str">
        <f t="shared" si="8"/>
        <v/>
      </c>
      <c r="R24" s="70" t="s">
        <v>187</v>
      </c>
      <c r="S24" s="71">
        <f>SUMIFS(Input!$AA:$AA,Input!$A:$A,$R$1,Input!$E:$E,Comparação!$R$2,Input!$F:$F,Comparação!R24)</f>
        <v>0</v>
      </c>
      <c r="T24" s="74">
        <f>SUMIFS(Input!$K:$K,Input!$A:$A,$R$1,Input!$E:$E,$R$2,Input!$F:$F,Comparação!R24)</f>
        <v>0</v>
      </c>
      <c r="U24" s="73" t="str">
        <f t="shared" si="9"/>
        <v/>
      </c>
      <c r="V24" s="70" t="s">
        <v>187</v>
      </c>
      <c r="W24" s="71" t="e">
        <f>SUMIFS([1]Input!$AC:$AC,[1]Input!$A:$A,[1]Comparação!$V$1,[1]Input!$E:$E,[1]Comparação!$V$2,[1]Input!$F:$F,[1]Comparação!V24)</f>
        <v>#VALUE!</v>
      </c>
      <c r="X24" s="74" t="e">
        <f>SUMIFS([1]Input!$M:$M,[1]Input!$A:$A,[1]Comparação!$V$1,[1]Input!$E:$E,[1]Comparação!$V$2,[1]Input!$F:$F,[1]Comparação!V24)</f>
        <v>#VALUE!</v>
      </c>
      <c r="Y24" s="73" t="e">
        <f t="shared" si="0"/>
        <v>#VALUE!</v>
      </c>
      <c r="Z24" s="70" t="s">
        <v>187</v>
      </c>
      <c r="AA24" s="71" t="e">
        <f>SUMIFS([1]Input!$AC:$AC,[1]Input!$A:$A,[1]Comparação!$Z$1,[1]Input!$E:$E,[1]Comparação!$Z$2,[1]Input!$F:$F,[1]Comparação!Z24)</f>
        <v>#VALUE!</v>
      </c>
      <c r="AB24" s="74" t="e">
        <f>SUMIFS([1]Input!$M:$M,[1]Input!$A:$A,[1]Comparação!$Z$1,[1]Input!$E:$E,[1]Comparação!$Z$2,[1]Input!$F:$F,[1]Comparação!Z24)</f>
        <v>#VALUE!</v>
      </c>
      <c r="AC24" s="73" t="e">
        <f t="shared" si="1"/>
        <v>#VALUE!</v>
      </c>
      <c r="AD24" s="70" t="s">
        <v>187</v>
      </c>
      <c r="AE24" s="71" t="e">
        <f>SUMIFS([1]Input!$AC:$AC,[1]Input!$A:$A,[1]Comparação!$AD$1,[1]Input!$E:$E,[1]Comparação!$AD$2,[1]Input!$F:$F,[1]Comparação!AD24)</f>
        <v>#VALUE!</v>
      </c>
      <c r="AF24" s="74" t="e">
        <f>SUMIFS([1]Input!$M:$M,[1]Input!$A:$A,[1]Comparação!$AD$1,[1]Input!$E:$E,[1]Comparação!$AD$2,[1]Input!$F:$F,[1]Comparação!AD24)</f>
        <v>#VALUE!</v>
      </c>
      <c r="AG24" s="73" t="e">
        <f t="shared" si="2"/>
        <v>#VALUE!</v>
      </c>
      <c r="AH24" s="70" t="s">
        <v>187</v>
      </c>
      <c r="AI24" s="71" t="e">
        <f>SUMIFS([1]Input!$AC:$AC,[1]Input!$A:$A,[1]Comparação!$AH$1,[1]Input!$E:$E,[1]Comparação!$AH$2,[1]Input!$F:$F,[1]Comparação!AH24)</f>
        <v>#VALUE!</v>
      </c>
      <c r="AJ24" s="74" t="e">
        <f>SUMIFS([1]Input!$M:$M,[1]Input!$A:$A,[1]Comparação!$AH$1,[1]Input!$E:$E,[1]Comparação!$AH$2,[1]Input!$F:$F,[1]Comparação!AH24)</f>
        <v>#VALUE!</v>
      </c>
      <c r="AK24" s="73" t="e">
        <f t="shared" si="3"/>
        <v>#VALUE!</v>
      </c>
      <c r="AL24" s="70" t="s">
        <v>187</v>
      </c>
      <c r="AM24" s="71" t="e">
        <f>SUMIFS([1]Input!$AC:$AC,[1]Input!$A:$A,[1]Comparação!$AL$1,[1]Input!$E:$E,[1]Comparação!$AL$2,[1]Input!$F:$F,[1]Comparação!AL24)</f>
        <v>#VALUE!</v>
      </c>
      <c r="AN24" s="74" t="e">
        <f>SUMIFS([1]Input!$M:$M,[1]Input!$A:$A,[1]Comparação!$AL$1,[1]Input!$E:$E,[1]Comparação!$AL$2,[1]Input!$F:$F,[1]Comparação!AL24)</f>
        <v>#VALUE!</v>
      </c>
      <c r="AO24" s="73" t="e">
        <f t="shared" si="4"/>
        <v>#VALUE!</v>
      </c>
      <c r="AP24" s="70" t="s">
        <v>187</v>
      </c>
      <c r="AQ24" s="71" t="e">
        <f>SUMIFS([1]Input!$AC:$AC,[1]Input!$A:$A,[1]Comparação!$AP$1,[1]Input!$E:$E,[1]Comparação!$AP$2,[1]Input!$F:$F,[1]Comparação!AP24)</f>
        <v>#VALUE!</v>
      </c>
      <c r="AR24" s="74" t="e">
        <f>SUMIFS([1]Input!$M:$M,[1]Input!$A:$A,[1]Comparação!$AP$1,[1]Input!$E:$E,[1]Comparação!$AP$2,[1]Input!$F:$F,[1]Comparação!AP24)</f>
        <v>#VALUE!</v>
      </c>
      <c r="AS24" s="73" t="e">
        <f t="shared" si="5"/>
        <v>#VALUE!</v>
      </c>
      <c r="AT24" s="70" t="s">
        <v>187</v>
      </c>
      <c r="AU24" s="71" t="e">
        <f>SUMIFS([1]Input!$AC:$AC,[1]Input!$A:$A,[1]Comparação!$AT$1,[1]Input!$E:$E,[1]Comparação!$AT$2,[1]Input!$F:$F,[1]Comparação!AT24)</f>
        <v>#VALUE!</v>
      </c>
      <c r="AV24" s="74" t="e">
        <f>SUMIFS([1]Input!$M:$M,[1]Input!$A:$A,[1]Comparação!$AT$1,[1]Input!$E:$E,[1]Comparação!$AT$2,[1]Input!$F:$F,[1]Comparação!AT24)</f>
        <v>#VALUE!</v>
      </c>
      <c r="AW24" s="73" t="e">
        <f t="shared" si="6"/>
        <v>#VALUE!</v>
      </c>
      <c r="AY24" s="70" t="s">
        <v>187</v>
      </c>
      <c r="AZ24" s="75"/>
      <c r="BA24" s="75"/>
      <c r="BB24" s="75"/>
      <c r="BC24" s="3"/>
    </row>
    <row r="25" spans="2:55" hidden="1" outlineLevel="1" x14ac:dyDescent="0.3">
      <c r="B25" s="70" t="s">
        <v>43</v>
      </c>
      <c r="C25" s="71">
        <f>SUMIFS(Input!$AA:$AA,Input!$A:$A,Comparação!$B$1,Input!$E:$E,Comparação!$B$2,Input!$F:$F,Comparação!B25)</f>
        <v>0</v>
      </c>
      <c r="D25" s="72">
        <f>SUMIFS(Input!$K:$K,Input!$A:$A,Comparação!$B$1,Input!$E:$E,Comparação!$B$2,Input!$F:$F,Comparação!B25)</f>
        <v>0</v>
      </c>
      <c r="E25" s="73"/>
      <c r="F25" s="70" t="s">
        <v>43</v>
      </c>
      <c r="G25" s="71">
        <f>SUMIFS(Input!$AA:$AA,Input!$A:$A,$F$1,Input!$E:$E,Comparação!$F$2,Input!$F:$F,Comparação!F25)</f>
        <v>0</v>
      </c>
      <c r="H25" s="74">
        <f>SUMIFS(Input!$K:$K,Input!$A:$A,$F$1,Input!$E:$E,$F$2,Input!$F:$F,Comparação!F25)</f>
        <v>0</v>
      </c>
      <c r="I25" s="73"/>
      <c r="J25" s="70" t="s">
        <v>43</v>
      </c>
      <c r="K25" s="71">
        <f>SUMIFS(Input!$AA:$AA,Input!$A:$A,$J$1,Input!$E:$E,Comparação!$J$2,Input!$F:$F,Comparação!J25)</f>
        <v>0</v>
      </c>
      <c r="L25" s="74">
        <f>SUMIFS(Input!$K:$K,Input!$A:$A,$J$1,Input!$E:$E,$J$2,Input!$F:$F,Comparação!J25)</f>
        <v>0</v>
      </c>
      <c r="M25" s="73" t="str">
        <f t="shared" si="7"/>
        <v/>
      </c>
      <c r="N25" s="70" t="s">
        <v>43</v>
      </c>
      <c r="O25" s="71">
        <f>SUMIFS(Input!$AA:$AA,Input!$A:$A,$N$1,Input!$E:$E,Comparação!$N$2,Input!$F:$F,Comparação!N25)</f>
        <v>0</v>
      </c>
      <c r="P25" s="74">
        <f>SUMIFS(Input!$K:$K,Input!$A:$A,$N$1,Input!$E:$E,$N$2,Input!$F:$F,Comparação!N25)</f>
        <v>0</v>
      </c>
      <c r="Q25" s="73" t="str">
        <f t="shared" si="8"/>
        <v/>
      </c>
      <c r="R25" s="70" t="s">
        <v>43</v>
      </c>
      <c r="S25" s="71">
        <f>SUMIFS(Input!$AA:$AA,Input!$A:$A,$R$1,Input!$E:$E,Comparação!$R$2,Input!$F:$F,Comparação!R25)</f>
        <v>0</v>
      </c>
      <c r="T25" s="74">
        <f>SUMIFS(Input!$K:$K,Input!$A:$A,$R$1,Input!$E:$E,$R$2,Input!$F:$F,Comparação!R25)</f>
        <v>0</v>
      </c>
      <c r="U25" s="73" t="str">
        <f t="shared" si="9"/>
        <v/>
      </c>
      <c r="V25" s="70" t="s">
        <v>43</v>
      </c>
      <c r="W25" s="71" t="e">
        <f>SUMIFS([1]Input!$AC:$AC,[1]Input!$A:$A,[1]Comparação!$V$1,[1]Input!$E:$E,[1]Comparação!$V$2,[1]Input!$F:$F,[1]Comparação!V25)</f>
        <v>#VALUE!</v>
      </c>
      <c r="X25" s="74" t="e">
        <f>SUMIFS([1]Input!$M:$M,[1]Input!$A:$A,[1]Comparação!$V$1,[1]Input!$E:$E,[1]Comparação!$V$2,[1]Input!$F:$F,[1]Comparação!V25)</f>
        <v>#VALUE!</v>
      </c>
      <c r="Y25" s="73" t="e">
        <f t="shared" si="0"/>
        <v>#VALUE!</v>
      </c>
      <c r="Z25" s="70" t="s">
        <v>43</v>
      </c>
      <c r="AA25" s="71" t="e">
        <f>SUMIFS([1]Input!$AC:$AC,[1]Input!$A:$A,[1]Comparação!$Z$1,[1]Input!$E:$E,[1]Comparação!$Z$2,[1]Input!$F:$F,[1]Comparação!Z25)</f>
        <v>#VALUE!</v>
      </c>
      <c r="AB25" s="74" t="e">
        <f>SUMIFS([1]Input!$M:$M,[1]Input!$A:$A,[1]Comparação!$Z$1,[1]Input!$E:$E,[1]Comparação!$Z$2,[1]Input!$F:$F,[1]Comparação!Z25)</f>
        <v>#VALUE!</v>
      </c>
      <c r="AC25" s="73" t="e">
        <f t="shared" si="1"/>
        <v>#VALUE!</v>
      </c>
      <c r="AD25" s="70" t="s">
        <v>43</v>
      </c>
      <c r="AE25" s="71" t="e">
        <f>SUMIFS([1]Input!$AC:$AC,[1]Input!$A:$A,[1]Comparação!$AD$1,[1]Input!$E:$E,[1]Comparação!$AD$2,[1]Input!$F:$F,[1]Comparação!AD25)</f>
        <v>#VALUE!</v>
      </c>
      <c r="AF25" s="74" t="e">
        <f>SUMIFS([1]Input!$M:$M,[1]Input!$A:$A,[1]Comparação!$AD$1,[1]Input!$E:$E,[1]Comparação!$AD$2,[1]Input!$F:$F,[1]Comparação!AD25)</f>
        <v>#VALUE!</v>
      </c>
      <c r="AG25" s="73" t="e">
        <f t="shared" si="2"/>
        <v>#VALUE!</v>
      </c>
      <c r="AH25" s="70" t="s">
        <v>43</v>
      </c>
      <c r="AI25" s="71" t="e">
        <f>SUMIFS([1]Input!$AC:$AC,[1]Input!$A:$A,[1]Comparação!$AH$1,[1]Input!$E:$E,[1]Comparação!$AH$2,[1]Input!$F:$F,[1]Comparação!AH25)</f>
        <v>#VALUE!</v>
      </c>
      <c r="AJ25" s="74" t="e">
        <f>SUMIFS([1]Input!$M:$M,[1]Input!$A:$A,[1]Comparação!$AH$1,[1]Input!$E:$E,[1]Comparação!$AH$2,[1]Input!$F:$F,[1]Comparação!AH25)</f>
        <v>#VALUE!</v>
      </c>
      <c r="AK25" s="73" t="e">
        <f t="shared" si="3"/>
        <v>#VALUE!</v>
      </c>
      <c r="AL25" s="70" t="s">
        <v>43</v>
      </c>
      <c r="AM25" s="71" t="e">
        <f>SUMIFS([1]Input!$AC:$AC,[1]Input!$A:$A,[1]Comparação!$AL$1,[1]Input!$E:$E,[1]Comparação!$AL$2,[1]Input!$F:$F,[1]Comparação!AL25)</f>
        <v>#VALUE!</v>
      </c>
      <c r="AN25" s="74" t="e">
        <f>SUMIFS([1]Input!$M:$M,[1]Input!$A:$A,[1]Comparação!$AL$1,[1]Input!$E:$E,[1]Comparação!$AL$2,[1]Input!$F:$F,[1]Comparação!AL25)</f>
        <v>#VALUE!</v>
      </c>
      <c r="AO25" s="73" t="e">
        <f t="shared" si="4"/>
        <v>#VALUE!</v>
      </c>
      <c r="AP25" s="70" t="s">
        <v>43</v>
      </c>
      <c r="AQ25" s="71" t="e">
        <f>SUMIFS([1]Input!$AC:$AC,[1]Input!$A:$A,[1]Comparação!$AP$1,[1]Input!$E:$E,[1]Comparação!$AP$2,[1]Input!$F:$F,[1]Comparação!AP25)</f>
        <v>#VALUE!</v>
      </c>
      <c r="AR25" s="74" t="e">
        <f>SUMIFS([1]Input!$M:$M,[1]Input!$A:$A,[1]Comparação!$AP$1,[1]Input!$E:$E,[1]Comparação!$AP$2,[1]Input!$F:$F,[1]Comparação!AP25)</f>
        <v>#VALUE!</v>
      </c>
      <c r="AS25" s="73" t="e">
        <f t="shared" si="5"/>
        <v>#VALUE!</v>
      </c>
      <c r="AT25" s="70" t="s">
        <v>43</v>
      </c>
      <c r="AU25" s="71" t="e">
        <f>SUMIFS([1]Input!$AC:$AC,[1]Input!$A:$A,[1]Comparação!$AT$1,[1]Input!$E:$E,[1]Comparação!$AT$2,[1]Input!$F:$F,[1]Comparação!AT25)</f>
        <v>#VALUE!</v>
      </c>
      <c r="AV25" s="74" t="e">
        <f>SUMIFS([1]Input!$M:$M,[1]Input!$A:$A,[1]Comparação!$AT$1,[1]Input!$E:$E,[1]Comparação!$AT$2,[1]Input!$F:$F,[1]Comparação!AT25)</f>
        <v>#VALUE!</v>
      </c>
      <c r="AW25" s="73" t="e">
        <f t="shared" si="6"/>
        <v>#VALUE!</v>
      </c>
      <c r="AY25" s="70" t="s">
        <v>43</v>
      </c>
      <c r="AZ25" s="75"/>
      <c r="BA25" s="75"/>
      <c r="BB25" s="75"/>
      <c r="BC25" s="3"/>
    </row>
    <row r="26" spans="2:55" hidden="1" outlineLevel="1" x14ac:dyDescent="0.3">
      <c r="B26" s="70" t="s">
        <v>38</v>
      </c>
      <c r="C26" s="71">
        <f>SUMIFS(Input!$AA:$AA,Input!$A:$A,Comparação!$B$1,Input!$E:$E,Comparação!$B$2,Input!$F:$F,Comparação!B26)</f>
        <v>0</v>
      </c>
      <c r="D26" s="72">
        <f>SUMIFS(Input!$K:$K,Input!$A:$A,Comparação!$B$1,Input!$E:$E,Comparação!$B$2,Input!$F:$F,Comparação!B26)</f>
        <v>0</v>
      </c>
      <c r="E26" s="73"/>
      <c r="F26" s="70" t="s">
        <v>38</v>
      </c>
      <c r="G26" s="71">
        <f>SUMIFS(Input!$AA:$AA,Input!$A:$A,$F$1,Input!$E:$E,Comparação!$F$2,Input!$F:$F,Comparação!F26)</f>
        <v>0</v>
      </c>
      <c r="H26" s="74">
        <f>SUMIFS(Input!$K:$K,Input!$A:$A,$F$1,Input!$E:$E,$F$2,Input!$F:$F,Comparação!F26)</f>
        <v>0</v>
      </c>
      <c r="I26" s="73"/>
      <c r="J26" s="70" t="s">
        <v>38</v>
      </c>
      <c r="K26" s="71">
        <f>SUMIFS(Input!$AA:$AA,Input!$A:$A,$J$1,Input!$E:$E,Comparação!$J$2,Input!$F:$F,Comparação!J26)</f>
        <v>0</v>
      </c>
      <c r="L26" s="74">
        <f>SUMIFS(Input!$K:$K,Input!$A:$A,$J$1,Input!$E:$E,$J$2,Input!$F:$F,Comparação!J26)</f>
        <v>0</v>
      </c>
      <c r="M26" s="73" t="str">
        <f t="shared" si="7"/>
        <v/>
      </c>
      <c r="N26" s="70" t="s">
        <v>38</v>
      </c>
      <c r="O26" s="71">
        <f>SUMIFS(Input!$AA:$AA,Input!$A:$A,$N$1,Input!$E:$E,Comparação!$N$2,Input!$F:$F,Comparação!N26)</f>
        <v>0</v>
      </c>
      <c r="P26" s="74">
        <f>SUMIFS(Input!$K:$K,Input!$A:$A,$N$1,Input!$E:$E,$N$2,Input!$F:$F,Comparação!N26)</f>
        <v>0</v>
      </c>
      <c r="Q26" s="73" t="str">
        <f t="shared" si="8"/>
        <v/>
      </c>
      <c r="R26" s="70" t="s">
        <v>38</v>
      </c>
      <c r="S26" s="71">
        <f>SUMIFS(Input!$AA:$AA,Input!$A:$A,$R$1,Input!$E:$E,Comparação!$R$2,Input!$F:$F,Comparação!R26)</f>
        <v>0</v>
      </c>
      <c r="T26" s="74">
        <f>SUMIFS(Input!$K:$K,Input!$A:$A,$R$1,Input!$E:$E,$R$2,Input!$F:$F,Comparação!R26)</f>
        <v>0</v>
      </c>
      <c r="U26" s="73" t="str">
        <f t="shared" si="9"/>
        <v/>
      </c>
      <c r="V26" s="70" t="s">
        <v>38</v>
      </c>
      <c r="W26" s="71" t="e">
        <f>SUMIFS([1]Input!$AC:$AC,[1]Input!$A:$A,[1]Comparação!$V$1,[1]Input!$E:$E,[1]Comparação!$V$2,[1]Input!$F:$F,[1]Comparação!V26)</f>
        <v>#VALUE!</v>
      </c>
      <c r="X26" s="74" t="e">
        <f>SUMIFS([1]Input!$M:$M,[1]Input!$A:$A,[1]Comparação!$V$1,[1]Input!$E:$E,[1]Comparação!$V$2,[1]Input!$F:$F,[1]Comparação!V26)</f>
        <v>#VALUE!</v>
      </c>
      <c r="Y26" s="73" t="e">
        <f t="shared" si="0"/>
        <v>#VALUE!</v>
      </c>
      <c r="Z26" s="70" t="s">
        <v>38</v>
      </c>
      <c r="AA26" s="71" t="e">
        <f>SUMIFS([1]Input!$AC:$AC,[1]Input!$A:$A,[1]Comparação!$Z$1,[1]Input!$E:$E,[1]Comparação!$Z$2,[1]Input!$F:$F,[1]Comparação!Z26)</f>
        <v>#VALUE!</v>
      </c>
      <c r="AB26" s="74" t="e">
        <f>SUMIFS([1]Input!$M:$M,[1]Input!$A:$A,[1]Comparação!$Z$1,[1]Input!$E:$E,[1]Comparação!$Z$2,[1]Input!$F:$F,[1]Comparação!Z26)</f>
        <v>#VALUE!</v>
      </c>
      <c r="AC26" s="73" t="e">
        <f t="shared" si="1"/>
        <v>#VALUE!</v>
      </c>
      <c r="AD26" s="70" t="s">
        <v>38</v>
      </c>
      <c r="AE26" s="71" t="e">
        <f>SUMIFS([1]Input!$AC:$AC,[1]Input!$A:$A,[1]Comparação!$AD$1,[1]Input!$E:$E,[1]Comparação!$AD$2,[1]Input!$F:$F,[1]Comparação!AD26)</f>
        <v>#VALUE!</v>
      </c>
      <c r="AF26" s="74" t="e">
        <f>SUMIFS([1]Input!$M:$M,[1]Input!$A:$A,[1]Comparação!$AD$1,[1]Input!$E:$E,[1]Comparação!$AD$2,[1]Input!$F:$F,[1]Comparação!AD26)</f>
        <v>#VALUE!</v>
      </c>
      <c r="AG26" s="73" t="e">
        <f t="shared" si="2"/>
        <v>#VALUE!</v>
      </c>
      <c r="AH26" s="70" t="s">
        <v>38</v>
      </c>
      <c r="AI26" s="71" t="e">
        <f>SUMIFS([1]Input!$AC:$AC,[1]Input!$A:$A,[1]Comparação!$AH$1,[1]Input!$E:$E,[1]Comparação!$AH$2,[1]Input!$F:$F,[1]Comparação!AH26)</f>
        <v>#VALUE!</v>
      </c>
      <c r="AJ26" s="74" t="e">
        <f>SUMIFS([1]Input!$M:$M,[1]Input!$A:$A,[1]Comparação!$AH$1,[1]Input!$E:$E,[1]Comparação!$AH$2,[1]Input!$F:$F,[1]Comparação!AH26)</f>
        <v>#VALUE!</v>
      </c>
      <c r="AK26" s="73" t="e">
        <f t="shared" si="3"/>
        <v>#VALUE!</v>
      </c>
      <c r="AL26" s="70" t="s">
        <v>38</v>
      </c>
      <c r="AM26" s="71" t="e">
        <f>SUMIFS([1]Input!$AC:$AC,[1]Input!$A:$A,[1]Comparação!$AL$1,[1]Input!$E:$E,[1]Comparação!$AL$2,[1]Input!$F:$F,[1]Comparação!AL26)</f>
        <v>#VALUE!</v>
      </c>
      <c r="AN26" s="74" t="e">
        <f>SUMIFS([1]Input!$M:$M,[1]Input!$A:$A,[1]Comparação!$AL$1,[1]Input!$E:$E,[1]Comparação!$AL$2,[1]Input!$F:$F,[1]Comparação!AL26)</f>
        <v>#VALUE!</v>
      </c>
      <c r="AO26" s="73" t="e">
        <f t="shared" si="4"/>
        <v>#VALUE!</v>
      </c>
      <c r="AP26" s="70" t="s">
        <v>38</v>
      </c>
      <c r="AQ26" s="71" t="e">
        <f>SUMIFS([1]Input!$AC:$AC,[1]Input!$A:$A,[1]Comparação!$AP$1,[1]Input!$E:$E,[1]Comparação!$AP$2,[1]Input!$F:$F,[1]Comparação!AP26)</f>
        <v>#VALUE!</v>
      </c>
      <c r="AR26" s="74" t="e">
        <f>SUMIFS([1]Input!$M:$M,[1]Input!$A:$A,[1]Comparação!$AP$1,[1]Input!$E:$E,[1]Comparação!$AP$2,[1]Input!$F:$F,[1]Comparação!AP26)</f>
        <v>#VALUE!</v>
      </c>
      <c r="AS26" s="73" t="e">
        <f t="shared" si="5"/>
        <v>#VALUE!</v>
      </c>
      <c r="AT26" s="70" t="s">
        <v>38</v>
      </c>
      <c r="AU26" s="71" t="e">
        <f>SUMIFS([1]Input!$AC:$AC,[1]Input!$A:$A,[1]Comparação!$AT$1,[1]Input!$E:$E,[1]Comparação!$AT$2,[1]Input!$F:$F,[1]Comparação!AT26)</f>
        <v>#VALUE!</v>
      </c>
      <c r="AV26" s="74" t="e">
        <f>SUMIFS([1]Input!$M:$M,[1]Input!$A:$A,[1]Comparação!$AT$1,[1]Input!$E:$E,[1]Comparação!$AT$2,[1]Input!$F:$F,[1]Comparação!AT26)</f>
        <v>#VALUE!</v>
      </c>
      <c r="AW26" s="73" t="e">
        <f t="shared" si="6"/>
        <v>#VALUE!</v>
      </c>
      <c r="AY26" s="70" t="s">
        <v>38</v>
      </c>
      <c r="AZ26" s="75"/>
      <c r="BA26" s="75"/>
      <c r="BB26" s="75"/>
      <c r="BC26" s="3"/>
    </row>
    <row r="27" spans="2:55" hidden="1" outlineLevel="1" x14ac:dyDescent="0.3">
      <c r="B27" s="70" t="s">
        <v>52</v>
      </c>
      <c r="C27" s="71">
        <f>SUMIFS(Input!$AA:$AA,Input!$A:$A,Comparação!$B$1,Input!$E:$E,Comparação!$B$2,Input!$F:$F,Comparação!B27)</f>
        <v>0</v>
      </c>
      <c r="D27" s="72">
        <f>SUMIFS(Input!$K:$K,Input!$A:$A,Comparação!$B$1,Input!$E:$E,Comparação!$B$2,Input!$F:$F,Comparação!B27)</f>
        <v>0</v>
      </c>
      <c r="E27" s="73"/>
      <c r="F27" s="70" t="s">
        <v>52</v>
      </c>
      <c r="G27" s="71">
        <f>SUMIFS(Input!$AA:$AA,Input!$A:$A,$F$1,Input!$E:$E,Comparação!$F$2,Input!$F:$F,Comparação!F27)</f>
        <v>0</v>
      </c>
      <c r="H27" s="74">
        <f>SUMIFS(Input!$K:$K,Input!$A:$A,$F$1,Input!$E:$E,$F$2,Input!$F:$F,Comparação!F27)</f>
        <v>0</v>
      </c>
      <c r="I27" s="73"/>
      <c r="J27" s="70" t="s">
        <v>52</v>
      </c>
      <c r="K27" s="71">
        <f>SUMIFS(Input!$AA:$AA,Input!$A:$A,$J$1,Input!$E:$E,Comparação!$J$2,Input!$F:$F,Comparação!J27)</f>
        <v>0</v>
      </c>
      <c r="L27" s="74">
        <f>SUMIFS(Input!$K:$K,Input!$A:$A,$J$1,Input!$E:$E,$J$2,Input!$F:$F,Comparação!J27)</f>
        <v>0</v>
      </c>
      <c r="M27" s="73" t="str">
        <f t="shared" si="7"/>
        <v/>
      </c>
      <c r="N27" s="70" t="s">
        <v>52</v>
      </c>
      <c r="O27" s="71">
        <f>SUMIFS(Input!$AA:$AA,Input!$A:$A,$N$1,Input!$E:$E,Comparação!$N$2,Input!$F:$F,Comparação!N27)</f>
        <v>0</v>
      </c>
      <c r="P27" s="74">
        <f>SUMIFS(Input!$K:$K,Input!$A:$A,$N$1,Input!$E:$E,$N$2,Input!$F:$F,Comparação!N27)</f>
        <v>0</v>
      </c>
      <c r="Q27" s="73" t="str">
        <f t="shared" si="8"/>
        <v/>
      </c>
      <c r="R27" s="70" t="s">
        <v>52</v>
      </c>
      <c r="S27" s="71">
        <f>SUMIFS(Input!$AA:$AA,Input!$A:$A,$R$1,Input!$E:$E,Comparação!$R$2,Input!$F:$F,Comparação!R27)</f>
        <v>0</v>
      </c>
      <c r="T27" s="74">
        <f>SUMIFS(Input!$K:$K,Input!$A:$A,$R$1,Input!$E:$E,$R$2,Input!$F:$F,Comparação!R27)</f>
        <v>0</v>
      </c>
      <c r="U27" s="73" t="str">
        <f t="shared" si="9"/>
        <v/>
      </c>
      <c r="V27" s="70" t="s">
        <v>52</v>
      </c>
      <c r="W27" s="71" t="e">
        <f>SUMIFS([1]Input!$AC:$AC,[1]Input!$A:$A,[1]Comparação!$V$1,[1]Input!$E:$E,[1]Comparação!$V$2,[1]Input!$F:$F,[1]Comparação!V27)</f>
        <v>#VALUE!</v>
      </c>
      <c r="X27" s="74" t="e">
        <f>SUMIFS([1]Input!$M:$M,[1]Input!$A:$A,[1]Comparação!$V$1,[1]Input!$E:$E,[1]Comparação!$V$2,[1]Input!$F:$F,[1]Comparação!V27)</f>
        <v>#VALUE!</v>
      </c>
      <c r="Y27" s="73" t="e">
        <f t="shared" si="0"/>
        <v>#VALUE!</v>
      </c>
      <c r="Z27" s="70" t="s">
        <v>52</v>
      </c>
      <c r="AA27" s="71" t="e">
        <f>SUMIFS([1]Input!$AC:$AC,[1]Input!$A:$A,[1]Comparação!$Z$1,[1]Input!$E:$E,[1]Comparação!$Z$2,[1]Input!$F:$F,[1]Comparação!Z27)</f>
        <v>#VALUE!</v>
      </c>
      <c r="AB27" s="74" t="e">
        <f>SUMIFS([1]Input!$M:$M,[1]Input!$A:$A,[1]Comparação!$Z$1,[1]Input!$E:$E,[1]Comparação!$Z$2,[1]Input!$F:$F,[1]Comparação!Z27)</f>
        <v>#VALUE!</v>
      </c>
      <c r="AC27" s="73" t="e">
        <f t="shared" si="1"/>
        <v>#VALUE!</v>
      </c>
      <c r="AD27" s="70" t="s">
        <v>52</v>
      </c>
      <c r="AE27" s="71" t="e">
        <f>SUMIFS([1]Input!$AC:$AC,[1]Input!$A:$A,[1]Comparação!$AD$1,[1]Input!$E:$E,[1]Comparação!$AD$2,[1]Input!$F:$F,[1]Comparação!AD27)</f>
        <v>#VALUE!</v>
      </c>
      <c r="AF27" s="74" t="e">
        <f>SUMIFS([1]Input!$M:$M,[1]Input!$A:$A,[1]Comparação!$AD$1,[1]Input!$E:$E,[1]Comparação!$AD$2,[1]Input!$F:$F,[1]Comparação!AD27)</f>
        <v>#VALUE!</v>
      </c>
      <c r="AG27" s="73" t="e">
        <f t="shared" si="2"/>
        <v>#VALUE!</v>
      </c>
      <c r="AH27" s="70" t="s">
        <v>52</v>
      </c>
      <c r="AI27" s="71" t="e">
        <f>SUMIFS([1]Input!$AC:$AC,[1]Input!$A:$A,[1]Comparação!$AH$1,[1]Input!$E:$E,[1]Comparação!$AH$2,[1]Input!$F:$F,[1]Comparação!AH27)</f>
        <v>#VALUE!</v>
      </c>
      <c r="AJ27" s="74" t="e">
        <f>SUMIFS([1]Input!$M:$M,[1]Input!$A:$A,[1]Comparação!$AH$1,[1]Input!$E:$E,[1]Comparação!$AH$2,[1]Input!$F:$F,[1]Comparação!AH27)</f>
        <v>#VALUE!</v>
      </c>
      <c r="AK27" s="73" t="e">
        <f t="shared" si="3"/>
        <v>#VALUE!</v>
      </c>
      <c r="AL27" s="70" t="s">
        <v>52</v>
      </c>
      <c r="AM27" s="71" t="e">
        <f>SUMIFS([1]Input!$AC:$AC,[1]Input!$A:$A,[1]Comparação!$AL$1,[1]Input!$E:$E,[1]Comparação!$AL$2,[1]Input!$F:$F,[1]Comparação!AL27)</f>
        <v>#VALUE!</v>
      </c>
      <c r="AN27" s="74" t="e">
        <f>SUMIFS([1]Input!$M:$M,[1]Input!$A:$A,[1]Comparação!$AL$1,[1]Input!$E:$E,[1]Comparação!$AL$2,[1]Input!$F:$F,[1]Comparação!AL27)</f>
        <v>#VALUE!</v>
      </c>
      <c r="AO27" s="73" t="e">
        <f t="shared" si="4"/>
        <v>#VALUE!</v>
      </c>
      <c r="AP27" s="70" t="s">
        <v>52</v>
      </c>
      <c r="AQ27" s="71" t="e">
        <f>SUMIFS([1]Input!$AC:$AC,[1]Input!$A:$A,[1]Comparação!$AP$1,[1]Input!$E:$E,[1]Comparação!$AP$2,[1]Input!$F:$F,[1]Comparação!AP27)</f>
        <v>#VALUE!</v>
      </c>
      <c r="AR27" s="74" t="e">
        <f>SUMIFS([1]Input!$M:$M,[1]Input!$A:$A,[1]Comparação!$AP$1,[1]Input!$E:$E,[1]Comparação!$AP$2,[1]Input!$F:$F,[1]Comparação!AP27)</f>
        <v>#VALUE!</v>
      </c>
      <c r="AS27" s="73" t="e">
        <f t="shared" si="5"/>
        <v>#VALUE!</v>
      </c>
      <c r="AT27" s="70" t="s">
        <v>52</v>
      </c>
      <c r="AU27" s="71" t="e">
        <f>SUMIFS([1]Input!$AC:$AC,[1]Input!$A:$A,[1]Comparação!$AT$1,[1]Input!$E:$E,[1]Comparação!$AT$2,[1]Input!$F:$F,[1]Comparação!AT27)</f>
        <v>#VALUE!</v>
      </c>
      <c r="AV27" s="74" t="e">
        <f>SUMIFS([1]Input!$M:$M,[1]Input!$A:$A,[1]Comparação!$AT$1,[1]Input!$E:$E,[1]Comparação!$AT$2,[1]Input!$F:$F,[1]Comparação!AT27)</f>
        <v>#VALUE!</v>
      </c>
      <c r="AW27" s="73" t="e">
        <f t="shared" si="6"/>
        <v>#VALUE!</v>
      </c>
      <c r="AY27" s="70" t="s">
        <v>52</v>
      </c>
      <c r="AZ27" s="75"/>
      <c r="BA27" s="75"/>
      <c r="BB27" s="75"/>
      <c r="BC27" s="3"/>
    </row>
    <row r="28" spans="2:55" hidden="1" outlineLevel="1" x14ac:dyDescent="0.3">
      <c r="B28" s="70" t="s">
        <v>23</v>
      </c>
      <c r="C28" s="71">
        <f>SUMIFS(Input!$AA:$AA,Input!$A:$A,Comparação!$B$1,Input!$E:$E,Comparação!$B$2,Input!$F:$F,Comparação!B28)</f>
        <v>0</v>
      </c>
      <c r="D28" s="72">
        <f>SUMIFS(Input!$K:$K,Input!$A:$A,Comparação!$B$1,Input!$E:$E,Comparação!$B$2,Input!$F:$F,Comparação!B28)</f>
        <v>0</v>
      </c>
      <c r="E28" s="73"/>
      <c r="F28" s="70" t="s">
        <v>23</v>
      </c>
      <c r="G28" s="71">
        <f>SUMIFS(Input!$AA:$AA,Input!$A:$A,$F$1,Input!$E:$E,Comparação!$F$2,Input!$F:$F,Comparação!F28)</f>
        <v>0</v>
      </c>
      <c r="H28" s="74">
        <f>SUMIFS(Input!$K:$K,Input!$A:$A,$F$1,Input!$E:$E,$F$2,Input!$F:$F,Comparação!F28)</f>
        <v>0</v>
      </c>
      <c r="I28" s="73"/>
      <c r="J28" s="70" t="s">
        <v>23</v>
      </c>
      <c r="K28" s="71">
        <f>SUMIFS(Input!$AA:$AA,Input!$A:$A,$J$1,Input!$E:$E,Comparação!$J$2,Input!$F:$F,Comparação!J28)</f>
        <v>0</v>
      </c>
      <c r="L28" s="74">
        <f>SUMIFS(Input!$K:$K,Input!$A:$A,$J$1,Input!$E:$E,$J$2,Input!$F:$F,Comparação!J28)</f>
        <v>0</v>
      </c>
      <c r="M28" s="73" t="str">
        <f t="shared" si="7"/>
        <v/>
      </c>
      <c r="N28" s="70" t="s">
        <v>23</v>
      </c>
      <c r="O28" s="71">
        <f>SUMIFS(Input!$AA:$AA,Input!$A:$A,$N$1,Input!$E:$E,Comparação!$N$2,Input!$F:$F,Comparação!N28)</f>
        <v>0</v>
      </c>
      <c r="P28" s="74">
        <f>SUMIFS(Input!$K:$K,Input!$A:$A,$N$1,Input!$E:$E,$N$2,Input!$F:$F,Comparação!N28)</f>
        <v>0</v>
      </c>
      <c r="Q28" s="73" t="str">
        <f t="shared" si="8"/>
        <v/>
      </c>
      <c r="R28" s="70" t="s">
        <v>23</v>
      </c>
      <c r="S28" s="71">
        <f>SUMIFS(Input!$AA:$AA,Input!$A:$A,$R$1,Input!$E:$E,Comparação!$R$2,Input!$F:$F,Comparação!R28)</f>
        <v>0</v>
      </c>
      <c r="T28" s="74">
        <f>SUMIFS(Input!$K:$K,Input!$A:$A,$R$1,Input!$E:$E,$R$2,Input!$F:$F,Comparação!R28)</f>
        <v>0</v>
      </c>
      <c r="U28" s="73" t="str">
        <f t="shared" si="9"/>
        <v/>
      </c>
      <c r="V28" s="70" t="s">
        <v>23</v>
      </c>
      <c r="W28" s="71" t="e">
        <f>SUMIFS([1]Input!$AC:$AC,[1]Input!$A:$A,[1]Comparação!$V$1,[1]Input!$E:$E,[1]Comparação!$V$2,[1]Input!$F:$F,[1]Comparação!V28)</f>
        <v>#VALUE!</v>
      </c>
      <c r="X28" s="74" t="e">
        <f>SUMIFS([1]Input!$M:$M,[1]Input!$A:$A,[1]Comparação!$V$1,[1]Input!$E:$E,[1]Comparação!$V$2,[1]Input!$F:$F,[1]Comparação!V28)</f>
        <v>#VALUE!</v>
      </c>
      <c r="Y28" s="73" t="e">
        <f t="shared" si="0"/>
        <v>#VALUE!</v>
      </c>
      <c r="Z28" s="70" t="s">
        <v>23</v>
      </c>
      <c r="AA28" s="71" t="e">
        <f>SUMIFS([1]Input!$AC:$AC,[1]Input!$A:$A,[1]Comparação!$Z$1,[1]Input!$E:$E,[1]Comparação!$Z$2,[1]Input!$F:$F,[1]Comparação!Z28)</f>
        <v>#VALUE!</v>
      </c>
      <c r="AB28" s="74" t="e">
        <f>SUMIFS([1]Input!$M:$M,[1]Input!$A:$A,[1]Comparação!$Z$1,[1]Input!$E:$E,[1]Comparação!$Z$2,[1]Input!$F:$F,[1]Comparação!Z28)</f>
        <v>#VALUE!</v>
      </c>
      <c r="AC28" s="73" t="e">
        <f t="shared" si="1"/>
        <v>#VALUE!</v>
      </c>
      <c r="AD28" s="70" t="s">
        <v>23</v>
      </c>
      <c r="AE28" s="71" t="e">
        <f>SUMIFS([1]Input!$AC:$AC,[1]Input!$A:$A,[1]Comparação!$AD$1,[1]Input!$E:$E,[1]Comparação!$AD$2,[1]Input!$F:$F,[1]Comparação!AD28)</f>
        <v>#VALUE!</v>
      </c>
      <c r="AF28" s="74" t="e">
        <f>SUMIFS([1]Input!$M:$M,[1]Input!$A:$A,[1]Comparação!$AD$1,[1]Input!$E:$E,[1]Comparação!$AD$2,[1]Input!$F:$F,[1]Comparação!AD28)</f>
        <v>#VALUE!</v>
      </c>
      <c r="AG28" s="73" t="e">
        <f t="shared" si="2"/>
        <v>#VALUE!</v>
      </c>
      <c r="AH28" s="70" t="s">
        <v>23</v>
      </c>
      <c r="AI28" s="71" t="e">
        <f>SUMIFS([1]Input!$AC:$AC,[1]Input!$A:$A,[1]Comparação!$AH$1,[1]Input!$E:$E,[1]Comparação!$AH$2,[1]Input!$F:$F,[1]Comparação!AH28)</f>
        <v>#VALUE!</v>
      </c>
      <c r="AJ28" s="74" t="e">
        <f>SUMIFS([1]Input!$M:$M,[1]Input!$A:$A,[1]Comparação!$AH$1,[1]Input!$E:$E,[1]Comparação!$AH$2,[1]Input!$F:$F,[1]Comparação!AH28)</f>
        <v>#VALUE!</v>
      </c>
      <c r="AK28" s="73" t="e">
        <f t="shared" si="3"/>
        <v>#VALUE!</v>
      </c>
      <c r="AL28" s="70" t="s">
        <v>23</v>
      </c>
      <c r="AM28" s="71" t="e">
        <f>SUMIFS([1]Input!$AC:$AC,[1]Input!$A:$A,[1]Comparação!$AL$1,[1]Input!$E:$E,[1]Comparação!$AL$2,[1]Input!$F:$F,[1]Comparação!AL28)</f>
        <v>#VALUE!</v>
      </c>
      <c r="AN28" s="74" t="e">
        <f>SUMIFS([1]Input!$M:$M,[1]Input!$A:$A,[1]Comparação!$AL$1,[1]Input!$E:$E,[1]Comparação!$AL$2,[1]Input!$F:$F,[1]Comparação!AL28)</f>
        <v>#VALUE!</v>
      </c>
      <c r="AO28" s="73" t="e">
        <f t="shared" si="4"/>
        <v>#VALUE!</v>
      </c>
      <c r="AP28" s="70" t="s">
        <v>23</v>
      </c>
      <c r="AQ28" s="71" t="e">
        <f>SUMIFS([1]Input!$AC:$AC,[1]Input!$A:$A,[1]Comparação!$AP$1,[1]Input!$E:$E,[1]Comparação!$AP$2,[1]Input!$F:$F,[1]Comparação!AP28)</f>
        <v>#VALUE!</v>
      </c>
      <c r="AR28" s="74" t="e">
        <f>SUMIFS([1]Input!$M:$M,[1]Input!$A:$A,[1]Comparação!$AP$1,[1]Input!$E:$E,[1]Comparação!$AP$2,[1]Input!$F:$F,[1]Comparação!AP28)</f>
        <v>#VALUE!</v>
      </c>
      <c r="AS28" s="73" t="e">
        <f t="shared" si="5"/>
        <v>#VALUE!</v>
      </c>
      <c r="AT28" s="70" t="s">
        <v>23</v>
      </c>
      <c r="AU28" s="71" t="e">
        <f>SUMIFS([1]Input!$AC:$AC,[1]Input!$A:$A,[1]Comparação!$AT$1,[1]Input!$E:$E,[1]Comparação!$AT$2,[1]Input!$F:$F,[1]Comparação!AT28)</f>
        <v>#VALUE!</v>
      </c>
      <c r="AV28" s="74" t="e">
        <f>SUMIFS([1]Input!$M:$M,[1]Input!$A:$A,[1]Comparação!$AT$1,[1]Input!$E:$E,[1]Comparação!$AT$2,[1]Input!$F:$F,[1]Comparação!AT28)</f>
        <v>#VALUE!</v>
      </c>
      <c r="AW28" s="73" t="e">
        <f t="shared" si="6"/>
        <v>#VALUE!</v>
      </c>
      <c r="AY28" s="70" t="s">
        <v>23</v>
      </c>
      <c r="AZ28" s="75"/>
      <c r="BA28" s="75"/>
      <c r="BB28" s="75"/>
      <c r="BC28" s="3"/>
    </row>
    <row r="29" spans="2:55" hidden="1" outlineLevel="1" x14ac:dyDescent="0.3">
      <c r="B29" s="70" t="s">
        <v>24</v>
      </c>
      <c r="C29" s="71">
        <f>SUMIFS(Input!$AA:$AA,Input!$A:$A,Comparação!$B$1,Input!$E:$E,Comparação!$B$2,Input!$F:$F,Comparação!B29)</f>
        <v>0</v>
      </c>
      <c r="D29" s="72">
        <f>SUMIFS(Input!$K:$K,Input!$A:$A,Comparação!$B$1,Input!$E:$E,Comparação!$B$2,Input!$F:$F,Comparação!B29)</f>
        <v>0</v>
      </c>
      <c r="E29" s="73"/>
      <c r="F29" s="70" t="s">
        <v>24</v>
      </c>
      <c r="G29" s="71">
        <f>SUMIFS(Input!$AA:$AA,Input!$A:$A,$F$1,Input!$E:$E,Comparação!$F$2,Input!$F:$F,Comparação!F29)</f>
        <v>0</v>
      </c>
      <c r="H29" s="74">
        <f>SUMIFS(Input!$K:$K,Input!$A:$A,$F$1,Input!$E:$E,$F$2,Input!$F:$F,Comparação!F29)</f>
        <v>0</v>
      </c>
      <c r="I29" s="73"/>
      <c r="J29" s="70" t="s">
        <v>24</v>
      </c>
      <c r="K29" s="71">
        <f>SUMIFS(Input!$AA:$AA,Input!$A:$A,$J$1,Input!$E:$E,Comparação!$J$2,Input!$F:$F,Comparação!J29)</f>
        <v>0</v>
      </c>
      <c r="L29" s="74">
        <f>SUMIFS(Input!$K:$K,Input!$A:$A,$J$1,Input!$E:$E,$J$2,Input!$F:$F,Comparação!J29)</f>
        <v>0</v>
      </c>
      <c r="M29" s="73" t="str">
        <f t="shared" si="7"/>
        <v/>
      </c>
      <c r="N29" s="70" t="s">
        <v>24</v>
      </c>
      <c r="O29" s="71">
        <f>SUMIFS(Input!$AA:$AA,Input!$A:$A,$N$1,Input!$E:$E,Comparação!$N$2,Input!$F:$F,Comparação!N29)</f>
        <v>0</v>
      </c>
      <c r="P29" s="74">
        <f>SUMIFS(Input!$K:$K,Input!$A:$A,$N$1,Input!$E:$E,$N$2,Input!$F:$F,Comparação!N29)</f>
        <v>0</v>
      </c>
      <c r="Q29" s="73" t="str">
        <f t="shared" si="8"/>
        <v/>
      </c>
      <c r="R29" s="70" t="s">
        <v>24</v>
      </c>
      <c r="S29" s="71">
        <f>SUMIFS(Input!$AA:$AA,Input!$A:$A,$R$1,Input!$E:$E,Comparação!$R$2,Input!$F:$F,Comparação!R29)</f>
        <v>0</v>
      </c>
      <c r="T29" s="74">
        <f>SUMIFS(Input!$K:$K,Input!$A:$A,$R$1,Input!$E:$E,$R$2,Input!$F:$F,Comparação!R29)</f>
        <v>0</v>
      </c>
      <c r="U29" s="73" t="str">
        <f t="shared" si="9"/>
        <v/>
      </c>
      <c r="V29" s="70" t="s">
        <v>24</v>
      </c>
      <c r="W29" s="71" t="e">
        <f>SUMIFS([1]Input!$AC:$AC,[1]Input!$A:$A,[1]Comparação!$V$1,[1]Input!$E:$E,[1]Comparação!$V$2,[1]Input!$F:$F,[1]Comparação!V29)</f>
        <v>#VALUE!</v>
      </c>
      <c r="X29" s="74" t="e">
        <f>SUMIFS([1]Input!$M:$M,[1]Input!$A:$A,[1]Comparação!$V$1,[1]Input!$E:$E,[1]Comparação!$V$2,[1]Input!$F:$F,[1]Comparação!V29)</f>
        <v>#VALUE!</v>
      </c>
      <c r="Y29" s="73" t="e">
        <f t="shared" si="0"/>
        <v>#VALUE!</v>
      </c>
      <c r="Z29" s="70" t="s">
        <v>24</v>
      </c>
      <c r="AA29" s="71" t="e">
        <f>SUMIFS([1]Input!$AC:$AC,[1]Input!$A:$A,[1]Comparação!$Z$1,[1]Input!$E:$E,[1]Comparação!$Z$2,[1]Input!$F:$F,[1]Comparação!Z29)</f>
        <v>#VALUE!</v>
      </c>
      <c r="AB29" s="74" t="e">
        <f>SUMIFS([1]Input!$M:$M,[1]Input!$A:$A,[1]Comparação!$Z$1,[1]Input!$E:$E,[1]Comparação!$Z$2,[1]Input!$F:$F,[1]Comparação!Z29)</f>
        <v>#VALUE!</v>
      </c>
      <c r="AC29" s="73" t="e">
        <f t="shared" si="1"/>
        <v>#VALUE!</v>
      </c>
      <c r="AD29" s="70" t="s">
        <v>24</v>
      </c>
      <c r="AE29" s="71" t="e">
        <f>SUMIFS([1]Input!$AC:$AC,[1]Input!$A:$A,[1]Comparação!$AD$1,[1]Input!$E:$E,[1]Comparação!$AD$2,[1]Input!$F:$F,[1]Comparação!AD29)</f>
        <v>#VALUE!</v>
      </c>
      <c r="AF29" s="74" t="e">
        <f>SUMIFS([1]Input!$M:$M,[1]Input!$A:$A,[1]Comparação!$AD$1,[1]Input!$E:$E,[1]Comparação!$AD$2,[1]Input!$F:$F,[1]Comparação!AD29)</f>
        <v>#VALUE!</v>
      </c>
      <c r="AG29" s="73" t="e">
        <f t="shared" si="2"/>
        <v>#VALUE!</v>
      </c>
      <c r="AH29" s="70" t="s">
        <v>24</v>
      </c>
      <c r="AI29" s="71" t="e">
        <f>SUMIFS([1]Input!$AC:$AC,[1]Input!$A:$A,[1]Comparação!$AH$1,[1]Input!$E:$E,[1]Comparação!$AH$2,[1]Input!$F:$F,[1]Comparação!AH29)</f>
        <v>#VALUE!</v>
      </c>
      <c r="AJ29" s="74" t="e">
        <f>SUMIFS([1]Input!$M:$M,[1]Input!$A:$A,[1]Comparação!$AH$1,[1]Input!$E:$E,[1]Comparação!$AH$2,[1]Input!$F:$F,[1]Comparação!AH29)</f>
        <v>#VALUE!</v>
      </c>
      <c r="AK29" s="73" t="e">
        <f t="shared" si="3"/>
        <v>#VALUE!</v>
      </c>
      <c r="AL29" s="70" t="s">
        <v>24</v>
      </c>
      <c r="AM29" s="71" t="e">
        <f>SUMIFS([1]Input!$AC:$AC,[1]Input!$A:$A,[1]Comparação!$AL$1,[1]Input!$E:$E,[1]Comparação!$AL$2,[1]Input!$F:$F,[1]Comparação!AL29)</f>
        <v>#VALUE!</v>
      </c>
      <c r="AN29" s="74" t="e">
        <f>SUMIFS([1]Input!$M:$M,[1]Input!$A:$A,[1]Comparação!$AL$1,[1]Input!$E:$E,[1]Comparação!$AL$2,[1]Input!$F:$F,[1]Comparação!AL29)</f>
        <v>#VALUE!</v>
      </c>
      <c r="AO29" s="73" t="e">
        <f t="shared" si="4"/>
        <v>#VALUE!</v>
      </c>
      <c r="AP29" s="70" t="s">
        <v>24</v>
      </c>
      <c r="AQ29" s="71" t="e">
        <f>SUMIFS([1]Input!$AC:$AC,[1]Input!$A:$A,[1]Comparação!$AP$1,[1]Input!$E:$E,[1]Comparação!$AP$2,[1]Input!$F:$F,[1]Comparação!AP29)</f>
        <v>#VALUE!</v>
      </c>
      <c r="AR29" s="74" t="e">
        <f>SUMIFS([1]Input!$M:$M,[1]Input!$A:$A,[1]Comparação!$AP$1,[1]Input!$E:$E,[1]Comparação!$AP$2,[1]Input!$F:$F,[1]Comparação!AP29)</f>
        <v>#VALUE!</v>
      </c>
      <c r="AS29" s="73" t="e">
        <f t="shared" si="5"/>
        <v>#VALUE!</v>
      </c>
      <c r="AT29" s="70" t="s">
        <v>24</v>
      </c>
      <c r="AU29" s="71" t="e">
        <f>SUMIFS([1]Input!$AC:$AC,[1]Input!$A:$A,[1]Comparação!$AT$1,[1]Input!$E:$E,[1]Comparação!$AT$2,[1]Input!$F:$F,[1]Comparação!AT29)</f>
        <v>#VALUE!</v>
      </c>
      <c r="AV29" s="74" t="e">
        <f>SUMIFS([1]Input!$M:$M,[1]Input!$A:$A,[1]Comparação!$AT$1,[1]Input!$E:$E,[1]Comparação!$AT$2,[1]Input!$F:$F,[1]Comparação!AT29)</f>
        <v>#VALUE!</v>
      </c>
      <c r="AW29" s="73" t="e">
        <f t="shared" si="6"/>
        <v>#VALUE!</v>
      </c>
      <c r="AY29" s="70" t="s">
        <v>24</v>
      </c>
      <c r="AZ29" s="75"/>
      <c r="BA29" s="75"/>
      <c r="BB29" s="75"/>
      <c r="BC29" s="3"/>
    </row>
    <row r="30" spans="2:55" ht="15" hidden="1" outlineLevel="1" thickBot="1" x14ac:dyDescent="0.35">
      <c r="B30" s="76" t="s">
        <v>40</v>
      </c>
      <c r="C30" s="71">
        <f>SUMIFS(Input!$AA:$AA,Input!$A:$A,Comparação!$B$1,Input!$E:$E,Comparação!$B$2,Input!$F:$F,Comparação!B30)</f>
        <v>0</v>
      </c>
      <c r="D30" s="72">
        <f>SUMIFS(Input!$K:$K,Input!$A:$A,Comparação!$B$1,Input!$E:$E,Comparação!$B$2,Input!$F:$F,Comparação!B30)</f>
        <v>0</v>
      </c>
      <c r="E30" s="77"/>
      <c r="F30" s="76" t="s">
        <v>40</v>
      </c>
      <c r="G30" s="71">
        <f>SUMIFS(Input!$AA:$AA,Input!$A:$A,$F$1,Input!$E:$E,Comparação!$F$2,Input!$F:$F,Comparação!F30)</f>
        <v>0</v>
      </c>
      <c r="H30" s="74">
        <f>SUMIFS(Input!$K:$K,Input!$A:$A,$F$1,Input!$E:$E,$F$2,Input!$F:$F,Comparação!F30)</f>
        <v>0</v>
      </c>
      <c r="I30" s="73"/>
      <c r="J30" s="76" t="s">
        <v>40</v>
      </c>
      <c r="K30" s="71">
        <f>SUMIFS(Input!$AA:$AA,Input!$A:$A,$J$1,Input!$E:$E,Comparação!$J$2,Input!$F:$F,Comparação!J30)</f>
        <v>0</v>
      </c>
      <c r="L30" s="74">
        <f>SUMIFS(Input!$K:$K,Input!$A:$A,$J$1,Input!$E:$E,$J$2,Input!$F:$F,Comparação!J30)</f>
        <v>0</v>
      </c>
      <c r="M30" s="77"/>
      <c r="N30" s="108" t="s">
        <v>40</v>
      </c>
      <c r="O30" s="71">
        <f>SUMIFS(Input!$AA:$AA,Input!$A:$A,$N$1,Input!$E:$E,Comparação!$N$2,Input!$F:$F,Comparação!N30)</f>
        <v>0</v>
      </c>
      <c r="P30" s="74">
        <f>SUMIFS(Input!$K:$K,Input!$A:$A,$N$1,Input!$E:$E,$N$2,Input!$F:$F,Comparação!N30)</f>
        <v>0</v>
      </c>
      <c r="Q30" s="73"/>
      <c r="R30" s="76" t="s">
        <v>40</v>
      </c>
      <c r="S30" s="71">
        <f>SUMIFS(Input!$AA:$AA,Input!$A:$A,$R$1,Input!$E:$E,Comparação!$R$2,Input!$F:$F,Comparação!R30)</f>
        <v>0</v>
      </c>
      <c r="T30" s="74">
        <f>SUMIFS(Input!$K:$K,Input!$A:$A,$R$1,Input!$E:$E,$R$2,Input!$F:$F,Comparação!R30)</f>
        <v>0</v>
      </c>
      <c r="U30" s="73" t="str">
        <f t="shared" si="9"/>
        <v/>
      </c>
      <c r="V30" s="76" t="s">
        <v>40</v>
      </c>
      <c r="W30" s="71" t="e">
        <f>SUMIFS([1]Input!$AC:$AC,[1]Input!$A:$A,[1]Comparação!$V$1,[1]Input!$E:$E,[1]Comparação!$V$2,[1]Input!$F:$F,[1]Comparação!V30)</f>
        <v>#VALUE!</v>
      </c>
      <c r="X30" s="74" t="e">
        <f>SUMIFS([1]Input!$M:$M,[1]Input!$A:$A,[1]Comparação!$V$1,[1]Input!$E:$E,[1]Comparação!$V$2,[1]Input!$F:$F,[1]Comparação!V30)</f>
        <v>#VALUE!</v>
      </c>
      <c r="Y30" s="77"/>
      <c r="Z30" s="76" t="s">
        <v>40</v>
      </c>
      <c r="AA30" s="71" t="e">
        <f>SUMIFS([1]Input!$AC:$AC,[1]Input!$A:$A,[1]Comparação!$Z$1,[1]Input!$E:$E,[1]Comparação!$Z$2,[1]Input!$F:$F,[1]Comparação!Z30)</f>
        <v>#VALUE!</v>
      </c>
      <c r="AB30" s="74" t="e">
        <f>SUMIFS([1]Input!$M:$M,[1]Input!$A:$A,[1]Comparação!$Z$1,[1]Input!$E:$E,[1]Comparação!$Z$2,[1]Input!$F:$F,[1]Comparação!Z30)</f>
        <v>#VALUE!</v>
      </c>
      <c r="AC30" s="77"/>
      <c r="AD30" s="76" t="s">
        <v>40</v>
      </c>
      <c r="AE30" s="71" t="e">
        <f>SUMIFS([1]Input!$AC:$AC,[1]Input!$A:$A,[1]Comparação!$AD$1,[1]Input!$E:$E,[1]Comparação!$AD$2,[1]Input!$F:$F,[1]Comparação!AD30)</f>
        <v>#VALUE!</v>
      </c>
      <c r="AF30" s="74" t="e">
        <f>SUMIFS([1]Input!$M:$M,[1]Input!$A:$A,[1]Comparação!$AD$1,[1]Input!$E:$E,[1]Comparação!$AD$2,[1]Input!$F:$F,[1]Comparação!AD30)</f>
        <v>#VALUE!</v>
      </c>
      <c r="AG30" s="77"/>
      <c r="AH30" s="76" t="s">
        <v>40</v>
      </c>
      <c r="AI30" s="71" t="e">
        <f>SUMIFS([1]Input!$AC:$AC,[1]Input!$A:$A,[1]Comparação!$AH$1,[1]Input!$E:$E,[1]Comparação!$AH$2,[1]Input!$F:$F,[1]Comparação!AH30)</f>
        <v>#VALUE!</v>
      </c>
      <c r="AJ30" s="74" t="e">
        <f>SUMIFS([1]Input!$M:$M,[1]Input!$A:$A,[1]Comparação!$AH$1,[1]Input!$E:$E,[1]Comparação!$AH$2,[1]Input!$F:$F,[1]Comparação!AH30)</f>
        <v>#VALUE!</v>
      </c>
      <c r="AK30" s="77"/>
      <c r="AL30" s="76" t="s">
        <v>40</v>
      </c>
      <c r="AM30" s="71" t="e">
        <f>SUMIFS([1]Input!$AC:$AC,[1]Input!$A:$A,[1]Comparação!$AL$1,[1]Input!$E:$E,[1]Comparação!$AL$2,[1]Input!$F:$F,[1]Comparação!AL30)</f>
        <v>#VALUE!</v>
      </c>
      <c r="AN30" s="74" t="e">
        <f>SUMIFS([1]Input!$M:$M,[1]Input!$A:$A,[1]Comparação!$AL$1,[1]Input!$E:$E,[1]Comparação!$AL$2,[1]Input!$F:$F,[1]Comparação!AL30)</f>
        <v>#VALUE!</v>
      </c>
      <c r="AO30" s="77"/>
      <c r="AP30" s="76" t="s">
        <v>40</v>
      </c>
      <c r="AQ30" s="71" t="e">
        <f>SUMIFS([1]Input!$AC:$AC,[1]Input!$A:$A,[1]Comparação!$AP$1,[1]Input!$E:$E,[1]Comparação!$AP$2,[1]Input!$F:$F,[1]Comparação!AP30)</f>
        <v>#VALUE!</v>
      </c>
      <c r="AR30" s="74" t="e">
        <f>SUMIFS([1]Input!$M:$M,[1]Input!$A:$A,[1]Comparação!$AP$1,[1]Input!$E:$E,[1]Comparação!$AP$2,[1]Input!$F:$F,[1]Comparação!AP30)</f>
        <v>#VALUE!</v>
      </c>
      <c r="AS30" s="77"/>
      <c r="AT30" s="76" t="s">
        <v>40</v>
      </c>
      <c r="AU30" s="71" t="e">
        <f>SUMIFS([1]Input!$AC:$AC,[1]Input!$A:$A,[1]Comparação!$AT$1,[1]Input!$E:$E,[1]Comparação!$AT$2,[1]Input!$F:$F,[1]Comparação!AT30)</f>
        <v>#VALUE!</v>
      </c>
      <c r="AV30" s="74" t="e">
        <f>SUMIFS([1]Input!$M:$M,[1]Input!$A:$A,[1]Comparação!$AT$1,[1]Input!$E:$E,[1]Comparação!$AT$2,[1]Input!$F:$F,[1]Comparação!AT30)</f>
        <v>#VALUE!</v>
      </c>
      <c r="AW30" s="77"/>
      <c r="AY30" s="76" t="s">
        <v>40</v>
      </c>
      <c r="AZ30" s="75"/>
      <c r="BA30" s="75"/>
      <c r="BB30" s="75"/>
      <c r="BC30" s="3"/>
    </row>
    <row r="31" spans="2:55" ht="15" collapsed="1" thickBot="1" x14ac:dyDescent="0.35">
      <c r="B31" s="78" t="s">
        <v>10</v>
      </c>
      <c r="C31" s="79">
        <f>SUMIFS(Input!$AA:$AA,Input!$A:$A,Comparação!B1,Input!$E:$E,Comparação!B31)</f>
        <v>1609</v>
      </c>
      <c r="D31" s="80">
        <f>SUMIFS(Input!$K:$K,Input!$A:$A,Comparação!B1,Input!$E:$E,Comparação!B31)</f>
        <v>3907741.8400000003</v>
      </c>
      <c r="E31" s="87">
        <f>D31/C31</f>
        <v>2428.67733996271</v>
      </c>
      <c r="F31" s="86" t="s">
        <v>10</v>
      </c>
      <c r="G31" s="79">
        <f>SUMIFS(Input!$AA:$AA,Input!$A:$A,Comparação!F1,Input!$E:$E,Comparação!F31)</f>
        <v>1392</v>
      </c>
      <c r="H31" s="80">
        <f>SUMIFS(Input!$K:$K,Input!$A:$A,Comparação!F1,Input!$E:$E,Comparação!F31)</f>
        <v>3915976.6700000004</v>
      </c>
      <c r="I31" s="81">
        <f>H31/G31</f>
        <v>2813.2016307471267</v>
      </c>
      <c r="J31" s="78" t="s">
        <v>10</v>
      </c>
      <c r="K31" s="79">
        <f>SUMIFS(Input!$AA:$AA,Input!$A:$A,Comparação!J1,Input!$E:$E,Comparação!J31)</f>
        <v>1057</v>
      </c>
      <c r="L31" s="80">
        <f>SUMIFS(Input!$K:$K,Input!$A:$A,Comparação!J1,Input!$E:$E,Comparação!J31)</f>
        <v>2920367.7399999998</v>
      </c>
      <c r="M31" s="81">
        <f>L31/K31</f>
        <v>2762.8833869441814</v>
      </c>
      <c r="N31" s="82" t="s">
        <v>10</v>
      </c>
      <c r="O31" s="83">
        <f>SUMIFS(Input!$AA:$AA,Input!$A:$A,N1,Input!$E:$E,Comparação!N31)</f>
        <v>943</v>
      </c>
      <c r="P31" s="84">
        <f>SUMIFS(Input!$K:$K,Input!$A:$A,Comparação!N1,Input!$E:$E,Comparação!N31)</f>
        <v>2924704.73</v>
      </c>
      <c r="Q31" s="85">
        <f>P31/O31</f>
        <v>3101.4896394485686</v>
      </c>
      <c r="R31" s="86" t="s">
        <v>10</v>
      </c>
      <c r="S31" s="65">
        <f>SUMIFS(Input!$AA:$AA,Input!$A:$A,Comparação!R1,Input!$E:$E,Comparação!R31)</f>
        <v>1055</v>
      </c>
      <c r="T31" s="66">
        <f>SUMIFS(Input!$K:$K,Input!$A:$A,Comparação!R1,Input!$E:$E,Comparação!R31)</f>
        <v>3124591.57</v>
      </c>
      <c r="U31" s="67">
        <f>T31/S31</f>
        <v>2961.6981706161137</v>
      </c>
      <c r="V31" s="86" t="s">
        <v>10</v>
      </c>
      <c r="W31" s="79" t="e">
        <f>SUMIFS([1]Input!$AC:$AC,[1]Input!$A:$A,[1]Comparação!V1,[1]Input!$E:$E,[1]Comparação!V31)</f>
        <v>#VALUE!</v>
      </c>
      <c r="X31" s="80" t="e">
        <f>SUMIFS([1]Input!$M:$M,[1]Input!$A:$A,[1]Comparação!$V$1,[1]Input!$E:$E,[1]Comparação!V31)</f>
        <v>#VALUE!</v>
      </c>
      <c r="Y31" s="87" t="e">
        <f>X31/W31</f>
        <v>#VALUE!</v>
      </c>
      <c r="Z31" s="86" t="s">
        <v>10</v>
      </c>
      <c r="AA31" s="79" t="e">
        <f>SUMIFS([1]Input!$AC:$AC,[1]Input!$A:$A,[1]Comparação!Z1,[1]Input!$E:$E,[1]Comparação!Z31)</f>
        <v>#VALUE!</v>
      </c>
      <c r="AB31" s="80" t="e">
        <f>SUMIFS([1]Input!$M:$M,[1]Input!$A:$A,[1]Comparação!$Z$1,[1]Input!$E:$E,[1]Comparação!Z31)</f>
        <v>#VALUE!</v>
      </c>
      <c r="AC31" s="87" t="e">
        <f>AB31/AA31</f>
        <v>#VALUE!</v>
      </c>
      <c r="AD31" s="86" t="s">
        <v>10</v>
      </c>
      <c r="AE31" s="79" t="e">
        <f>SUMIFS([1]Input!$AC:$AC,[1]Input!$A:$A,[1]Comparação!AD1,[1]Input!$E:$E,[1]Comparação!AD31)</f>
        <v>#VALUE!</v>
      </c>
      <c r="AF31" s="80" t="e">
        <f>SUMIFS([1]Input!$M:$M,[1]Input!$A:$A,[1]Comparação!$AD$1,[1]Input!$E:$E,[1]Comparação!AD31)</f>
        <v>#VALUE!</v>
      </c>
      <c r="AG31" s="87" t="e">
        <f>AF31/AE31</f>
        <v>#VALUE!</v>
      </c>
      <c r="AH31" s="86" t="s">
        <v>10</v>
      </c>
      <c r="AI31" s="79" t="e">
        <f>SUMIFS([1]Input!$AC:$AC,[1]Input!$A:$A,[1]Comparação!AH1,[1]Input!$E:$E,[1]Comparação!AH31)</f>
        <v>#VALUE!</v>
      </c>
      <c r="AJ31" s="80" t="e">
        <f>SUMIFS([1]Input!$M:$M,[1]Input!$A:$A,[1]Comparação!$AH$1,[1]Input!$E:$E,[1]Comparação!AH31)</f>
        <v>#VALUE!</v>
      </c>
      <c r="AK31" s="87" t="e">
        <f>AJ31/AI31</f>
        <v>#VALUE!</v>
      </c>
      <c r="AL31" s="86" t="s">
        <v>10</v>
      </c>
      <c r="AM31" s="79" t="e">
        <f>SUMIFS([1]Input!$AC:$AC,[1]Input!$A:$A,[1]Comparação!AL1,[1]Input!$E:$E,[1]Comparação!AL31)</f>
        <v>#VALUE!</v>
      </c>
      <c r="AN31" s="80" t="e">
        <f>SUMIFS([1]Input!$M:$M,[1]Input!$A:$A,[1]Comparação!$AL$1,[1]Input!$E:$E,[1]Comparação!AL31)</f>
        <v>#VALUE!</v>
      </c>
      <c r="AO31" s="87" t="e">
        <f>AN31/AM31</f>
        <v>#VALUE!</v>
      </c>
      <c r="AP31" s="86" t="s">
        <v>10</v>
      </c>
      <c r="AQ31" s="79" t="e">
        <f>SUMIFS([1]Input!$AC:$AC,[1]Input!$A:$A,[1]Comparação!AP1,[1]Input!$E:$E,[1]Comparação!AP31)</f>
        <v>#VALUE!</v>
      </c>
      <c r="AR31" s="80" t="e">
        <f>SUMIFS([1]Input!$M:$M,[1]Input!$A:$A,[1]Comparação!$AP$1,[1]Input!$E:$E,[1]Comparação!AP31)</f>
        <v>#VALUE!</v>
      </c>
      <c r="AS31" s="87" t="e">
        <f>AR31/AQ31</f>
        <v>#VALUE!</v>
      </c>
      <c r="AT31" s="86" t="s">
        <v>10</v>
      </c>
      <c r="AU31" s="79" t="e">
        <f>SUMIFS([1]Input!$AC:$AC,[1]Input!$A:$A,[1]Comparação!AT1,[1]Input!$E:$E,[1]Comparação!AT31)</f>
        <v>#VALUE!</v>
      </c>
      <c r="AV31" s="80" t="e">
        <f>SUMIFS([1]Input!$M:$M,[1]Input!$A:$A,[1]Comparação!$AT$1,[1]Input!$E:$E,[1]Comparação!AT31)</f>
        <v>#VALUE!</v>
      </c>
      <c r="AW31" s="87" t="e">
        <f>AV31/AU31</f>
        <v>#VALUE!</v>
      </c>
      <c r="AY31" s="86" t="s">
        <v>10</v>
      </c>
      <c r="AZ31" s="68">
        <f>AVERAGE(E31,I31,M31)</f>
        <v>2668.2541192180061</v>
      </c>
      <c r="BA31" s="68" t="e">
        <f t="shared" ref="BA31:BA94" si="10">AVERAGE(Q31,U31,Y31)</f>
        <v>#VALUE!</v>
      </c>
      <c r="BB31" s="68" t="e">
        <f t="shared" ref="BB31:BB94" si="11">AC31</f>
        <v>#VALUE!</v>
      </c>
      <c r="BC31" s="88" t="e">
        <f t="shared" ref="BC31:BC94" si="12">BB31/AVERAGE(AZ31:BA31)</f>
        <v>#VALUE!</v>
      </c>
    </row>
    <row r="32" spans="2:55" hidden="1" outlineLevel="1" x14ac:dyDescent="0.3">
      <c r="B32" s="70" t="s">
        <v>31</v>
      </c>
      <c r="C32" s="71">
        <f>SUMIFS(Input!$AA:$AA,Input!$A:$A,Comparação!$B$1,Input!$E:$E,Comparação!$B$31,Input!$F:$F,Comparação!B32)</f>
        <v>0</v>
      </c>
      <c r="D32" s="72">
        <f>SUMIFS(Input!$K:$K,Input!$A:$A,Comparação!$B$1,Input!$E:$E,Comparação!$B$31,Input!$F:$F,Comparação!B32)</f>
        <v>0</v>
      </c>
      <c r="E32" s="73" t="str">
        <f>IF(D32=0,"",D32/C32)</f>
        <v/>
      </c>
      <c r="F32" s="70" t="s">
        <v>31</v>
      </c>
      <c r="G32" s="71">
        <f>SUMIFS(Input!$AA:$AA,Input!$A:$A,$F$1,Input!$E:$E,$F$31,Input!$F:$F,Comparação!F32)</f>
        <v>0</v>
      </c>
      <c r="H32" s="74">
        <f>SUMIFS(Input!$K:$K,Input!$A:$A,$F$1,Input!$E:$E,$F$31,Input!$F:$F,Comparação!F32)</f>
        <v>0</v>
      </c>
      <c r="I32" s="73" t="str">
        <f>IF(H32=0,"",H32/G32)</f>
        <v/>
      </c>
      <c r="J32" s="70" t="s">
        <v>31</v>
      </c>
      <c r="K32" s="71">
        <f>SUMIFS(Input!$AA:$AA,Input!$A:$A,$J$1,Input!$E:$E,Comparação!$J$31,Input!$F:$F,Comparação!J32)</f>
        <v>0</v>
      </c>
      <c r="L32" s="74">
        <f>SUMIFS(Input!$K:$K,Input!$A:$A,$J$1,Input!$E:$E,$J$31,Input!$F:$F,Comparação!J32)</f>
        <v>0</v>
      </c>
      <c r="M32" s="73" t="str">
        <f>IF(L32=0,"",L32/K32)</f>
        <v/>
      </c>
      <c r="N32" s="70" t="s">
        <v>31</v>
      </c>
      <c r="O32" s="71">
        <f>SUMIFS(Input!$AA:$AA,Input!$A:$A,$N$1,Input!$E:$E,$N$31,Input!$F:$F,Comparação!N32)</f>
        <v>0</v>
      </c>
      <c r="P32" s="74">
        <f>SUMIFS(Input!$K:$K,Input!$A:$A,$N$1,Input!$E:$E,$N$31,Input!$F:$F,Comparação!N32)</f>
        <v>0</v>
      </c>
      <c r="Q32" s="73" t="str">
        <f>IF(P32=0,"",P32/O32)</f>
        <v/>
      </c>
      <c r="R32" s="70" t="s">
        <v>31</v>
      </c>
      <c r="S32" s="71">
        <f>SUMIFS(Input!$AA:$AA,Input!$A:$A,$R$1,Input!$E:$E,Comparação!$R$31,Input!$F:$F,Comparação!R32)</f>
        <v>0</v>
      </c>
      <c r="T32" s="74">
        <f>SUMIFS(Input!$K:$K,Input!$A:$A,$R$1,Input!$E:$E,$R$31,Input!$F:$F,Comparação!R32)</f>
        <v>0</v>
      </c>
      <c r="U32" s="73" t="str">
        <f>IF(T32=0,"",T32/S32)</f>
        <v/>
      </c>
      <c r="V32" s="70" t="s">
        <v>31</v>
      </c>
      <c r="W32" s="71" t="e">
        <f>SUMIFS([1]Input!$AC:$AC,[1]Input!$A:$A,[1]Comparação!$V$1,[1]Input!$E:$E,[1]Comparação!$V$31,[1]Input!$F:$F,[1]Comparação!V32)</f>
        <v>#VALUE!</v>
      </c>
      <c r="X32" s="74" t="e">
        <f>SUMIFS([1]Input!$M:$M,[1]Input!$A:$A,[1]Comparação!$V$1,[1]Input!$E:$E,[1]Comparação!$V$31,[1]Input!$F:$F,[1]Comparação!V32)</f>
        <v>#VALUE!</v>
      </c>
      <c r="Y32" s="73" t="e">
        <f>IF(X32=0,"",X32/W32)</f>
        <v>#VALUE!</v>
      </c>
      <c r="Z32" s="70" t="s">
        <v>31</v>
      </c>
      <c r="AA32" s="71" t="e">
        <f>SUMIFS([1]Input!$AC:$AC,[1]Input!$A:$A,[1]Comparação!$Z$1,[1]Input!$E:$E,[1]Comparação!$Z$31,[1]Input!$F:$F,[1]Comparação!Z32)</f>
        <v>#VALUE!</v>
      </c>
      <c r="AB32" s="74" t="e">
        <f>SUMIFS([1]Input!$M:$M,[1]Input!$A:$A,[1]Comparação!$Z$1,[1]Input!$E:$E,[1]Comparação!$Z$31,[1]Input!$F:$F,[1]Comparação!Z32)</f>
        <v>#VALUE!</v>
      </c>
      <c r="AC32" s="73" t="e">
        <f t="shared" ref="AC32:AC59" si="13">IF(AB32=0,"",AB32/AA32)</f>
        <v>#VALUE!</v>
      </c>
      <c r="AD32" s="70" t="s">
        <v>31</v>
      </c>
      <c r="AE32" s="71" t="e">
        <f>SUMIFS([1]Input!$AC:$AC,[1]Input!$A:$A,[1]Comparação!$AD$1,[1]Input!$E:$E,[1]Comparação!$AD$31,[1]Input!$F:$F,[1]Comparação!AD32)</f>
        <v>#VALUE!</v>
      </c>
      <c r="AF32" s="74" t="e">
        <f>SUMIFS([1]Input!$M:$M,[1]Input!$A:$A,[1]Comparação!$AD$1,[1]Input!$E:$E,[1]Comparação!$AD$31,[1]Input!$F:$F,[1]Comparação!AD32)</f>
        <v>#VALUE!</v>
      </c>
      <c r="AG32" s="73" t="e">
        <f t="shared" ref="AG32:AG59" si="14">IF(AF32=0,"",AF32/AE32)</f>
        <v>#VALUE!</v>
      </c>
      <c r="AH32" s="70" t="s">
        <v>31</v>
      </c>
      <c r="AI32" s="71" t="e">
        <f>SUMIFS([1]Input!$AC:$AC,[1]Input!$A:$A,[1]Comparação!$AH$1,[1]Input!$E:$E,[1]Comparação!$AH$31,[1]Input!$F:$F,[1]Comparação!AH32)</f>
        <v>#VALUE!</v>
      </c>
      <c r="AJ32" s="74" t="e">
        <f>SUMIFS([1]Input!$M:$M,[1]Input!$A:$A,[1]Comparação!$AH$1,[1]Input!$E:$E,[1]Comparação!$AH$31,[1]Input!$F:$F,[1]Comparação!AH32)</f>
        <v>#VALUE!</v>
      </c>
      <c r="AK32" s="73" t="e">
        <f t="shared" ref="AK32:AK59" si="15">IF(AJ32=0,"",AJ32/AI32)</f>
        <v>#VALUE!</v>
      </c>
      <c r="AL32" s="70" t="s">
        <v>31</v>
      </c>
      <c r="AM32" s="71" t="e">
        <f>SUMIFS([1]Input!$AC:$AC,[1]Input!$A:$A,[1]Comparação!$AL$1,[1]Input!$E:$E,[1]Comparação!$AL$31,[1]Input!$F:$F,[1]Comparação!AL32)</f>
        <v>#VALUE!</v>
      </c>
      <c r="AN32" s="74" t="e">
        <f>SUMIFS([1]Input!$M:$M,[1]Input!$A:$A,[1]Comparação!$AL$1,[1]Input!$E:$E,[1]Comparação!$AL$31,[1]Input!$F:$F,[1]Comparação!AL32)</f>
        <v>#VALUE!</v>
      </c>
      <c r="AO32" s="73" t="e">
        <f t="shared" ref="AO32:AO59" si="16">IF(AN32=0,"",AN32/AM32)</f>
        <v>#VALUE!</v>
      </c>
      <c r="AP32" s="70" t="s">
        <v>31</v>
      </c>
      <c r="AQ32" s="71" t="e">
        <f>SUMIFS([1]Input!$AC:$AC,[1]Input!$A:$A,[1]Comparação!$AP$1,[1]Input!$E:$E,[1]Comparação!$AP$31,[1]Input!$F:$F,[1]Comparação!AP32)</f>
        <v>#VALUE!</v>
      </c>
      <c r="AR32" s="74" t="e">
        <f>SUMIFS([1]Input!$M:$M,[1]Input!$A:$A,[1]Comparação!$AP$1,[1]Input!$E:$E,[1]Comparação!$AP$31,[1]Input!$F:$F,[1]Comparação!AP32)</f>
        <v>#VALUE!</v>
      </c>
      <c r="AS32" s="73" t="e">
        <f t="shared" ref="AS32:AS59" si="17">IF(AR32=0,"",AR32/AQ32)</f>
        <v>#VALUE!</v>
      </c>
      <c r="AT32" s="70" t="s">
        <v>31</v>
      </c>
      <c r="AU32" s="71" t="e">
        <f>SUMIFS([1]Input!$AC:$AC,[1]Input!$A:$A,[1]Comparação!$AT$1,[1]Input!$E:$E,[1]Comparação!$AT$31,[1]Input!$F:$F,[1]Comparação!AT32)</f>
        <v>#VALUE!</v>
      </c>
      <c r="AV32" s="74" t="e">
        <f>SUMIFS([1]Input!$M:$M,[1]Input!$A:$A,[1]Comparação!$AT$1,[1]Input!$E:$E,[1]Comparação!$AT$31,[1]Input!$F:$F,[1]Comparação!AT32)</f>
        <v>#VALUE!</v>
      </c>
      <c r="AW32" s="73" t="e">
        <f t="shared" ref="AW32:AW59" si="18">IF(AV32=0,"",AV32/AU32)</f>
        <v>#VALUE!</v>
      </c>
      <c r="AY32" s="70" t="s">
        <v>31</v>
      </c>
      <c r="AZ32" s="68" t="e">
        <f t="shared" ref="AZ32:AZ95" si="19">AVERAGE(E32,I32,M32)</f>
        <v>#DIV/0!</v>
      </c>
      <c r="BA32" s="68" t="e">
        <f t="shared" si="10"/>
        <v>#VALUE!</v>
      </c>
      <c r="BB32" s="68" t="e">
        <f t="shared" si="11"/>
        <v>#VALUE!</v>
      </c>
      <c r="BC32" s="88" t="e">
        <f t="shared" si="12"/>
        <v>#VALUE!</v>
      </c>
    </row>
    <row r="33" spans="2:55" hidden="1" outlineLevel="1" x14ac:dyDescent="0.3">
      <c r="B33" s="70" t="s">
        <v>35</v>
      </c>
      <c r="C33" s="71">
        <f>SUMIFS(Input!$AA:$AA,Input!$A:$A,Comparação!$B$1,Input!$E:$E,Comparação!$B$31,Input!$F:$F,Comparação!B33)</f>
        <v>222</v>
      </c>
      <c r="D33" s="72">
        <f>SUMIFS(Input!$K:$K,Input!$A:$A,Comparação!$B$1,Input!$E:$E,Comparação!$B$31,Input!$F:$F,Comparação!B33)</f>
        <v>221439.61000000002</v>
      </c>
      <c r="E33" s="73">
        <f t="shared" ref="E33:E58" si="20">IF(D33=0,"",D33/C33)</f>
        <v>997.4757207207208</v>
      </c>
      <c r="F33" s="70" t="s">
        <v>35</v>
      </c>
      <c r="G33" s="71">
        <f>SUMIFS(Input!$AA:$AA,Input!$A:$A,$F$1,Input!$E:$E,$F$31,Input!$F:$F,Comparação!F33)</f>
        <v>209</v>
      </c>
      <c r="H33" s="74">
        <f>SUMIFS(Input!$K:$K,Input!$A:$A,$F$1,Input!$E:$E,$F$31,Input!$F:$F,Comparação!F33)</f>
        <v>498066.47</v>
      </c>
      <c r="I33" s="73">
        <f t="shared" ref="I33:I58" si="21">IF(H33=0,"",H33/G33)</f>
        <v>2383.0931578947366</v>
      </c>
      <c r="J33" s="70" t="s">
        <v>35</v>
      </c>
      <c r="K33" s="71">
        <f>SUMIFS(Input!$AA:$AA,Input!$A:$A,$J$1,Input!$E:$E,Comparação!$J$31,Input!$F:$F,Comparação!J33)</f>
        <v>0</v>
      </c>
      <c r="L33" s="74">
        <f>SUMIFS(Input!$K:$K,Input!$A:$A,$J$1,Input!$E:$E,$J$31,Input!$F:$F,Comparação!J33)</f>
        <v>-340968.56</v>
      </c>
      <c r="M33" s="73" t="e">
        <f t="shared" ref="M33:M58" si="22">IF(L33=0,"",L33/K33)</f>
        <v>#DIV/0!</v>
      </c>
      <c r="N33" s="70" t="s">
        <v>35</v>
      </c>
      <c r="O33" s="71">
        <f>SUMIFS(Input!$AA:$AA,Input!$A:$A,$N$1,Input!$E:$E,$N$31,Input!$F:$F,Comparação!N33)</f>
        <v>0</v>
      </c>
      <c r="P33" s="74">
        <f>SUMIFS(Input!$K:$K,Input!$A:$A,$N$1,Input!$E:$E,$N$31,Input!$F:$F,Comparação!N33)</f>
        <v>11130</v>
      </c>
      <c r="Q33" s="73" t="e">
        <f t="shared" ref="Q33:Q58" si="23">IF(P33=0,"",P33/O33)</f>
        <v>#DIV/0!</v>
      </c>
      <c r="R33" s="70" t="s">
        <v>35</v>
      </c>
      <c r="S33" s="71">
        <f>SUMIFS(Input!$AA:$AA,Input!$A:$A,$R$1,Input!$E:$E,Comparação!$R$31,Input!$F:$F,Comparação!R33)</f>
        <v>2</v>
      </c>
      <c r="T33" s="74">
        <f>SUMIFS(Input!$K:$K,Input!$A:$A,$R$1,Input!$E:$E,$R$31,Input!$F:$F,Comparação!R33)</f>
        <v>15000</v>
      </c>
      <c r="U33" s="73">
        <f t="shared" ref="U33:U34" si="24">IF(T33=0,"",T33/S33)</f>
        <v>7500</v>
      </c>
      <c r="V33" s="70" t="s">
        <v>35</v>
      </c>
      <c r="W33" s="71" t="e">
        <f>SUMIFS([1]Input!$AC:$AC,[1]Input!$A:$A,[1]Comparação!$V$1,[1]Input!$E:$E,[1]Comparação!$V$31,[1]Input!$F:$F,[1]Comparação!V33)</f>
        <v>#VALUE!</v>
      </c>
      <c r="X33" s="74" t="e">
        <f>SUMIFS([1]Input!$M:$M,[1]Input!$A:$A,[1]Comparação!$V$1,[1]Input!$E:$E,[1]Comparação!$V$31,[1]Input!$F:$F,[1]Comparação!V33)</f>
        <v>#VALUE!</v>
      </c>
      <c r="Y33" s="73" t="e">
        <f>IF(X33=0,"",X33/W33)</f>
        <v>#VALUE!</v>
      </c>
      <c r="Z33" s="70" t="s">
        <v>35</v>
      </c>
      <c r="AA33" s="71" t="e">
        <f>SUMIFS([1]Input!$AC:$AC,[1]Input!$A:$A,[1]Comparação!$Z$1,[1]Input!$E:$E,[1]Comparação!$Z$31,[1]Input!$F:$F,[1]Comparação!Z33)</f>
        <v>#VALUE!</v>
      </c>
      <c r="AB33" s="74" t="e">
        <f>SUMIFS([1]Input!$M:$M,[1]Input!$A:$A,[1]Comparação!$Z$1,[1]Input!$E:$E,[1]Comparação!$Z$31,[1]Input!$F:$F,[1]Comparação!Z33)</f>
        <v>#VALUE!</v>
      </c>
      <c r="AC33" s="73" t="e">
        <f t="shared" si="13"/>
        <v>#VALUE!</v>
      </c>
      <c r="AD33" s="70" t="s">
        <v>35</v>
      </c>
      <c r="AE33" s="71" t="e">
        <f>SUMIFS([1]Input!$AC:$AC,[1]Input!$A:$A,[1]Comparação!$AD$1,[1]Input!$E:$E,[1]Comparação!$AD$31,[1]Input!$F:$F,[1]Comparação!AD33)</f>
        <v>#VALUE!</v>
      </c>
      <c r="AF33" s="74" t="e">
        <f>SUMIFS([1]Input!$M:$M,[1]Input!$A:$A,[1]Comparação!$AD$1,[1]Input!$E:$E,[1]Comparação!$AD$31,[1]Input!$F:$F,[1]Comparação!AD33)</f>
        <v>#VALUE!</v>
      </c>
      <c r="AG33" s="73" t="e">
        <f t="shared" si="14"/>
        <v>#VALUE!</v>
      </c>
      <c r="AH33" s="70" t="s">
        <v>35</v>
      </c>
      <c r="AI33" s="71" t="e">
        <f>SUMIFS([1]Input!$AC:$AC,[1]Input!$A:$A,[1]Comparação!$AH$1,[1]Input!$E:$E,[1]Comparação!$AH$31,[1]Input!$F:$F,[1]Comparação!AH33)</f>
        <v>#VALUE!</v>
      </c>
      <c r="AJ33" s="74" t="e">
        <f>SUMIFS([1]Input!$M:$M,[1]Input!$A:$A,[1]Comparação!$AH$1,[1]Input!$E:$E,[1]Comparação!$AH$31,[1]Input!$F:$F,[1]Comparação!AH33)</f>
        <v>#VALUE!</v>
      </c>
      <c r="AK33" s="73" t="e">
        <f t="shared" si="15"/>
        <v>#VALUE!</v>
      </c>
      <c r="AL33" s="70" t="s">
        <v>35</v>
      </c>
      <c r="AM33" s="71" t="e">
        <f>SUMIFS([1]Input!$AC:$AC,[1]Input!$A:$A,[1]Comparação!$AL$1,[1]Input!$E:$E,[1]Comparação!$AL$31,[1]Input!$F:$F,[1]Comparação!AL33)</f>
        <v>#VALUE!</v>
      </c>
      <c r="AN33" s="74" t="e">
        <f>SUMIFS([1]Input!$M:$M,[1]Input!$A:$A,[1]Comparação!$AL$1,[1]Input!$E:$E,[1]Comparação!$AL$31,[1]Input!$F:$F,[1]Comparação!AL33)</f>
        <v>#VALUE!</v>
      </c>
      <c r="AO33" s="73" t="e">
        <f t="shared" si="16"/>
        <v>#VALUE!</v>
      </c>
      <c r="AP33" s="70" t="s">
        <v>35</v>
      </c>
      <c r="AQ33" s="71" t="e">
        <f>SUMIFS([1]Input!$AC:$AC,[1]Input!$A:$A,[1]Comparação!$AP$1,[1]Input!$E:$E,[1]Comparação!$AP$31,[1]Input!$F:$F,[1]Comparação!AP33)</f>
        <v>#VALUE!</v>
      </c>
      <c r="AR33" s="74" t="e">
        <f>SUMIFS([1]Input!$M:$M,[1]Input!$A:$A,[1]Comparação!$AP$1,[1]Input!$E:$E,[1]Comparação!$AP$31,[1]Input!$F:$F,[1]Comparação!AP33)</f>
        <v>#VALUE!</v>
      </c>
      <c r="AS33" s="73" t="e">
        <f t="shared" si="17"/>
        <v>#VALUE!</v>
      </c>
      <c r="AT33" s="70" t="s">
        <v>35</v>
      </c>
      <c r="AU33" s="71" t="e">
        <f>SUMIFS([1]Input!$AC:$AC,[1]Input!$A:$A,[1]Comparação!$AT$1,[1]Input!$E:$E,[1]Comparação!$AT$31,[1]Input!$F:$F,[1]Comparação!AT33)</f>
        <v>#VALUE!</v>
      </c>
      <c r="AV33" s="74" t="e">
        <f>SUMIFS([1]Input!$M:$M,[1]Input!$A:$A,[1]Comparação!$AT$1,[1]Input!$E:$E,[1]Comparação!$AT$31,[1]Input!$F:$F,[1]Comparação!AT33)</f>
        <v>#VALUE!</v>
      </c>
      <c r="AW33" s="73" t="e">
        <f t="shared" si="18"/>
        <v>#VALUE!</v>
      </c>
      <c r="AY33" s="70" t="s">
        <v>35</v>
      </c>
      <c r="AZ33" s="68" t="e">
        <f t="shared" si="19"/>
        <v>#DIV/0!</v>
      </c>
      <c r="BA33" s="68" t="e">
        <f t="shared" si="10"/>
        <v>#DIV/0!</v>
      </c>
      <c r="BB33" s="68" t="e">
        <f t="shared" si="11"/>
        <v>#VALUE!</v>
      </c>
      <c r="BC33" s="88" t="e">
        <f t="shared" si="12"/>
        <v>#VALUE!</v>
      </c>
    </row>
    <row r="34" spans="2:55" hidden="1" outlineLevel="1" x14ac:dyDescent="0.3">
      <c r="B34" s="70" t="s">
        <v>50</v>
      </c>
      <c r="C34" s="71">
        <f>SUMIFS(Input!$AA:$AA,Input!$A:$A,Comparação!$B$1,Input!$E:$E,Comparação!$B$31,Input!$F:$F,Comparação!B34)</f>
        <v>525</v>
      </c>
      <c r="D34" s="72">
        <f>SUMIFS(Input!$K:$K,Input!$A:$A,Comparação!$B$1,Input!$E:$E,Comparação!$B$31,Input!$F:$F,Comparação!B34)</f>
        <v>1368437.59</v>
      </c>
      <c r="E34" s="73">
        <f t="shared" si="20"/>
        <v>2606.5477904761906</v>
      </c>
      <c r="F34" s="70" t="s">
        <v>50</v>
      </c>
      <c r="G34" s="71">
        <f>SUMIFS(Input!$AA:$AA,Input!$A:$A,$F$1,Input!$E:$E,$F$31,Input!$F:$F,Comparação!F34)</f>
        <v>411</v>
      </c>
      <c r="H34" s="74">
        <f>SUMIFS(Input!$K:$K,Input!$A:$A,$F$1,Input!$E:$E,$F$31,Input!$F:$F,Comparação!F34)</f>
        <v>1314836</v>
      </c>
      <c r="I34" s="73">
        <f t="shared" si="21"/>
        <v>3199.1143552311437</v>
      </c>
      <c r="J34" s="70" t="s">
        <v>50</v>
      </c>
      <c r="K34" s="71">
        <f>SUMIFS(Input!$AA:$AA,Input!$A:$A,$J$1,Input!$E:$E,Comparação!$J$31,Input!$F:$F,Comparação!J34)</f>
        <v>523</v>
      </c>
      <c r="L34" s="74">
        <f>SUMIFS(Input!$K:$K,Input!$A:$A,$J$1,Input!$E:$E,$J$31,Input!$F:$F,Comparação!J34)</f>
        <v>1825261.33</v>
      </c>
      <c r="M34" s="73">
        <f t="shared" si="22"/>
        <v>3489.9834225621416</v>
      </c>
      <c r="N34" s="70" t="s">
        <v>50</v>
      </c>
      <c r="O34" s="71">
        <f>SUMIFS(Input!$AA:$AA,Input!$A:$A,$N$1,Input!$E:$E,$N$31,Input!$F:$F,Comparação!N34)</f>
        <v>429</v>
      </c>
      <c r="P34" s="74">
        <f>SUMIFS(Input!$K:$K,Input!$A:$A,$N$1,Input!$E:$E,$N$31,Input!$F:$F,Comparação!N34)</f>
        <v>1611060.43</v>
      </c>
      <c r="Q34" s="73">
        <f t="shared" si="23"/>
        <v>3755.3856177156176</v>
      </c>
      <c r="R34" s="70" t="s">
        <v>50</v>
      </c>
      <c r="S34" s="71">
        <f>SUMIFS(Input!$AA:$AA,Input!$A:$A,$R$1,Input!$E:$E,Comparação!$R$31,Input!$F:$F,Comparação!R34)</f>
        <v>545</v>
      </c>
      <c r="T34" s="74">
        <f>SUMIFS(Input!$K:$K,Input!$A:$A,$R$1,Input!$E:$E,$R$31,Input!$F:$F,Comparação!R34)</f>
        <v>1742232.6199999996</v>
      </c>
      <c r="U34" s="73">
        <f t="shared" si="24"/>
        <v>3196.7571009174308</v>
      </c>
      <c r="V34" s="70" t="s">
        <v>50</v>
      </c>
      <c r="W34" s="71" t="e">
        <f>SUMIFS([1]Input!$AC:$AC,[1]Input!$A:$A,[1]Comparação!$V$1,[1]Input!$E:$E,[1]Comparação!$V$31,[1]Input!$F:$F,[1]Comparação!V34)</f>
        <v>#VALUE!</v>
      </c>
      <c r="X34" s="74" t="e">
        <f>SUMIFS([1]Input!$M:$M,[1]Input!$A:$A,[1]Comparação!$V$1,[1]Input!$E:$E,[1]Comparação!$V$31,[1]Input!$F:$F,[1]Comparação!V34)</f>
        <v>#VALUE!</v>
      </c>
      <c r="Y34" s="73" t="e">
        <f>IF(X34=0,"",X34/W34)</f>
        <v>#VALUE!</v>
      </c>
      <c r="Z34" s="70" t="s">
        <v>50</v>
      </c>
      <c r="AA34" s="71" t="e">
        <f>SUMIFS([1]Input!$AC:$AC,[1]Input!$A:$A,[1]Comparação!$Z$1,[1]Input!$E:$E,[1]Comparação!$Z$31,[1]Input!$F:$F,[1]Comparação!Z34)</f>
        <v>#VALUE!</v>
      </c>
      <c r="AB34" s="74" t="e">
        <f>SUMIFS([1]Input!$M:$M,[1]Input!$A:$A,[1]Comparação!$Z$1,[1]Input!$E:$E,[1]Comparação!$Z$31,[1]Input!$F:$F,[1]Comparação!Z34)</f>
        <v>#VALUE!</v>
      </c>
      <c r="AC34" s="73" t="e">
        <f t="shared" si="13"/>
        <v>#VALUE!</v>
      </c>
      <c r="AD34" s="70" t="s">
        <v>50</v>
      </c>
      <c r="AE34" s="71" t="e">
        <f>SUMIFS([1]Input!$AC:$AC,[1]Input!$A:$A,[1]Comparação!$AD$1,[1]Input!$E:$E,[1]Comparação!$AD$31,[1]Input!$F:$F,[1]Comparação!AD34)</f>
        <v>#VALUE!</v>
      </c>
      <c r="AF34" s="74" t="e">
        <f>SUMIFS([1]Input!$M:$M,[1]Input!$A:$A,[1]Comparação!$AD$1,[1]Input!$E:$E,[1]Comparação!$AD$31,[1]Input!$F:$F,[1]Comparação!AD34)</f>
        <v>#VALUE!</v>
      </c>
      <c r="AG34" s="73" t="e">
        <f t="shared" si="14"/>
        <v>#VALUE!</v>
      </c>
      <c r="AH34" s="70" t="s">
        <v>50</v>
      </c>
      <c r="AI34" s="71" t="e">
        <f>SUMIFS([1]Input!$AC:$AC,[1]Input!$A:$A,[1]Comparação!$AH$1,[1]Input!$E:$E,[1]Comparação!$AH$31,[1]Input!$F:$F,[1]Comparação!AH34)</f>
        <v>#VALUE!</v>
      </c>
      <c r="AJ34" s="74" t="e">
        <f>SUMIFS([1]Input!$M:$M,[1]Input!$A:$A,[1]Comparação!$AH$1,[1]Input!$E:$E,[1]Comparação!$AH$31,[1]Input!$F:$F,[1]Comparação!AH34)</f>
        <v>#VALUE!</v>
      </c>
      <c r="AK34" s="73" t="e">
        <f t="shared" si="15"/>
        <v>#VALUE!</v>
      </c>
      <c r="AL34" s="70" t="s">
        <v>50</v>
      </c>
      <c r="AM34" s="71" t="e">
        <f>SUMIFS([1]Input!$AC:$AC,[1]Input!$A:$A,[1]Comparação!$AL$1,[1]Input!$E:$E,[1]Comparação!$AL$31,[1]Input!$F:$F,[1]Comparação!AL34)</f>
        <v>#VALUE!</v>
      </c>
      <c r="AN34" s="74" t="e">
        <f>SUMIFS([1]Input!$M:$M,[1]Input!$A:$A,[1]Comparação!$AL$1,[1]Input!$E:$E,[1]Comparação!$AL$31,[1]Input!$F:$F,[1]Comparação!AL34)</f>
        <v>#VALUE!</v>
      </c>
      <c r="AO34" s="73" t="e">
        <f t="shared" si="16"/>
        <v>#VALUE!</v>
      </c>
      <c r="AP34" s="70" t="s">
        <v>50</v>
      </c>
      <c r="AQ34" s="71" t="e">
        <f>SUMIFS([1]Input!$AC:$AC,[1]Input!$A:$A,[1]Comparação!$AP$1,[1]Input!$E:$E,[1]Comparação!$AP$31,[1]Input!$F:$F,[1]Comparação!AP34)</f>
        <v>#VALUE!</v>
      </c>
      <c r="AR34" s="74" t="e">
        <f>SUMIFS([1]Input!$M:$M,[1]Input!$A:$A,[1]Comparação!$AP$1,[1]Input!$E:$E,[1]Comparação!$AP$31,[1]Input!$F:$F,[1]Comparação!AP34)</f>
        <v>#VALUE!</v>
      </c>
      <c r="AS34" s="73" t="e">
        <f t="shared" si="17"/>
        <v>#VALUE!</v>
      </c>
      <c r="AT34" s="70" t="s">
        <v>50</v>
      </c>
      <c r="AU34" s="71" t="e">
        <f>SUMIFS([1]Input!$AC:$AC,[1]Input!$A:$A,[1]Comparação!$AT$1,[1]Input!$E:$E,[1]Comparação!$AT$31,[1]Input!$F:$F,[1]Comparação!AT34)</f>
        <v>#VALUE!</v>
      </c>
      <c r="AV34" s="74" t="e">
        <f>SUMIFS([1]Input!$M:$M,[1]Input!$A:$A,[1]Comparação!$AT$1,[1]Input!$E:$E,[1]Comparação!$AT$31,[1]Input!$F:$F,[1]Comparação!AT34)</f>
        <v>#VALUE!</v>
      </c>
      <c r="AW34" s="73" t="e">
        <f t="shared" si="18"/>
        <v>#VALUE!</v>
      </c>
      <c r="AY34" s="70" t="s">
        <v>50</v>
      </c>
      <c r="AZ34" s="68">
        <f t="shared" si="19"/>
        <v>3098.5485227564918</v>
      </c>
      <c r="BA34" s="68" t="e">
        <f t="shared" si="10"/>
        <v>#VALUE!</v>
      </c>
      <c r="BB34" s="68" t="e">
        <f t="shared" si="11"/>
        <v>#VALUE!</v>
      </c>
      <c r="BC34" s="88" t="e">
        <f t="shared" si="12"/>
        <v>#VALUE!</v>
      </c>
    </row>
    <row r="35" spans="2:55" hidden="1" outlineLevel="1" x14ac:dyDescent="0.3">
      <c r="B35" s="70" t="s">
        <v>42</v>
      </c>
      <c r="C35" s="71">
        <f>SUMIFS(Input!$AA:$AA,Input!$A:$A,Comparação!$B$1,Input!$E:$E,Comparação!$B$31,Input!$F:$F,Comparação!B35)</f>
        <v>0</v>
      </c>
      <c r="D35" s="72">
        <f>SUMIFS(Input!$K:$K,Input!$A:$A,Comparação!$B$1,Input!$E:$E,Comparação!$B$31,Input!$F:$F,Comparação!B35)</f>
        <v>0</v>
      </c>
      <c r="E35" s="73" t="str">
        <f t="shared" si="20"/>
        <v/>
      </c>
      <c r="F35" s="70" t="s">
        <v>42</v>
      </c>
      <c r="G35" s="71">
        <f>SUMIFS(Input!$AA:$AA,Input!$A:$A,$F$1,Input!$E:$E,$F$31,Input!$F:$F,Comparação!F35)</f>
        <v>0</v>
      </c>
      <c r="H35" s="74">
        <f>SUMIFS(Input!$K:$K,Input!$A:$A,$F$1,Input!$E:$E,$F$31,Input!$F:$F,Comparação!F35)</f>
        <v>0</v>
      </c>
      <c r="I35" s="73" t="str">
        <f t="shared" si="21"/>
        <v/>
      </c>
      <c r="J35" s="70" t="s">
        <v>42</v>
      </c>
      <c r="K35" s="71">
        <f>SUMIFS(Input!$AA:$AA,Input!$A:$A,$J$1,Input!$E:$E,Comparação!$J$31,Input!$F:$F,Comparação!J35)</f>
        <v>0</v>
      </c>
      <c r="L35" s="74">
        <f>SUMIFS(Input!$K:$K,Input!$A:$A,$J$1,Input!$E:$E,$J$31,Input!$F:$F,Comparação!J35)</f>
        <v>0</v>
      </c>
      <c r="M35" s="73" t="str">
        <f t="shared" si="22"/>
        <v/>
      </c>
      <c r="N35" s="70" t="s">
        <v>42</v>
      </c>
      <c r="O35" s="71">
        <f>SUMIFS(Input!$AA:$AA,Input!$A:$A,$N$1,Input!$E:$E,$N$31,Input!$F:$F,Comparação!N35)</f>
        <v>0</v>
      </c>
      <c r="P35" s="74">
        <f>SUMIFS(Input!$K:$K,Input!$A:$A,$N$1,Input!$E:$E,$N$31,Input!$F:$F,Comparação!N35)</f>
        <v>0</v>
      </c>
      <c r="Q35" s="73"/>
      <c r="R35" s="70" t="s">
        <v>42</v>
      </c>
      <c r="S35" s="71">
        <f>SUMIFS(Input!$AA:$AA,Input!$A:$A,$R$1,Input!$E:$E,Comparação!$R$31,Input!$F:$F,Comparação!R35)</f>
        <v>0</v>
      </c>
      <c r="T35" s="74">
        <f>SUMIFS(Input!$K:$K,Input!$A:$A,$R$1,Input!$E:$E,$R$31,Input!$F:$F,Comparação!R35)</f>
        <v>0</v>
      </c>
      <c r="U35" s="73"/>
      <c r="V35" s="70" t="s">
        <v>42</v>
      </c>
      <c r="W35" s="71" t="e">
        <f>SUMIFS([1]Input!$AC:$AC,[1]Input!$A:$A,[1]Comparação!$V$1,[1]Input!$E:$E,[1]Comparação!$V$31,[1]Input!$F:$F,[1]Comparação!V35)</f>
        <v>#VALUE!</v>
      </c>
      <c r="X35" s="74" t="e">
        <f>SUMIFS([1]Input!$M:$M,[1]Input!$A:$A,[1]Comparação!$V$1,[1]Input!$E:$E,[1]Comparação!$V$31,[1]Input!$F:$F,[1]Comparação!V35)</f>
        <v>#VALUE!</v>
      </c>
      <c r="Y35" s="73"/>
      <c r="Z35" s="70" t="s">
        <v>42</v>
      </c>
      <c r="AA35" s="71" t="e">
        <f>SUMIFS([1]Input!$AC:$AC,[1]Input!$A:$A,[1]Comparação!$Z$1,[1]Input!$E:$E,[1]Comparação!$Z$31,[1]Input!$F:$F,[1]Comparação!Z35)</f>
        <v>#VALUE!</v>
      </c>
      <c r="AB35" s="74" t="e">
        <f>SUMIFS([1]Input!$M:$M,[1]Input!$A:$A,[1]Comparação!$Z$1,[1]Input!$E:$E,[1]Comparação!$Z$31,[1]Input!$F:$F,[1]Comparação!Z35)</f>
        <v>#VALUE!</v>
      </c>
      <c r="AC35" s="73" t="e">
        <f t="shared" si="13"/>
        <v>#VALUE!</v>
      </c>
      <c r="AD35" s="70" t="s">
        <v>42</v>
      </c>
      <c r="AE35" s="71" t="e">
        <f>SUMIFS([1]Input!$AC:$AC,[1]Input!$A:$A,[1]Comparação!$AD$1,[1]Input!$E:$E,[1]Comparação!$AD$31,[1]Input!$F:$F,[1]Comparação!AD35)</f>
        <v>#VALUE!</v>
      </c>
      <c r="AF35" s="74" t="e">
        <f>SUMIFS([1]Input!$M:$M,[1]Input!$A:$A,[1]Comparação!$AD$1,[1]Input!$E:$E,[1]Comparação!$AD$31,[1]Input!$F:$F,[1]Comparação!AD35)</f>
        <v>#VALUE!</v>
      </c>
      <c r="AG35" s="73" t="e">
        <f t="shared" si="14"/>
        <v>#VALUE!</v>
      </c>
      <c r="AH35" s="70" t="s">
        <v>42</v>
      </c>
      <c r="AI35" s="71" t="e">
        <f>SUMIFS([1]Input!$AC:$AC,[1]Input!$A:$A,[1]Comparação!$AH$1,[1]Input!$E:$E,[1]Comparação!$AH$31,[1]Input!$F:$F,[1]Comparação!AH35)</f>
        <v>#VALUE!</v>
      </c>
      <c r="AJ35" s="74" t="e">
        <f>SUMIFS([1]Input!$M:$M,[1]Input!$A:$A,[1]Comparação!$AH$1,[1]Input!$E:$E,[1]Comparação!$AH$31,[1]Input!$F:$F,[1]Comparação!AH35)</f>
        <v>#VALUE!</v>
      </c>
      <c r="AK35" s="73" t="e">
        <f t="shared" si="15"/>
        <v>#VALUE!</v>
      </c>
      <c r="AL35" s="70" t="s">
        <v>42</v>
      </c>
      <c r="AM35" s="71" t="e">
        <f>SUMIFS([1]Input!$AC:$AC,[1]Input!$A:$A,[1]Comparação!$AL$1,[1]Input!$E:$E,[1]Comparação!$AL$31,[1]Input!$F:$F,[1]Comparação!AL35)</f>
        <v>#VALUE!</v>
      </c>
      <c r="AN35" s="74" t="e">
        <f>SUMIFS([1]Input!$M:$M,[1]Input!$A:$A,[1]Comparação!$AL$1,[1]Input!$E:$E,[1]Comparação!$AL$31,[1]Input!$F:$F,[1]Comparação!AL35)</f>
        <v>#VALUE!</v>
      </c>
      <c r="AO35" s="73" t="e">
        <f t="shared" si="16"/>
        <v>#VALUE!</v>
      </c>
      <c r="AP35" s="70" t="s">
        <v>42</v>
      </c>
      <c r="AQ35" s="71" t="e">
        <f>SUMIFS([1]Input!$AC:$AC,[1]Input!$A:$A,[1]Comparação!$AP$1,[1]Input!$E:$E,[1]Comparação!$AP$31,[1]Input!$F:$F,[1]Comparação!AP35)</f>
        <v>#VALUE!</v>
      </c>
      <c r="AR35" s="74" t="e">
        <f>SUMIFS([1]Input!$M:$M,[1]Input!$A:$A,[1]Comparação!$AP$1,[1]Input!$E:$E,[1]Comparação!$AP$31,[1]Input!$F:$F,[1]Comparação!AP35)</f>
        <v>#VALUE!</v>
      </c>
      <c r="AS35" s="73" t="e">
        <f t="shared" si="17"/>
        <v>#VALUE!</v>
      </c>
      <c r="AT35" s="70" t="s">
        <v>42</v>
      </c>
      <c r="AU35" s="71" t="e">
        <f>SUMIFS([1]Input!$AC:$AC,[1]Input!$A:$A,[1]Comparação!$AT$1,[1]Input!$E:$E,[1]Comparação!$AT$31,[1]Input!$F:$F,[1]Comparação!AT35)</f>
        <v>#VALUE!</v>
      </c>
      <c r="AV35" s="74" t="e">
        <f>SUMIFS([1]Input!$M:$M,[1]Input!$A:$A,[1]Comparação!$AT$1,[1]Input!$E:$E,[1]Comparação!$AT$31,[1]Input!$F:$F,[1]Comparação!AT35)</f>
        <v>#VALUE!</v>
      </c>
      <c r="AW35" s="73" t="e">
        <f t="shared" si="18"/>
        <v>#VALUE!</v>
      </c>
      <c r="AY35" s="70" t="s">
        <v>42</v>
      </c>
      <c r="AZ35" s="68" t="e">
        <f t="shared" si="19"/>
        <v>#DIV/0!</v>
      </c>
      <c r="BA35" s="68" t="e">
        <f t="shared" si="10"/>
        <v>#DIV/0!</v>
      </c>
      <c r="BB35" s="68" t="e">
        <f t="shared" si="11"/>
        <v>#VALUE!</v>
      </c>
      <c r="BC35" s="88" t="e">
        <f t="shared" si="12"/>
        <v>#VALUE!</v>
      </c>
    </row>
    <row r="36" spans="2:55" hidden="1" outlineLevel="1" x14ac:dyDescent="0.3">
      <c r="B36" s="70" t="s">
        <v>49</v>
      </c>
      <c r="C36" s="71">
        <f>SUMIFS(Input!$AA:$AA,Input!$A:$A,Comparação!$B$1,Input!$E:$E,Comparação!$B$31,Input!$F:$F,Comparação!B36)</f>
        <v>0</v>
      </c>
      <c r="D36" s="72">
        <f>SUMIFS(Input!$K:$K,Input!$A:$A,Comparação!$B$1,Input!$E:$E,Comparação!$B$31,Input!$F:$F,Comparação!B36)</f>
        <v>0</v>
      </c>
      <c r="E36" s="73" t="str">
        <f t="shared" si="20"/>
        <v/>
      </c>
      <c r="F36" s="70" t="s">
        <v>49</v>
      </c>
      <c r="G36" s="71">
        <f>SUMIFS(Input!$AA:$AA,Input!$A:$A,$F$1,Input!$E:$E,$F$31,Input!$F:$F,Comparação!F36)</f>
        <v>0</v>
      </c>
      <c r="H36" s="74">
        <f>SUMIFS(Input!$K:$K,Input!$A:$A,$F$1,Input!$E:$E,$F$31,Input!$F:$F,Comparação!F36)</f>
        <v>0</v>
      </c>
      <c r="I36" s="73" t="str">
        <f t="shared" si="21"/>
        <v/>
      </c>
      <c r="J36" s="70" t="s">
        <v>49</v>
      </c>
      <c r="K36" s="71">
        <f>SUMIFS(Input!$AA:$AA,Input!$A:$A,$J$1,Input!$E:$E,Comparação!$J$31,Input!$F:$F,Comparação!J36)</f>
        <v>0</v>
      </c>
      <c r="L36" s="74">
        <f>SUMIFS(Input!$K:$K,Input!$A:$A,$J$1,Input!$E:$E,$J$31,Input!$F:$F,Comparação!J36)</f>
        <v>0</v>
      </c>
      <c r="M36" s="73" t="str">
        <f t="shared" si="22"/>
        <v/>
      </c>
      <c r="N36" s="70" t="s">
        <v>49</v>
      </c>
      <c r="O36" s="71">
        <f>SUMIFS(Input!$AA:$AA,Input!$A:$A,$N$1,Input!$E:$E,$N$31,Input!$F:$F,Comparação!N36)</f>
        <v>0</v>
      </c>
      <c r="P36" s="74">
        <f>SUMIFS(Input!$K:$K,Input!$A:$A,$N$1,Input!$E:$E,$N$31,Input!$F:$F,Comparação!N36)</f>
        <v>0</v>
      </c>
      <c r="Q36" s="73" t="str">
        <f t="shared" si="23"/>
        <v/>
      </c>
      <c r="R36" s="70" t="s">
        <v>49</v>
      </c>
      <c r="S36" s="71">
        <f>SUMIFS(Input!$AA:$AA,Input!$A:$A,$R$1,Input!$E:$E,Comparação!$R$31,Input!$F:$F,Comparação!R36)</f>
        <v>0</v>
      </c>
      <c r="T36" s="74">
        <f>SUMIFS(Input!$K:$K,Input!$A:$A,$R$1,Input!$E:$E,$R$31,Input!$F:$F,Comparação!R36)</f>
        <v>0</v>
      </c>
      <c r="U36" s="73" t="str">
        <f t="shared" ref="U36:U58" si="25">IF(T36=0,"",T36/S36)</f>
        <v/>
      </c>
      <c r="V36" s="70" t="s">
        <v>49</v>
      </c>
      <c r="W36" s="71" t="e">
        <f>SUMIFS([1]Input!$AC:$AC,[1]Input!$A:$A,[1]Comparação!$V$1,[1]Input!$E:$E,[1]Comparação!$V$31,[1]Input!$F:$F,[1]Comparação!V36)</f>
        <v>#VALUE!</v>
      </c>
      <c r="X36" s="74" t="e">
        <f>SUMIFS([1]Input!$M:$M,[1]Input!$A:$A,[1]Comparação!$V$1,[1]Input!$E:$E,[1]Comparação!$V$31,[1]Input!$F:$F,[1]Comparação!V36)</f>
        <v>#VALUE!</v>
      </c>
      <c r="Y36" s="73" t="e">
        <f t="shared" ref="Y36:Y58" si="26">IF(X36=0,"",X36/W36)</f>
        <v>#VALUE!</v>
      </c>
      <c r="Z36" s="70" t="s">
        <v>49</v>
      </c>
      <c r="AA36" s="71" t="e">
        <f>SUMIFS([1]Input!$AC:$AC,[1]Input!$A:$A,[1]Comparação!$Z$1,[1]Input!$E:$E,[1]Comparação!$Z$31,[1]Input!$F:$F,[1]Comparação!Z36)</f>
        <v>#VALUE!</v>
      </c>
      <c r="AB36" s="74" t="e">
        <f>SUMIFS([1]Input!$M:$M,[1]Input!$A:$A,[1]Comparação!$Z$1,[1]Input!$E:$E,[1]Comparação!$Z$31,[1]Input!$F:$F,[1]Comparação!Z36)</f>
        <v>#VALUE!</v>
      </c>
      <c r="AC36" s="73" t="e">
        <f t="shared" si="13"/>
        <v>#VALUE!</v>
      </c>
      <c r="AD36" s="70" t="s">
        <v>49</v>
      </c>
      <c r="AE36" s="71" t="e">
        <f>SUMIFS([1]Input!$AC:$AC,[1]Input!$A:$A,[1]Comparação!$AD$1,[1]Input!$E:$E,[1]Comparação!$AD$31,[1]Input!$F:$F,[1]Comparação!AD36)</f>
        <v>#VALUE!</v>
      </c>
      <c r="AF36" s="74" t="e">
        <f>SUMIFS([1]Input!$M:$M,[1]Input!$A:$A,[1]Comparação!$AD$1,[1]Input!$E:$E,[1]Comparação!$AD$31,[1]Input!$F:$F,[1]Comparação!AD36)</f>
        <v>#VALUE!</v>
      </c>
      <c r="AG36" s="73" t="e">
        <f t="shared" si="14"/>
        <v>#VALUE!</v>
      </c>
      <c r="AH36" s="70" t="s">
        <v>49</v>
      </c>
      <c r="AI36" s="71" t="e">
        <f>SUMIFS([1]Input!$AC:$AC,[1]Input!$A:$A,[1]Comparação!$AH$1,[1]Input!$E:$E,[1]Comparação!$AH$31,[1]Input!$F:$F,[1]Comparação!AH36)</f>
        <v>#VALUE!</v>
      </c>
      <c r="AJ36" s="74" t="e">
        <f>SUMIFS([1]Input!$M:$M,[1]Input!$A:$A,[1]Comparação!$AH$1,[1]Input!$E:$E,[1]Comparação!$AH$31,[1]Input!$F:$F,[1]Comparação!AH36)</f>
        <v>#VALUE!</v>
      </c>
      <c r="AK36" s="73" t="e">
        <f t="shared" si="15"/>
        <v>#VALUE!</v>
      </c>
      <c r="AL36" s="70" t="s">
        <v>49</v>
      </c>
      <c r="AM36" s="71" t="e">
        <f>SUMIFS([1]Input!$AC:$AC,[1]Input!$A:$A,[1]Comparação!$AL$1,[1]Input!$E:$E,[1]Comparação!$AL$31,[1]Input!$F:$F,[1]Comparação!AL36)</f>
        <v>#VALUE!</v>
      </c>
      <c r="AN36" s="74" t="e">
        <f>SUMIFS([1]Input!$M:$M,[1]Input!$A:$A,[1]Comparação!$AL$1,[1]Input!$E:$E,[1]Comparação!$AL$31,[1]Input!$F:$F,[1]Comparação!AL36)</f>
        <v>#VALUE!</v>
      </c>
      <c r="AO36" s="73" t="e">
        <f t="shared" si="16"/>
        <v>#VALUE!</v>
      </c>
      <c r="AP36" s="70" t="s">
        <v>49</v>
      </c>
      <c r="AQ36" s="71" t="e">
        <f>SUMIFS([1]Input!$AC:$AC,[1]Input!$A:$A,[1]Comparação!$AP$1,[1]Input!$E:$E,[1]Comparação!$AP$31,[1]Input!$F:$F,[1]Comparação!AP36)</f>
        <v>#VALUE!</v>
      </c>
      <c r="AR36" s="74" t="e">
        <f>SUMIFS([1]Input!$M:$M,[1]Input!$A:$A,[1]Comparação!$AP$1,[1]Input!$E:$E,[1]Comparação!$AP$31,[1]Input!$F:$F,[1]Comparação!AP36)</f>
        <v>#VALUE!</v>
      </c>
      <c r="AS36" s="73" t="e">
        <f t="shared" si="17"/>
        <v>#VALUE!</v>
      </c>
      <c r="AT36" s="70" t="s">
        <v>49</v>
      </c>
      <c r="AU36" s="71" t="e">
        <f>SUMIFS([1]Input!$AC:$AC,[1]Input!$A:$A,[1]Comparação!$AT$1,[1]Input!$E:$E,[1]Comparação!$AT$31,[1]Input!$F:$F,[1]Comparação!AT36)</f>
        <v>#VALUE!</v>
      </c>
      <c r="AV36" s="74" t="e">
        <f>SUMIFS([1]Input!$M:$M,[1]Input!$A:$A,[1]Comparação!$AT$1,[1]Input!$E:$E,[1]Comparação!$AT$31,[1]Input!$F:$F,[1]Comparação!AT36)</f>
        <v>#VALUE!</v>
      </c>
      <c r="AW36" s="73" t="e">
        <f t="shared" si="18"/>
        <v>#VALUE!</v>
      </c>
      <c r="AY36" s="70" t="s">
        <v>49</v>
      </c>
      <c r="AZ36" s="68" t="e">
        <f t="shared" si="19"/>
        <v>#DIV/0!</v>
      </c>
      <c r="BA36" s="68" t="e">
        <f t="shared" si="10"/>
        <v>#VALUE!</v>
      </c>
      <c r="BB36" s="68" t="e">
        <f t="shared" si="11"/>
        <v>#VALUE!</v>
      </c>
      <c r="BC36" s="88" t="e">
        <f t="shared" si="12"/>
        <v>#VALUE!</v>
      </c>
    </row>
    <row r="37" spans="2:55" hidden="1" outlineLevel="1" x14ac:dyDescent="0.3">
      <c r="B37" s="70" t="s">
        <v>53</v>
      </c>
      <c r="C37" s="71">
        <f>SUMIFS(Input!$AA:$AA,Input!$A:$A,Comparação!$B$1,Input!$E:$E,Comparação!$B$31,Input!$F:$F,Comparação!B37)</f>
        <v>240</v>
      </c>
      <c r="D37" s="72">
        <f>SUMIFS(Input!$K:$K,Input!$A:$A,Comparação!$B$1,Input!$E:$E,Comparação!$B$31,Input!$F:$F,Comparação!B37)</f>
        <v>563043.32999999996</v>
      </c>
      <c r="E37" s="73">
        <f t="shared" si="20"/>
        <v>2346.0138749999996</v>
      </c>
      <c r="F37" s="70" t="s">
        <v>53</v>
      </c>
      <c r="G37" s="71">
        <f>SUMIFS(Input!$AA:$AA,Input!$A:$A,$F$1,Input!$E:$E,$F$31,Input!$F:$F,Comparação!F37)</f>
        <v>201</v>
      </c>
      <c r="H37" s="74">
        <f>SUMIFS(Input!$K:$K,Input!$A:$A,$F$1,Input!$E:$E,$F$31,Input!$F:$F,Comparação!F37)</f>
        <v>513295.87</v>
      </c>
      <c r="I37" s="73">
        <f t="shared" si="21"/>
        <v>2553.7107960199005</v>
      </c>
      <c r="J37" s="70" t="s">
        <v>53</v>
      </c>
      <c r="K37" s="71">
        <f>SUMIFS(Input!$AA:$AA,Input!$A:$A,$J$1,Input!$E:$E,Comparação!$J$31,Input!$F:$F,Comparação!J37)</f>
        <v>186</v>
      </c>
      <c r="L37" s="74">
        <f>SUMIFS(Input!$K:$K,Input!$A:$A,$J$1,Input!$E:$E,$J$31,Input!$F:$F,Comparação!J37)</f>
        <v>415455.2</v>
      </c>
      <c r="M37" s="73">
        <f t="shared" si="22"/>
        <v>2233.6301075268816</v>
      </c>
      <c r="N37" s="70" t="s">
        <v>53</v>
      </c>
      <c r="O37" s="71">
        <f>SUMIFS(Input!$AA:$AA,Input!$A:$A,$N$1,Input!$E:$E,$N$31,Input!$F:$F,Comparação!N37)</f>
        <v>217</v>
      </c>
      <c r="P37" s="74">
        <f>SUMIFS(Input!$K:$K,Input!$A:$A,$N$1,Input!$E:$E,$N$31,Input!$F:$F,Comparação!N37)</f>
        <v>509822</v>
      </c>
      <c r="Q37" s="73">
        <f t="shared" si="23"/>
        <v>2349.4101382488479</v>
      </c>
      <c r="R37" s="70" t="s">
        <v>53</v>
      </c>
      <c r="S37" s="71">
        <f>SUMIFS(Input!$AA:$AA,Input!$A:$A,$R$1,Input!$E:$E,Comparação!$R$31,Input!$F:$F,Comparação!R37)</f>
        <v>182</v>
      </c>
      <c r="T37" s="74">
        <f>SUMIFS(Input!$K:$K,Input!$A:$A,$R$1,Input!$E:$E,$R$31,Input!$F:$F,Comparação!R37)</f>
        <v>407662.80000000005</v>
      </c>
      <c r="U37" s="73">
        <f t="shared" si="25"/>
        <v>2239.905494505495</v>
      </c>
      <c r="V37" s="70" t="s">
        <v>53</v>
      </c>
      <c r="W37" s="71" t="e">
        <f>SUMIFS([1]Input!$AC:$AC,[1]Input!$A:$A,[1]Comparação!$V$1,[1]Input!$E:$E,[1]Comparação!$V$31,[1]Input!$F:$F,[1]Comparação!V37)</f>
        <v>#VALUE!</v>
      </c>
      <c r="X37" s="74" t="e">
        <f>SUMIFS([1]Input!$M:$M,[1]Input!$A:$A,[1]Comparação!$V$1,[1]Input!$E:$E,[1]Comparação!$V$31,[1]Input!$F:$F,[1]Comparação!V37)</f>
        <v>#VALUE!</v>
      </c>
      <c r="Y37" s="73" t="e">
        <f t="shared" si="26"/>
        <v>#VALUE!</v>
      </c>
      <c r="Z37" s="70" t="s">
        <v>53</v>
      </c>
      <c r="AA37" s="71" t="e">
        <f>SUMIFS([1]Input!$AC:$AC,[1]Input!$A:$A,[1]Comparação!$Z$1,[1]Input!$E:$E,[1]Comparação!$Z$31,[1]Input!$F:$F,[1]Comparação!Z37)</f>
        <v>#VALUE!</v>
      </c>
      <c r="AB37" s="74" t="e">
        <f>SUMIFS([1]Input!$M:$M,[1]Input!$A:$A,[1]Comparação!$Z$1,[1]Input!$E:$E,[1]Comparação!$Z$31,[1]Input!$F:$F,[1]Comparação!Z37)</f>
        <v>#VALUE!</v>
      </c>
      <c r="AC37" s="73" t="e">
        <f t="shared" si="13"/>
        <v>#VALUE!</v>
      </c>
      <c r="AD37" s="70" t="s">
        <v>53</v>
      </c>
      <c r="AE37" s="71" t="e">
        <f>SUMIFS([1]Input!$AC:$AC,[1]Input!$A:$A,[1]Comparação!$AD$1,[1]Input!$E:$E,[1]Comparação!$AD$31,[1]Input!$F:$F,[1]Comparação!AD37)</f>
        <v>#VALUE!</v>
      </c>
      <c r="AF37" s="74" t="e">
        <f>SUMIFS([1]Input!$M:$M,[1]Input!$A:$A,[1]Comparação!$AD$1,[1]Input!$E:$E,[1]Comparação!$AD$31,[1]Input!$F:$F,[1]Comparação!AD37)</f>
        <v>#VALUE!</v>
      </c>
      <c r="AG37" s="73" t="e">
        <f t="shared" si="14"/>
        <v>#VALUE!</v>
      </c>
      <c r="AH37" s="70" t="s">
        <v>53</v>
      </c>
      <c r="AI37" s="71" t="e">
        <f>SUMIFS([1]Input!$AC:$AC,[1]Input!$A:$A,[1]Comparação!$AH$1,[1]Input!$E:$E,[1]Comparação!$AH$31,[1]Input!$F:$F,[1]Comparação!AH37)</f>
        <v>#VALUE!</v>
      </c>
      <c r="AJ37" s="74" t="e">
        <f>SUMIFS([1]Input!$M:$M,[1]Input!$A:$A,[1]Comparação!$AH$1,[1]Input!$E:$E,[1]Comparação!$AH$31,[1]Input!$F:$F,[1]Comparação!AH37)</f>
        <v>#VALUE!</v>
      </c>
      <c r="AK37" s="73" t="e">
        <f t="shared" si="15"/>
        <v>#VALUE!</v>
      </c>
      <c r="AL37" s="70" t="s">
        <v>53</v>
      </c>
      <c r="AM37" s="71" t="e">
        <f>SUMIFS([1]Input!$AC:$AC,[1]Input!$A:$A,[1]Comparação!$AL$1,[1]Input!$E:$E,[1]Comparação!$AL$31,[1]Input!$F:$F,[1]Comparação!AL37)</f>
        <v>#VALUE!</v>
      </c>
      <c r="AN37" s="74" t="e">
        <f>SUMIFS([1]Input!$M:$M,[1]Input!$A:$A,[1]Comparação!$AL$1,[1]Input!$E:$E,[1]Comparação!$AL$31,[1]Input!$F:$F,[1]Comparação!AL37)</f>
        <v>#VALUE!</v>
      </c>
      <c r="AO37" s="73" t="e">
        <f t="shared" si="16"/>
        <v>#VALUE!</v>
      </c>
      <c r="AP37" s="70" t="s">
        <v>53</v>
      </c>
      <c r="AQ37" s="71" t="e">
        <f>SUMIFS([1]Input!$AC:$AC,[1]Input!$A:$A,[1]Comparação!$AP$1,[1]Input!$E:$E,[1]Comparação!$AP$31,[1]Input!$F:$F,[1]Comparação!AP37)</f>
        <v>#VALUE!</v>
      </c>
      <c r="AR37" s="74" t="e">
        <f>SUMIFS([1]Input!$M:$M,[1]Input!$A:$A,[1]Comparação!$AP$1,[1]Input!$E:$E,[1]Comparação!$AP$31,[1]Input!$F:$F,[1]Comparação!AP37)</f>
        <v>#VALUE!</v>
      </c>
      <c r="AS37" s="73" t="e">
        <f t="shared" si="17"/>
        <v>#VALUE!</v>
      </c>
      <c r="AT37" s="70" t="s">
        <v>53</v>
      </c>
      <c r="AU37" s="71" t="e">
        <f>SUMIFS([1]Input!$AC:$AC,[1]Input!$A:$A,[1]Comparação!$AT$1,[1]Input!$E:$E,[1]Comparação!$AT$31,[1]Input!$F:$F,[1]Comparação!AT37)</f>
        <v>#VALUE!</v>
      </c>
      <c r="AV37" s="74" t="e">
        <f>SUMIFS([1]Input!$M:$M,[1]Input!$A:$A,[1]Comparação!$AT$1,[1]Input!$E:$E,[1]Comparação!$AT$31,[1]Input!$F:$F,[1]Comparação!AT37)</f>
        <v>#VALUE!</v>
      </c>
      <c r="AW37" s="73" t="e">
        <f t="shared" si="18"/>
        <v>#VALUE!</v>
      </c>
      <c r="AY37" s="70" t="s">
        <v>53</v>
      </c>
      <c r="AZ37" s="68">
        <f t="shared" si="19"/>
        <v>2377.7849261822607</v>
      </c>
      <c r="BA37" s="68" t="e">
        <f t="shared" si="10"/>
        <v>#VALUE!</v>
      </c>
      <c r="BB37" s="68" t="e">
        <f t="shared" si="11"/>
        <v>#VALUE!</v>
      </c>
      <c r="BC37" s="88" t="e">
        <f t="shared" si="12"/>
        <v>#VALUE!</v>
      </c>
    </row>
    <row r="38" spans="2:55" hidden="1" outlineLevel="1" x14ac:dyDescent="0.3">
      <c r="B38" s="70" t="s">
        <v>27</v>
      </c>
      <c r="C38" s="71">
        <f>SUMIFS(Input!$AA:$AA,Input!$A:$A,Comparação!$B$1,Input!$E:$E,Comparação!$B$31,Input!$F:$F,Comparação!B38)</f>
        <v>0</v>
      </c>
      <c r="D38" s="72">
        <f>SUMIFS(Input!$K:$K,Input!$A:$A,Comparação!$B$1,Input!$E:$E,Comparação!$B$31,Input!$F:$F,Comparação!B38)</f>
        <v>0</v>
      </c>
      <c r="E38" s="73" t="str">
        <f t="shared" si="20"/>
        <v/>
      </c>
      <c r="F38" s="70" t="s">
        <v>27</v>
      </c>
      <c r="G38" s="71">
        <f>SUMIFS(Input!$AA:$AA,Input!$A:$A,$F$1,Input!$E:$E,$F$31,Input!$F:$F,Comparação!F38)</f>
        <v>0</v>
      </c>
      <c r="H38" s="74">
        <f>SUMIFS(Input!$K:$K,Input!$A:$A,$F$1,Input!$E:$E,$F$31,Input!$F:$F,Comparação!F38)</f>
        <v>0</v>
      </c>
      <c r="I38" s="73" t="str">
        <f t="shared" si="21"/>
        <v/>
      </c>
      <c r="J38" s="70" t="s">
        <v>27</v>
      </c>
      <c r="K38" s="71">
        <f>SUMIFS(Input!$AA:$AA,Input!$A:$A,$J$1,Input!$E:$E,Comparação!$J$31,Input!$F:$F,Comparação!J38)</f>
        <v>0</v>
      </c>
      <c r="L38" s="74">
        <f>SUMIFS(Input!$K:$K,Input!$A:$A,$J$1,Input!$E:$E,$J$31,Input!$F:$F,Comparação!J38)</f>
        <v>0</v>
      </c>
      <c r="M38" s="73" t="str">
        <f t="shared" si="22"/>
        <v/>
      </c>
      <c r="N38" s="70" t="s">
        <v>27</v>
      </c>
      <c r="O38" s="71">
        <f>SUMIFS(Input!$AA:$AA,Input!$A:$A,$N$1,Input!$E:$E,$N$31,Input!$F:$F,Comparação!N38)</f>
        <v>0</v>
      </c>
      <c r="P38" s="74">
        <f>SUMIFS(Input!$K:$K,Input!$A:$A,$N$1,Input!$E:$E,$N$31,Input!$F:$F,Comparação!N38)</f>
        <v>0</v>
      </c>
      <c r="Q38" s="73" t="str">
        <f t="shared" si="23"/>
        <v/>
      </c>
      <c r="R38" s="70" t="s">
        <v>27</v>
      </c>
      <c r="S38" s="71">
        <f>SUMIFS(Input!$AA:$AA,Input!$A:$A,$R$1,Input!$E:$E,Comparação!$R$31,Input!$F:$F,Comparação!R38)</f>
        <v>0</v>
      </c>
      <c r="T38" s="74">
        <f>SUMIFS(Input!$K:$K,Input!$A:$A,$R$1,Input!$E:$E,$R$31,Input!$F:$F,Comparação!R38)</f>
        <v>0</v>
      </c>
      <c r="U38" s="73" t="str">
        <f t="shared" si="25"/>
        <v/>
      </c>
      <c r="V38" s="70" t="s">
        <v>27</v>
      </c>
      <c r="W38" s="71" t="e">
        <f>SUMIFS([1]Input!$AC:$AC,[1]Input!$A:$A,[1]Comparação!$V$1,[1]Input!$E:$E,[1]Comparação!$V$31,[1]Input!$F:$F,[1]Comparação!V38)</f>
        <v>#VALUE!</v>
      </c>
      <c r="X38" s="74" t="e">
        <f>SUMIFS([1]Input!$M:$M,[1]Input!$A:$A,[1]Comparação!$V$1,[1]Input!$E:$E,[1]Comparação!$V$31,[1]Input!$F:$F,[1]Comparação!V38)</f>
        <v>#VALUE!</v>
      </c>
      <c r="Y38" s="73" t="e">
        <f t="shared" si="26"/>
        <v>#VALUE!</v>
      </c>
      <c r="Z38" s="70" t="s">
        <v>27</v>
      </c>
      <c r="AA38" s="71" t="e">
        <f>SUMIFS([1]Input!$AC:$AC,[1]Input!$A:$A,[1]Comparação!$Z$1,[1]Input!$E:$E,[1]Comparação!$Z$31,[1]Input!$F:$F,[1]Comparação!Z38)</f>
        <v>#VALUE!</v>
      </c>
      <c r="AB38" s="74" t="e">
        <f>SUMIFS([1]Input!$M:$M,[1]Input!$A:$A,[1]Comparação!$Z$1,[1]Input!$E:$E,[1]Comparação!$Z$31,[1]Input!$F:$F,[1]Comparação!Z38)</f>
        <v>#VALUE!</v>
      </c>
      <c r="AC38" s="73" t="e">
        <f t="shared" si="13"/>
        <v>#VALUE!</v>
      </c>
      <c r="AD38" s="70" t="s">
        <v>27</v>
      </c>
      <c r="AE38" s="71" t="e">
        <f>SUMIFS([1]Input!$AC:$AC,[1]Input!$A:$A,[1]Comparação!$AD$1,[1]Input!$E:$E,[1]Comparação!$AD$31,[1]Input!$F:$F,[1]Comparação!AD38)</f>
        <v>#VALUE!</v>
      </c>
      <c r="AF38" s="74" t="e">
        <f>SUMIFS([1]Input!$M:$M,[1]Input!$A:$A,[1]Comparação!$AD$1,[1]Input!$E:$E,[1]Comparação!$AD$31,[1]Input!$F:$F,[1]Comparação!AD38)</f>
        <v>#VALUE!</v>
      </c>
      <c r="AG38" s="73" t="e">
        <f t="shared" si="14"/>
        <v>#VALUE!</v>
      </c>
      <c r="AH38" s="70" t="s">
        <v>27</v>
      </c>
      <c r="AI38" s="71" t="e">
        <f>SUMIFS([1]Input!$AC:$AC,[1]Input!$A:$A,[1]Comparação!$AH$1,[1]Input!$E:$E,[1]Comparação!$AH$31,[1]Input!$F:$F,[1]Comparação!AH38)</f>
        <v>#VALUE!</v>
      </c>
      <c r="AJ38" s="74" t="e">
        <f>SUMIFS([1]Input!$M:$M,[1]Input!$A:$A,[1]Comparação!$AH$1,[1]Input!$E:$E,[1]Comparação!$AH$31,[1]Input!$F:$F,[1]Comparação!AH38)</f>
        <v>#VALUE!</v>
      </c>
      <c r="AK38" s="73" t="e">
        <f t="shared" si="15"/>
        <v>#VALUE!</v>
      </c>
      <c r="AL38" s="70" t="s">
        <v>27</v>
      </c>
      <c r="AM38" s="71" t="e">
        <f>SUMIFS([1]Input!$AC:$AC,[1]Input!$A:$A,[1]Comparação!$AL$1,[1]Input!$E:$E,[1]Comparação!$AL$31,[1]Input!$F:$F,[1]Comparação!AL38)</f>
        <v>#VALUE!</v>
      </c>
      <c r="AN38" s="74" t="e">
        <f>SUMIFS([1]Input!$M:$M,[1]Input!$A:$A,[1]Comparação!$AL$1,[1]Input!$E:$E,[1]Comparação!$AL$31,[1]Input!$F:$F,[1]Comparação!AL38)</f>
        <v>#VALUE!</v>
      </c>
      <c r="AO38" s="73" t="e">
        <f t="shared" si="16"/>
        <v>#VALUE!</v>
      </c>
      <c r="AP38" s="70" t="s">
        <v>27</v>
      </c>
      <c r="AQ38" s="71" t="e">
        <f>SUMIFS([1]Input!$AC:$AC,[1]Input!$A:$A,[1]Comparação!$AP$1,[1]Input!$E:$E,[1]Comparação!$AP$31,[1]Input!$F:$F,[1]Comparação!AP38)</f>
        <v>#VALUE!</v>
      </c>
      <c r="AR38" s="74" t="e">
        <f>SUMIFS([1]Input!$M:$M,[1]Input!$A:$A,[1]Comparação!$AP$1,[1]Input!$E:$E,[1]Comparação!$AP$31,[1]Input!$F:$F,[1]Comparação!AP38)</f>
        <v>#VALUE!</v>
      </c>
      <c r="AS38" s="73" t="e">
        <f t="shared" si="17"/>
        <v>#VALUE!</v>
      </c>
      <c r="AT38" s="70" t="s">
        <v>27</v>
      </c>
      <c r="AU38" s="71" t="e">
        <f>SUMIFS([1]Input!$AC:$AC,[1]Input!$A:$A,[1]Comparação!$AT$1,[1]Input!$E:$E,[1]Comparação!$AT$31,[1]Input!$F:$F,[1]Comparação!AT38)</f>
        <v>#VALUE!</v>
      </c>
      <c r="AV38" s="74" t="e">
        <f>SUMIFS([1]Input!$M:$M,[1]Input!$A:$A,[1]Comparação!$AT$1,[1]Input!$E:$E,[1]Comparação!$AT$31,[1]Input!$F:$F,[1]Comparação!AT38)</f>
        <v>#VALUE!</v>
      </c>
      <c r="AW38" s="73" t="e">
        <f t="shared" si="18"/>
        <v>#VALUE!</v>
      </c>
      <c r="AY38" s="70" t="s">
        <v>27</v>
      </c>
      <c r="AZ38" s="68" t="e">
        <f t="shared" si="19"/>
        <v>#DIV/0!</v>
      </c>
      <c r="BA38" s="68" t="e">
        <f t="shared" si="10"/>
        <v>#VALUE!</v>
      </c>
      <c r="BB38" s="68" t="e">
        <f t="shared" si="11"/>
        <v>#VALUE!</v>
      </c>
      <c r="BC38" s="88" t="e">
        <f t="shared" si="12"/>
        <v>#VALUE!</v>
      </c>
    </row>
    <row r="39" spans="2:55" hidden="1" outlineLevel="1" x14ac:dyDescent="0.3">
      <c r="B39" s="70" t="s">
        <v>34</v>
      </c>
      <c r="C39" s="71">
        <f>SUMIFS(Input!$AA:$AA,Input!$A:$A,Comparação!$B$1,Input!$E:$E,Comparação!$B$31,Input!$F:$F,Comparação!B39)</f>
        <v>42</v>
      </c>
      <c r="D39" s="72">
        <f>SUMIFS(Input!$K:$K,Input!$A:$A,Comparação!$B$1,Input!$E:$E,Comparação!$B$31,Input!$F:$F,Comparação!B39)</f>
        <v>103208.82</v>
      </c>
      <c r="E39" s="73">
        <f t="shared" si="20"/>
        <v>2457.3528571428574</v>
      </c>
      <c r="F39" s="70" t="s">
        <v>34</v>
      </c>
      <c r="G39" s="71">
        <f>SUMIFS(Input!$AA:$AA,Input!$A:$A,$F$1,Input!$E:$E,$F$31,Input!$F:$F,Comparação!F39)</f>
        <v>42</v>
      </c>
      <c r="H39" s="74">
        <f>SUMIFS(Input!$K:$K,Input!$A:$A,$F$1,Input!$E:$E,$F$31,Input!$F:$F,Comparação!F39)</f>
        <v>140770.26</v>
      </c>
      <c r="I39" s="73">
        <f t="shared" si="21"/>
        <v>3351.6728571428575</v>
      </c>
      <c r="J39" s="70" t="s">
        <v>34</v>
      </c>
      <c r="K39" s="71">
        <f>SUMIFS(Input!$AA:$AA,Input!$A:$A,$J$1,Input!$E:$E,Comparação!$J$31,Input!$F:$F,Comparação!J39)</f>
        <v>96</v>
      </c>
      <c r="L39" s="74">
        <f>SUMIFS(Input!$K:$K,Input!$A:$A,$J$1,Input!$E:$E,$J$31,Input!$F:$F,Comparação!J39)</f>
        <v>241706.74</v>
      </c>
      <c r="M39" s="73">
        <f t="shared" si="22"/>
        <v>2517.7785416666666</v>
      </c>
      <c r="N39" s="70" t="s">
        <v>34</v>
      </c>
      <c r="O39" s="71">
        <f>SUMIFS(Input!$AA:$AA,Input!$A:$A,$N$1,Input!$E:$E,$N$31,Input!$F:$F,Comparação!N39)</f>
        <v>85</v>
      </c>
      <c r="P39" s="74">
        <f>SUMIFS(Input!$K:$K,Input!$A:$A,$N$1,Input!$E:$E,$N$31,Input!$F:$F,Comparação!N39)</f>
        <v>221101.98</v>
      </c>
      <c r="Q39" s="73">
        <f t="shared" si="23"/>
        <v>2601.1997647058824</v>
      </c>
      <c r="R39" s="70" t="s">
        <v>34</v>
      </c>
      <c r="S39" s="71">
        <f>SUMIFS(Input!$AA:$AA,Input!$A:$A,$R$1,Input!$E:$E,Comparação!$R$31,Input!$F:$F,Comparação!R39)</f>
        <v>68</v>
      </c>
      <c r="T39" s="74">
        <f>SUMIFS(Input!$K:$K,Input!$A:$A,$R$1,Input!$E:$E,$R$31,Input!$F:$F,Comparação!R39)</f>
        <v>169574.24</v>
      </c>
      <c r="U39" s="73">
        <f t="shared" si="25"/>
        <v>2493.7388235294115</v>
      </c>
      <c r="V39" s="70" t="s">
        <v>34</v>
      </c>
      <c r="W39" s="71" t="e">
        <f>SUMIFS([1]Input!$AC:$AC,[1]Input!$A:$A,[1]Comparação!$V$1,[1]Input!$E:$E,[1]Comparação!$V$31,[1]Input!$F:$F,[1]Comparação!V39)</f>
        <v>#VALUE!</v>
      </c>
      <c r="X39" s="74" t="e">
        <f>SUMIFS([1]Input!$M:$M,[1]Input!$A:$A,[1]Comparação!$V$1,[1]Input!$E:$E,[1]Comparação!$V$31,[1]Input!$F:$F,[1]Comparação!V39)</f>
        <v>#VALUE!</v>
      </c>
      <c r="Y39" s="73" t="e">
        <f t="shared" si="26"/>
        <v>#VALUE!</v>
      </c>
      <c r="Z39" s="70" t="s">
        <v>34</v>
      </c>
      <c r="AA39" s="71" t="e">
        <f>SUMIFS([1]Input!$AC:$AC,[1]Input!$A:$A,[1]Comparação!$Z$1,[1]Input!$E:$E,[1]Comparação!$Z$31,[1]Input!$F:$F,[1]Comparação!Z39)</f>
        <v>#VALUE!</v>
      </c>
      <c r="AB39" s="74" t="e">
        <f>SUMIFS([1]Input!$M:$M,[1]Input!$A:$A,[1]Comparação!$Z$1,[1]Input!$E:$E,[1]Comparação!$Z$31,[1]Input!$F:$F,[1]Comparação!Z39)</f>
        <v>#VALUE!</v>
      </c>
      <c r="AC39" s="73" t="e">
        <f t="shared" si="13"/>
        <v>#VALUE!</v>
      </c>
      <c r="AD39" s="70" t="s">
        <v>34</v>
      </c>
      <c r="AE39" s="71" t="e">
        <f>SUMIFS([1]Input!$AC:$AC,[1]Input!$A:$A,[1]Comparação!$AD$1,[1]Input!$E:$E,[1]Comparação!$AD$31,[1]Input!$F:$F,[1]Comparação!AD39)</f>
        <v>#VALUE!</v>
      </c>
      <c r="AF39" s="74" t="e">
        <f>SUMIFS([1]Input!$M:$M,[1]Input!$A:$A,[1]Comparação!$AD$1,[1]Input!$E:$E,[1]Comparação!$AD$31,[1]Input!$F:$F,[1]Comparação!AD39)</f>
        <v>#VALUE!</v>
      </c>
      <c r="AG39" s="73" t="e">
        <f t="shared" si="14"/>
        <v>#VALUE!</v>
      </c>
      <c r="AH39" s="70" t="s">
        <v>34</v>
      </c>
      <c r="AI39" s="71" t="e">
        <f>SUMIFS([1]Input!$AC:$AC,[1]Input!$A:$A,[1]Comparação!$AH$1,[1]Input!$E:$E,[1]Comparação!$AH$31,[1]Input!$F:$F,[1]Comparação!AH39)</f>
        <v>#VALUE!</v>
      </c>
      <c r="AJ39" s="74" t="e">
        <f>SUMIFS([1]Input!$M:$M,[1]Input!$A:$A,[1]Comparação!$AH$1,[1]Input!$E:$E,[1]Comparação!$AH$31,[1]Input!$F:$F,[1]Comparação!AH39)</f>
        <v>#VALUE!</v>
      </c>
      <c r="AK39" s="73" t="e">
        <f t="shared" si="15"/>
        <v>#VALUE!</v>
      </c>
      <c r="AL39" s="70" t="s">
        <v>34</v>
      </c>
      <c r="AM39" s="71" t="e">
        <f>SUMIFS([1]Input!$AC:$AC,[1]Input!$A:$A,[1]Comparação!$AL$1,[1]Input!$E:$E,[1]Comparação!$AL$31,[1]Input!$F:$F,[1]Comparação!AL39)</f>
        <v>#VALUE!</v>
      </c>
      <c r="AN39" s="74" t="e">
        <f>SUMIFS([1]Input!$M:$M,[1]Input!$A:$A,[1]Comparação!$AL$1,[1]Input!$E:$E,[1]Comparação!$AL$31,[1]Input!$F:$F,[1]Comparação!AL39)</f>
        <v>#VALUE!</v>
      </c>
      <c r="AO39" s="73" t="e">
        <f t="shared" si="16"/>
        <v>#VALUE!</v>
      </c>
      <c r="AP39" s="70" t="s">
        <v>34</v>
      </c>
      <c r="AQ39" s="71" t="e">
        <f>SUMIFS([1]Input!$AC:$AC,[1]Input!$A:$A,[1]Comparação!$AP$1,[1]Input!$E:$E,[1]Comparação!$AP$31,[1]Input!$F:$F,[1]Comparação!AP39)</f>
        <v>#VALUE!</v>
      </c>
      <c r="AR39" s="74" t="e">
        <f>SUMIFS([1]Input!$M:$M,[1]Input!$A:$A,[1]Comparação!$AP$1,[1]Input!$E:$E,[1]Comparação!$AP$31,[1]Input!$F:$F,[1]Comparação!AP39)</f>
        <v>#VALUE!</v>
      </c>
      <c r="AS39" s="73" t="e">
        <f t="shared" si="17"/>
        <v>#VALUE!</v>
      </c>
      <c r="AT39" s="70" t="s">
        <v>34</v>
      </c>
      <c r="AU39" s="71" t="e">
        <f>SUMIFS([1]Input!$AC:$AC,[1]Input!$A:$A,[1]Comparação!$AT$1,[1]Input!$E:$E,[1]Comparação!$AT$31,[1]Input!$F:$F,[1]Comparação!AT39)</f>
        <v>#VALUE!</v>
      </c>
      <c r="AV39" s="74" t="e">
        <f>SUMIFS([1]Input!$M:$M,[1]Input!$A:$A,[1]Comparação!$AT$1,[1]Input!$E:$E,[1]Comparação!$AT$31,[1]Input!$F:$F,[1]Comparação!AT39)</f>
        <v>#VALUE!</v>
      </c>
      <c r="AW39" s="73" t="e">
        <f t="shared" si="18"/>
        <v>#VALUE!</v>
      </c>
      <c r="AY39" s="70" t="s">
        <v>34</v>
      </c>
      <c r="AZ39" s="68">
        <f t="shared" si="19"/>
        <v>2775.6014186507941</v>
      </c>
      <c r="BA39" s="68" t="e">
        <f t="shared" si="10"/>
        <v>#VALUE!</v>
      </c>
      <c r="BB39" s="68" t="e">
        <f t="shared" si="11"/>
        <v>#VALUE!</v>
      </c>
      <c r="BC39" s="88" t="e">
        <f t="shared" si="12"/>
        <v>#VALUE!</v>
      </c>
    </row>
    <row r="40" spans="2:55" hidden="1" outlineLevel="1" x14ac:dyDescent="0.3">
      <c r="B40" s="70" t="s">
        <v>29</v>
      </c>
      <c r="C40" s="71">
        <f>SUMIFS(Input!$AA:$AA,Input!$A:$A,Comparação!$B$1,Input!$E:$E,Comparação!$B$31,Input!$F:$F,Comparação!B40)</f>
        <v>61</v>
      </c>
      <c r="D40" s="72">
        <f>SUMIFS(Input!$K:$K,Input!$A:$A,Comparação!$B$1,Input!$E:$E,Comparação!$B$31,Input!$F:$F,Comparação!B40)</f>
        <v>111691.87</v>
      </c>
      <c r="E40" s="73">
        <f t="shared" si="20"/>
        <v>1831.0142622950818</v>
      </c>
      <c r="F40" s="70" t="s">
        <v>29</v>
      </c>
      <c r="G40" s="71">
        <f>SUMIFS(Input!$AA:$AA,Input!$A:$A,$F$1,Input!$E:$E,$F$31,Input!$F:$F,Comparação!F40)</f>
        <v>120</v>
      </c>
      <c r="H40" s="74">
        <f>SUMIFS(Input!$K:$K,Input!$A:$A,$F$1,Input!$E:$E,$F$31,Input!$F:$F,Comparação!F40)</f>
        <v>242654.10000000003</v>
      </c>
      <c r="I40" s="73">
        <f t="shared" si="21"/>
        <v>2022.1175000000003</v>
      </c>
      <c r="J40" s="70" t="s">
        <v>29</v>
      </c>
      <c r="K40" s="71">
        <f>SUMIFS(Input!$AA:$AA,Input!$A:$A,$J$1,Input!$E:$E,Comparação!$J$31,Input!$F:$F,Comparação!J40)</f>
        <v>148</v>
      </c>
      <c r="L40" s="74">
        <f>SUMIFS(Input!$K:$K,Input!$A:$A,$J$1,Input!$E:$E,$J$31,Input!$F:$F,Comparação!J40)</f>
        <v>359315.79</v>
      </c>
      <c r="M40" s="73">
        <f t="shared" si="22"/>
        <v>2427.8093918918917</v>
      </c>
      <c r="N40" s="70" t="s">
        <v>29</v>
      </c>
      <c r="O40" s="71">
        <f>SUMIFS(Input!$AA:$AA,Input!$A:$A,$N$1,Input!$E:$E,$N$31,Input!$F:$F,Comparação!N40)</f>
        <v>48</v>
      </c>
      <c r="P40" s="74">
        <f>SUMIFS(Input!$K:$K,Input!$A:$A,$N$1,Input!$E:$E,$N$31,Input!$F:$F,Comparação!N40)</f>
        <v>42711.72</v>
      </c>
      <c r="Q40" s="73">
        <f t="shared" si="23"/>
        <v>889.82749999999999</v>
      </c>
      <c r="R40" s="70" t="s">
        <v>29</v>
      </c>
      <c r="S40" s="71">
        <f>SUMIFS(Input!$AA:$AA,Input!$A:$A,$R$1,Input!$E:$E,Comparação!$R$31,Input!$F:$F,Comparação!R40)</f>
        <v>68</v>
      </c>
      <c r="T40" s="74">
        <f>SUMIFS(Input!$K:$K,Input!$A:$A,$R$1,Input!$E:$E,$R$31,Input!$F:$F,Comparação!R40)</f>
        <v>190466.19</v>
      </c>
      <c r="U40" s="73">
        <f t="shared" si="25"/>
        <v>2800.9733823529414</v>
      </c>
      <c r="V40" s="70" t="s">
        <v>29</v>
      </c>
      <c r="W40" s="71" t="e">
        <f>SUMIFS([1]Input!$AC:$AC,[1]Input!$A:$A,[1]Comparação!$V$1,[1]Input!$E:$E,[1]Comparação!$V$31,[1]Input!$F:$F,[1]Comparação!V40)</f>
        <v>#VALUE!</v>
      </c>
      <c r="X40" s="74" t="e">
        <f>SUMIFS([1]Input!$M:$M,[1]Input!$A:$A,[1]Comparação!$V$1,[1]Input!$E:$E,[1]Comparação!$V$31,[1]Input!$F:$F,[1]Comparação!V40)</f>
        <v>#VALUE!</v>
      </c>
      <c r="Y40" s="73" t="e">
        <f t="shared" si="26"/>
        <v>#VALUE!</v>
      </c>
      <c r="Z40" s="70" t="s">
        <v>29</v>
      </c>
      <c r="AA40" s="71" t="e">
        <f>SUMIFS([1]Input!$AC:$AC,[1]Input!$A:$A,[1]Comparação!$Z$1,[1]Input!$E:$E,[1]Comparação!$Z$31,[1]Input!$F:$F,[1]Comparação!Z40)</f>
        <v>#VALUE!</v>
      </c>
      <c r="AB40" s="74" t="e">
        <f>SUMIFS([1]Input!$M:$M,[1]Input!$A:$A,[1]Comparação!$Z$1,[1]Input!$E:$E,[1]Comparação!$Z$31,[1]Input!$F:$F,[1]Comparação!Z40)</f>
        <v>#VALUE!</v>
      </c>
      <c r="AC40" s="73" t="e">
        <f t="shared" si="13"/>
        <v>#VALUE!</v>
      </c>
      <c r="AD40" s="70" t="s">
        <v>29</v>
      </c>
      <c r="AE40" s="71" t="e">
        <f>SUMIFS([1]Input!$AC:$AC,[1]Input!$A:$A,[1]Comparação!$AD$1,[1]Input!$E:$E,[1]Comparação!$AD$31,[1]Input!$F:$F,[1]Comparação!AD40)</f>
        <v>#VALUE!</v>
      </c>
      <c r="AF40" s="74" t="e">
        <f>SUMIFS([1]Input!$M:$M,[1]Input!$A:$A,[1]Comparação!$AD$1,[1]Input!$E:$E,[1]Comparação!$AD$31,[1]Input!$F:$F,[1]Comparação!AD40)</f>
        <v>#VALUE!</v>
      </c>
      <c r="AG40" s="73" t="e">
        <f t="shared" si="14"/>
        <v>#VALUE!</v>
      </c>
      <c r="AH40" s="70" t="s">
        <v>29</v>
      </c>
      <c r="AI40" s="71" t="e">
        <f>SUMIFS([1]Input!$AC:$AC,[1]Input!$A:$A,[1]Comparação!$AH$1,[1]Input!$E:$E,[1]Comparação!$AH$31,[1]Input!$F:$F,[1]Comparação!AH40)</f>
        <v>#VALUE!</v>
      </c>
      <c r="AJ40" s="74" t="e">
        <f>SUMIFS([1]Input!$M:$M,[1]Input!$A:$A,[1]Comparação!$AH$1,[1]Input!$E:$E,[1]Comparação!$AH$31,[1]Input!$F:$F,[1]Comparação!AH40)</f>
        <v>#VALUE!</v>
      </c>
      <c r="AK40" s="73" t="e">
        <f t="shared" si="15"/>
        <v>#VALUE!</v>
      </c>
      <c r="AL40" s="70" t="s">
        <v>29</v>
      </c>
      <c r="AM40" s="71" t="e">
        <f>SUMIFS([1]Input!$AC:$AC,[1]Input!$A:$A,[1]Comparação!$AL$1,[1]Input!$E:$E,[1]Comparação!$AL$31,[1]Input!$F:$F,[1]Comparação!AL40)</f>
        <v>#VALUE!</v>
      </c>
      <c r="AN40" s="74" t="e">
        <f>SUMIFS([1]Input!$M:$M,[1]Input!$A:$A,[1]Comparação!$AL$1,[1]Input!$E:$E,[1]Comparação!$AL$31,[1]Input!$F:$F,[1]Comparação!AL40)</f>
        <v>#VALUE!</v>
      </c>
      <c r="AO40" s="73" t="e">
        <f t="shared" si="16"/>
        <v>#VALUE!</v>
      </c>
      <c r="AP40" s="70" t="s">
        <v>29</v>
      </c>
      <c r="AQ40" s="71" t="e">
        <f>SUMIFS([1]Input!$AC:$AC,[1]Input!$A:$A,[1]Comparação!$AP$1,[1]Input!$E:$E,[1]Comparação!$AP$31,[1]Input!$F:$F,[1]Comparação!AP40)</f>
        <v>#VALUE!</v>
      </c>
      <c r="AR40" s="74" t="e">
        <f>SUMIFS([1]Input!$M:$M,[1]Input!$A:$A,[1]Comparação!$AP$1,[1]Input!$E:$E,[1]Comparação!$AP$31,[1]Input!$F:$F,[1]Comparação!AP40)</f>
        <v>#VALUE!</v>
      </c>
      <c r="AS40" s="73" t="e">
        <f t="shared" si="17"/>
        <v>#VALUE!</v>
      </c>
      <c r="AT40" s="70" t="s">
        <v>29</v>
      </c>
      <c r="AU40" s="71" t="e">
        <f>SUMIFS([1]Input!$AC:$AC,[1]Input!$A:$A,[1]Comparação!$AT$1,[1]Input!$E:$E,[1]Comparação!$AT$31,[1]Input!$F:$F,[1]Comparação!AT40)</f>
        <v>#VALUE!</v>
      </c>
      <c r="AV40" s="74" t="e">
        <f>SUMIFS([1]Input!$M:$M,[1]Input!$A:$A,[1]Comparação!$AT$1,[1]Input!$E:$E,[1]Comparação!$AT$31,[1]Input!$F:$F,[1]Comparação!AT40)</f>
        <v>#VALUE!</v>
      </c>
      <c r="AW40" s="73" t="e">
        <f t="shared" si="18"/>
        <v>#VALUE!</v>
      </c>
      <c r="AY40" s="70" t="s">
        <v>29</v>
      </c>
      <c r="AZ40" s="68">
        <f t="shared" si="19"/>
        <v>2093.6470513956579</v>
      </c>
      <c r="BA40" s="68" t="e">
        <f t="shared" si="10"/>
        <v>#VALUE!</v>
      </c>
      <c r="BB40" s="68" t="e">
        <f t="shared" si="11"/>
        <v>#VALUE!</v>
      </c>
      <c r="BC40" s="88" t="e">
        <f t="shared" si="12"/>
        <v>#VALUE!</v>
      </c>
    </row>
    <row r="41" spans="2:55" hidden="1" outlineLevel="1" x14ac:dyDescent="0.3">
      <c r="B41" s="70" t="s">
        <v>25</v>
      </c>
      <c r="C41" s="71">
        <f>SUMIFS(Input!$AA:$AA,Input!$A:$A,Comparação!$B$1,Input!$E:$E,Comparação!$B$31,Input!$F:$F,Comparação!B41)</f>
        <v>0</v>
      </c>
      <c r="D41" s="72">
        <f>SUMIFS(Input!$K:$K,Input!$A:$A,Comparação!$B$1,Input!$E:$E,Comparação!$B$31,Input!$F:$F,Comparação!B41)</f>
        <v>0</v>
      </c>
      <c r="E41" s="73" t="str">
        <f t="shared" si="20"/>
        <v/>
      </c>
      <c r="F41" s="70" t="s">
        <v>25</v>
      </c>
      <c r="G41" s="71">
        <f>SUMIFS(Input!$AA:$AA,Input!$A:$A,$F$1,Input!$E:$E,$F$31,Input!$F:$F,Comparação!F41)</f>
        <v>0</v>
      </c>
      <c r="H41" s="74">
        <f>SUMIFS(Input!$K:$K,Input!$A:$A,$F$1,Input!$E:$E,$F$31,Input!$F:$F,Comparação!F41)</f>
        <v>0</v>
      </c>
      <c r="I41" s="73" t="str">
        <f t="shared" si="21"/>
        <v/>
      </c>
      <c r="J41" s="70" t="s">
        <v>25</v>
      </c>
      <c r="K41" s="71">
        <f>SUMIFS(Input!$AA:$AA,Input!$A:$A,$J$1,Input!$E:$E,Comparação!$J$31,Input!$F:$F,Comparação!J41)</f>
        <v>0</v>
      </c>
      <c r="L41" s="74">
        <f>SUMIFS(Input!$K:$K,Input!$A:$A,$J$1,Input!$E:$E,$J$31,Input!$F:$F,Comparação!J41)</f>
        <v>0</v>
      </c>
      <c r="M41" s="73" t="str">
        <f t="shared" si="22"/>
        <v/>
      </c>
      <c r="N41" s="70" t="s">
        <v>25</v>
      </c>
      <c r="O41" s="71">
        <f>SUMIFS(Input!$AA:$AA,Input!$A:$A,$N$1,Input!$E:$E,$N$31,Input!$F:$F,Comparação!N41)</f>
        <v>0</v>
      </c>
      <c r="P41" s="74">
        <f>SUMIFS(Input!$K:$K,Input!$A:$A,$N$1,Input!$E:$E,$N$31,Input!$F:$F,Comparação!N41)</f>
        <v>0</v>
      </c>
      <c r="Q41" s="73" t="str">
        <f t="shared" si="23"/>
        <v/>
      </c>
      <c r="R41" s="70" t="s">
        <v>25</v>
      </c>
      <c r="S41" s="71">
        <f>SUMIFS(Input!$AA:$AA,Input!$A:$A,$R$1,Input!$E:$E,Comparação!$R$31,Input!$F:$F,Comparação!R41)</f>
        <v>0</v>
      </c>
      <c r="T41" s="74">
        <f>SUMIFS(Input!$K:$K,Input!$A:$A,$R$1,Input!$E:$E,$R$31,Input!$F:$F,Comparação!R41)</f>
        <v>0</v>
      </c>
      <c r="U41" s="73" t="str">
        <f t="shared" si="25"/>
        <v/>
      </c>
      <c r="V41" s="70" t="s">
        <v>25</v>
      </c>
      <c r="W41" s="71" t="e">
        <f>SUMIFS([1]Input!$AC:$AC,[1]Input!$A:$A,[1]Comparação!$V$1,[1]Input!$E:$E,[1]Comparação!$V$31,[1]Input!$F:$F,[1]Comparação!V41)</f>
        <v>#VALUE!</v>
      </c>
      <c r="X41" s="74" t="e">
        <f>SUMIFS([1]Input!$M:$M,[1]Input!$A:$A,[1]Comparação!$V$1,[1]Input!$E:$E,[1]Comparação!$V$31,[1]Input!$F:$F,[1]Comparação!V41)</f>
        <v>#VALUE!</v>
      </c>
      <c r="Y41" s="73" t="e">
        <f t="shared" si="26"/>
        <v>#VALUE!</v>
      </c>
      <c r="Z41" s="70" t="s">
        <v>25</v>
      </c>
      <c r="AA41" s="71" t="e">
        <f>SUMIFS([1]Input!$AC:$AC,[1]Input!$A:$A,[1]Comparação!$Z$1,[1]Input!$E:$E,[1]Comparação!$Z$31,[1]Input!$F:$F,[1]Comparação!Z41)</f>
        <v>#VALUE!</v>
      </c>
      <c r="AB41" s="74" t="e">
        <f>SUMIFS([1]Input!$M:$M,[1]Input!$A:$A,[1]Comparação!$Z$1,[1]Input!$E:$E,[1]Comparação!$Z$31,[1]Input!$F:$F,[1]Comparação!Z41)</f>
        <v>#VALUE!</v>
      </c>
      <c r="AC41" s="73" t="e">
        <f t="shared" si="13"/>
        <v>#VALUE!</v>
      </c>
      <c r="AD41" s="70" t="s">
        <v>25</v>
      </c>
      <c r="AE41" s="71" t="e">
        <f>SUMIFS([1]Input!$AC:$AC,[1]Input!$A:$A,[1]Comparação!$AD$1,[1]Input!$E:$E,[1]Comparação!$AD$31,[1]Input!$F:$F,[1]Comparação!AD41)</f>
        <v>#VALUE!</v>
      </c>
      <c r="AF41" s="74" t="e">
        <f>SUMIFS([1]Input!$M:$M,[1]Input!$A:$A,[1]Comparação!$AD$1,[1]Input!$E:$E,[1]Comparação!$AD$31,[1]Input!$F:$F,[1]Comparação!AD41)</f>
        <v>#VALUE!</v>
      </c>
      <c r="AG41" s="73" t="e">
        <f t="shared" si="14"/>
        <v>#VALUE!</v>
      </c>
      <c r="AH41" s="70" t="s">
        <v>25</v>
      </c>
      <c r="AI41" s="71" t="e">
        <f>SUMIFS([1]Input!$AC:$AC,[1]Input!$A:$A,[1]Comparação!$AH$1,[1]Input!$E:$E,[1]Comparação!$AH$31,[1]Input!$F:$F,[1]Comparação!AH41)</f>
        <v>#VALUE!</v>
      </c>
      <c r="AJ41" s="74" t="e">
        <f>SUMIFS([1]Input!$M:$M,[1]Input!$A:$A,[1]Comparação!$AH$1,[1]Input!$E:$E,[1]Comparação!$AH$31,[1]Input!$F:$F,[1]Comparação!AH41)</f>
        <v>#VALUE!</v>
      </c>
      <c r="AK41" s="73" t="e">
        <f t="shared" si="15"/>
        <v>#VALUE!</v>
      </c>
      <c r="AL41" s="70" t="s">
        <v>25</v>
      </c>
      <c r="AM41" s="71" t="e">
        <f>SUMIFS([1]Input!$AC:$AC,[1]Input!$A:$A,[1]Comparação!$AL$1,[1]Input!$E:$E,[1]Comparação!$AL$31,[1]Input!$F:$F,[1]Comparação!AL41)</f>
        <v>#VALUE!</v>
      </c>
      <c r="AN41" s="74" t="e">
        <f>SUMIFS([1]Input!$M:$M,[1]Input!$A:$A,[1]Comparação!$AL$1,[1]Input!$E:$E,[1]Comparação!$AL$31,[1]Input!$F:$F,[1]Comparação!AL41)</f>
        <v>#VALUE!</v>
      </c>
      <c r="AO41" s="73" t="e">
        <f t="shared" si="16"/>
        <v>#VALUE!</v>
      </c>
      <c r="AP41" s="70" t="s">
        <v>25</v>
      </c>
      <c r="AQ41" s="71" t="e">
        <f>SUMIFS([1]Input!$AC:$AC,[1]Input!$A:$A,[1]Comparação!$AP$1,[1]Input!$E:$E,[1]Comparação!$AP$31,[1]Input!$F:$F,[1]Comparação!AP41)</f>
        <v>#VALUE!</v>
      </c>
      <c r="AR41" s="74" t="e">
        <f>SUMIFS([1]Input!$M:$M,[1]Input!$A:$A,[1]Comparação!$AP$1,[1]Input!$E:$E,[1]Comparação!$AP$31,[1]Input!$F:$F,[1]Comparação!AP41)</f>
        <v>#VALUE!</v>
      </c>
      <c r="AS41" s="73" t="e">
        <f t="shared" si="17"/>
        <v>#VALUE!</v>
      </c>
      <c r="AT41" s="70" t="s">
        <v>25</v>
      </c>
      <c r="AU41" s="71" t="e">
        <f>SUMIFS([1]Input!$AC:$AC,[1]Input!$A:$A,[1]Comparação!$AT$1,[1]Input!$E:$E,[1]Comparação!$AT$31,[1]Input!$F:$F,[1]Comparação!AT41)</f>
        <v>#VALUE!</v>
      </c>
      <c r="AV41" s="74" t="e">
        <f>SUMIFS([1]Input!$M:$M,[1]Input!$A:$A,[1]Comparação!$AT$1,[1]Input!$E:$E,[1]Comparação!$AT$31,[1]Input!$F:$F,[1]Comparação!AT41)</f>
        <v>#VALUE!</v>
      </c>
      <c r="AW41" s="73" t="e">
        <f t="shared" si="18"/>
        <v>#VALUE!</v>
      </c>
      <c r="AY41" s="70" t="s">
        <v>25</v>
      </c>
      <c r="AZ41" s="68" t="e">
        <f t="shared" si="19"/>
        <v>#DIV/0!</v>
      </c>
      <c r="BA41" s="68" t="e">
        <f t="shared" si="10"/>
        <v>#VALUE!</v>
      </c>
      <c r="BB41" s="68" t="e">
        <f t="shared" si="11"/>
        <v>#VALUE!</v>
      </c>
      <c r="BC41" s="88" t="e">
        <f t="shared" si="12"/>
        <v>#VALUE!</v>
      </c>
    </row>
    <row r="42" spans="2:55" hidden="1" outlineLevel="1" x14ac:dyDescent="0.3">
      <c r="B42" s="70" t="s">
        <v>28</v>
      </c>
      <c r="C42" s="71">
        <f>SUMIFS(Input!$AA:$AA,Input!$A:$A,Comparação!$B$1,Input!$E:$E,Comparação!$B$31,Input!$F:$F,Comparação!B42)</f>
        <v>0</v>
      </c>
      <c r="D42" s="72">
        <f>SUMIFS(Input!$K:$K,Input!$A:$A,Comparação!$B$1,Input!$E:$E,Comparação!$B$31,Input!$F:$F,Comparação!B42)</f>
        <v>0</v>
      </c>
      <c r="E42" s="73" t="str">
        <f t="shared" si="20"/>
        <v/>
      </c>
      <c r="F42" s="70" t="s">
        <v>28</v>
      </c>
      <c r="G42" s="71">
        <f>SUMIFS(Input!$AA:$AA,Input!$A:$A,$F$1,Input!$E:$E,$F$31,Input!$F:$F,Comparação!F42)</f>
        <v>0</v>
      </c>
      <c r="H42" s="74">
        <f>SUMIFS(Input!$K:$K,Input!$A:$A,$F$1,Input!$E:$E,$F$31,Input!$F:$F,Comparação!F42)</f>
        <v>0</v>
      </c>
      <c r="I42" s="73" t="str">
        <f t="shared" si="21"/>
        <v/>
      </c>
      <c r="J42" s="70" t="s">
        <v>28</v>
      </c>
      <c r="K42" s="71">
        <f>SUMIFS(Input!$AA:$AA,Input!$A:$A,$J$1,Input!$E:$E,Comparação!$J$31,Input!$F:$F,Comparação!J42)</f>
        <v>0</v>
      </c>
      <c r="L42" s="74">
        <f>SUMIFS(Input!$K:$K,Input!$A:$A,$J$1,Input!$E:$E,$J$31,Input!$F:$F,Comparação!J42)</f>
        <v>0</v>
      </c>
      <c r="M42" s="73" t="str">
        <f t="shared" si="22"/>
        <v/>
      </c>
      <c r="N42" s="70" t="s">
        <v>28</v>
      </c>
      <c r="O42" s="71">
        <f>SUMIFS(Input!$AA:$AA,Input!$A:$A,$N$1,Input!$E:$E,$N$31,Input!$F:$F,Comparação!N42)</f>
        <v>0</v>
      </c>
      <c r="P42" s="74">
        <f>SUMIFS(Input!$K:$K,Input!$A:$A,$N$1,Input!$E:$E,$N$31,Input!$F:$F,Comparação!N42)</f>
        <v>0</v>
      </c>
      <c r="Q42" s="73" t="str">
        <f t="shared" si="23"/>
        <v/>
      </c>
      <c r="R42" s="70" t="s">
        <v>28</v>
      </c>
      <c r="S42" s="71">
        <f>SUMIFS(Input!$AA:$AA,Input!$A:$A,$R$1,Input!$E:$E,Comparação!$R$31,Input!$F:$F,Comparação!R42)</f>
        <v>55</v>
      </c>
      <c r="T42" s="74">
        <f>SUMIFS(Input!$K:$K,Input!$A:$A,$R$1,Input!$E:$E,$R$31,Input!$F:$F,Comparação!R42)</f>
        <v>152860</v>
      </c>
      <c r="U42" s="73">
        <f t="shared" si="25"/>
        <v>2779.2727272727275</v>
      </c>
      <c r="V42" s="70" t="s">
        <v>28</v>
      </c>
      <c r="W42" s="71" t="e">
        <f>SUMIFS([1]Input!$AC:$AC,[1]Input!$A:$A,[1]Comparação!$V$1,[1]Input!$E:$E,[1]Comparação!$V$31,[1]Input!$F:$F,[1]Comparação!V42)</f>
        <v>#VALUE!</v>
      </c>
      <c r="X42" s="74" t="e">
        <f>SUMIFS([1]Input!$M:$M,[1]Input!$A:$A,[1]Comparação!$V$1,[1]Input!$E:$E,[1]Comparação!$V$31,[1]Input!$F:$F,[1]Comparação!V42)</f>
        <v>#VALUE!</v>
      </c>
      <c r="Y42" s="73" t="e">
        <f t="shared" si="26"/>
        <v>#VALUE!</v>
      </c>
      <c r="Z42" s="70" t="s">
        <v>28</v>
      </c>
      <c r="AA42" s="71" t="e">
        <f>SUMIFS([1]Input!$AC:$AC,[1]Input!$A:$A,[1]Comparação!$Z$1,[1]Input!$E:$E,[1]Comparação!$Z$31,[1]Input!$F:$F,[1]Comparação!Z42)</f>
        <v>#VALUE!</v>
      </c>
      <c r="AB42" s="74" t="e">
        <f>SUMIFS([1]Input!$M:$M,[1]Input!$A:$A,[1]Comparação!$Z$1,[1]Input!$E:$E,[1]Comparação!$Z$31,[1]Input!$F:$F,[1]Comparação!Z42)</f>
        <v>#VALUE!</v>
      </c>
      <c r="AC42" s="73" t="e">
        <f t="shared" si="13"/>
        <v>#VALUE!</v>
      </c>
      <c r="AD42" s="70" t="s">
        <v>28</v>
      </c>
      <c r="AE42" s="71" t="e">
        <f>SUMIFS([1]Input!$AC:$AC,[1]Input!$A:$A,[1]Comparação!$AD$1,[1]Input!$E:$E,[1]Comparação!$AD$31,[1]Input!$F:$F,[1]Comparação!AD42)</f>
        <v>#VALUE!</v>
      </c>
      <c r="AF42" s="74" t="e">
        <f>SUMIFS([1]Input!$M:$M,[1]Input!$A:$A,[1]Comparação!$AD$1,[1]Input!$E:$E,[1]Comparação!$AD$31,[1]Input!$F:$F,[1]Comparação!AD42)</f>
        <v>#VALUE!</v>
      </c>
      <c r="AG42" s="73" t="e">
        <f t="shared" si="14"/>
        <v>#VALUE!</v>
      </c>
      <c r="AH42" s="70" t="s">
        <v>28</v>
      </c>
      <c r="AI42" s="71" t="e">
        <f>SUMIFS([1]Input!$AC:$AC,[1]Input!$A:$A,[1]Comparação!$AH$1,[1]Input!$E:$E,[1]Comparação!$AH$31,[1]Input!$F:$F,[1]Comparação!AH42)</f>
        <v>#VALUE!</v>
      </c>
      <c r="AJ42" s="74" t="e">
        <f>SUMIFS([1]Input!$M:$M,[1]Input!$A:$A,[1]Comparação!$AH$1,[1]Input!$E:$E,[1]Comparação!$AH$31,[1]Input!$F:$F,[1]Comparação!AH42)</f>
        <v>#VALUE!</v>
      </c>
      <c r="AK42" s="73" t="e">
        <f t="shared" si="15"/>
        <v>#VALUE!</v>
      </c>
      <c r="AL42" s="70" t="s">
        <v>28</v>
      </c>
      <c r="AM42" s="71" t="e">
        <f>SUMIFS([1]Input!$AC:$AC,[1]Input!$A:$A,[1]Comparação!$AL$1,[1]Input!$E:$E,[1]Comparação!$AL$31,[1]Input!$F:$F,[1]Comparação!AL42)</f>
        <v>#VALUE!</v>
      </c>
      <c r="AN42" s="74" t="e">
        <f>SUMIFS([1]Input!$M:$M,[1]Input!$A:$A,[1]Comparação!$AL$1,[1]Input!$E:$E,[1]Comparação!$AL$31,[1]Input!$F:$F,[1]Comparação!AL42)</f>
        <v>#VALUE!</v>
      </c>
      <c r="AO42" s="73" t="e">
        <f t="shared" si="16"/>
        <v>#VALUE!</v>
      </c>
      <c r="AP42" s="70" t="s">
        <v>28</v>
      </c>
      <c r="AQ42" s="71" t="e">
        <f>SUMIFS([1]Input!$AC:$AC,[1]Input!$A:$A,[1]Comparação!$AP$1,[1]Input!$E:$E,[1]Comparação!$AP$31,[1]Input!$F:$F,[1]Comparação!AP42)</f>
        <v>#VALUE!</v>
      </c>
      <c r="AR42" s="74" t="e">
        <f>SUMIFS([1]Input!$M:$M,[1]Input!$A:$A,[1]Comparação!$AP$1,[1]Input!$E:$E,[1]Comparação!$AP$31,[1]Input!$F:$F,[1]Comparação!AP42)</f>
        <v>#VALUE!</v>
      </c>
      <c r="AS42" s="73" t="e">
        <f t="shared" si="17"/>
        <v>#VALUE!</v>
      </c>
      <c r="AT42" s="70" t="s">
        <v>28</v>
      </c>
      <c r="AU42" s="71" t="e">
        <f>SUMIFS([1]Input!$AC:$AC,[1]Input!$A:$A,[1]Comparação!$AT$1,[1]Input!$E:$E,[1]Comparação!$AT$31,[1]Input!$F:$F,[1]Comparação!AT42)</f>
        <v>#VALUE!</v>
      </c>
      <c r="AV42" s="74" t="e">
        <f>SUMIFS([1]Input!$M:$M,[1]Input!$A:$A,[1]Comparação!$AT$1,[1]Input!$E:$E,[1]Comparação!$AT$31,[1]Input!$F:$F,[1]Comparação!AT42)</f>
        <v>#VALUE!</v>
      </c>
      <c r="AW42" s="73" t="e">
        <f t="shared" si="18"/>
        <v>#VALUE!</v>
      </c>
      <c r="AY42" s="70" t="s">
        <v>28</v>
      </c>
      <c r="AZ42" s="68" t="e">
        <f t="shared" si="19"/>
        <v>#DIV/0!</v>
      </c>
      <c r="BA42" s="68" t="e">
        <f t="shared" si="10"/>
        <v>#VALUE!</v>
      </c>
      <c r="BB42" s="68" t="e">
        <f t="shared" si="11"/>
        <v>#VALUE!</v>
      </c>
      <c r="BC42" s="88" t="e">
        <f t="shared" si="12"/>
        <v>#VALUE!</v>
      </c>
    </row>
    <row r="43" spans="2:55" hidden="1" outlineLevel="1" x14ac:dyDescent="0.3">
      <c r="B43" s="70" t="s">
        <v>26</v>
      </c>
      <c r="C43" s="71">
        <f>SUMIFS(Input!$AA:$AA,Input!$A:$A,Comparação!$B$1,Input!$E:$E,Comparação!$B$31,Input!$F:$F,Comparação!B43)</f>
        <v>549</v>
      </c>
      <c r="D43" s="72">
        <f>SUMIFS(Input!$K:$K,Input!$A:$A,Comparação!$B$1,Input!$E:$E,Comparação!$B$31,Input!$F:$F,Comparação!B43)</f>
        <v>1618404.22</v>
      </c>
      <c r="E43" s="73">
        <f t="shared" si="20"/>
        <v>2947.9129690346085</v>
      </c>
      <c r="F43" s="70" t="s">
        <v>26</v>
      </c>
      <c r="G43" s="71">
        <f>SUMIFS(Input!$AA:$AA,Input!$A:$A,$F$1,Input!$E:$E,$F$31,Input!$F:$F,Comparação!F43)</f>
        <v>409</v>
      </c>
      <c r="H43" s="74">
        <f>SUMIFS(Input!$K:$K,Input!$A:$A,$F$1,Input!$E:$E,$F$31,Input!$F:$F,Comparação!F43)</f>
        <v>1206353.97</v>
      </c>
      <c r="I43" s="73">
        <f t="shared" si="21"/>
        <v>2949.5207090464546</v>
      </c>
      <c r="J43" s="70" t="s">
        <v>26</v>
      </c>
      <c r="K43" s="71">
        <f>SUMIFS(Input!$AA:$AA,Input!$A:$A,$J$1,Input!$E:$E,Comparação!$J$31,Input!$F:$F,Comparação!J43)</f>
        <v>104</v>
      </c>
      <c r="L43" s="74">
        <f>SUMIFS(Input!$K:$K,Input!$A:$A,$J$1,Input!$E:$E,$J$31,Input!$F:$F,Comparação!J43)</f>
        <v>419597.24</v>
      </c>
      <c r="M43" s="73">
        <f t="shared" si="22"/>
        <v>4034.5888461538461</v>
      </c>
      <c r="N43" s="70" t="s">
        <v>26</v>
      </c>
      <c r="O43" s="71">
        <f>SUMIFS(Input!$AA:$AA,Input!$A:$A,$N$1,Input!$E:$E,$N$31,Input!$F:$F,Comparação!N43)</f>
        <v>125</v>
      </c>
      <c r="P43" s="74">
        <f>SUMIFS(Input!$K:$K,Input!$A:$A,$N$1,Input!$E:$E,$N$31,Input!$F:$F,Comparação!N43)</f>
        <v>406851.60000000003</v>
      </c>
      <c r="Q43" s="73">
        <f t="shared" si="23"/>
        <v>3254.8128000000002</v>
      </c>
      <c r="R43" s="70" t="s">
        <v>26</v>
      </c>
      <c r="S43" s="71">
        <f>SUMIFS(Input!$AA:$AA,Input!$A:$A,$R$1,Input!$E:$E,Comparação!$R$31,Input!$F:$F,Comparação!R43)</f>
        <v>132</v>
      </c>
      <c r="T43" s="74">
        <f>SUMIFS(Input!$K:$K,Input!$A:$A,$R$1,Input!$E:$E,$R$31,Input!$F:$F,Comparação!R43)</f>
        <v>382051.72</v>
      </c>
      <c r="U43" s="73">
        <f t="shared" si="25"/>
        <v>2894.331212121212</v>
      </c>
      <c r="V43" s="70" t="s">
        <v>26</v>
      </c>
      <c r="W43" s="71" t="e">
        <f>SUMIFS([1]Input!$AC:$AC,[1]Input!$A:$A,[1]Comparação!$V$1,[1]Input!$E:$E,[1]Comparação!$V$31,[1]Input!$F:$F,[1]Comparação!V43)</f>
        <v>#VALUE!</v>
      </c>
      <c r="X43" s="74" t="e">
        <f>SUMIFS([1]Input!$M:$M,[1]Input!$A:$A,[1]Comparação!$V$1,[1]Input!$E:$E,[1]Comparação!$V$31,[1]Input!$F:$F,[1]Comparação!V43)</f>
        <v>#VALUE!</v>
      </c>
      <c r="Y43" s="73" t="e">
        <f t="shared" si="26"/>
        <v>#VALUE!</v>
      </c>
      <c r="Z43" s="70" t="s">
        <v>26</v>
      </c>
      <c r="AA43" s="71" t="e">
        <f>SUMIFS([1]Input!$AC:$AC,[1]Input!$A:$A,[1]Comparação!$Z$1,[1]Input!$E:$E,[1]Comparação!$Z$31,[1]Input!$F:$F,[1]Comparação!Z43)</f>
        <v>#VALUE!</v>
      </c>
      <c r="AB43" s="74" t="e">
        <f>SUMIFS([1]Input!$M:$M,[1]Input!$A:$A,[1]Comparação!$Z$1,[1]Input!$E:$E,[1]Comparação!$Z$31,[1]Input!$F:$F,[1]Comparação!Z43)</f>
        <v>#VALUE!</v>
      </c>
      <c r="AC43" s="73" t="e">
        <f t="shared" si="13"/>
        <v>#VALUE!</v>
      </c>
      <c r="AD43" s="70" t="s">
        <v>26</v>
      </c>
      <c r="AE43" s="71" t="e">
        <f>SUMIFS([1]Input!$AC:$AC,[1]Input!$A:$A,[1]Comparação!$AD$1,[1]Input!$E:$E,[1]Comparação!$AD$31,[1]Input!$F:$F,[1]Comparação!AD43)</f>
        <v>#VALUE!</v>
      </c>
      <c r="AF43" s="74" t="e">
        <f>SUMIFS([1]Input!$M:$M,[1]Input!$A:$A,[1]Comparação!$AD$1,[1]Input!$E:$E,[1]Comparação!$AD$31,[1]Input!$F:$F,[1]Comparação!AD43)</f>
        <v>#VALUE!</v>
      </c>
      <c r="AG43" s="73" t="e">
        <f t="shared" si="14"/>
        <v>#VALUE!</v>
      </c>
      <c r="AH43" s="70" t="s">
        <v>26</v>
      </c>
      <c r="AI43" s="71" t="e">
        <f>SUMIFS([1]Input!$AC:$AC,[1]Input!$A:$A,[1]Comparação!$AH$1,[1]Input!$E:$E,[1]Comparação!$AH$31,[1]Input!$F:$F,[1]Comparação!AH43)</f>
        <v>#VALUE!</v>
      </c>
      <c r="AJ43" s="74" t="e">
        <f>SUMIFS([1]Input!$M:$M,[1]Input!$A:$A,[1]Comparação!$AH$1,[1]Input!$E:$E,[1]Comparação!$AH$31,[1]Input!$F:$F,[1]Comparação!AH43)</f>
        <v>#VALUE!</v>
      </c>
      <c r="AK43" s="73" t="e">
        <f t="shared" si="15"/>
        <v>#VALUE!</v>
      </c>
      <c r="AL43" s="70" t="s">
        <v>26</v>
      </c>
      <c r="AM43" s="71" t="e">
        <f>SUMIFS([1]Input!$AC:$AC,[1]Input!$A:$A,[1]Comparação!$AL$1,[1]Input!$E:$E,[1]Comparação!$AL$31,[1]Input!$F:$F,[1]Comparação!AL43)</f>
        <v>#VALUE!</v>
      </c>
      <c r="AN43" s="74" t="e">
        <f>SUMIFS([1]Input!$M:$M,[1]Input!$A:$A,[1]Comparação!$AL$1,[1]Input!$E:$E,[1]Comparação!$AL$31,[1]Input!$F:$F,[1]Comparação!AL43)</f>
        <v>#VALUE!</v>
      </c>
      <c r="AO43" s="73" t="e">
        <f t="shared" si="16"/>
        <v>#VALUE!</v>
      </c>
      <c r="AP43" s="70" t="s">
        <v>26</v>
      </c>
      <c r="AQ43" s="71" t="e">
        <f>SUMIFS([1]Input!$AC:$AC,[1]Input!$A:$A,[1]Comparação!$AP$1,[1]Input!$E:$E,[1]Comparação!$AP$31,[1]Input!$F:$F,[1]Comparação!AP43)</f>
        <v>#VALUE!</v>
      </c>
      <c r="AR43" s="74" t="e">
        <f>SUMIFS([1]Input!$M:$M,[1]Input!$A:$A,[1]Comparação!$AP$1,[1]Input!$E:$E,[1]Comparação!$AP$31,[1]Input!$F:$F,[1]Comparação!AP43)</f>
        <v>#VALUE!</v>
      </c>
      <c r="AS43" s="73" t="e">
        <f t="shared" si="17"/>
        <v>#VALUE!</v>
      </c>
      <c r="AT43" s="70" t="s">
        <v>26</v>
      </c>
      <c r="AU43" s="71" t="e">
        <f>SUMIFS([1]Input!$AC:$AC,[1]Input!$A:$A,[1]Comparação!$AT$1,[1]Input!$E:$E,[1]Comparação!$AT$31,[1]Input!$F:$F,[1]Comparação!AT43)</f>
        <v>#VALUE!</v>
      </c>
      <c r="AV43" s="74" t="e">
        <f>SUMIFS([1]Input!$M:$M,[1]Input!$A:$A,[1]Comparação!$AT$1,[1]Input!$E:$E,[1]Comparação!$AT$31,[1]Input!$F:$F,[1]Comparação!AT43)</f>
        <v>#VALUE!</v>
      </c>
      <c r="AW43" s="73" t="e">
        <f t="shared" si="18"/>
        <v>#VALUE!</v>
      </c>
      <c r="AY43" s="70" t="s">
        <v>26</v>
      </c>
      <c r="AZ43" s="68">
        <f t="shared" si="19"/>
        <v>3310.6741747449692</v>
      </c>
      <c r="BA43" s="68" t="e">
        <f t="shared" si="10"/>
        <v>#VALUE!</v>
      </c>
      <c r="BB43" s="68" t="e">
        <f t="shared" si="11"/>
        <v>#VALUE!</v>
      </c>
      <c r="BC43" s="88" t="e">
        <f t="shared" si="12"/>
        <v>#VALUE!</v>
      </c>
    </row>
    <row r="44" spans="2:55" hidden="1" outlineLevel="1" x14ac:dyDescent="0.3">
      <c r="B44" s="70" t="s">
        <v>33</v>
      </c>
      <c r="C44" s="71">
        <f>SUMIFS(Input!$AA:$AA,Input!$A:$A,Comparação!$B$1,Input!$E:$E,Comparação!$B$31,Input!$F:$F,Comparação!B44)</f>
        <v>0</v>
      </c>
      <c r="D44" s="72">
        <f>SUMIFS(Input!$K:$K,Input!$A:$A,Comparação!$B$1,Input!$E:$E,Comparação!$B$31,Input!$F:$F,Comparação!B44)</f>
        <v>0</v>
      </c>
      <c r="E44" s="73" t="str">
        <f t="shared" si="20"/>
        <v/>
      </c>
      <c r="F44" s="70" t="s">
        <v>33</v>
      </c>
      <c r="G44" s="71">
        <f>SUMIFS(Input!$AA:$AA,Input!$A:$A,$F$1,Input!$E:$E,$F$31,Input!$F:$F,Comparação!F44)</f>
        <v>0</v>
      </c>
      <c r="H44" s="74">
        <f>SUMIFS(Input!$K:$K,Input!$A:$A,$F$1,Input!$E:$E,$F$31,Input!$F:$F,Comparação!F44)</f>
        <v>0</v>
      </c>
      <c r="I44" s="73" t="str">
        <f t="shared" si="21"/>
        <v/>
      </c>
      <c r="J44" s="70" t="s">
        <v>33</v>
      </c>
      <c r="K44" s="71">
        <f>SUMIFS(Input!$AA:$AA,Input!$A:$A,$J$1,Input!$E:$E,Comparação!$J$31,Input!$F:$F,Comparação!J44)</f>
        <v>0</v>
      </c>
      <c r="L44" s="74">
        <f>SUMIFS(Input!$K:$K,Input!$A:$A,$J$1,Input!$E:$E,$J$31,Input!$F:$F,Comparação!J44)</f>
        <v>0</v>
      </c>
      <c r="M44" s="73" t="str">
        <f t="shared" si="22"/>
        <v/>
      </c>
      <c r="N44" s="70" t="s">
        <v>33</v>
      </c>
      <c r="O44" s="71">
        <f>SUMIFS(Input!$AA:$AA,Input!$A:$A,$N$1,Input!$E:$E,$N$31,Input!$F:$F,Comparação!N44)</f>
        <v>0</v>
      </c>
      <c r="P44" s="74">
        <f>SUMIFS(Input!$K:$K,Input!$A:$A,$N$1,Input!$E:$E,$N$31,Input!$F:$F,Comparação!N44)</f>
        <v>0</v>
      </c>
      <c r="Q44" s="73" t="str">
        <f t="shared" si="23"/>
        <v/>
      </c>
      <c r="R44" s="70" t="s">
        <v>33</v>
      </c>
      <c r="S44" s="71">
        <f>SUMIFS(Input!$AA:$AA,Input!$A:$A,$R$1,Input!$E:$E,Comparação!$R$31,Input!$F:$F,Comparação!R44)</f>
        <v>0</v>
      </c>
      <c r="T44" s="74">
        <f>SUMIFS(Input!$K:$K,Input!$A:$A,$R$1,Input!$E:$E,$R$31,Input!$F:$F,Comparação!R44)</f>
        <v>0</v>
      </c>
      <c r="U44" s="73" t="str">
        <f t="shared" si="25"/>
        <v/>
      </c>
      <c r="V44" s="70" t="s">
        <v>33</v>
      </c>
      <c r="W44" s="71" t="e">
        <f>SUMIFS([1]Input!$AC:$AC,[1]Input!$A:$A,[1]Comparação!$V$1,[1]Input!$E:$E,[1]Comparação!$V$31,[1]Input!$F:$F,[1]Comparação!V44)</f>
        <v>#VALUE!</v>
      </c>
      <c r="X44" s="74" t="e">
        <f>SUMIFS([1]Input!$M:$M,[1]Input!$A:$A,[1]Comparação!$V$1,[1]Input!$E:$E,[1]Comparação!$V$31,[1]Input!$F:$F,[1]Comparação!V44)</f>
        <v>#VALUE!</v>
      </c>
      <c r="Y44" s="73" t="e">
        <f t="shared" si="26"/>
        <v>#VALUE!</v>
      </c>
      <c r="Z44" s="70" t="s">
        <v>33</v>
      </c>
      <c r="AA44" s="71" t="e">
        <f>SUMIFS([1]Input!$AC:$AC,[1]Input!$A:$A,[1]Comparação!$Z$1,[1]Input!$E:$E,[1]Comparação!$Z$31,[1]Input!$F:$F,[1]Comparação!Z44)</f>
        <v>#VALUE!</v>
      </c>
      <c r="AB44" s="74" t="e">
        <f>SUMIFS([1]Input!$M:$M,[1]Input!$A:$A,[1]Comparação!$Z$1,[1]Input!$E:$E,[1]Comparação!$Z$31,[1]Input!$F:$F,[1]Comparação!Z44)</f>
        <v>#VALUE!</v>
      </c>
      <c r="AC44" s="73" t="e">
        <f t="shared" si="13"/>
        <v>#VALUE!</v>
      </c>
      <c r="AD44" s="70" t="s">
        <v>33</v>
      </c>
      <c r="AE44" s="71" t="e">
        <f>SUMIFS([1]Input!$AC:$AC,[1]Input!$A:$A,[1]Comparação!$AD$1,[1]Input!$E:$E,[1]Comparação!$AD$31,[1]Input!$F:$F,[1]Comparação!AD44)</f>
        <v>#VALUE!</v>
      </c>
      <c r="AF44" s="74" t="e">
        <f>SUMIFS([1]Input!$M:$M,[1]Input!$A:$A,[1]Comparação!$AD$1,[1]Input!$E:$E,[1]Comparação!$AD$31,[1]Input!$F:$F,[1]Comparação!AD44)</f>
        <v>#VALUE!</v>
      </c>
      <c r="AG44" s="73" t="e">
        <f t="shared" si="14"/>
        <v>#VALUE!</v>
      </c>
      <c r="AH44" s="70" t="s">
        <v>33</v>
      </c>
      <c r="AI44" s="71" t="e">
        <f>SUMIFS([1]Input!$AC:$AC,[1]Input!$A:$A,[1]Comparação!$AH$1,[1]Input!$E:$E,[1]Comparação!$AH$31,[1]Input!$F:$F,[1]Comparação!AH44)</f>
        <v>#VALUE!</v>
      </c>
      <c r="AJ44" s="74" t="e">
        <f>SUMIFS([1]Input!$M:$M,[1]Input!$A:$A,[1]Comparação!$AH$1,[1]Input!$E:$E,[1]Comparação!$AH$31,[1]Input!$F:$F,[1]Comparação!AH44)</f>
        <v>#VALUE!</v>
      </c>
      <c r="AK44" s="73" t="e">
        <f t="shared" si="15"/>
        <v>#VALUE!</v>
      </c>
      <c r="AL44" s="70" t="s">
        <v>33</v>
      </c>
      <c r="AM44" s="71" t="e">
        <f>SUMIFS([1]Input!$AC:$AC,[1]Input!$A:$A,[1]Comparação!$AL$1,[1]Input!$E:$E,[1]Comparação!$AL$31,[1]Input!$F:$F,[1]Comparação!AL44)</f>
        <v>#VALUE!</v>
      </c>
      <c r="AN44" s="74" t="e">
        <f>SUMIFS([1]Input!$M:$M,[1]Input!$A:$A,[1]Comparação!$AL$1,[1]Input!$E:$E,[1]Comparação!$AL$31,[1]Input!$F:$F,[1]Comparação!AL44)</f>
        <v>#VALUE!</v>
      </c>
      <c r="AO44" s="73" t="e">
        <f t="shared" si="16"/>
        <v>#VALUE!</v>
      </c>
      <c r="AP44" s="70" t="s">
        <v>33</v>
      </c>
      <c r="AQ44" s="71" t="e">
        <f>SUMIFS([1]Input!$AC:$AC,[1]Input!$A:$A,[1]Comparação!$AP$1,[1]Input!$E:$E,[1]Comparação!$AP$31,[1]Input!$F:$F,[1]Comparação!AP44)</f>
        <v>#VALUE!</v>
      </c>
      <c r="AR44" s="74" t="e">
        <f>SUMIFS([1]Input!$M:$M,[1]Input!$A:$A,[1]Comparação!$AP$1,[1]Input!$E:$E,[1]Comparação!$AP$31,[1]Input!$F:$F,[1]Comparação!AP44)</f>
        <v>#VALUE!</v>
      </c>
      <c r="AS44" s="73" t="e">
        <f t="shared" si="17"/>
        <v>#VALUE!</v>
      </c>
      <c r="AT44" s="70" t="s">
        <v>33</v>
      </c>
      <c r="AU44" s="71" t="e">
        <f>SUMIFS([1]Input!$AC:$AC,[1]Input!$A:$A,[1]Comparação!$AT$1,[1]Input!$E:$E,[1]Comparação!$AT$31,[1]Input!$F:$F,[1]Comparação!AT44)</f>
        <v>#VALUE!</v>
      </c>
      <c r="AV44" s="74" t="e">
        <f>SUMIFS([1]Input!$M:$M,[1]Input!$A:$A,[1]Comparação!$AT$1,[1]Input!$E:$E,[1]Comparação!$AT$31,[1]Input!$F:$F,[1]Comparação!AT44)</f>
        <v>#VALUE!</v>
      </c>
      <c r="AW44" s="73" t="e">
        <f t="shared" si="18"/>
        <v>#VALUE!</v>
      </c>
      <c r="AY44" s="70" t="s">
        <v>33</v>
      </c>
      <c r="AZ44" s="68" t="e">
        <f t="shared" si="19"/>
        <v>#DIV/0!</v>
      </c>
      <c r="BA44" s="68" t="e">
        <f t="shared" si="10"/>
        <v>#VALUE!</v>
      </c>
      <c r="BB44" s="68" t="e">
        <f t="shared" si="11"/>
        <v>#VALUE!</v>
      </c>
      <c r="BC44" s="88" t="e">
        <f t="shared" si="12"/>
        <v>#VALUE!</v>
      </c>
    </row>
    <row r="45" spans="2:55" hidden="1" outlineLevel="1" x14ac:dyDescent="0.3">
      <c r="B45" s="70" t="s">
        <v>235</v>
      </c>
      <c r="C45" s="71">
        <f>SUMIFS(Input!$AA:$AA,Input!$A:$A,Comparação!$B$1,Input!$E:$E,Comparação!$B$31,Input!$F:$F,Comparação!B45)</f>
        <v>0</v>
      </c>
      <c r="D45" s="72">
        <f>SUMIFS(Input!$K:$K,Input!$A:$A,Comparação!$B$1,Input!$E:$E,Comparação!$B$31,Input!$F:$F,Comparação!B45)</f>
        <v>0</v>
      </c>
      <c r="E45" s="73" t="str">
        <f t="shared" si="20"/>
        <v/>
      </c>
      <c r="F45" s="70" t="s">
        <v>235</v>
      </c>
      <c r="G45" s="71">
        <f>SUMIFS(Input!$AA:$AA,Input!$A:$A,$F$1,Input!$E:$E,$F$31,Input!$F:$F,Comparação!F45)</f>
        <v>0</v>
      </c>
      <c r="H45" s="74">
        <f>SUMIFS(Input!$K:$K,Input!$A:$A,$F$1,Input!$E:$E,$F$31,Input!$F:$F,Comparação!F45)</f>
        <v>0</v>
      </c>
      <c r="I45" s="73" t="str">
        <f t="shared" si="21"/>
        <v/>
      </c>
      <c r="J45" s="70" t="s">
        <v>235</v>
      </c>
      <c r="K45" s="71">
        <f>SUMIFS(Input!$AA:$AA,Input!$A:$A,$J$1,Input!$E:$E,Comparação!$J$31,Input!$F:$F,Comparação!J45)</f>
        <v>0</v>
      </c>
      <c r="L45" s="74">
        <f>SUMIFS(Input!$K:$K,Input!$A:$A,$J$1,Input!$E:$E,$J$31,Input!$F:$F,Comparação!J45)</f>
        <v>0</v>
      </c>
      <c r="M45" s="73" t="str">
        <f t="shared" si="22"/>
        <v/>
      </c>
      <c r="N45" s="70" t="s">
        <v>235</v>
      </c>
      <c r="O45" s="71">
        <f>SUMIFS(Input!$AA:$AA,Input!$A:$A,$N$1,Input!$E:$E,$N$31,Input!$F:$F,Comparação!N45)</f>
        <v>0</v>
      </c>
      <c r="P45" s="74">
        <f>SUMIFS(Input!$K:$K,Input!$A:$A,$N$1,Input!$E:$E,$N$31,Input!$F:$F,Comparação!N45)</f>
        <v>0</v>
      </c>
      <c r="Q45" s="73" t="str">
        <f t="shared" si="23"/>
        <v/>
      </c>
      <c r="R45" s="70" t="s">
        <v>235</v>
      </c>
      <c r="S45" s="71">
        <f>SUMIFS(Input!$AA:$AA,Input!$A:$A,$R$1,Input!$E:$E,Comparação!$R$31,Input!$F:$F,Comparação!R45)</f>
        <v>0</v>
      </c>
      <c r="T45" s="74">
        <f>SUMIFS(Input!$K:$K,Input!$A:$A,$R$1,Input!$E:$E,$R$31,Input!$F:$F,Comparação!R45)</f>
        <v>0</v>
      </c>
      <c r="U45" s="73" t="str">
        <f t="shared" si="25"/>
        <v/>
      </c>
      <c r="V45" s="70" t="s">
        <v>235</v>
      </c>
      <c r="W45" s="71" t="e">
        <f>SUMIFS([1]Input!$AC:$AC,[1]Input!$A:$A,[1]Comparação!$V$1,[1]Input!$E:$E,[1]Comparação!$V$31,[1]Input!$F:$F,[1]Comparação!V45)</f>
        <v>#VALUE!</v>
      </c>
      <c r="X45" s="74" t="e">
        <f>SUMIFS([1]Input!$M:$M,[1]Input!$A:$A,[1]Comparação!$V$1,[1]Input!$E:$E,[1]Comparação!$V$31,[1]Input!$F:$F,[1]Comparação!V45)</f>
        <v>#VALUE!</v>
      </c>
      <c r="Y45" s="73" t="e">
        <f t="shared" si="26"/>
        <v>#VALUE!</v>
      </c>
      <c r="Z45" s="70" t="s">
        <v>235</v>
      </c>
      <c r="AA45" s="71" t="e">
        <f>SUMIFS([1]Input!$AC:$AC,[1]Input!$A:$A,[1]Comparação!$Z$1,[1]Input!$E:$E,[1]Comparação!$Z$31,[1]Input!$F:$F,[1]Comparação!Z45)</f>
        <v>#VALUE!</v>
      </c>
      <c r="AB45" s="74" t="e">
        <f>SUMIFS([1]Input!$M:$M,[1]Input!$A:$A,[1]Comparação!$Z$1,[1]Input!$E:$E,[1]Comparação!$Z$31,[1]Input!$F:$F,[1]Comparação!Z45)</f>
        <v>#VALUE!</v>
      </c>
      <c r="AC45" s="73" t="e">
        <f t="shared" si="13"/>
        <v>#VALUE!</v>
      </c>
      <c r="AD45" s="70" t="s">
        <v>235</v>
      </c>
      <c r="AE45" s="71" t="e">
        <f>SUMIFS([1]Input!$AC:$AC,[1]Input!$A:$A,[1]Comparação!$AD$1,[1]Input!$E:$E,[1]Comparação!$AD$31,[1]Input!$F:$F,[1]Comparação!AD45)</f>
        <v>#VALUE!</v>
      </c>
      <c r="AF45" s="74" t="e">
        <f>SUMIFS([1]Input!$M:$M,[1]Input!$A:$A,[1]Comparação!$AD$1,[1]Input!$E:$E,[1]Comparação!$AD$31,[1]Input!$F:$F,[1]Comparação!AD45)</f>
        <v>#VALUE!</v>
      </c>
      <c r="AG45" s="73" t="e">
        <f t="shared" si="14"/>
        <v>#VALUE!</v>
      </c>
      <c r="AH45" s="70" t="s">
        <v>235</v>
      </c>
      <c r="AI45" s="71" t="e">
        <f>SUMIFS([1]Input!$AC:$AC,[1]Input!$A:$A,[1]Comparação!$AH$1,[1]Input!$E:$E,[1]Comparação!$AH$31,[1]Input!$F:$F,[1]Comparação!AH45)</f>
        <v>#VALUE!</v>
      </c>
      <c r="AJ45" s="74" t="e">
        <f>SUMIFS([1]Input!$M:$M,[1]Input!$A:$A,[1]Comparação!$AH$1,[1]Input!$E:$E,[1]Comparação!$AH$31,[1]Input!$F:$F,[1]Comparação!AH45)</f>
        <v>#VALUE!</v>
      </c>
      <c r="AK45" s="73" t="e">
        <f t="shared" si="15"/>
        <v>#VALUE!</v>
      </c>
      <c r="AL45" s="70" t="s">
        <v>235</v>
      </c>
      <c r="AM45" s="71" t="e">
        <f>SUMIFS([1]Input!$AC:$AC,[1]Input!$A:$A,[1]Comparação!$AL$1,[1]Input!$E:$E,[1]Comparação!$AL$31,[1]Input!$F:$F,[1]Comparação!AL45)</f>
        <v>#VALUE!</v>
      </c>
      <c r="AN45" s="74" t="e">
        <f>SUMIFS([1]Input!$M:$M,[1]Input!$A:$A,[1]Comparação!$AL$1,[1]Input!$E:$E,[1]Comparação!$AL$31,[1]Input!$F:$F,[1]Comparação!AL45)</f>
        <v>#VALUE!</v>
      </c>
      <c r="AO45" s="73" t="e">
        <f t="shared" si="16"/>
        <v>#VALUE!</v>
      </c>
      <c r="AP45" s="70" t="s">
        <v>235</v>
      </c>
      <c r="AQ45" s="71" t="e">
        <f>SUMIFS([1]Input!$AC:$AC,[1]Input!$A:$A,[1]Comparação!$AP$1,[1]Input!$E:$E,[1]Comparação!$AP$31,[1]Input!$F:$F,[1]Comparação!AP45)</f>
        <v>#VALUE!</v>
      </c>
      <c r="AR45" s="74" t="e">
        <f>SUMIFS([1]Input!$M:$M,[1]Input!$A:$A,[1]Comparação!$AP$1,[1]Input!$E:$E,[1]Comparação!$AP$31,[1]Input!$F:$F,[1]Comparação!AP45)</f>
        <v>#VALUE!</v>
      </c>
      <c r="AS45" s="73" t="e">
        <f t="shared" si="17"/>
        <v>#VALUE!</v>
      </c>
      <c r="AT45" s="70" t="s">
        <v>235</v>
      </c>
      <c r="AU45" s="71" t="e">
        <f>SUMIFS([1]Input!$AC:$AC,[1]Input!$A:$A,[1]Comparação!$AT$1,[1]Input!$E:$E,[1]Comparação!$AT$31,[1]Input!$F:$F,[1]Comparação!AT45)</f>
        <v>#VALUE!</v>
      </c>
      <c r="AV45" s="74" t="e">
        <f>SUMIFS([1]Input!$M:$M,[1]Input!$A:$A,[1]Comparação!$AT$1,[1]Input!$E:$E,[1]Comparação!$AT$31,[1]Input!$F:$F,[1]Comparação!AT45)</f>
        <v>#VALUE!</v>
      </c>
      <c r="AW45" s="73" t="e">
        <f t="shared" si="18"/>
        <v>#VALUE!</v>
      </c>
      <c r="AY45" s="70" t="s">
        <v>235</v>
      </c>
      <c r="AZ45" s="68" t="e">
        <f t="shared" si="19"/>
        <v>#DIV/0!</v>
      </c>
      <c r="BA45" s="68" t="e">
        <f t="shared" si="10"/>
        <v>#VALUE!</v>
      </c>
      <c r="BB45" s="68" t="e">
        <f t="shared" si="11"/>
        <v>#VALUE!</v>
      </c>
      <c r="BC45" s="88" t="e">
        <f t="shared" si="12"/>
        <v>#VALUE!</v>
      </c>
    </row>
    <row r="46" spans="2:55" hidden="1" outlineLevel="1" x14ac:dyDescent="0.3">
      <c r="B46" s="70" t="s">
        <v>46</v>
      </c>
      <c r="C46" s="71">
        <f>SUMIFS(Input!$AA:$AA,Input!$A:$A,Comparação!$B$1,Input!$E:$E,Comparação!$B$31,Input!$F:$F,Comparação!B46)</f>
        <v>0</v>
      </c>
      <c r="D46" s="72">
        <f>SUMIFS(Input!$K:$K,Input!$A:$A,Comparação!$B$1,Input!$E:$E,Comparação!$B$31,Input!$F:$F,Comparação!B46)</f>
        <v>0</v>
      </c>
      <c r="E46" s="73" t="str">
        <f t="shared" si="20"/>
        <v/>
      </c>
      <c r="F46" s="70" t="s">
        <v>46</v>
      </c>
      <c r="G46" s="71">
        <f>SUMIFS(Input!$AA:$AA,Input!$A:$A,$F$1,Input!$E:$E,$F$31,Input!$F:$F,Comparação!F46)</f>
        <v>0</v>
      </c>
      <c r="H46" s="74">
        <f>SUMIFS(Input!$K:$K,Input!$A:$A,$F$1,Input!$E:$E,$F$31,Input!$F:$F,Comparação!F46)</f>
        <v>0</v>
      </c>
      <c r="I46" s="73" t="str">
        <f t="shared" si="21"/>
        <v/>
      </c>
      <c r="J46" s="70" t="s">
        <v>46</v>
      </c>
      <c r="K46" s="71">
        <f>SUMIFS(Input!$AA:$AA,Input!$A:$A,$J$1,Input!$E:$E,Comparação!$J$31,Input!$F:$F,Comparação!J46)</f>
        <v>0</v>
      </c>
      <c r="L46" s="74">
        <f>SUMIFS(Input!$K:$K,Input!$A:$A,$J$1,Input!$E:$E,$J$31,Input!$F:$F,Comparação!J46)</f>
        <v>0</v>
      </c>
      <c r="M46" s="73" t="str">
        <f t="shared" si="22"/>
        <v/>
      </c>
      <c r="N46" s="70" t="s">
        <v>46</v>
      </c>
      <c r="O46" s="71">
        <f>SUMIFS(Input!$AA:$AA,Input!$A:$A,$N$1,Input!$E:$E,$N$31,Input!$F:$F,Comparação!N46)</f>
        <v>0</v>
      </c>
      <c r="P46" s="74">
        <f>SUMIFS(Input!$K:$K,Input!$A:$A,$N$1,Input!$E:$E,$N$31,Input!$F:$F,Comparação!N46)</f>
        <v>0</v>
      </c>
      <c r="Q46" s="73" t="str">
        <f t="shared" si="23"/>
        <v/>
      </c>
      <c r="R46" s="70" t="s">
        <v>46</v>
      </c>
      <c r="S46" s="71">
        <f>SUMIFS(Input!$AA:$AA,Input!$A:$A,$R$1,Input!$E:$E,Comparação!$R$31,Input!$F:$F,Comparação!R46)</f>
        <v>0</v>
      </c>
      <c r="T46" s="74">
        <f>SUMIFS(Input!$K:$K,Input!$A:$A,$R$1,Input!$E:$E,$R$31,Input!$F:$F,Comparação!R46)</f>
        <v>0</v>
      </c>
      <c r="U46" s="73" t="str">
        <f t="shared" si="25"/>
        <v/>
      </c>
      <c r="V46" s="70" t="s">
        <v>46</v>
      </c>
      <c r="W46" s="71" t="e">
        <f>SUMIFS([1]Input!$AC:$AC,[1]Input!$A:$A,[1]Comparação!$V$1,[1]Input!$E:$E,[1]Comparação!$V$31,[1]Input!$F:$F,[1]Comparação!V46)</f>
        <v>#VALUE!</v>
      </c>
      <c r="X46" s="74" t="e">
        <f>SUMIFS([1]Input!$M:$M,[1]Input!$A:$A,[1]Comparação!$V$1,[1]Input!$E:$E,[1]Comparação!$V$31,[1]Input!$F:$F,[1]Comparação!V46)</f>
        <v>#VALUE!</v>
      </c>
      <c r="Y46" s="73" t="e">
        <f t="shared" si="26"/>
        <v>#VALUE!</v>
      </c>
      <c r="Z46" s="70" t="s">
        <v>46</v>
      </c>
      <c r="AA46" s="71" t="e">
        <f>SUMIFS([1]Input!$AC:$AC,[1]Input!$A:$A,[1]Comparação!$Z$1,[1]Input!$E:$E,[1]Comparação!$Z$31,[1]Input!$F:$F,[1]Comparação!Z46)</f>
        <v>#VALUE!</v>
      </c>
      <c r="AB46" s="74" t="e">
        <f>SUMIFS([1]Input!$M:$M,[1]Input!$A:$A,[1]Comparação!$Z$1,[1]Input!$E:$E,[1]Comparação!$Z$31,[1]Input!$F:$F,[1]Comparação!Z46)</f>
        <v>#VALUE!</v>
      </c>
      <c r="AC46" s="73" t="e">
        <f t="shared" si="13"/>
        <v>#VALUE!</v>
      </c>
      <c r="AD46" s="70" t="s">
        <v>46</v>
      </c>
      <c r="AE46" s="71" t="e">
        <f>SUMIFS([1]Input!$AC:$AC,[1]Input!$A:$A,[1]Comparação!$AD$1,[1]Input!$E:$E,[1]Comparação!$AD$31,[1]Input!$F:$F,[1]Comparação!AD46)</f>
        <v>#VALUE!</v>
      </c>
      <c r="AF46" s="74" t="e">
        <f>SUMIFS([1]Input!$M:$M,[1]Input!$A:$A,[1]Comparação!$AD$1,[1]Input!$E:$E,[1]Comparação!$AD$31,[1]Input!$F:$F,[1]Comparação!AD46)</f>
        <v>#VALUE!</v>
      </c>
      <c r="AG46" s="73" t="e">
        <f t="shared" si="14"/>
        <v>#VALUE!</v>
      </c>
      <c r="AH46" s="70" t="s">
        <v>46</v>
      </c>
      <c r="AI46" s="71" t="e">
        <f>SUMIFS([1]Input!$AC:$AC,[1]Input!$A:$A,[1]Comparação!$AH$1,[1]Input!$E:$E,[1]Comparação!$AH$31,[1]Input!$F:$F,[1]Comparação!AH46)</f>
        <v>#VALUE!</v>
      </c>
      <c r="AJ46" s="74" t="e">
        <f>SUMIFS([1]Input!$M:$M,[1]Input!$A:$A,[1]Comparação!$AH$1,[1]Input!$E:$E,[1]Comparação!$AH$31,[1]Input!$F:$F,[1]Comparação!AH46)</f>
        <v>#VALUE!</v>
      </c>
      <c r="AK46" s="73" t="e">
        <f t="shared" si="15"/>
        <v>#VALUE!</v>
      </c>
      <c r="AL46" s="70" t="s">
        <v>46</v>
      </c>
      <c r="AM46" s="71" t="e">
        <f>SUMIFS([1]Input!$AC:$AC,[1]Input!$A:$A,[1]Comparação!$AL$1,[1]Input!$E:$E,[1]Comparação!$AL$31,[1]Input!$F:$F,[1]Comparação!AL46)</f>
        <v>#VALUE!</v>
      </c>
      <c r="AN46" s="74" t="e">
        <f>SUMIFS([1]Input!$M:$M,[1]Input!$A:$A,[1]Comparação!$AL$1,[1]Input!$E:$E,[1]Comparação!$AL$31,[1]Input!$F:$F,[1]Comparação!AL46)</f>
        <v>#VALUE!</v>
      </c>
      <c r="AO46" s="73" t="e">
        <f t="shared" si="16"/>
        <v>#VALUE!</v>
      </c>
      <c r="AP46" s="70" t="s">
        <v>46</v>
      </c>
      <c r="AQ46" s="71" t="e">
        <f>SUMIFS([1]Input!$AC:$AC,[1]Input!$A:$A,[1]Comparação!$AP$1,[1]Input!$E:$E,[1]Comparação!$AP$31,[1]Input!$F:$F,[1]Comparação!AP46)</f>
        <v>#VALUE!</v>
      </c>
      <c r="AR46" s="74" t="e">
        <f>SUMIFS([1]Input!$M:$M,[1]Input!$A:$A,[1]Comparação!$AP$1,[1]Input!$E:$E,[1]Comparação!$AP$31,[1]Input!$F:$F,[1]Comparação!AP46)</f>
        <v>#VALUE!</v>
      </c>
      <c r="AS46" s="73" t="e">
        <f t="shared" si="17"/>
        <v>#VALUE!</v>
      </c>
      <c r="AT46" s="70" t="s">
        <v>46</v>
      </c>
      <c r="AU46" s="71" t="e">
        <f>SUMIFS([1]Input!$AC:$AC,[1]Input!$A:$A,[1]Comparação!$AT$1,[1]Input!$E:$E,[1]Comparação!$AT$31,[1]Input!$F:$F,[1]Comparação!AT46)</f>
        <v>#VALUE!</v>
      </c>
      <c r="AV46" s="74" t="e">
        <f>SUMIFS([1]Input!$M:$M,[1]Input!$A:$A,[1]Comparação!$AT$1,[1]Input!$E:$E,[1]Comparação!$AT$31,[1]Input!$F:$F,[1]Comparação!AT46)</f>
        <v>#VALUE!</v>
      </c>
      <c r="AW46" s="73" t="e">
        <f t="shared" si="18"/>
        <v>#VALUE!</v>
      </c>
      <c r="AY46" s="70" t="s">
        <v>46</v>
      </c>
      <c r="AZ46" s="68" t="e">
        <f t="shared" si="19"/>
        <v>#DIV/0!</v>
      </c>
      <c r="BA46" s="68" t="e">
        <f t="shared" si="10"/>
        <v>#VALUE!</v>
      </c>
      <c r="BB46" s="68" t="e">
        <f t="shared" si="11"/>
        <v>#VALUE!</v>
      </c>
      <c r="BC46" s="88" t="e">
        <f t="shared" si="12"/>
        <v>#VALUE!</v>
      </c>
    </row>
    <row r="47" spans="2:55" hidden="1" outlineLevel="1" x14ac:dyDescent="0.3">
      <c r="B47" s="70" t="s">
        <v>44</v>
      </c>
      <c r="C47" s="71">
        <f>SUMIFS(Input!$AA:$AA,Input!$A:$A,Comparação!$B$1,Input!$E:$E,Comparação!$B$31,Input!$F:$F,Comparação!B47)</f>
        <v>0</v>
      </c>
      <c r="D47" s="72">
        <f>SUMIFS(Input!$K:$K,Input!$A:$A,Comparação!$B$1,Input!$E:$E,Comparação!$B$31,Input!$F:$F,Comparação!B47)</f>
        <v>0</v>
      </c>
      <c r="E47" s="73" t="str">
        <f t="shared" si="20"/>
        <v/>
      </c>
      <c r="F47" s="70" t="s">
        <v>44</v>
      </c>
      <c r="G47" s="71">
        <f>SUMIFS(Input!$AA:$AA,Input!$A:$A,$F$1,Input!$E:$E,$F$31,Input!$F:$F,Comparação!F47)</f>
        <v>0</v>
      </c>
      <c r="H47" s="74">
        <f>SUMIFS(Input!$K:$K,Input!$A:$A,$F$1,Input!$E:$E,$F$31,Input!$F:$F,Comparação!F47)</f>
        <v>0</v>
      </c>
      <c r="I47" s="73" t="str">
        <f t="shared" si="21"/>
        <v/>
      </c>
      <c r="J47" s="70" t="s">
        <v>44</v>
      </c>
      <c r="K47" s="71">
        <f>SUMIFS(Input!$AA:$AA,Input!$A:$A,$J$1,Input!$E:$E,Comparação!$J$31,Input!$F:$F,Comparação!J47)</f>
        <v>0</v>
      </c>
      <c r="L47" s="74">
        <f>SUMIFS(Input!$K:$K,Input!$A:$A,$J$1,Input!$E:$E,$J$31,Input!$F:$F,Comparação!J47)</f>
        <v>0</v>
      </c>
      <c r="M47" s="73" t="str">
        <f t="shared" si="22"/>
        <v/>
      </c>
      <c r="N47" s="70" t="s">
        <v>44</v>
      </c>
      <c r="O47" s="71">
        <f>SUMIFS(Input!$AA:$AA,Input!$A:$A,$N$1,Input!$E:$E,$N$31,Input!$F:$F,Comparação!N47)</f>
        <v>39</v>
      </c>
      <c r="P47" s="74">
        <f>SUMIFS(Input!$K:$K,Input!$A:$A,$N$1,Input!$E:$E,$N$31,Input!$F:$F,Comparação!N47)</f>
        <v>122027</v>
      </c>
      <c r="Q47" s="73">
        <f t="shared" si="23"/>
        <v>3128.897435897436</v>
      </c>
      <c r="R47" s="70" t="s">
        <v>44</v>
      </c>
      <c r="S47" s="71">
        <f>SUMIFS(Input!$AA:$AA,Input!$A:$A,$R$1,Input!$E:$E,Comparação!$R$31,Input!$F:$F,Comparação!R47)</f>
        <v>3</v>
      </c>
      <c r="T47" s="74">
        <f>SUMIFS(Input!$K:$K,Input!$A:$A,$R$1,Input!$E:$E,$R$31,Input!$F:$F,Comparação!R47)</f>
        <v>64744</v>
      </c>
      <c r="U47" s="73">
        <f t="shared" si="25"/>
        <v>21581.333333333332</v>
      </c>
      <c r="V47" s="70" t="s">
        <v>44</v>
      </c>
      <c r="W47" s="71" t="e">
        <f>SUMIFS([1]Input!$AC:$AC,[1]Input!$A:$A,[1]Comparação!$V$1,[1]Input!$E:$E,[1]Comparação!$V$31,[1]Input!$F:$F,[1]Comparação!V47)</f>
        <v>#VALUE!</v>
      </c>
      <c r="X47" s="74" t="e">
        <f>SUMIFS([1]Input!$M:$M,[1]Input!$A:$A,[1]Comparação!$V$1,[1]Input!$E:$E,[1]Comparação!$V$31,[1]Input!$F:$F,[1]Comparação!V47)</f>
        <v>#VALUE!</v>
      </c>
      <c r="Y47" s="73" t="e">
        <f t="shared" si="26"/>
        <v>#VALUE!</v>
      </c>
      <c r="Z47" s="70" t="s">
        <v>44</v>
      </c>
      <c r="AA47" s="71" t="e">
        <f>SUMIFS([1]Input!$AC:$AC,[1]Input!$A:$A,[1]Comparação!$Z$1,[1]Input!$E:$E,[1]Comparação!$Z$31,[1]Input!$F:$F,[1]Comparação!Z47)</f>
        <v>#VALUE!</v>
      </c>
      <c r="AB47" s="74" t="e">
        <f>SUMIFS([1]Input!$M:$M,[1]Input!$A:$A,[1]Comparação!$Z$1,[1]Input!$E:$E,[1]Comparação!$Z$31,[1]Input!$F:$F,[1]Comparação!Z47)</f>
        <v>#VALUE!</v>
      </c>
      <c r="AC47" s="73" t="e">
        <f t="shared" si="13"/>
        <v>#VALUE!</v>
      </c>
      <c r="AD47" s="70" t="s">
        <v>44</v>
      </c>
      <c r="AE47" s="71" t="e">
        <f>SUMIFS([1]Input!$AC:$AC,[1]Input!$A:$A,[1]Comparação!$AD$1,[1]Input!$E:$E,[1]Comparação!$AD$31,[1]Input!$F:$F,[1]Comparação!AD47)</f>
        <v>#VALUE!</v>
      </c>
      <c r="AF47" s="74" t="e">
        <f>SUMIFS([1]Input!$M:$M,[1]Input!$A:$A,[1]Comparação!$AD$1,[1]Input!$E:$E,[1]Comparação!$AD$31,[1]Input!$F:$F,[1]Comparação!AD47)</f>
        <v>#VALUE!</v>
      </c>
      <c r="AG47" s="73" t="e">
        <f t="shared" si="14"/>
        <v>#VALUE!</v>
      </c>
      <c r="AH47" s="70" t="s">
        <v>44</v>
      </c>
      <c r="AI47" s="71" t="e">
        <f>SUMIFS([1]Input!$AC:$AC,[1]Input!$A:$A,[1]Comparação!$AH$1,[1]Input!$E:$E,[1]Comparação!$AH$31,[1]Input!$F:$F,[1]Comparação!AH47)</f>
        <v>#VALUE!</v>
      </c>
      <c r="AJ47" s="74" t="e">
        <f>SUMIFS([1]Input!$M:$M,[1]Input!$A:$A,[1]Comparação!$AH$1,[1]Input!$E:$E,[1]Comparação!$AH$31,[1]Input!$F:$F,[1]Comparação!AH47)</f>
        <v>#VALUE!</v>
      </c>
      <c r="AK47" s="73" t="e">
        <f t="shared" si="15"/>
        <v>#VALUE!</v>
      </c>
      <c r="AL47" s="70" t="s">
        <v>44</v>
      </c>
      <c r="AM47" s="71" t="e">
        <f>SUMIFS([1]Input!$AC:$AC,[1]Input!$A:$A,[1]Comparação!$AL$1,[1]Input!$E:$E,[1]Comparação!$AL$31,[1]Input!$F:$F,[1]Comparação!AL47)</f>
        <v>#VALUE!</v>
      </c>
      <c r="AN47" s="74" t="e">
        <f>SUMIFS([1]Input!$M:$M,[1]Input!$A:$A,[1]Comparação!$AL$1,[1]Input!$E:$E,[1]Comparação!$AL$31,[1]Input!$F:$F,[1]Comparação!AL47)</f>
        <v>#VALUE!</v>
      </c>
      <c r="AO47" s="73" t="e">
        <f t="shared" si="16"/>
        <v>#VALUE!</v>
      </c>
      <c r="AP47" s="70" t="s">
        <v>44</v>
      </c>
      <c r="AQ47" s="71" t="e">
        <f>SUMIFS([1]Input!$AC:$AC,[1]Input!$A:$A,[1]Comparação!$AP$1,[1]Input!$E:$E,[1]Comparação!$AP$31,[1]Input!$F:$F,[1]Comparação!AP47)</f>
        <v>#VALUE!</v>
      </c>
      <c r="AR47" s="74" t="e">
        <f>SUMIFS([1]Input!$M:$M,[1]Input!$A:$A,[1]Comparação!$AP$1,[1]Input!$E:$E,[1]Comparação!$AP$31,[1]Input!$F:$F,[1]Comparação!AP47)</f>
        <v>#VALUE!</v>
      </c>
      <c r="AS47" s="73" t="e">
        <f t="shared" si="17"/>
        <v>#VALUE!</v>
      </c>
      <c r="AT47" s="70" t="s">
        <v>44</v>
      </c>
      <c r="AU47" s="71" t="e">
        <f>SUMIFS([1]Input!$AC:$AC,[1]Input!$A:$A,[1]Comparação!$AT$1,[1]Input!$E:$E,[1]Comparação!$AT$31,[1]Input!$F:$F,[1]Comparação!AT47)</f>
        <v>#VALUE!</v>
      </c>
      <c r="AV47" s="74" t="e">
        <f>SUMIFS([1]Input!$M:$M,[1]Input!$A:$A,[1]Comparação!$AT$1,[1]Input!$E:$E,[1]Comparação!$AT$31,[1]Input!$F:$F,[1]Comparação!AT47)</f>
        <v>#VALUE!</v>
      </c>
      <c r="AW47" s="73" t="e">
        <f t="shared" si="18"/>
        <v>#VALUE!</v>
      </c>
      <c r="AY47" s="70" t="s">
        <v>44</v>
      </c>
      <c r="AZ47" s="68" t="e">
        <f t="shared" si="19"/>
        <v>#DIV/0!</v>
      </c>
      <c r="BA47" s="68" t="e">
        <f t="shared" si="10"/>
        <v>#VALUE!</v>
      </c>
      <c r="BB47" s="68" t="e">
        <f t="shared" si="11"/>
        <v>#VALUE!</v>
      </c>
      <c r="BC47" s="88" t="e">
        <f t="shared" si="12"/>
        <v>#VALUE!</v>
      </c>
    </row>
    <row r="48" spans="2:55" hidden="1" outlineLevel="1" x14ac:dyDescent="0.3">
      <c r="B48" s="70" t="s">
        <v>32</v>
      </c>
      <c r="C48" s="71">
        <f>SUMIFS(Input!$AA:$AA,Input!$A:$A,Comparação!$B$1,Input!$E:$E,Comparação!$B$31,Input!$F:$F,Comparação!B48)</f>
        <v>0</v>
      </c>
      <c r="D48" s="72">
        <f>SUMIFS(Input!$K:$K,Input!$A:$A,Comparação!$B$1,Input!$E:$E,Comparação!$B$31,Input!$F:$F,Comparação!B48)</f>
        <v>0</v>
      </c>
      <c r="E48" s="73" t="str">
        <f t="shared" si="20"/>
        <v/>
      </c>
      <c r="F48" s="70" t="s">
        <v>32</v>
      </c>
      <c r="G48" s="71">
        <f>SUMIFS(Input!$AA:$AA,Input!$A:$A,$F$1,Input!$E:$E,$F$31,Input!$F:$F,Comparação!F48)</f>
        <v>0</v>
      </c>
      <c r="H48" s="74">
        <f>SUMIFS(Input!$K:$K,Input!$A:$A,$F$1,Input!$E:$E,$F$31,Input!$F:$F,Comparação!F48)</f>
        <v>0</v>
      </c>
      <c r="I48" s="73" t="str">
        <f t="shared" si="21"/>
        <v/>
      </c>
      <c r="J48" s="70" t="s">
        <v>32</v>
      </c>
      <c r="K48" s="71">
        <f>SUMIFS(Input!$AA:$AA,Input!$A:$A,$J$1,Input!$E:$E,Comparação!$J$31,Input!$F:$F,Comparação!J48)</f>
        <v>0</v>
      </c>
      <c r="L48" s="74">
        <f>SUMIFS(Input!$K:$K,Input!$A:$A,$J$1,Input!$E:$E,$J$31,Input!$F:$F,Comparação!J48)</f>
        <v>0</v>
      </c>
      <c r="M48" s="73" t="str">
        <f t="shared" si="22"/>
        <v/>
      </c>
      <c r="N48" s="70" t="s">
        <v>32</v>
      </c>
      <c r="O48" s="71">
        <f>SUMIFS(Input!$AA:$AA,Input!$A:$A,$N$1,Input!$E:$E,$N$31,Input!$F:$F,Comparação!N48)</f>
        <v>0</v>
      </c>
      <c r="P48" s="74">
        <f>SUMIFS(Input!$K:$K,Input!$A:$A,$N$1,Input!$E:$E,$N$31,Input!$F:$F,Comparação!N48)</f>
        <v>0</v>
      </c>
      <c r="Q48" s="73" t="str">
        <f t="shared" si="23"/>
        <v/>
      </c>
      <c r="R48" s="70" t="s">
        <v>32</v>
      </c>
      <c r="S48" s="71">
        <f>SUMIFS(Input!$AA:$AA,Input!$A:$A,$R$1,Input!$E:$E,Comparação!$R$31,Input!$F:$F,Comparação!R48)</f>
        <v>0</v>
      </c>
      <c r="T48" s="74">
        <f>SUMIFS(Input!$K:$K,Input!$A:$A,$R$1,Input!$E:$E,$R$31,Input!$F:$F,Comparação!R48)</f>
        <v>0</v>
      </c>
      <c r="U48" s="73" t="str">
        <f t="shared" si="25"/>
        <v/>
      </c>
      <c r="V48" s="70" t="s">
        <v>32</v>
      </c>
      <c r="W48" s="71" t="e">
        <f>SUMIFS([1]Input!$AC:$AC,[1]Input!$A:$A,[1]Comparação!$V$1,[1]Input!$E:$E,[1]Comparação!$V$31,[1]Input!$F:$F,[1]Comparação!V48)</f>
        <v>#VALUE!</v>
      </c>
      <c r="X48" s="74" t="e">
        <f>SUMIFS([1]Input!$M:$M,[1]Input!$A:$A,[1]Comparação!$V$1,[1]Input!$E:$E,[1]Comparação!$V$31,[1]Input!$F:$F,[1]Comparação!V48)</f>
        <v>#VALUE!</v>
      </c>
      <c r="Y48" s="73" t="e">
        <f t="shared" si="26"/>
        <v>#VALUE!</v>
      </c>
      <c r="Z48" s="70" t="s">
        <v>32</v>
      </c>
      <c r="AA48" s="71" t="e">
        <f>SUMIFS([1]Input!$AC:$AC,[1]Input!$A:$A,[1]Comparação!$Z$1,[1]Input!$E:$E,[1]Comparação!$Z$31,[1]Input!$F:$F,[1]Comparação!Z48)</f>
        <v>#VALUE!</v>
      </c>
      <c r="AB48" s="74" t="e">
        <f>SUMIFS([1]Input!$M:$M,[1]Input!$A:$A,[1]Comparação!$Z$1,[1]Input!$E:$E,[1]Comparação!$Z$31,[1]Input!$F:$F,[1]Comparação!Z48)</f>
        <v>#VALUE!</v>
      </c>
      <c r="AC48" s="73" t="e">
        <f t="shared" si="13"/>
        <v>#VALUE!</v>
      </c>
      <c r="AD48" s="70" t="s">
        <v>32</v>
      </c>
      <c r="AE48" s="71" t="e">
        <f>SUMIFS([1]Input!$AC:$AC,[1]Input!$A:$A,[1]Comparação!$AD$1,[1]Input!$E:$E,[1]Comparação!$AD$31,[1]Input!$F:$F,[1]Comparação!AD48)</f>
        <v>#VALUE!</v>
      </c>
      <c r="AF48" s="74" t="e">
        <f>SUMIFS([1]Input!$M:$M,[1]Input!$A:$A,[1]Comparação!$AD$1,[1]Input!$E:$E,[1]Comparação!$AD$31,[1]Input!$F:$F,[1]Comparação!AD48)</f>
        <v>#VALUE!</v>
      </c>
      <c r="AG48" s="73" t="e">
        <f t="shared" si="14"/>
        <v>#VALUE!</v>
      </c>
      <c r="AH48" s="70" t="s">
        <v>32</v>
      </c>
      <c r="AI48" s="71" t="e">
        <f>SUMIFS([1]Input!$AC:$AC,[1]Input!$A:$A,[1]Comparação!$AH$1,[1]Input!$E:$E,[1]Comparação!$AH$31,[1]Input!$F:$F,[1]Comparação!AH48)</f>
        <v>#VALUE!</v>
      </c>
      <c r="AJ48" s="74" t="e">
        <f>SUMIFS([1]Input!$M:$M,[1]Input!$A:$A,[1]Comparação!$AH$1,[1]Input!$E:$E,[1]Comparação!$AH$31,[1]Input!$F:$F,[1]Comparação!AH48)</f>
        <v>#VALUE!</v>
      </c>
      <c r="AK48" s="73" t="e">
        <f t="shared" si="15"/>
        <v>#VALUE!</v>
      </c>
      <c r="AL48" s="70" t="s">
        <v>32</v>
      </c>
      <c r="AM48" s="71" t="e">
        <f>SUMIFS([1]Input!$AC:$AC,[1]Input!$A:$A,[1]Comparação!$AL$1,[1]Input!$E:$E,[1]Comparação!$AL$31,[1]Input!$F:$F,[1]Comparação!AL48)</f>
        <v>#VALUE!</v>
      </c>
      <c r="AN48" s="74" t="e">
        <f>SUMIFS([1]Input!$M:$M,[1]Input!$A:$A,[1]Comparação!$AL$1,[1]Input!$E:$E,[1]Comparação!$AL$31,[1]Input!$F:$F,[1]Comparação!AL48)</f>
        <v>#VALUE!</v>
      </c>
      <c r="AO48" s="73" t="e">
        <f t="shared" si="16"/>
        <v>#VALUE!</v>
      </c>
      <c r="AP48" s="70" t="s">
        <v>32</v>
      </c>
      <c r="AQ48" s="71" t="e">
        <f>SUMIFS([1]Input!$AC:$AC,[1]Input!$A:$A,[1]Comparação!$AP$1,[1]Input!$E:$E,[1]Comparação!$AP$31,[1]Input!$F:$F,[1]Comparação!AP48)</f>
        <v>#VALUE!</v>
      </c>
      <c r="AR48" s="74" t="e">
        <f>SUMIFS([1]Input!$M:$M,[1]Input!$A:$A,[1]Comparação!$AP$1,[1]Input!$E:$E,[1]Comparação!$AP$31,[1]Input!$F:$F,[1]Comparação!AP48)</f>
        <v>#VALUE!</v>
      </c>
      <c r="AS48" s="73" t="e">
        <f t="shared" si="17"/>
        <v>#VALUE!</v>
      </c>
      <c r="AT48" s="70" t="s">
        <v>32</v>
      </c>
      <c r="AU48" s="71" t="e">
        <f>SUMIFS([1]Input!$AC:$AC,[1]Input!$A:$A,[1]Comparação!$AT$1,[1]Input!$E:$E,[1]Comparação!$AT$31,[1]Input!$F:$F,[1]Comparação!AT48)</f>
        <v>#VALUE!</v>
      </c>
      <c r="AV48" s="74" t="e">
        <f>SUMIFS([1]Input!$M:$M,[1]Input!$A:$A,[1]Comparação!$AT$1,[1]Input!$E:$E,[1]Comparação!$AT$31,[1]Input!$F:$F,[1]Comparação!AT48)</f>
        <v>#VALUE!</v>
      </c>
      <c r="AW48" s="73" t="e">
        <f t="shared" si="18"/>
        <v>#VALUE!</v>
      </c>
      <c r="AY48" s="70" t="s">
        <v>32</v>
      </c>
      <c r="AZ48" s="68" t="e">
        <f t="shared" si="19"/>
        <v>#DIV/0!</v>
      </c>
      <c r="BA48" s="68" t="e">
        <f t="shared" si="10"/>
        <v>#VALUE!</v>
      </c>
      <c r="BB48" s="68" t="e">
        <f t="shared" si="11"/>
        <v>#VALUE!</v>
      </c>
      <c r="BC48" s="88" t="e">
        <f t="shared" si="12"/>
        <v>#VALUE!</v>
      </c>
    </row>
    <row r="49" spans="2:55" hidden="1" outlineLevel="1" x14ac:dyDescent="0.3">
      <c r="B49" s="70" t="s">
        <v>51</v>
      </c>
      <c r="C49" s="71">
        <f>SUMIFS(Input!$AA:$AA,Input!$A:$A,Comparação!$B$1,Input!$E:$E,Comparação!$B$31,Input!$F:$F,Comparação!B49)</f>
        <v>0</v>
      </c>
      <c r="D49" s="72">
        <f>SUMIFS(Input!$K:$K,Input!$A:$A,Comparação!$B$1,Input!$E:$E,Comparação!$B$31,Input!$F:$F,Comparação!B49)</f>
        <v>0</v>
      </c>
      <c r="E49" s="73" t="str">
        <f t="shared" si="20"/>
        <v/>
      </c>
      <c r="F49" s="70" t="s">
        <v>51</v>
      </c>
      <c r="G49" s="71">
        <f>SUMIFS(Input!$AA:$AA,Input!$A:$A,$F$1,Input!$E:$E,$F$31,Input!$F:$F,Comparação!F49)</f>
        <v>0</v>
      </c>
      <c r="H49" s="74">
        <f>SUMIFS(Input!$K:$K,Input!$A:$A,$F$1,Input!$E:$E,$F$31,Input!$F:$F,Comparação!F49)</f>
        <v>0</v>
      </c>
      <c r="I49" s="73" t="str">
        <f t="shared" si="21"/>
        <v/>
      </c>
      <c r="J49" s="70" t="s">
        <v>51</v>
      </c>
      <c r="K49" s="71">
        <f>SUMIFS(Input!$AA:$AA,Input!$A:$A,$J$1,Input!$E:$E,Comparação!$J$31,Input!$F:$F,Comparação!J49)</f>
        <v>0</v>
      </c>
      <c r="L49" s="74">
        <f>SUMIFS(Input!$K:$K,Input!$A:$A,$J$1,Input!$E:$E,$J$31,Input!$F:$F,Comparação!J49)</f>
        <v>0</v>
      </c>
      <c r="M49" s="73" t="str">
        <f t="shared" si="22"/>
        <v/>
      </c>
      <c r="N49" s="70" t="s">
        <v>51</v>
      </c>
      <c r="O49" s="71">
        <f>SUMIFS(Input!$AA:$AA,Input!$A:$A,$N$1,Input!$E:$E,$N$31,Input!$F:$F,Comparação!N49)</f>
        <v>0</v>
      </c>
      <c r="P49" s="74">
        <f>SUMIFS(Input!$K:$K,Input!$A:$A,$N$1,Input!$E:$E,$N$31,Input!$F:$F,Comparação!N49)</f>
        <v>0</v>
      </c>
      <c r="Q49" s="73" t="str">
        <f t="shared" si="23"/>
        <v/>
      </c>
      <c r="R49" s="70" t="s">
        <v>51</v>
      </c>
      <c r="S49" s="71">
        <f>SUMIFS(Input!$AA:$AA,Input!$A:$A,$R$1,Input!$E:$E,Comparação!$R$31,Input!$F:$F,Comparação!R49)</f>
        <v>0</v>
      </c>
      <c r="T49" s="74">
        <f>SUMIFS(Input!$K:$K,Input!$A:$A,$R$1,Input!$E:$E,$R$31,Input!$F:$F,Comparação!R49)</f>
        <v>0</v>
      </c>
      <c r="U49" s="73" t="str">
        <f t="shared" si="25"/>
        <v/>
      </c>
      <c r="V49" s="70" t="s">
        <v>51</v>
      </c>
      <c r="W49" s="71" t="e">
        <f>SUMIFS([1]Input!$AC:$AC,[1]Input!$A:$A,[1]Comparação!$V$1,[1]Input!$E:$E,[1]Comparação!$V$31,[1]Input!$F:$F,[1]Comparação!V49)</f>
        <v>#VALUE!</v>
      </c>
      <c r="X49" s="74" t="e">
        <f>SUMIFS([1]Input!$M:$M,[1]Input!$A:$A,[1]Comparação!$V$1,[1]Input!$E:$E,[1]Comparação!$V$31,[1]Input!$F:$F,[1]Comparação!V49)</f>
        <v>#VALUE!</v>
      </c>
      <c r="Y49" s="73" t="e">
        <f t="shared" si="26"/>
        <v>#VALUE!</v>
      </c>
      <c r="Z49" s="70" t="s">
        <v>51</v>
      </c>
      <c r="AA49" s="71" t="e">
        <f>SUMIFS([1]Input!$AC:$AC,[1]Input!$A:$A,[1]Comparação!$Z$1,[1]Input!$E:$E,[1]Comparação!$Z$31,[1]Input!$F:$F,[1]Comparação!Z49)</f>
        <v>#VALUE!</v>
      </c>
      <c r="AB49" s="74" t="e">
        <f>SUMIFS([1]Input!$M:$M,[1]Input!$A:$A,[1]Comparação!$Z$1,[1]Input!$E:$E,[1]Comparação!$Z$31,[1]Input!$F:$F,[1]Comparação!Z49)</f>
        <v>#VALUE!</v>
      </c>
      <c r="AC49" s="73" t="e">
        <f t="shared" si="13"/>
        <v>#VALUE!</v>
      </c>
      <c r="AD49" s="70" t="s">
        <v>51</v>
      </c>
      <c r="AE49" s="71" t="e">
        <f>SUMIFS([1]Input!$AC:$AC,[1]Input!$A:$A,[1]Comparação!$AD$1,[1]Input!$E:$E,[1]Comparação!$AD$31,[1]Input!$F:$F,[1]Comparação!AD49)</f>
        <v>#VALUE!</v>
      </c>
      <c r="AF49" s="74" t="e">
        <f>SUMIFS([1]Input!$M:$M,[1]Input!$A:$A,[1]Comparação!$AD$1,[1]Input!$E:$E,[1]Comparação!$AD$31,[1]Input!$F:$F,[1]Comparação!AD49)</f>
        <v>#VALUE!</v>
      </c>
      <c r="AG49" s="73" t="e">
        <f t="shared" si="14"/>
        <v>#VALUE!</v>
      </c>
      <c r="AH49" s="70" t="s">
        <v>51</v>
      </c>
      <c r="AI49" s="71" t="e">
        <f>SUMIFS([1]Input!$AC:$AC,[1]Input!$A:$A,[1]Comparação!$AH$1,[1]Input!$E:$E,[1]Comparação!$AH$31,[1]Input!$F:$F,[1]Comparação!AH49)</f>
        <v>#VALUE!</v>
      </c>
      <c r="AJ49" s="74" t="e">
        <f>SUMIFS([1]Input!$M:$M,[1]Input!$A:$A,[1]Comparação!$AH$1,[1]Input!$E:$E,[1]Comparação!$AH$31,[1]Input!$F:$F,[1]Comparação!AH49)</f>
        <v>#VALUE!</v>
      </c>
      <c r="AK49" s="73" t="e">
        <f t="shared" si="15"/>
        <v>#VALUE!</v>
      </c>
      <c r="AL49" s="70" t="s">
        <v>51</v>
      </c>
      <c r="AM49" s="71" t="e">
        <f>SUMIFS([1]Input!$AC:$AC,[1]Input!$A:$A,[1]Comparação!$AL$1,[1]Input!$E:$E,[1]Comparação!$AL$31,[1]Input!$F:$F,[1]Comparação!AL49)</f>
        <v>#VALUE!</v>
      </c>
      <c r="AN49" s="74" t="e">
        <f>SUMIFS([1]Input!$M:$M,[1]Input!$A:$A,[1]Comparação!$AL$1,[1]Input!$E:$E,[1]Comparação!$AL$31,[1]Input!$F:$F,[1]Comparação!AL49)</f>
        <v>#VALUE!</v>
      </c>
      <c r="AO49" s="73" t="e">
        <f t="shared" si="16"/>
        <v>#VALUE!</v>
      </c>
      <c r="AP49" s="70" t="s">
        <v>51</v>
      </c>
      <c r="AQ49" s="71" t="e">
        <f>SUMIFS([1]Input!$AC:$AC,[1]Input!$A:$A,[1]Comparação!$AP$1,[1]Input!$E:$E,[1]Comparação!$AP$31,[1]Input!$F:$F,[1]Comparação!AP49)</f>
        <v>#VALUE!</v>
      </c>
      <c r="AR49" s="74" t="e">
        <f>SUMIFS([1]Input!$M:$M,[1]Input!$A:$A,[1]Comparação!$AP$1,[1]Input!$E:$E,[1]Comparação!$AP$31,[1]Input!$F:$F,[1]Comparação!AP49)</f>
        <v>#VALUE!</v>
      </c>
      <c r="AS49" s="73" t="e">
        <f t="shared" si="17"/>
        <v>#VALUE!</v>
      </c>
      <c r="AT49" s="70" t="s">
        <v>51</v>
      </c>
      <c r="AU49" s="71" t="e">
        <f>SUMIFS([1]Input!$AC:$AC,[1]Input!$A:$A,[1]Comparação!$AT$1,[1]Input!$E:$E,[1]Comparação!$AT$31,[1]Input!$F:$F,[1]Comparação!AT49)</f>
        <v>#VALUE!</v>
      </c>
      <c r="AV49" s="74" t="e">
        <f>SUMIFS([1]Input!$M:$M,[1]Input!$A:$A,[1]Comparação!$AT$1,[1]Input!$E:$E,[1]Comparação!$AT$31,[1]Input!$F:$F,[1]Comparação!AT49)</f>
        <v>#VALUE!</v>
      </c>
      <c r="AW49" s="73" t="e">
        <f t="shared" si="18"/>
        <v>#VALUE!</v>
      </c>
      <c r="AY49" s="70" t="s">
        <v>51</v>
      </c>
      <c r="AZ49" s="68" t="e">
        <f t="shared" si="19"/>
        <v>#DIV/0!</v>
      </c>
      <c r="BA49" s="68" t="e">
        <f t="shared" si="10"/>
        <v>#VALUE!</v>
      </c>
      <c r="BB49" s="68" t="e">
        <f t="shared" si="11"/>
        <v>#VALUE!</v>
      </c>
      <c r="BC49" s="88" t="e">
        <f t="shared" si="12"/>
        <v>#VALUE!</v>
      </c>
    </row>
    <row r="50" spans="2:55" hidden="1" outlineLevel="1" x14ac:dyDescent="0.3">
      <c r="B50" s="70" t="s">
        <v>36</v>
      </c>
      <c r="C50" s="71">
        <f>SUMIFS(Input!$AA:$AA,Input!$A:$A,Comparação!$B$1,Input!$E:$E,Comparação!$B$31,Input!$F:$F,Comparação!B50)</f>
        <v>0</v>
      </c>
      <c r="D50" s="72">
        <f>SUMIFS(Input!$K:$K,Input!$A:$A,Comparação!$B$1,Input!$E:$E,Comparação!$B$31,Input!$F:$F,Comparação!B50)</f>
        <v>0</v>
      </c>
      <c r="E50" s="73" t="str">
        <f t="shared" si="20"/>
        <v/>
      </c>
      <c r="F50" s="70" t="s">
        <v>36</v>
      </c>
      <c r="G50" s="71">
        <f>SUMIFS(Input!$AA:$AA,Input!$A:$A,$F$1,Input!$E:$E,$F$31,Input!$F:$F,Comparação!F50)</f>
        <v>0</v>
      </c>
      <c r="H50" s="74">
        <f>SUMIFS(Input!$K:$K,Input!$A:$A,$F$1,Input!$E:$E,$F$31,Input!$F:$F,Comparação!F50)</f>
        <v>0</v>
      </c>
      <c r="I50" s="73" t="str">
        <f t="shared" si="21"/>
        <v/>
      </c>
      <c r="J50" s="70" t="s">
        <v>36</v>
      </c>
      <c r="K50" s="71">
        <f>SUMIFS(Input!$AA:$AA,Input!$A:$A,$J$1,Input!$E:$E,Comparação!$J$31,Input!$F:$F,Comparação!J50)</f>
        <v>0</v>
      </c>
      <c r="L50" s="74">
        <f>SUMIFS(Input!$K:$K,Input!$A:$A,$J$1,Input!$E:$E,$J$31,Input!$F:$F,Comparação!J50)</f>
        <v>0</v>
      </c>
      <c r="M50" s="73" t="str">
        <f t="shared" si="22"/>
        <v/>
      </c>
      <c r="N50" s="70" t="s">
        <v>36</v>
      </c>
      <c r="O50" s="71">
        <f>SUMIFS(Input!$AA:$AA,Input!$A:$A,$N$1,Input!$E:$E,$N$31,Input!$F:$F,Comparação!N50)</f>
        <v>0</v>
      </c>
      <c r="P50" s="74">
        <f>SUMIFS(Input!$K:$K,Input!$A:$A,$N$1,Input!$E:$E,$N$31,Input!$F:$F,Comparação!N50)</f>
        <v>0</v>
      </c>
      <c r="Q50" s="73" t="str">
        <f t="shared" si="23"/>
        <v/>
      </c>
      <c r="R50" s="70" t="s">
        <v>36</v>
      </c>
      <c r="S50" s="71">
        <f>SUMIFS(Input!$AA:$AA,Input!$A:$A,$R$1,Input!$E:$E,Comparação!$R$31,Input!$F:$F,Comparação!R50)</f>
        <v>0</v>
      </c>
      <c r="T50" s="74">
        <f>SUMIFS(Input!$K:$K,Input!$A:$A,$R$1,Input!$E:$E,$R$31,Input!$F:$F,Comparação!R50)</f>
        <v>0</v>
      </c>
      <c r="U50" s="73" t="str">
        <f t="shared" si="25"/>
        <v/>
      </c>
      <c r="V50" s="70" t="s">
        <v>36</v>
      </c>
      <c r="W50" s="71" t="e">
        <f>SUMIFS([1]Input!$AC:$AC,[1]Input!$A:$A,[1]Comparação!$V$1,[1]Input!$E:$E,[1]Comparação!$V$31,[1]Input!$F:$F,[1]Comparação!V50)</f>
        <v>#VALUE!</v>
      </c>
      <c r="X50" s="74" t="e">
        <f>SUMIFS([1]Input!$M:$M,[1]Input!$A:$A,[1]Comparação!$V$1,[1]Input!$E:$E,[1]Comparação!$V$31,[1]Input!$F:$F,[1]Comparação!V50)</f>
        <v>#VALUE!</v>
      </c>
      <c r="Y50" s="73" t="e">
        <f t="shared" si="26"/>
        <v>#VALUE!</v>
      </c>
      <c r="Z50" s="70" t="s">
        <v>36</v>
      </c>
      <c r="AA50" s="71" t="e">
        <f>SUMIFS([1]Input!$AC:$AC,[1]Input!$A:$A,[1]Comparação!$Z$1,[1]Input!$E:$E,[1]Comparação!$Z$31,[1]Input!$F:$F,[1]Comparação!Z50)</f>
        <v>#VALUE!</v>
      </c>
      <c r="AB50" s="74" t="e">
        <f>SUMIFS([1]Input!$M:$M,[1]Input!$A:$A,[1]Comparação!$Z$1,[1]Input!$E:$E,[1]Comparação!$Z$31,[1]Input!$F:$F,[1]Comparação!Z50)</f>
        <v>#VALUE!</v>
      </c>
      <c r="AC50" s="73" t="e">
        <f t="shared" si="13"/>
        <v>#VALUE!</v>
      </c>
      <c r="AD50" s="70" t="s">
        <v>36</v>
      </c>
      <c r="AE50" s="71" t="e">
        <f>SUMIFS([1]Input!$AC:$AC,[1]Input!$A:$A,[1]Comparação!$AD$1,[1]Input!$E:$E,[1]Comparação!$AD$31,[1]Input!$F:$F,[1]Comparação!AD50)</f>
        <v>#VALUE!</v>
      </c>
      <c r="AF50" s="74" t="e">
        <f>SUMIFS([1]Input!$M:$M,[1]Input!$A:$A,[1]Comparação!$AD$1,[1]Input!$E:$E,[1]Comparação!$AD$31,[1]Input!$F:$F,[1]Comparação!AD50)</f>
        <v>#VALUE!</v>
      </c>
      <c r="AG50" s="73" t="e">
        <f t="shared" si="14"/>
        <v>#VALUE!</v>
      </c>
      <c r="AH50" s="70" t="s">
        <v>36</v>
      </c>
      <c r="AI50" s="71" t="e">
        <f>SUMIFS([1]Input!$AC:$AC,[1]Input!$A:$A,[1]Comparação!$AH$1,[1]Input!$E:$E,[1]Comparação!$AH$31,[1]Input!$F:$F,[1]Comparação!AH50)</f>
        <v>#VALUE!</v>
      </c>
      <c r="AJ50" s="74" t="e">
        <f>SUMIFS([1]Input!$M:$M,[1]Input!$A:$A,[1]Comparação!$AH$1,[1]Input!$E:$E,[1]Comparação!$AH$31,[1]Input!$F:$F,[1]Comparação!AH50)</f>
        <v>#VALUE!</v>
      </c>
      <c r="AK50" s="73" t="e">
        <f t="shared" si="15"/>
        <v>#VALUE!</v>
      </c>
      <c r="AL50" s="70" t="s">
        <v>36</v>
      </c>
      <c r="AM50" s="71" t="e">
        <f>SUMIFS([1]Input!$AC:$AC,[1]Input!$A:$A,[1]Comparação!$AL$1,[1]Input!$E:$E,[1]Comparação!$AL$31,[1]Input!$F:$F,[1]Comparação!AL50)</f>
        <v>#VALUE!</v>
      </c>
      <c r="AN50" s="74" t="e">
        <f>SUMIFS([1]Input!$M:$M,[1]Input!$A:$A,[1]Comparação!$AL$1,[1]Input!$E:$E,[1]Comparação!$AL$31,[1]Input!$F:$F,[1]Comparação!AL50)</f>
        <v>#VALUE!</v>
      </c>
      <c r="AO50" s="73" t="e">
        <f t="shared" si="16"/>
        <v>#VALUE!</v>
      </c>
      <c r="AP50" s="70" t="s">
        <v>36</v>
      </c>
      <c r="AQ50" s="71" t="e">
        <f>SUMIFS([1]Input!$AC:$AC,[1]Input!$A:$A,[1]Comparação!$AP$1,[1]Input!$E:$E,[1]Comparação!$AP$31,[1]Input!$F:$F,[1]Comparação!AP50)</f>
        <v>#VALUE!</v>
      </c>
      <c r="AR50" s="74" t="e">
        <f>SUMIFS([1]Input!$M:$M,[1]Input!$A:$A,[1]Comparação!$AP$1,[1]Input!$E:$E,[1]Comparação!$AP$31,[1]Input!$F:$F,[1]Comparação!AP50)</f>
        <v>#VALUE!</v>
      </c>
      <c r="AS50" s="73" t="e">
        <f t="shared" si="17"/>
        <v>#VALUE!</v>
      </c>
      <c r="AT50" s="70" t="s">
        <v>36</v>
      </c>
      <c r="AU50" s="71" t="e">
        <f>SUMIFS([1]Input!$AC:$AC,[1]Input!$A:$A,[1]Comparação!$AT$1,[1]Input!$E:$E,[1]Comparação!$AT$31,[1]Input!$F:$F,[1]Comparação!AT50)</f>
        <v>#VALUE!</v>
      </c>
      <c r="AV50" s="74" t="e">
        <f>SUMIFS([1]Input!$M:$M,[1]Input!$A:$A,[1]Comparação!$AT$1,[1]Input!$E:$E,[1]Comparação!$AT$31,[1]Input!$F:$F,[1]Comparação!AT50)</f>
        <v>#VALUE!</v>
      </c>
      <c r="AW50" s="73" t="e">
        <f t="shared" si="18"/>
        <v>#VALUE!</v>
      </c>
      <c r="AY50" s="70" t="s">
        <v>36</v>
      </c>
      <c r="AZ50" s="68" t="e">
        <f t="shared" si="19"/>
        <v>#DIV/0!</v>
      </c>
      <c r="BA50" s="68" t="e">
        <f t="shared" si="10"/>
        <v>#VALUE!</v>
      </c>
      <c r="BB50" s="68" t="e">
        <f t="shared" si="11"/>
        <v>#VALUE!</v>
      </c>
      <c r="BC50" s="88" t="e">
        <f t="shared" si="12"/>
        <v>#VALUE!</v>
      </c>
    </row>
    <row r="51" spans="2:55" hidden="1" outlineLevel="1" x14ac:dyDescent="0.3">
      <c r="B51" s="70" t="s">
        <v>30</v>
      </c>
      <c r="C51" s="71">
        <f>SUMIFS(Input!$AA:$AA,Input!$A:$A,Comparação!$B$1,Input!$E:$E,Comparação!$B$31,Input!$F:$F,Comparação!B51)</f>
        <v>0</v>
      </c>
      <c r="D51" s="72">
        <f>SUMIFS(Input!$K:$K,Input!$A:$A,Comparação!$B$1,Input!$E:$E,Comparação!$B$31,Input!$F:$F,Comparação!B51)</f>
        <v>0</v>
      </c>
      <c r="E51" s="73" t="str">
        <f t="shared" si="20"/>
        <v/>
      </c>
      <c r="F51" s="70" t="s">
        <v>30</v>
      </c>
      <c r="G51" s="71">
        <f>SUMIFS(Input!$AA:$AA,Input!$A:$A,$F$1,Input!$E:$E,$F$31,Input!$F:$F,Comparação!F51)</f>
        <v>0</v>
      </c>
      <c r="H51" s="74">
        <f>SUMIFS(Input!$K:$K,Input!$A:$A,$F$1,Input!$E:$E,$F$31,Input!$F:$F,Comparação!F51)</f>
        <v>0</v>
      </c>
      <c r="I51" s="73" t="str">
        <f t="shared" si="21"/>
        <v/>
      </c>
      <c r="J51" s="70" t="s">
        <v>30</v>
      </c>
      <c r="K51" s="71">
        <f>SUMIFS(Input!$AA:$AA,Input!$A:$A,$J$1,Input!$E:$E,Comparação!$J$31,Input!$F:$F,Comparação!J51)</f>
        <v>0</v>
      </c>
      <c r="L51" s="74">
        <f>SUMIFS(Input!$K:$K,Input!$A:$A,$J$1,Input!$E:$E,$J$31,Input!$F:$F,Comparação!J51)</f>
        <v>0</v>
      </c>
      <c r="M51" s="73" t="str">
        <f t="shared" si="22"/>
        <v/>
      </c>
      <c r="N51" s="70" t="s">
        <v>30</v>
      </c>
      <c r="O51" s="71">
        <f>SUMIFS(Input!$AA:$AA,Input!$A:$A,$N$1,Input!$E:$E,$N$31,Input!$F:$F,Comparação!N51)</f>
        <v>0</v>
      </c>
      <c r="P51" s="74">
        <f>SUMIFS(Input!$K:$K,Input!$A:$A,$N$1,Input!$E:$E,$N$31,Input!$F:$F,Comparação!N51)</f>
        <v>0</v>
      </c>
      <c r="Q51" s="73" t="str">
        <f t="shared" si="23"/>
        <v/>
      </c>
      <c r="R51" s="70" t="s">
        <v>30</v>
      </c>
      <c r="S51" s="71">
        <f>SUMIFS(Input!$AA:$AA,Input!$A:$A,$R$1,Input!$E:$E,Comparação!$R$31,Input!$F:$F,Comparação!R51)</f>
        <v>0</v>
      </c>
      <c r="T51" s="74">
        <f>SUMIFS(Input!$K:$K,Input!$A:$A,$R$1,Input!$E:$E,$R$31,Input!$F:$F,Comparação!R51)</f>
        <v>0</v>
      </c>
      <c r="U51" s="73" t="str">
        <f t="shared" si="25"/>
        <v/>
      </c>
      <c r="V51" s="70" t="s">
        <v>30</v>
      </c>
      <c r="W51" s="71" t="e">
        <f>SUMIFS([1]Input!$AC:$AC,[1]Input!$A:$A,[1]Comparação!$V$1,[1]Input!$E:$E,[1]Comparação!$V$31,[1]Input!$F:$F,[1]Comparação!V51)</f>
        <v>#VALUE!</v>
      </c>
      <c r="X51" s="74" t="e">
        <f>SUMIFS([1]Input!$M:$M,[1]Input!$A:$A,[1]Comparação!$V$1,[1]Input!$E:$E,[1]Comparação!$V$31,[1]Input!$F:$F,[1]Comparação!V51)</f>
        <v>#VALUE!</v>
      </c>
      <c r="Y51" s="73" t="e">
        <f t="shared" si="26"/>
        <v>#VALUE!</v>
      </c>
      <c r="Z51" s="70" t="s">
        <v>30</v>
      </c>
      <c r="AA51" s="71" t="e">
        <f>SUMIFS([1]Input!$AC:$AC,[1]Input!$A:$A,[1]Comparação!$Z$1,[1]Input!$E:$E,[1]Comparação!$Z$31,[1]Input!$F:$F,[1]Comparação!Z51)</f>
        <v>#VALUE!</v>
      </c>
      <c r="AB51" s="74" t="e">
        <f>SUMIFS([1]Input!$M:$M,[1]Input!$A:$A,[1]Comparação!$Z$1,[1]Input!$E:$E,[1]Comparação!$Z$31,[1]Input!$F:$F,[1]Comparação!Z51)</f>
        <v>#VALUE!</v>
      </c>
      <c r="AC51" s="73" t="e">
        <f t="shared" si="13"/>
        <v>#VALUE!</v>
      </c>
      <c r="AD51" s="70" t="s">
        <v>30</v>
      </c>
      <c r="AE51" s="71" t="e">
        <f>SUMIFS([1]Input!$AC:$AC,[1]Input!$A:$A,[1]Comparação!$AD$1,[1]Input!$E:$E,[1]Comparação!$AD$31,[1]Input!$F:$F,[1]Comparação!AD51)</f>
        <v>#VALUE!</v>
      </c>
      <c r="AF51" s="74" t="e">
        <f>SUMIFS([1]Input!$M:$M,[1]Input!$A:$A,[1]Comparação!$AD$1,[1]Input!$E:$E,[1]Comparação!$AD$31,[1]Input!$F:$F,[1]Comparação!AD51)</f>
        <v>#VALUE!</v>
      </c>
      <c r="AG51" s="73" t="e">
        <f t="shared" si="14"/>
        <v>#VALUE!</v>
      </c>
      <c r="AH51" s="70" t="s">
        <v>30</v>
      </c>
      <c r="AI51" s="71" t="e">
        <f>SUMIFS([1]Input!$AC:$AC,[1]Input!$A:$A,[1]Comparação!$AH$1,[1]Input!$E:$E,[1]Comparação!$AH$31,[1]Input!$F:$F,[1]Comparação!AH51)</f>
        <v>#VALUE!</v>
      </c>
      <c r="AJ51" s="74" t="e">
        <f>SUMIFS([1]Input!$M:$M,[1]Input!$A:$A,[1]Comparação!$AH$1,[1]Input!$E:$E,[1]Comparação!$AH$31,[1]Input!$F:$F,[1]Comparação!AH51)</f>
        <v>#VALUE!</v>
      </c>
      <c r="AK51" s="73" t="e">
        <f t="shared" si="15"/>
        <v>#VALUE!</v>
      </c>
      <c r="AL51" s="70" t="s">
        <v>30</v>
      </c>
      <c r="AM51" s="71" t="e">
        <f>SUMIFS([1]Input!$AC:$AC,[1]Input!$A:$A,[1]Comparação!$AL$1,[1]Input!$E:$E,[1]Comparação!$AL$31,[1]Input!$F:$F,[1]Comparação!AL51)</f>
        <v>#VALUE!</v>
      </c>
      <c r="AN51" s="74" t="e">
        <f>SUMIFS([1]Input!$M:$M,[1]Input!$A:$A,[1]Comparação!$AL$1,[1]Input!$E:$E,[1]Comparação!$AL$31,[1]Input!$F:$F,[1]Comparação!AL51)</f>
        <v>#VALUE!</v>
      </c>
      <c r="AO51" s="73" t="e">
        <f t="shared" si="16"/>
        <v>#VALUE!</v>
      </c>
      <c r="AP51" s="70" t="s">
        <v>30</v>
      </c>
      <c r="AQ51" s="71" t="e">
        <f>SUMIFS([1]Input!$AC:$AC,[1]Input!$A:$A,[1]Comparação!$AP$1,[1]Input!$E:$E,[1]Comparação!$AP$31,[1]Input!$F:$F,[1]Comparação!AP51)</f>
        <v>#VALUE!</v>
      </c>
      <c r="AR51" s="74" t="e">
        <f>SUMIFS([1]Input!$M:$M,[1]Input!$A:$A,[1]Comparação!$AP$1,[1]Input!$E:$E,[1]Comparação!$AP$31,[1]Input!$F:$F,[1]Comparação!AP51)</f>
        <v>#VALUE!</v>
      </c>
      <c r="AS51" s="73" t="e">
        <f t="shared" si="17"/>
        <v>#VALUE!</v>
      </c>
      <c r="AT51" s="70" t="s">
        <v>30</v>
      </c>
      <c r="AU51" s="71" t="e">
        <f>SUMIFS([1]Input!$AC:$AC,[1]Input!$A:$A,[1]Comparação!$AT$1,[1]Input!$E:$E,[1]Comparação!$AT$31,[1]Input!$F:$F,[1]Comparação!AT51)</f>
        <v>#VALUE!</v>
      </c>
      <c r="AV51" s="74" t="e">
        <f>SUMIFS([1]Input!$M:$M,[1]Input!$A:$A,[1]Comparação!$AT$1,[1]Input!$E:$E,[1]Comparação!$AT$31,[1]Input!$F:$F,[1]Comparação!AT51)</f>
        <v>#VALUE!</v>
      </c>
      <c r="AW51" s="73" t="e">
        <f t="shared" si="18"/>
        <v>#VALUE!</v>
      </c>
      <c r="AY51" s="70" t="s">
        <v>30</v>
      </c>
      <c r="AZ51" s="68" t="e">
        <f t="shared" si="19"/>
        <v>#DIV/0!</v>
      </c>
      <c r="BA51" s="68" t="e">
        <f t="shared" si="10"/>
        <v>#VALUE!</v>
      </c>
      <c r="BB51" s="68" t="e">
        <f t="shared" si="11"/>
        <v>#VALUE!</v>
      </c>
      <c r="BC51" s="88" t="e">
        <f t="shared" si="12"/>
        <v>#VALUE!</v>
      </c>
    </row>
    <row r="52" spans="2:55" hidden="1" outlineLevel="1" x14ac:dyDescent="0.3">
      <c r="B52" s="70" t="s">
        <v>41</v>
      </c>
      <c r="C52" s="71">
        <f>SUMIFS(Input!$AA:$AA,Input!$A:$A,Comparação!$B$1,Input!$E:$E,Comparação!$B$31,Input!$F:$F,Comparação!B52)</f>
        <v>0</v>
      </c>
      <c r="D52" s="72">
        <f>SUMIFS(Input!$K:$K,Input!$A:$A,Comparação!$B$1,Input!$E:$E,Comparação!$B$31,Input!$F:$F,Comparação!B52)</f>
        <v>0</v>
      </c>
      <c r="E52" s="73" t="str">
        <f t="shared" si="20"/>
        <v/>
      </c>
      <c r="F52" s="70" t="s">
        <v>41</v>
      </c>
      <c r="G52" s="71">
        <f>SUMIFS(Input!$AA:$AA,Input!$A:$A,$F$1,Input!$E:$E,$F$31,Input!$F:$F,Comparação!F52)</f>
        <v>0</v>
      </c>
      <c r="H52" s="74">
        <f>SUMIFS(Input!$K:$K,Input!$A:$A,$F$1,Input!$E:$E,$F$31,Input!$F:$F,Comparação!F52)</f>
        <v>0</v>
      </c>
      <c r="I52" s="73" t="str">
        <f t="shared" si="21"/>
        <v/>
      </c>
      <c r="J52" s="70" t="s">
        <v>41</v>
      </c>
      <c r="K52" s="71">
        <f>SUMIFS(Input!$AA:$AA,Input!$A:$A,$J$1,Input!$E:$E,Comparação!$J$31,Input!$F:$F,Comparação!J52)</f>
        <v>0</v>
      </c>
      <c r="L52" s="74">
        <f>SUMIFS(Input!$K:$K,Input!$A:$A,$J$1,Input!$E:$E,$J$31,Input!$F:$F,Comparação!J52)</f>
        <v>0</v>
      </c>
      <c r="M52" s="73" t="str">
        <f t="shared" si="22"/>
        <v/>
      </c>
      <c r="N52" s="70" t="s">
        <v>41</v>
      </c>
      <c r="O52" s="71">
        <f>SUMIFS(Input!$AA:$AA,Input!$A:$A,$N$1,Input!$E:$E,$N$31,Input!$F:$F,Comparação!N52)</f>
        <v>0</v>
      </c>
      <c r="P52" s="74">
        <f>SUMIFS(Input!$K:$K,Input!$A:$A,$N$1,Input!$E:$E,$N$31,Input!$F:$F,Comparação!N52)</f>
        <v>0</v>
      </c>
      <c r="Q52" s="73" t="str">
        <f t="shared" si="23"/>
        <v/>
      </c>
      <c r="R52" s="70" t="s">
        <v>41</v>
      </c>
      <c r="S52" s="71">
        <f>SUMIFS(Input!$AA:$AA,Input!$A:$A,$R$1,Input!$E:$E,Comparação!$R$31,Input!$F:$F,Comparação!R52)</f>
        <v>0</v>
      </c>
      <c r="T52" s="74">
        <f>SUMIFS(Input!$K:$K,Input!$A:$A,$R$1,Input!$E:$E,$R$31,Input!$F:$F,Comparação!R52)</f>
        <v>0</v>
      </c>
      <c r="U52" s="73" t="str">
        <f t="shared" si="25"/>
        <v/>
      </c>
      <c r="V52" s="70" t="s">
        <v>41</v>
      </c>
      <c r="W52" s="71" t="e">
        <f>SUMIFS([1]Input!$AC:$AC,[1]Input!$A:$A,[1]Comparação!$V$1,[1]Input!$E:$E,[1]Comparação!$V$31,[1]Input!$F:$F,[1]Comparação!V52)</f>
        <v>#VALUE!</v>
      </c>
      <c r="X52" s="74" t="e">
        <f>SUMIFS([1]Input!$M:$M,[1]Input!$A:$A,[1]Comparação!$V$1,[1]Input!$E:$E,[1]Comparação!$V$31,[1]Input!$F:$F,[1]Comparação!V52)</f>
        <v>#VALUE!</v>
      </c>
      <c r="Y52" s="73" t="e">
        <f t="shared" si="26"/>
        <v>#VALUE!</v>
      </c>
      <c r="Z52" s="70" t="s">
        <v>41</v>
      </c>
      <c r="AA52" s="71" t="e">
        <f>SUMIFS([1]Input!$AC:$AC,[1]Input!$A:$A,[1]Comparação!$Z$1,[1]Input!$E:$E,[1]Comparação!$Z$31,[1]Input!$F:$F,[1]Comparação!Z52)</f>
        <v>#VALUE!</v>
      </c>
      <c r="AB52" s="74" t="e">
        <f>SUMIFS([1]Input!$M:$M,[1]Input!$A:$A,[1]Comparação!$Z$1,[1]Input!$E:$E,[1]Comparação!$Z$31,[1]Input!$F:$F,[1]Comparação!Z52)</f>
        <v>#VALUE!</v>
      </c>
      <c r="AC52" s="73" t="e">
        <f t="shared" si="13"/>
        <v>#VALUE!</v>
      </c>
      <c r="AD52" s="70" t="s">
        <v>41</v>
      </c>
      <c r="AE52" s="71" t="e">
        <f>SUMIFS([1]Input!$AC:$AC,[1]Input!$A:$A,[1]Comparação!$AD$1,[1]Input!$E:$E,[1]Comparação!$AD$31,[1]Input!$F:$F,[1]Comparação!AD52)</f>
        <v>#VALUE!</v>
      </c>
      <c r="AF52" s="74" t="e">
        <f>SUMIFS([1]Input!$M:$M,[1]Input!$A:$A,[1]Comparação!$AD$1,[1]Input!$E:$E,[1]Comparação!$AD$31,[1]Input!$F:$F,[1]Comparação!AD52)</f>
        <v>#VALUE!</v>
      </c>
      <c r="AG52" s="73" t="e">
        <f t="shared" si="14"/>
        <v>#VALUE!</v>
      </c>
      <c r="AH52" s="70" t="s">
        <v>41</v>
      </c>
      <c r="AI52" s="71" t="e">
        <f>SUMIFS([1]Input!$AC:$AC,[1]Input!$A:$A,[1]Comparação!$AH$1,[1]Input!$E:$E,[1]Comparação!$AH$31,[1]Input!$F:$F,[1]Comparação!AH52)</f>
        <v>#VALUE!</v>
      </c>
      <c r="AJ52" s="74" t="e">
        <f>SUMIFS([1]Input!$M:$M,[1]Input!$A:$A,[1]Comparação!$AH$1,[1]Input!$E:$E,[1]Comparação!$AH$31,[1]Input!$F:$F,[1]Comparação!AH52)</f>
        <v>#VALUE!</v>
      </c>
      <c r="AK52" s="73" t="e">
        <f t="shared" si="15"/>
        <v>#VALUE!</v>
      </c>
      <c r="AL52" s="70" t="s">
        <v>41</v>
      </c>
      <c r="AM52" s="71" t="e">
        <f>SUMIFS([1]Input!$AC:$AC,[1]Input!$A:$A,[1]Comparação!$AL$1,[1]Input!$E:$E,[1]Comparação!$AL$31,[1]Input!$F:$F,[1]Comparação!AL52)</f>
        <v>#VALUE!</v>
      </c>
      <c r="AN52" s="74" t="e">
        <f>SUMIFS([1]Input!$M:$M,[1]Input!$A:$A,[1]Comparação!$AL$1,[1]Input!$E:$E,[1]Comparação!$AL$31,[1]Input!$F:$F,[1]Comparação!AL52)</f>
        <v>#VALUE!</v>
      </c>
      <c r="AO52" s="73" t="e">
        <f t="shared" si="16"/>
        <v>#VALUE!</v>
      </c>
      <c r="AP52" s="70" t="s">
        <v>41</v>
      </c>
      <c r="AQ52" s="71" t="e">
        <f>SUMIFS([1]Input!$AC:$AC,[1]Input!$A:$A,[1]Comparação!$AP$1,[1]Input!$E:$E,[1]Comparação!$AP$31,[1]Input!$F:$F,[1]Comparação!AP52)</f>
        <v>#VALUE!</v>
      </c>
      <c r="AR52" s="74" t="e">
        <f>SUMIFS([1]Input!$M:$M,[1]Input!$A:$A,[1]Comparação!$AP$1,[1]Input!$E:$E,[1]Comparação!$AP$31,[1]Input!$F:$F,[1]Comparação!AP52)</f>
        <v>#VALUE!</v>
      </c>
      <c r="AS52" s="73" t="e">
        <f t="shared" si="17"/>
        <v>#VALUE!</v>
      </c>
      <c r="AT52" s="70" t="s">
        <v>41</v>
      </c>
      <c r="AU52" s="71" t="e">
        <f>SUMIFS([1]Input!$AC:$AC,[1]Input!$A:$A,[1]Comparação!$AT$1,[1]Input!$E:$E,[1]Comparação!$AT$31,[1]Input!$F:$F,[1]Comparação!AT52)</f>
        <v>#VALUE!</v>
      </c>
      <c r="AV52" s="74" t="e">
        <f>SUMIFS([1]Input!$M:$M,[1]Input!$A:$A,[1]Comparação!$AT$1,[1]Input!$E:$E,[1]Comparação!$AT$31,[1]Input!$F:$F,[1]Comparação!AT52)</f>
        <v>#VALUE!</v>
      </c>
      <c r="AW52" s="73" t="e">
        <f t="shared" si="18"/>
        <v>#VALUE!</v>
      </c>
      <c r="AY52" s="70" t="s">
        <v>41</v>
      </c>
      <c r="AZ52" s="68" t="e">
        <f t="shared" si="19"/>
        <v>#DIV/0!</v>
      </c>
      <c r="BA52" s="68" t="e">
        <f t="shared" si="10"/>
        <v>#VALUE!</v>
      </c>
      <c r="BB52" s="68" t="e">
        <f t="shared" si="11"/>
        <v>#VALUE!</v>
      </c>
      <c r="BC52" s="88" t="e">
        <f t="shared" si="12"/>
        <v>#VALUE!</v>
      </c>
    </row>
    <row r="53" spans="2:55" hidden="1" outlineLevel="1" x14ac:dyDescent="0.3">
      <c r="B53" s="70" t="s">
        <v>187</v>
      </c>
      <c r="C53" s="71">
        <f>SUMIFS(Input!$AA:$AA,Input!$A:$A,Comparação!$B$1,Input!$E:$E,Comparação!$B$31,Input!$F:$F,Comparação!B53)</f>
        <v>0</v>
      </c>
      <c r="D53" s="72">
        <f>SUMIFS(Input!$K:$K,Input!$A:$A,Comparação!$B$1,Input!$E:$E,Comparação!$B$31,Input!$F:$F,Comparação!B53)</f>
        <v>0</v>
      </c>
      <c r="E53" s="73" t="str">
        <f t="shared" si="20"/>
        <v/>
      </c>
      <c r="F53" s="70" t="s">
        <v>187</v>
      </c>
      <c r="G53" s="71">
        <f>SUMIFS(Input!$AA:$AA,Input!$A:$A,$F$1,Input!$E:$E,$F$31,Input!$F:$F,Comparação!F53)</f>
        <v>0</v>
      </c>
      <c r="H53" s="74">
        <f>SUMIFS(Input!$K:$K,Input!$A:$A,$F$1,Input!$E:$E,$F$31,Input!$F:$F,Comparação!F53)</f>
        <v>0</v>
      </c>
      <c r="I53" s="73" t="str">
        <f t="shared" si="21"/>
        <v/>
      </c>
      <c r="J53" s="70" t="s">
        <v>187</v>
      </c>
      <c r="K53" s="71">
        <f>SUMIFS(Input!$AA:$AA,Input!$A:$A,$J$1,Input!$E:$E,Comparação!$J$31,Input!$F:$F,Comparação!J53)</f>
        <v>0</v>
      </c>
      <c r="L53" s="74">
        <f>SUMIFS(Input!$K:$K,Input!$A:$A,$J$1,Input!$E:$E,$J$31,Input!$F:$F,Comparação!J53)</f>
        <v>0</v>
      </c>
      <c r="M53" s="73" t="str">
        <f t="shared" si="22"/>
        <v/>
      </c>
      <c r="N53" s="70" t="s">
        <v>187</v>
      </c>
      <c r="O53" s="71">
        <f>SUMIFS(Input!$AA:$AA,Input!$A:$A,$N$1,Input!$E:$E,$N$31,Input!$F:$F,Comparação!N53)</f>
        <v>0</v>
      </c>
      <c r="P53" s="74">
        <f>SUMIFS(Input!$K:$K,Input!$A:$A,$N$1,Input!$E:$E,$N$31,Input!$F:$F,Comparação!N53)</f>
        <v>0</v>
      </c>
      <c r="Q53" s="73" t="str">
        <f t="shared" si="23"/>
        <v/>
      </c>
      <c r="R53" s="70" t="s">
        <v>187</v>
      </c>
      <c r="S53" s="71">
        <f>SUMIFS(Input!$AA:$AA,Input!$A:$A,$R$1,Input!$E:$E,Comparação!$R$31,Input!$F:$F,Comparação!R53)</f>
        <v>0</v>
      </c>
      <c r="T53" s="74">
        <f>SUMIFS(Input!$K:$K,Input!$A:$A,$R$1,Input!$E:$E,$R$31,Input!$F:$F,Comparação!R53)</f>
        <v>0</v>
      </c>
      <c r="U53" s="73" t="str">
        <f t="shared" si="25"/>
        <v/>
      </c>
      <c r="V53" s="70" t="s">
        <v>187</v>
      </c>
      <c r="W53" s="71" t="e">
        <f>SUMIFS([1]Input!$AC:$AC,[1]Input!$A:$A,[1]Comparação!$V$1,[1]Input!$E:$E,[1]Comparação!$V$31,[1]Input!$F:$F,[1]Comparação!V53)</f>
        <v>#VALUE!</v>
      </c>
      <c r="X53" s="74" t="e">
        <f>SUMIFS([1]Input!$M:$M,[1]Input!$A:$A,[1]Comparação!$V$1,[1]Input!$E:$E,[1]Comparação!$V$31,[1]Input!$F:$F,[1]Comparação!V53)</f>
        <v>#VALUE!</v>
      </c>
      <c r="Y53" s="73" t="e">
        <f t="shared" si="26"/>
        <v>#VALUE!</v>
      </c>
      <c r="Z53" s="70" t="s">
        <v>187</v>
      </c>
      <c r="AA53" s="71" t="e">
        <f>SUMIFS([1]Input!$AC:$AC,[1]Input!$A:$A,[1]Comparação!$Z$1,[1]Input!$E:$E,[1]Comparação!$Z$31,[1]Input!$F:$F,[1]Comparação!Z53)</f>
        <v>#VALUE!</v>
      </c>
      <c r="AB53" s="74" t="e">
        <f>SUMIFS([1]Input!$M:$M,[1]Input!$A:$A,[1]Comparação!$Z$1,[1]Input!$E:$E,[1]Comparação!$Z$31,[1]Input!$F:$F,[1]Comparação!Z53)</f>
        <v>#VALUE!</v>
      </c>
      <c r="AC53" s="73" t="e">
        <f t="shared" si="13"/>
        <v>#VALUE!</v>
      </c>
      <c r="AD53" s="70" t="s">
        <v>187</v>
      </c>
      <c r="AE53" s="71" t="e">
        <f>SUMIFS([1]Input!$AC:$AC,[1]Input!$A:$A,[1]Comparação!$AD$1,[1]Input!$E:$E,[1]Comparação!$AD$31,[1]Input!$F:$F,[1]Comparação!AD53)</f>
        <v>#VALUE!</v>
      </c>
      <c r="AF53" s="74" t="e">
        <f>SUMIFS([1]Input!$M:$M,[1]Input!$A:$A,[1]Comparação!$AD$1,[1]Input!$E:$E,[1]Comparação!$AD$31,[1]Input!$F:$F,[1]Comparação!AD53)</f>
        <v>#VALUE!</v>
      </c>
      <c r="AG53" s="73" t="e">
        <f t="shared" si="14"/>
        <v>#VALUE!</v>
      </c>
      <c r="AH53" s="70" t="s">
        <v>187</v>
      </c>
      <c r="AI53" s="71" t="e">
        <f>SUMIFS([1]Input!$AC:$AC,[1]Input!$A:$A,[1]Comparação!$AH$1,[1]Input!$E:$E,[1]Comparação!$AH$31,[1]Input!$F:$F,[1]Comparação!AH53)</f>
        <v>#VALUE!</v>
      </c>
      <c r="AJ53" s="74" t="e">
        <f>SUMIFS([1]Input!$M:$M,[1]Input!$A:$A,[1]Comparação!$AH$1,[1]Input!$E:$E,[1]Comparação!$AH$31,[1]Input!$F:$F,[1]Comparação!AH53)</f>
        <v>#VALUE!</v>
      </c>
      <c r="AK53" s="73" t="e">
        <f t="shared" si="15"/>
        <v>#VALUE!</v>
      </c>
      <c r="AL53" s="70" t="s">
        <v>187</v>
      </c>
      <c r="AM53" s="71" t="e">
        <f>SUMIFS([1]Input!$AC:$AC,[1]Input!$A:$A,[1]Comparação!$AL$1,[1]Input!$E:$E,[1]Comparação!$AL$31,[1]Input!$F:$F,[1]Comparação!AL53)</f>
        <v>#VALUE!</v>
      </c>
      <c r="AN53" s="74" t="e">
        <f>SUMIFS([1]Input!$M:$M,[1]Input!$A:$A,[1]Comparação!$AL$1,[1]Input!$E:$E,[1]Comparação!$AL$31,[1]Input!$F:$F,[1]Comparação!AL53)</f>
        <v>#VALUE!</v>
      </c>
      <c r="AO53" s="73" t="e">
        <f t="shared" si="16"/>
        <v>#VALUE!</v>
      </c>
      <c r="AP53" s="70" t="s">
        <v>187</v>
      </c>
      <c r="AQ53" s="71" t="e">
        <f>SUMIFS([1]Input!$AC:$AC,[1]Input!$A:$A,[1]Comparação!$AP$1,[1]Input!$E:$E,[1]Comparação!$AP$31,[1]Input!$F:$F,[1]Comparação!AP53)</f>
        <v>#VALUE!</v>
      </c>
      <c r="AR53" s="74" t="e">
        <f>SUMIFS([1]Input!$M:$M,[1]Input!$A:$A,[1]Comparação!$AP$1,[1]Input!$E:$E,[1]Comparação!$AP$31,[1]Input!$F:$F,[1]Comparação!AP53)</f>
        <v>#VALUE!</v>
      </c>
      <c r="AS53" s="73" t="e">
        <f t="shared" si="17"/>
        <v>#VALUE!</v>
      </c>
      <c r="AT53" s="70" t="s">
        <v>187</v>
      </c>
      <c r="AU53" s="71" t="e">
        <f>SUMIFS([1]Input!$AC:$AC,[1]Input!$A:$A,[1]Comparação!$AT$1,[1]Input!$E:$E,[1]Comparação!$AT$31,[1]Input!$F:$F,[1]Comparação!AT53)</f>
        <v>#VALUE!</v>
      </c>
      <c r="AV53" s="74" t="e">
        <f>SUMIFS([1]Input!$M:$M,[1]Input!$A:$A,[1]Comparação!$AT$1,[1]Input!$E:$E,[1]Comparação!$AT$31,[1]Input!$F:$F,[1]Comparação!AT53)</f>
        <v>#VALUE!</v>
      </c>
      <c r="AW53" s="73" t="e">
        <f t="shared" si="18"/>
        <v>#VALUE!</v>
      </c>
      <c r="AY53" s="70" t="s">
        <v>187</v>
      </c>
      <c r="AZ53" s="68" t="e">
        <f t="shared" si="19"/>
        <v>#DIV/0!</v>
      </c>
      <c r="BA53" s="68" t="e">
        <f t="shared" si="10"/>
        <v>#VALUE!</v>
      </c>
      <c r="BB53" s="68" t="e">
        <f t="shared" si="11"/>
        <v>#VALUE!</v>
      </c>
      <c r="BC53" s="88" t="e">
        <f t="shared" si="12"/>
        <v>#VALUE!</v>
      </c>
    </row>
    <row r="54" spans="2:55" hidden="1" outlineLevel="1" x14ac:dyDescent="0.3">
      <c r="B54" s="70" t="s">
        <v>43</v>
      </c>
      <c r="C54" s="71">
        <f>SUMIFS(Input!$AA:$AA,Input!$A:$A,Comparação!$B$1,Input!$E:$E,Comparação!$B$31,Input!$F:$F,Comparação!B54)</f>
        <v>-30</v>
      </c>
      <c r="D54" s="72">
        <f>SUMIFS(Input!$K:$K,Input!$A:$A,Comparação!$B$1,Input!$E:$E,Comparação!$B$31,Input!$F:$F,Comparação!B54)</f>
        <v>-78483.600000000006</v>
      </c>
      <c r="E54" s="73">
        <f t="shared" si="20"/>
        <v>2616.1200000000003</v>
      </c>
      <c r="F54" s="70" t="s">
        <v>43</v>
      </c>
      <c r="G54" s="71">
        <f>SUMIFS(Input!$AA:$AA,Input!$A:$A,$F$1,Input!$E:$E,$F$31,Input!$F:$F,Comparação!F54)</f>
        <v>0</v>
      </c>
      <c r="H54" s="74">
        <f>SUMIFS(Input!$K:$K,Input!$A:$A,$F$1,Input!$E:$E,$F$31,Input!$F:$F,Comparação!F54)</f>
        <v>0</v>
      </c>
      <c r="I54" s="73" t="str">
        <f t="shared" si="21"/>
        <v/>
      </c>
      <c r="J54" s="70" t="s">
        <v>43</v>
      </c>
      <c r="K54" s="71">
        <f>SUMIFS(Input!$AA:$AA,Input!$A:$A,$J$1,Input!$E:$E,Comparação!$J$31,Input!$F:$F,Comparação!J54)</f>
        <v>0</v>
      </c>
      <c r="L54" s="74">
        <f>SUMIFS(Input!$K:$K,Input!$A:$A,$J$1,Input!$E:$E,$J$31,Input!$F:$F,Comparação!J54)</f>
        <v>0</v>
      </c>
      <c r="M54" s="73" t="str">
        <f t="shared" si="22"/>
        <v/>
      </c>
      <c r="N54" s="70" t="s">
        <v>43</v>
      </c>
      <c r="O54" s="71">
        <f>SUMIFS(Input!$AA:$AA,Input!$A:$A,$N$1,Input!$E:$E,$N$31,Input!$F:$F,Comparação!N54)</f>
        <v>0</v>
      </c>
      <c r="P54" s="74">
        <f>SUMIFS(Input!$K:$K,Input!$A:$A,$N$1,Input!$E:$E,$N$31,Input!$F:$F,Comparação!N54)</f>
        <v>0</v>
      </c>
      <c r="Q54" s="73" t="str">
        <f t="shared" si="23"/>
        <v/>
      </c>
      <c r="R54" s="70" t="s">
        <v>43</v>
      </c>
      <c r="S54" s="71">
        <f>SUMIFS(Input!$AA:$AA,Input!$A:$A,$R$1,Input!$E:$E,Comparação!$R$31,Input!$F:$F,Comparação!R54)</f>
        <v>0</v>
      </c>
      <c r="T54" s="74">
        <f>SUMIFS(Input!$K:$K,Input!$A:$A,$R$1,Input!$E:$E,$R$31,Input!$F:$F,Comparação!R54)</f>
        <v>0</v>
      </c>
      <c r="U54" s="73" t="str">
        <f t="shared" si="25"/>
        <v/>
      </c>
      <c r="V54" s="70" t="s">
        <v>43</v>
      </c>
      <c r="W54" s="71" t="e">
        <f>SUMIFS([1]Input!$AC:$AC,[1]Input!$A:$A,[1]Comparação!$V$1,[1]Input!$E:$E,[1]Comparação!$V$31,[1]Input!$F:$F,[1]Comparação!V54)</f>
        <v>#VALUE!</v>
      </c>
      <c r="X54" s="74" t="e">
        <f>SUMIFS([1]Input!$M:$M,[1]Input!$A:$A,[1]Comparação!$V$1,[1]Input!$E:$E,[1]Comparação!$V$31,[1]Input!$F:$F,[1]Comparação!V54)</f>
        <v>#VALUE!</v>
      </c>
      <c r="Y54" s="73" t="e">
        <f t="shared" si="26"/>
        <v>#VALUE!</v>
      </c>
      <c r="Z54" s="70" t="s">
        <v>43</v>
      </c>
      <c r="AA54" s="71" t="e">
        <f>SUMIFS([1]Input!$AC:$AC,[1]Input!$A:$A,[1]Comparação!$Z$1,[1]Input!$E:$E,[1]Comparação!$Z$31,[1]Input!$F:$F,[1]Comparação!Z54)</f>
        <v>#VALUE!</v>
      </c>
      <c r="AB54" s="74" t="e">
        <f>SUMIFS([1]Input!$M:$M,[1]Input!$A:$A,[1]Comparação!$Z$1,[1]Input!$E:$E,[1]Comparação!$Z$31,[1]Input!$F:$F,[1]Comparação!Z54)</f>
        <v>#VALUE!</v>
      </c>
      <c r="AC54" s="73" t="e">
        <f t="shared" si="13"/>
        <v>#VALUE!</v>
      </c>
      <c r="AD54" s="70" t="s">
        <v>43</v>
      </c>
      <c r="AE54" s="71" t="e">
        <f>SUMIFS([1]Input!$AC:$AC,[1]Input!$A:$A,[1]Comparação!$AD$1,[1]Input!$E:$E,[1]Comparação!$AD$31,[1]Input!$F:$F,[1]Comparação!AD54)</f>
        <v>#VALUE!</v>
      </c>
      <c r="AF54" s="74" t="e">
        <f>SUMIFS([1]Input!$M:$M,[1]Input!$A:$A,[1]Comparação!$AD$1,[1]Input!$E:$E,[1]Comparação!$AD$31,[1]Input!$F:$F,[1]Comparação!AD54)</f>
        <v>#VALUE!</v>
      </c>
      <c r="AG54" s="73" t="e">
        <f t="shared" si="14"/>
        <v>#VALUE!</v>
      </c>
      <c r="AH54" s="70" t="s">
        <v>43</v>
      </c>
      <c r="AI54" s="71" t="e">
        <f>SUMIFS([1]Input!$AC:$AC,[1]Input!$A:$A,[1]Comparação!$AH$1,[1]Input!$E:$E,[1]Comparação!$AH$31,[1]Input!$F:$F,[1]Comparação!AH54)</f>
        <v>#VALUE!</v>
      </c>
      <c r="AJ54" s="74" t="e">
        <f>SUMIFS([1]Input!$M:$M,[1]Input!$A:$A,[1]Comparação!$AH$1,[1]Input!$E:$E,[1]Comparação!$AH$31,[1]Input!$F:$F,[1]Comparação!AH54)</f>
        <v>#VALUE!</v>
      </c>
      <c r="AK54" s="73" t="e">
        <f t="shared" si="15"/>
        <v>#VALUE!</v>
      </c>
      <c r="AL54" s="70" t="s">
        <v>43</v>
      </c>
      <c r="AM54" s="71" t="e">
        <f>SUMIFS([1]Input!$AC:$AC,[1]Input!$A:$A,[1]Comparação!$AL$1,[1]Input!$E:$E,[1]Comparação!$AL$31,[1]Input!$F:$F,[1]Comparação!AL54)</f>
        <v>#VALUE!</v>
      </c>
      <c r="AN54" s="74" t="e">
        <f>SUMIFS([1]Input!$M:$M,[1]Input!$A:$A,[1]Comparação!$AL$1,[1]Input!$E:$E,[1]Comparação!$AL$31,[1]Input!$F:$F,[1]Comparação!AL54)</f>
        <v>#VALUE!</v>
      </c>
      <c r="AO54" s="73" t="e">
        <f t="shared" si="16"/>
        <v>#VALUE!</v>
      </c>
      <c r="AP54" s="70" t="s">
        <v>43</v>
      </c>
      <c r="AQ54" s="71" t="e">
        <f>SUMIFS([1]Input!$AC:$AC,[1]Input!$A:$A,[1]Comparação!$AP$1,[1]Input!$E:$E,[1]Comparação!$AP$31,[1]Input!$F:$F,[1]Comparação!AP54)</f>
        <v>#VALUE!</v>
      </c>
      <c r="AR54" s="74" t="e">
        <f>SUMIFS([1]Input!$M:$M,[1]Input!$A:$A,[1]Comparação!$AP$1,[1]Input!$E:$E,[1]Comparação!$AP$31,[1]Input!$F:$F,[1]Comparação!AP54)</f>
        <v>#VALUE!</v>
      </c>
      <c r="AS54" s="73" t="e">
        <f t="shared" si="17"/>
        <v>#VALUE!</v>
      </c>
      <c r="AT54" s="70" t="s">
        <v>43</v>
      </c>
      <c r="AU54" s="71" t="e">
        <f>SUMIFS([1]Input!$AC:$AC,[1]Input!$A:$A,[1]Comparação!$AT$1,[1]Input!$E:$E,[1]Comparação!$AT$31,[1]Input!$F:$F,[1]Comparação!AT54)</f>
        <v>#VALUE!</v>
      </c>
      <c r="AV54" s="74" t="e">
        <f>SUMIFS([1]Input!$M:$M,[1]Input!$A:$A,[1]Comparação!$AT$1,[1]Input!$E:$E,[1]Comparação!$AT$31,[1]Input!$F:$F,[1]Comparação!AT54)</f>
        <v>#VALUE!</v>
      </c>
      <c r="AW54" s="73" t="e">
        <f t="shared" si="18"/>
        <v>#VALUE!</v>
      </c>
      <c r="AY54" s="70" t="s">
        <v>43</v>
      </c>
      <c r="AZ54" s="68">
        <f t="shared" si="19"/>
        <v>2616.1200000000003</v>
      </c>
      <c r="BA54" s="68" t="e">
        <f t="shared" si="10"/>
        <v>#VALUE!</v>
      </c>
      <c r="BB54" s="68" t="e">
        <f t="shared" si="11"/>
        <v>#VALUE!</v>
      </c>
      <c r="BC54" s="88" t="e">
        <f t="shared" si="12"/>
        <v>#VALUE!</v>
      </c>
    </row>
    <row r="55" spans="2:55" hidden="1" outlineLevel="1" x14ac:dyDescent="0.3">
      <c r="B55" s="70" t="s">
        <v>38</v>
      </c>
      <c r="C55" s="71">
        <f>SUMIFS(Input!$AA:$AA,Input!$A:$A,Comparação!$B$1,Input!$E:$E,Comparação!$B$31,Input!$F:$F,Comparação!B55)</f>
        <v>0</v>
      </c>
      <c r="D55" s="72">
        <f>SUMIFS(Input!$K:$K,Input!$A:$A,Comparação!$B$1,Input!$E:$E,Comparação!$B$31,Input!$F:$F,Comparação!B55)</f>
        <v>0</v>
      </c>
      <c r="E55" s="73" t="str">
        <f t="shared" si="20"/>
        <v/>
      </c>
      <c r="F55" s="70" t="s">
        <v>38</v>
      </c>
      <c r="G55" s="71">
        <f>SUMIFS(Input!$AA:$AA,Input!$A:$A,$F$1,Input!$E:$E,$F$31,Input!$F:$F,Comparação!F55)</f>
        <v>0</v>
      </c>
      <c r="H55" s="74">
        <f>SUMIFS(Input!$K:$K,Input!$A:$A,$F$1,Input!$E:$E,$F$31,Input!$F:$F,Comparação!F55)</f>
        <v>0</v>
      </c>
      <c r="I55" s="73" t="str">
        <f t="shared" si="21"/>
        <v/>
      </c>
      <c r="J55" s="70" t="s">
        <v>38</v>
      </c>
      <c r="K55" s="71">
        <f>SUMIFS(Input!$AA:$AA,Input!$A:$A,$J$1,Input!$E:$E,Comparação!$J$31,Input!$F:$F,Comparação!J55)</f>
        <v>0</v>
      </c>
      <c r="L55" s="74">
        <f>SUMIFS(Input!$K:$K,Input!$A:$A,$J$1,Input!$E:$E,$J$31,Input!$F:$F,Comparação!J55)</f>
        <v>0</v>
      </c>
      <c r="M55" s="73" t="str">
        <f t="shared" si="22"/>
        <v/>
      </c>
      <c r="N55" s="70" t="s">
        <v>38</v>
      </c>
      <c r="O55" s="71">
        <f>SUMIFS(Input!$AA:$AA,Input!$A:$A,$N$1,Input!$E:$E,$N$31,Input!$F:$F,Comparação!N55)</f>
        <v>0</v>
      </c>
      <c r="P55" s="74">
        <f>SUMIFS(Input!$K:$K,Input!$A:$A,$N$1,Input!$E:$E,$N$31,Input!$F:$F,Comparação!N55)</f>
        <v>0</v>
      </c>
      <c r="Q55" s="73" t="str">
        <f t="shared" si="23"/>
        <v/>
      </c>
      <c r="R55" s="70" t="s">
        <v>38</v>
      </c>
      <c r="S55" s="71">
        <f>SUMIFS(Input!$AA:$AA,Input!$A:$A,$R$1,Input!$E:$E,Comparação!$R$31,Input!$F:$F,Comparação!R55)</f>
        <v>0</v>
      </c>
      <c r="T55" s="74">
        <f>SUMIFS(Input!$K:$K,Input!$A:$A,$R$1,Input!$E:$E,$R$31,Input!$F:$F,Comparação!R55)</f>
        <v>0</v>
      </c>
      <c r="U55" s="73" t="str">
        <f t="shared" si="25"/>
        <v/>
      </c>
      <c r="V55" s="70" t="s">
        <v>38</v>
      </c>
      <c r="W55" s="71" t="e">
        <f>SUMIFS([1]Input!$AC:$AC,[1]Input!$A:$A,[1]Comparação!$V$1,[1]Input!$E:$E,[1]Comparação!$V$31,[1]Input!$F:$F,[1]Comparação!V55)</f>
        <v>#VALUE!</v>
      </c>
      <c r="X55" s="74" t="e">
        <f>SUMIFS([1]Input!$M:$M,[1]Input!$A:$A,[1]Comparação!$V$1,[1]Input!$E:$E,[1]Comparação!$V$31,[1]Input!$F:$F,[1]Comparação!V55)</f>
        <v>#VALUE!</v>
      </c>
      <c r="Y55" s="73" t="e">
        <f t="shared" si="26"/>
        <v>#VALUE!</v>
      </c>
      <c r="Z55" s="70" t="s">
        <v>38</v>
      </c>
      <c r="AA55" s="71" t="e">
        <f>SUMIFS([1]Input!$AC:$AC,[1]Input!$A:$A,[1]Comparação!$Z$1,[1]Input!$E:$E,[1]Comparação!$Z$31,[1]Input!$F:$F,[1]Comparação!Z55)</f>
        <v>#VALUE!</v>
      </c>
      <c r="AB55" s="74" t="e">
        <f>SUMIFS([1]Input!$M:$M,[1]Input!$A:$A,[1]Comparação!$Z$1,[1]Input!$E:$E,[1]Comparação!$Z$31,[1]Input!$F:$F,[1]Comparação!Z55)</f>
        <v>#VALUE!</v>
      </c>
      <c r="AC55" s="73" t="e">
        <f t="shared" si="13"/>
        <v>#VALUE!</v>
      </c>
      <c r="AD55" s="70" t="s">
        <v>38</v>
      </c>
      <c r="AE55" s="71" t="e">
        <f>SUMIFS([1]Input!$AC:$AC,[1]Input!$A:$A,[1]Comparação!$AD$1,[1]Input!$E:$E,[1]Comparação!$AD$31,[1]Input!$F:$F,[1]Comparação!AD55)</f>
        <v>#VALUE!</v>
      </c>
      <c r="AF55" s="74" t="e">
        <f>SUMIFS([1]Input!$M:$M,[1]Input!$A:$A,[1]Comparação!$AD$1,[1]Input!$E:$E,[1]Comparação!$AD$31,[1]Input!$F:$F,[1]Comparação!AD55)</f>
        <v>#VALUE!</v>
      </c>
      <c r="AG55" s="73" t="e">
        <f t="shared" si="14"/>
        <v>#VALUE!</v>
      </c>
      <c r="AH55" s="70" t="s">
        <v>38</v>
      </c>
      <c r="AI55" s="71" t="e">
        <f>SUMIFS([1]Input!$AC:$AC,[1]Input!$A:$A,[1]Comparação!$AH$1,[1]Input!$E:$E,[1]Comparação!$AH$31,[1]Input!$F:$F,[1]Comparação!AH55)</f>
        <v>#VALUE!</v>
      </c>
      <c r="AJ55" s="74" t="e">
        <f>SUMIFS([1]Input!$M:$M,[1]Input!$A:$A,[1]Comparação!$AH$1,[1]Input!$E:$E,[1]Comparação!$AH$31,[1]Input!$F:$F,[1]Comparação!AH55)</f>
        <v>#VALUE!</v>
      </c>
      <c r="AK55" s="73" t="e">
        <f t="shared" si="15"/>
        <v>#VALUE!</v>
      </c>
      <c r="AL55" s="70" t="s">
        <v>38</v>
      </c>
      <c r="AM55" s="71" t="e">
        <f>SUMIFS([1]Input!$AC:$AC,[1]Input!$A:$A,[1]Comparação!$AL$1,[1]Input!$E:$E,[1]Comparação!$AL$31,[1]Input!$F:$F,[1]Comparação!AL55)</f>
        <v>#VALUE!</v>
      </c>
      <c r="AN55" s="74" t="e">
        <f>SUMIFS([1]Input!$M:$M,[1]Input!$A:$A,[1]Comparação!$AL$1,[1]Input!$E:$E,[1]Comparação!$AL$31,[1]Input!$F:$F,[1]Comparação!AL55)</f>
        <v>#VALUE!</v>
      </c>
      <c r="AO55" s="73" t="e">
        <f t="shared" si="16"/>
        <v>#VALUE!</v>
      </c>
      <c r="AP55" s="70" t="s">
        <v>38</v>
      </c>
      <c r="AQ55" s="71" t="e">
        <f>SUMIFS([1]Input!$AC:$AC,[1]Input!$A:$A,[1]Comparação!$AP$1,[1]Input!$E:$E,[1]Comparação!$AP$31,[1]Input!$F:$F,[1]Comparação!AP55)</f>
        <v>#VALUE!</v>
      </c>
      <c r="AR55" s="74" t="e">
        <f>SUMIFS([1]Input!$M:$M,[1]Input!$A:$A,[1]Comparação!$AP$1,[1]Input!$E:$E,[1]Comparação!$AP$31,[1]Input!$F:$F,[1]Comparação!AP55)</f>
        <v>#VALUE!</v>
      </c>
      <c r="AS55" s="73" t="e">
        <f t="shared" si="17"/>
        <v>#VALUE!</v>
      </c>
      <c r="AT55" s="70" t="s">
        <v>38</v>
      </c>
      <c r="AU55" s="71" t="e">
        <f>SUMIFS([1]Input!$AC:$AC,[1]Input!$A:$A,[1]Comparação!$AT$1,[1]Input!$E:$E,[1]Comparação!$AT$31,[1]Input!$F:$F,[1]Comparação!AT55)</f>
        <v>#VALUE!</v>
      </c>
      <c r="AV55" s="74" t="e">
        <f>SUMIFS([1]Input!$M:$M,[1]Input!$A:$A,[1]Comparação!$AT$1,[1]Input!$E:$E,[1]Comparação!$AT$31,[1]Input!$F:$F,[1]Comparação!AT55)</f>
        <v>#VALUE!</v>
      </c>
      <c r="AW55" s="73" t="e">
        <f t="shared" si="18"/>
        <v>#VALUE!</v>
      </c>
      <c r="AY55" s="70" t="s">
        <v>38</v>
      </c>
      <c r="AZ55" s="68" t="e">
        <f t="shared" si="19"/>
        <v>#DIV/0!</v>
      </c>
      <c r="BA55" s="68" t="e">
        <f t="shared" si="10"/>
        <v>#VALUE!</v>
      </c>
      <c r="BB55" s="68" t="e">
        <f t="shared" si="11"/>
        <v>#VALUE!</v>
      </c>
      <c r="BC55" s="88" t="e">
        <f t="shared" si="12"/>
        <v>#VALUE!</v>
      </c>
    </row>
    <row r="56" spans="2:55" hidden="1" outlineLevel="1" x14ac:dyDescent="0.3">
      <c r="B56" s="70" t="s">
        <v>52</v>
      </c>
      <c r="C56" s="71">
        <f>SUMIFS(Input!$AA:$AA,Input!$A:$A,Comparação!$B$1,Input!$E:$E,Comparação!$B$31,Input!$F:$F,Comparação!B56)</f>
        <v>0</v>
      </c>
      <c r="D56" s="72">
        <f>SUMIFS(Input!$K:$K,Input!$A:$A,Comparação!$B$1,Input!$E:$E,Comparação!$B$31,Input!$F:$F,Comparação!B56)</f>
        <v>0</v>
      </c>
      <c r="E56" s="73" t="str">
        <f t="shared" si="20"/>
        <v/>
      </c>
      <c r="F56" s="70" t="s">
        <v>52</v>
      </c>
      <c r="G56" s="71">
        <f>SUMIFS(Input!$AA:$AA,Input!$A:$A,$F$1,Input!$E:$E,$F$31,Input!$F:$F,Comparação!F56)</f>
        <v>0</v>
      </c>
      <c r="H56" s="74">
        <f>SUMIFS(Input!$K:$K,Input!$A:$A,$F$1,Input!$E:$E,$F$31,Input!$F:$F,Comparação!F56)</f>
        <v>0</v>
      </c>
      <c r="I56" s="73" t="str">
        <f t="shared" si="21"/>
        <v/>
      </c>
      <c r="J56" s="70" t="s">
        <v>52</v>
      </c>
      <c r="K56" s="71">
        <f>SUMIFS(Input!$AA:$AA,Input!$A:$A,$J$1,Input!$E:$E,Comparação!$J$31,Input!$F:$F,Comparação!J56)</f>
        <v>0</v>
      </c>
      <c r="L56" s="74">
        <f>SUMIFS(Input!$K:$K,Input!$A:$A,$J$1,Input!$E:$E,$J$31,Input!$F:$F,Comparação!J56)</f>
        <v>0</v>
      </c>
      <c r="M56" s="73" t="str">
        <f t="shared" si="22"/>
        <v/>
      </c>
      <c r="N56" s="70" t="s">
        <v>52</v>
      </c>
      <c r="O56" s="71">
        <f>SUMIFS(Input!$AA:$AA,Input!$A:$A,$N$1,Input!$E:$E,$N$31,Input!$F:$F,Comparação!N56)</f>
        <v>0</v>
      </c>
      <c r="P56" s="74">
        <f>SUMIFS(Input!$K:$K,Input!$A:$A,$N$1,Input!$E:$E,$N$31,Input!$F:$F,Comparação!N56)</f>
        <v>0</v>
      </c>
      <c r="Q56" s="73" t="str">
        <f t="shared" si="23"/>
        <v/>
      </c>
      <c r="R56" s="70" t="s">
        <v>52</v>
      </c>
      <c r="S56" s="71">
        <f>SUMIFS(Input!$AA:$AA,Input!$A:$A,$R$1,Input!$E:$E,Comparação!$R$31,Input!$F:$F,Comparação!R56)</f>
        <v>0</v>
      </c>
      <c r="T56" s="74">
        <f>SUMIFS(Input!$K:$K,Input!$A:$A,$R$1,Input!$E:$E,$R$31,Input!$F:$F,Comparação!R56)</f>
        <v>0</v>
      </c>
      <c r="U56" s="73" t="str">
        <f t="shared" si="25"/>
        <v/>
      </c>
      <c r="V56" s="70" t="s">
        <v>52</v>
      </c>
      <c r="W56" s="71" t="e">
        <f>SUMIFS([1]Input!$AC:$AC,[1]Input!$A:$A,[1]Comparação!$V$1,[1]Input!$E:$E,[1]Comparação!$V$31,[1]Input!$F:$F,[1]Comparação!V56)</f>
        <v>#VALUE!</v>
      </c>
      <c r="X56" s="74" t="e">
        <f>SUMIFS([1]Input!$M:$M,[1]Input!$A:$A,[1]Comparação!$V$1,[1]Input!$E:$E,[1]Comparação!$V$31,[1]Input!$F:$F,[1]Comparação!V56)</f>
        <v>#VALUE!</v>
      </c>
      <c r="Y56" s="73" t="e">
        <f t="shared" si="26"/>
        <v>#VALUE!</v>
      </c>
      <c r="Z56" s="70" t="s">
        <v>52</v>
      </c>
      <c r="AA56" s="71" t="e">
        <f>SUMIFS([1]Input!$AC:$AC,[1]Input!$A:$A,[1]Comparação!$Z$1,[1]Input!$E:$E,[1]Comparação!$Z$31,[1]Input!$F:$F,[1]Comparação!Z56)</f>
        <v>#VALUE!</v>
      </c>
      <c r="AB56" s="74" t="e">
        <f>SUMIFS([1]Input!$M:$M,[1]Input!$A:$A,[1]Comparação!$Z$1,[1]Input!$E:$E,[1]Comparação!$Z$31,[1]Input!$F:$F,[1]Comparação!Z56)</f>
        <v>#VALUE!</v>
      </c>
      <c r="AC56" s="73" t="e">
        <f t="shared" si="13"/>
        <v>#VALUE!</v>
      </c>
      <c r="AD56" s="70" t="s">
        <v>52</v>
      </c>
      <c r="AE56" s="71" t="e">
        <f>SUMIFS([1]Input!$AC:$AC,[1]Input!$A:$A,[1]Comparação!$AD$1,[1]Input!$E:$E,[1]Comparação!$AD$31,[1]Input!$F:$F,[1]Comparação!AD56)</f>
        <v>#VALUE!</v>
      </c>
      <c r="AF56" s="74" t="e">
        <f>SUMIFS([1]Input!$M:$M,[1]Input!$A:$A,[1]Comparação!$AD$1,[1]Input!$E:$E,[1]Comparação!$AD$31,[1]Input!$F:$F,[1]Comparação!AD56)</f>
        <v>#VALUE!</v>
      </c>
      <c r="AG56" s="73" t="e">
        <f t="shared" si="14"/>
        <v>#VALUE!</v>
      </c>
      <c r="AH56" s="70" t="s">
        <v>52</v>
      </c>
      <c r="AI56" s="71" t="e">
        <f>SUMIFS([1]Input!$AC:$AC,[1]Input!$A:$A,[1]Comparação!$AH$1,[1]Input!$E:$E,[1]Comparação!$AH$31,[1]Input!$F:$F,[1]Comparação!AH56)</f>
        <v>#VALUE!</v>
      </c>
      <c r="AJ56" s="74" t="e">
        <f>SUMIFS([1]Input!$M:$M,[1]Input!$A:$A,[1]Comparação!$AH$1,[1]Input!$E:$E,[1]Comparação!$AH$31,[1]Input!$F:$F,[1]Comparação!AH56)</f>
        <v>#VALUE!</v>
      </c>
      <c r="AK56" s="73" t="e">
        <f t="shared" si="15"/>
        <v>#VALUE!</v>
      </c>
      <c r="AL56" s="70" t="s">
        <v>52</v>
      </c>
      <c r="AM56" s="71" t="e">
        <f>SUMIFS([1]Input!$AC:$AC,[1]Input!$A:$A,[1]Comparação!$AL$1,[1]Input!$E:$E,[1]Comparação!$AL$31,[1]Input!$F:$F,[1]Comparação!AL56)</f>
        <v>#VALUE!</v>
      </c>
      <c r="AN56" s="74" t="e">
        <f>SUMIFS([1]Input!$M:$M,[1]Input!$A:$A,[1]Comparação!$AL$1,[1]Input!$E:$E,[1]Comparação!$AL$31,[1]Input!$F:$F,[1]Comparação!AL56)</f>
        <v>#VALUE!</v>
      </c>
      <c r="AO56" s="73" t="e">
        <f t="shared" si="16"/>
        <v>#VALUE!</v>
      </c>
      <c r="AP56" s="70" t="s">
        <v>52</v>
      </c>
      <c r="AQ56" s="71" t="e">
        <f>SUMIFS([1]Input!$AC:$AC,[1]Input!$A:$A,[1]Comparação!$AP$1,[1]Input!$E:$E,[1]Comparação!$AP$31,[1]Input!$F:$F,[1]Comparação!AP56)</f>
        <v>#VALUE!</v>
      </c>
      <c r="AR56" s="74" t="e">
        <f>SUMIFS([1]Input!$M:$M,[1]Input!$A:$A,[1]Comparação!$AP$1,[1]Input!$E:$E,[1]Comparação!$AP$31,[1]Input!$F:$F,[1]Comparação!AP56)</f>
        <v>#VALUE!</v>
      </c>
      <c r="AS56" s="73" t="e">
        <f t="shared" si="17"/>
        <v>#VALUE!</v>
      </c>
      <c r="AT56" s="70" t="s">
        <v>52</v>
      </c>
      <c r="AU56" s="71" t="e">
        <f>SUMIFS([1]Input!$AC:$AC,[1]Input!$A:$A,[1]Comparação!$AT$1,[1]Input!$E:$E,[1]Comparação!$AT$31,[1]Input!$F:$F,[1]Comparação!AT56)</f>
        <v>#VALUE!</v>
      </c>
      <c r="AV56" s="74" t="e">
        <f>SUMIFS([1]Input!$M:$M,[1]Input!$A:$A,[1]Comparação!$AT$1,[1]Input!$E:$E,[1]Comparação!$AT$31,[1]Input!$F:$F,[1]Comparação!AT56)</f>
        <v>#VALUE!</v>
      </c>
      <c r="AW56" s="73" t="e">
        <f t="shared" si="18"/>
        <v>#VALUE!</v>
      </c>
      <c r="AY56" s="70" t="s">
        <v>52</v>
      </c>
      <c r="AZ56" s="68" t="e">
        <f t="shared" si="19"/>
        <v>#DIV/0!</v>
      </c>
      <c r="BA56" s="68" t="e">
        <f t="shared" si="10"/>
        <v>#VALUE!</v>
      </c>
      <c r="BB56" s="68" t="e">
        <f t="shared" si="11"/>
        <v>#VALUE!</v>
      </c>
      <c r="BC56" s="88" t="e">
        <f t="shared" si="12"/>
        <v>#VALUE!</v>
      </c>
    </row>
    <row r="57" spans="2:55" hidden="1" outlineLevel="1" x14ac:dyDescent="0.3">
      <c r="B57" s="70" t="s">
        <v>23</v>
      </c>
      <c r="C57" s="71">
        <f>SUMIFS(Input!$AA:$AA,Input!$A:$A,Comparação!$B$1,Input!$E:$E,Comparação!$B$31,Input!$F:$F,Comparação!B57)</f>
        <v>0</v>
      </c>
      <c r="D57" s="72">
        <f>SUMIFS(Input!$K:$K,Input!$A:$A,Comparação!$B$1,Input!$E:$E,Comparação!$B$31,Input!$F:$F,Comparação!B57)</f>
        <v>0</v>
      </c>
      <c r="E57" s="73" t="str">
        <f t="shared" si="20"/>
        <v/>
      </c>
      <c r="F57" s="70" t="s">
        <v>23</v>
      </c>
      <c r="G57" s="71">
        <f>SUMIFS(Input!$AA:$AA,Input!$A:$A,$F$1,Input!$E:$E,$F$31,Input!$F:$F,Comparação!F57)</f>
        <v>0</v>
      </c>
      <c r="H57" s="74">
        <f>SUMIFS(Input!$K:$K,Input!$A:$A,$F$1,Input!$E:$E,$F$31,Input!$F:$F,Comparação!F57)</f>
        <v>0</v>
      </c>
      <c r="I57" s="73" t="str">
        <f t="shared" si="21"/>
        <v/>
      </c>
      <c r="J57" s="70" t="s">
        <v>23</v>
      </c>
      <c r="K57" s="71">
        <f>SUMIFS(Input!$AA:$AA,Input!$A:$A,$J$1,Input!$E:$E,Comparação!$J$31,Input!$F:$F,Comparação!J57)</f>
        <v>0</v>
      </c>
      <c r="L57" s="74">
        <f>SUMIFS(Input!$K:$K,Input!$A:$A,$J$1,Input!$E:$E,$J$31,Input!$F:$F,Comparação!J57)</f>
        <v>0</v>
      </c>
      <c r="M57" s="73" t="str">
        <f t="shared" si="22"/>
        <v/>
      </c>
      <c r="N57" s="70" t="s">
        <v>23</v>
      </c>
      <c r="O57" s="71">
        <f>SUMIFS(Input!$AA:$AA,Input!$A:$A,$N$1,Input!$E:$E,$N$31,Input!$F:$F,Comparação!N57)</f>
        <v>0</v>
      </c>
      <c r="P57" s="74">
        <f>SUMIFS(Input!$K:$K,Input!$A:$A,$N$1,Input!$E:$E,$N$31,Input!$F:$F,Comparação!N57)</f>
        <v>0</v>
      </c>
      <c r="Q57" s="73" t="str">
        <f t="shared" si="23"/>
        <v/>
      </c>
      <c r="R57" s="70" t="s">
        <v>23</v>
      </c>
      <c r="S57" s="71">
        <f>SUMIFS(Input!$AA:$AA,Input!$A:$A,$R$1,Input!$E:$E,Comparação!$R$31,Input!$F:$F,Comparação!R57)</f>
        <v>0</v>
      </c>
      <c r="T57" s="74">
        <f>SUMIFS(Input!$K:$K,Input!$A:$A,$R$1,Input!$E:$E,$R$31,Input!$F:$F,Comparação!R57)</f>
        <v>0</v>
      </c>
      <c r="U57" s="73" t="str">
        <f t="shared" si="25"/>
        <v/>
      </c>
      <c r="V57" s="70" t="s">
        <v>23</v>
      </c>
      <c r="W57" s="71" t="e">
        <f>SUMIFS([1]Input!$AC:$AC,[1]Input!$A:$A,[1]Comparação!$V$1,[1]Input!$E:$E,[1]Comparação!$V$31,[1]Input!$F:$F,[1]Comparação!V57)</f>
        <v>#VALUE!</v>
      </c>
      <c r="X57" s="74" t="e">
        <f>SUMIFS([1]Input!$M:$M,[1]Input!$A:$A,[1]Comparação!$V$1,[1]Input!$E:$E,[1]Comparação!$V$31,[1]Input!$F:$F,[1]Comparação!V57)</f>
        <v>#VALUE!</v>
      </c>
      <c r="Y57" s="73" t="e">
        <f t="shared" si="26"/>
        <v>#VALUE!</v>
      </c>
      <c r="Z57" s="70" t="s">
        <v>23</v>
      </c>
      <c r="AA57" s="71" t="e">
        <f>SUMIFS([1]Input!$AC:$AC,[1]Input!$A:$A,[1]Comparação!$Z$1,[1]Input!$E:$E,[1]Comparação!$Z$31,[1]Input!$F:$F,[1]Comparação!Z57)</f>
        <v>#VALUE!</v>
      </c>
      <c r="AB57" s="74" t="e">
        <f>SUMIFS([1]Input!$M:$M,[1]Input!$A:$A,[1]Comparação!$Z$1,[1]Input!$E:$E,[1]Comparação!$Z$31,[1]Input!$F:$F,[1]Comparação!Z57)</f>
        <v>#VALUE!</v>
      </c>
      <c r="AC57" s="73" t="e">
        <f t="shared" si="13"/>
        <v>#VALUE!</v>
      </c>
      <c r="AD57" s="70" t="s">
        <v>23</v>
      </c>
      <c r="AE57" s="71" t="e">
        <f>SUMIFS([1]Input!$AC:$AC,[1]Input!$A:$A,[1]Comparação!$AD$1,[1]Input!$E:$E,[1]Comparação!$AD$31,[1]Input!$F:$F,[1]Comparação!AD57)</f>
        <v>#VALUE!</v>
      </c>
      <c r="AF57" s="74" t="e">
        <f>SUMIFS([1]Input!$M:$M,[1]Input!$A:$A,[1]Comparação!$AD$1,[1]Input!$E:$E,[1]Comparação!$AD$31,[1]Input!$F:$F,[1]Comparação!AD57)</f>
        <v>#VALUE!</v>
      </c>
      <c r="AG57" s="73" t="e">
        <f t="shared" si="14"/>
        <v>#VALUE!</v>
      </c>
      <c r="AH57" s="70" t="s">
        <v>23</v>
      </c>
      <c r="AI57" s="71" t="e">
        <f>SUMIFS([1]Input!$AC:$AC,[1]Input!$A:$A,[1]Comparação!$AH$1,[1]Input!$E:$E,[1]Comparação!$AH$31,[1]Input!$F:$F,[1]Comparação!AH57)</f>
        <v>#VALUE!</v>
      </c>
      <c r="AJ57" s="74" t="e">
        <f>SUMIFS([1]Input!$M:$M,[1]Input!$A:$A,[1]Comparação!$AH$1,[1]Input!$E:$E,[1]Comparação!$AH$31,[1]Input!$F:$F,[1]Comparação!AH57)</f>
        <v>#VALUE!</v>
      </c>
      <c r="AK57" s="73" t="e">
        <f t="shared" si="15"/>
        <v>#VALUE!</v>
      </c>
      <c r="AL57" s="70" t="s">
        <v>23</v>
      </c>
      <c r="AM57" s="71" t="e">
        <f>SUMIFS([1]Input!$AC:$AC,[1]Input!$A:$A,[1]Comparação!$AL$1,[1]Input!$E:$E,[1]Comparação!$AL$31,[1]Input!$F:$F,[1]Comparação!AL57)</f>
        <v>#VALUE!</v>
      </c>
      <c r="AN57" s="74" t="e">
        <f>SUMIFS([1]Input!$M:$M,[1]Input!$A:$A,[1]Comparação!$AL$1,[1]Input!$E:$E,[1]Comparação!$AL$31,[1]Input!$F:$F,[1]Comparação!AL57)</f>
        <v>#VALUE!</v>
      </c>
      <c r="AO57" s="73" t="e">
        <f t="shared" si="16"/>
        <v>#VALUE!</v>
      </c>
      <c r="AP57" s="70" t="s">
        <v>23</v>
      </c>
      <c r="AQ57" s="71" t="e">
        <f>SUMIFS([1]Input!$AC:$AC,[1]Input!$A:$A,[1]Comparação!$AP$1,[1]Input!$E:$E,[1]Comparação!$AP$31,[1]Input!$F:$F,[1]Comparação!AP57)</f>
        <v>#VALUE!</v>
      </c>
      <c r="AR57" s="74" t="e">
        <f>SUMIFS([1]Input!$M:$M,[1]Input!$A:$A,[1]Comparação!$AP$1,[1]Input!$E:$E,[1]Comparação!$AP$31,[1]Input!$F:$F,[1]Comparação!AP57)</f>
        <v>#VALUE!</v>
      </c>
      <c r="AS57" s="73" t="e">
        <f t="shared" si="17"/>
        <v>#VALUE!</v>
      </c>
      <c r="AT57" s="70" t="s">
        <v>23</v>
      </c>
      <c r="AU57" s="71" t="e">
        <f>SUMIFS([1]Input!$AC:$AC,[1]Input!$A:$A,[1]Comparação!$AT$1,[1]Input!$E:$E,[1]Comparação!$AT$31,[1]Input!$F:$F,[1]Comparação!AT57)</f>
        <v>#VALUE!</v>
      </c>
      <c r="AV57" s="74" t="e">
        <f>SUMIFS([1]Input!$M:$M,[1]Input!$A:$A,[1]Comparação!$AT$1,[1]Input!$E:$E,[1]Comparação!$AT$31,[1]Input!$F:$F,[1]Comparação!AT57)</f>
        <v>#VALUE!</v>
      </c>
      <c r="AW57" s="73" t="e">
        <f t="shared" si="18"/>
        <v>#VALUE!</v>
      </c>
      <c r="AY57" s="70" t="s">
        <v>23</v>
      </c>
      <c r="AZ57" s="68" t="e">
        <f t="shared" si="19"/>
        <v>#DIV/0!</v>
      </c>
      <c r="BA57" s="68" t="e">
        <f t="shared" si="10"/>
        <v>#VALUE!</v>
      </c>
      <c r="BB57" s="68" t="e">
        <f t="shared" si="11"/>
        <v>#VALUE!</v>
      </c>
      <c r="BC57" s="88" t="e">
        <f t="shared" si="12"/>
        <v>#VALUE!</v>
      </c>
    </row>
    <row r="58" spans="2:55" hidden="1" outlineLevel="1" x14ac:dyDescent="0.3">
      <c r="B58" s="70" t="s">
        <v>24</v>
      </c>
      <c r="C58" s="71">
        <f>SUMIFS(Input!$AA:$AA,Input!$A:$A,Comparação!$B$1,Input!$E:$E,Comparação!$B$31,Input!$F:$F,Comparação!B58)</f>
        <v>0</v>
      </c>
      <c r="D58" s="72">
        <f>SUMIFS(Input!$K:$K,Input!$A:$A,Comparação!$B$1,Input!$E:$E,Comparação!$B$31,Input!$F:$F,Comparação!B58)</f>
        <v>0</v>
      </c>
      <c r="E58" s="73" t="str">
        <f t="shared" si="20"/>
        <v/>
      </c>
      <c r="F58" s="70" t="s">
        <v>24</v>
      </c>
      <c r="G58" s="71">
        <f>SUMIFS(Input!$AA:$AA,Input!$A:$A,$F$1,Input!$E:$E,$F$31,Input!$F:$F,Comparação!F58)</f>
        <v>0</v>
      </c>
      <c r="H58" s="74">
        <f>SUMIFS(Input!$K:$K,Input!$A:$A,$F$1,Input!$E:$E,$F$31,Input!$F:$F,Comparação!F58)</f>
        <v>0</v>
      </c>
      <c r="I58" s="73" t="str">
        <f t="shared" si="21"/>
        <v/>
      </c>
      <c r="J58" s="70" t="s">
        <v>24</v>
      </c>
      <c r="K58" s="71">
        <f>SUMIFS(Input!$AA:$AA,Input!$A:$A,$J$1,Input!$E:$E,Comparação!$J$31,Input!$F:$F,Comparação!J58)</f>
        <v>0</v>
      </c>
      <c r="L58" s="74">
        <f>SUMIFS(Input!$K:$K,Input!$A:$A,$J$1,Input!$E:$E,$J$31,Input!$F:$F,Comparação!J58)</f>
        <v>0</v>
      </c>
      <c r="M58" s="73" t="str">
        <f t="shared" si="22"/>
        <v/>
      </c>
      <c r="N58" s="70" t="s">
        <v>24</v>
      </c>
      <c r="O58" s="71">
        <f>SUMIFS(Input!$AA:$AA,Input!$A:$A,$N$1,Input!$E:$E,$N$31,Input!$F:$F,Comparação!N58)</f>
        <v>0</v>
      </c>
      <c r="P58" s="74">
        <f>SUMIFS(Input!$K:$K,Input!$A:$A,$N$1,Input!$E:$E,$N$31,Input!$F:$F,Comparação!N58)</f>
        <v>0</v>
      </c>
      <c r="Q58" s="73" t="str">
        <f t="shared" si="23"/>
        <v/>
      </c>
      <c r="R58" s="70" t="s">
        <v>24</v>
      </c>
      <c r="S58" s="71">
        <f>SUMIFS(Input!$AA:$AA,Input!$A:$A,$R$1,Input!$E:$E,Comparação!$R$31,Input!$F:$F,Comparação!R58)</f>
        <v>0</v>
      </c>
      <c r="T58" s="74">
        <f>SUMIFS(Input!$K:$K,Input!$A:$A,$R$1,Input!$E:$E,$R$31,Input!$F:$F,Comparação!R58)</f>
        <v>0</v>
      </c>
      <c r="U58" s="73" t="str">
        <f t="shared" si="25"/>
        <v/>
      </c>
      <c r="V58" s="70" t="s">
        <v>24</v>
      </c>
      <c r="W58" s="71" t="e">
        <f>SUMIFS([1]Input!$AC:$AC,[1]Input!$A:$A,[1]Comparação!$V$1,[1]Input!$E:$E,[1]Comparação!$V$31,[1]Input!$F:$F,[1]Comparação!V58)</f>
        <v>#VALUE!</v>
      </c>
      <c r="X58" s="74" t="e">
        <f>SUMIFS([1]Input!$M:$M,[1]Input!$A:$A,[1]Comparação!$V$1,[1]Input!$E:$E,[1]Comparação!$V$31,[1]Input!$F:$F,[1]Comparação!V58)</f>
        <v>#VALUE!</v>
      </c>
      <c r="Y58" s="73" t="e">
        <f t="shared" si="26"/>
        <v>#VALUE!</v>
      </c>
      <c r="Z58" s="70" t="s">
        <v>24</v>
      </c>
      <c r="AA58" s="71" t="e">
        <f>SUMIFS([1]Input!$AC:$AC,[1]Input!$A:$A,[1]Comparação!$Z$1,[1]Input!$E:$E,[1]Comparação!$Z$31,[1]Input!$F:$F,[1]Comparação!Z58)</f>
        <v>#VALUE!</v>
      </c>
      <c r="AB58" s="74" t="e">
        <f>SUMIFS([1]Input!$M:$M,[1]Input!$A:$A,[1]Comparação!$Z$1,[1]Input!$E:$E,[1]Comparação!$Z$31,[1]Input!$F:$F,[1]Comparação!Z58)</f>
        <v>#VALUE!</v>
      </c>
      <c r="AC58" s="73" t="e">
        <f t="shared" si="13"/>
        <v>#VALUE!</v>
      </c>
      <c r="AD58" s="70" t="s">
        <v>24</v>
      </c>
      <c r="AE58" s="71" t="e">
        <f>SUMIFS([1]Input!$AC:$AC,[1]Input!$A:$A,[1]Comparação!$AD$1,[1]Input!$E:$E,[1]Comparação!$AD$31,[1]Input!$F:$F,[1]Comparação!AD58)</f>
        <v>#VALUE!</v>
      </c>
      <c r="AF58" s="74" t="e">
        <f>SUMIFS([1]Input!$M:$M,[1]Input!$A:$A,[1]Comparação!$AD$1,[1]Input!$E:$E,[1]Comparação!$AD$31,[1]Input!$F:$F,[1]Comparação!AD58)</f>
        <v>#VALUE!</v>
      </c>
      <c r="AG58" s="73" t="e">
        <f t="shared" si="14"/>
        <v>#VALUE!</v>
      </c>
      <c r="AH58" s="70" t="s">
        <v>24</v>
      </c>
      <c r="AI58" s="71" t="e">
        <f>SUMIFS([1]Input!$AC:$AC,[1]Input!$A:$A,[1]Comparação!$AH$1,[1]Input!$E:$E,[1]Comparação!$AH$31,[1]Input!$F:$F,[1]Comparação!AH58)</f>
        <v>#VALUE!</v>
      </c>
      <c r="AJ58" s="74" t="e">
        <f>SUMIFS([1]Input!$M:$M,[1]Input!$A:$A,[1]Comparação!$AH$1,[1]Input!$E:$E,[1]Comparação!$AH$31,[1]Input!$F:$F,[1]Comparação!AH58)</f>
        <v>#VALUE!</v>
      </c>
      <c r="AK58" s="73" t="e">
        <f t="shared" si="15"/>
        <v>#VALUE!</v>
      </c>
      <c r="AL58" s="70" t="s">
        <v>24</v>
      </c>
      <c r="AM58" s="71" t="e">
        <f>SUMIFS([1]Input!$AC:$AC,[1]Input!$A:$A,[1]Comparação!$AL$1,[1]Input!$E:$E,[1]Comparação!$AL$31,[1]Input!$F:$F,[1]Comparação!AL58)</f>
        <v>#VALUE!</v>
      </c>
      <c r="AN58" s="74" t="e">
        <f>SUMIFS([1]Input!$M:$M,[1]Input!$A:$A,[1]Comparação!$AL$1,[1]Input!$E:$E,[1]Comparação!$AL$31,[1]Input!$F:$F,[1]Comparação!AL58)</f>
        <v>#VALUE!</v>
      </c>
      <c r="AO58" s="73" t="e">
        <f t="shared" si="16"/>
        <v>#VALUE!</v>
      </c>
      <c r="AP58" s="70" t="s">
        <v>24</v>
      </c>
      <c r="AQ58" s="71" t="e">
        <f>SUMIFS([1]Input!$AC:$AC,[1]Input!$A:$A,[1]Comparação!$AP$1,[1]Input!$E:$E,[1]Comparação!$AP$31,[1]Input!$F:$F,[1]Comparação!AP58)</f>
        <v>#VALUE!</v>
      </c>
      <c r="AR58" s="74" t="e">
        <f>SUMIFS([1]Input!$M:$M,[1]Input!$A:$A,[1]Comparação!$AP$1,[1]Input!$E:$E,[1]Comparação!$AP$31,[1]Input!$F:$F,[1]Comparação!AP58)</f>
        <v>#VALUE!</v>
      </c>
      <c r="AS58" s="73" t="e">
        <f t="shared" si="17"/>
        <v>#VALUE!</v>
      </c>
      <c r="AT58" s="70" t="s">
        <v>24</v>
      </c>
      <c r="AU58" s="71" t="e">
        <f>SUMIFS([1]Input!$AC:$AC,[1]Input!$A:$A,[1]Comparação!$AT$1,[1]Input!$E:$E,[1]Comparação!$AT$31,[1]Input!$F:$F,[1]Comparação!AT58)</f>
        <v>#VALUE!</v>
      </c>
      <c r="AV58" s="74" t="e">
        <f>SUMIFS([1]Input!$M:$M,[1]Input!$A:$A,[1]Comparação!$AT$1,[1]Input!$E:$E,[1]Comparação!$AT$31,[1]Input!$F:$F,[1]Comparação!AT58)</f>
        <v>#VALUE!</v>
      </c>
      <c r="AW58" s="73" t="e">
        <f t="shared" si="18"/>
        <v>#VALUE!</v>
      </c>
      <c r="AY58" s="70" t="s">
        <v>24</v>
      </c>
      <c r="AZ58" s="68" t="e">
        <f t="shared" si="19"/>
        <v>#DIV/0!</v>
      </c>
      <c r="BA58" s="68" t="e">
        <f t="shared" si="10"/>
        <v>#VALUE!</v>
      </c>
      <c r="BB58" s="68" t="e">
        <f t="shared" si="11"/>
        <v>#VALUE!</v>
      </c>
      <c r="BC58" s="88" t="e">
        <f t="shared" si="12"/>
        <v>#VALUE!</v>
      </c>
    </row>
    <row r="59" spans="2:55" ht="15" hidden="1" outlineLevel="1" thickBot="1" x14ac:dyDescent="0.35">
      <c r="B59" s="76" t="s">
        <v>40</v>
      </c>
      <c r="C59" s="71">
        <f>SUMIFS(Input!$AA:$AA,Input!$A:$A,Comparação!$B$1,Input!$E:$E,Comparação!$B$31,Input!$F:$F,Comparação!B59)</f>
        <v>0</v>
      </c>
      <c r="D59" s="72">
        <f>SUMIFS(Input!$K:$K,Input!$A:$A,Comparação!$B$1,Input!$E:$E,Comparação!$B$31,Input!$F:$F,Comparação!B59)</f>
        <v>0</v>
      </c>
      <c r="E59" s="77"/>
      <c r="F59" s="76" t="s">
        <v>40</v>
      </c>
      <c r="G59" s="71">
        <f>SUMIFS(Input!$AA:$AA,Input!$A:$A,$F$1,Input!$E:$E,$F$31,Input!$F:$F,Comparação!F59)</f>
        <v>0</v>
      </c>
      <c r="H59" s="74">
        <f>SUMIFS(Input!$K:$K,Input!$A:$A,$F$1,Input!$E:$E,$F$31,Input!$F:$F,Comparação!F59)</f>
        <v>0</v>
      </c>
      <c r="I59" s="77"/>
      <c r="J59" s="76" t="s">
        <v>40</v>
      </c>
      <c r="K59" s="71">
        <f>SUMIFS(Input!$AA:$AA,Input!$A:$A,$J$1,Input!$E:$E,Comparação!$J$31,Input!$F:$F,Comparação!J59)</f>
        <v>0</v>
      </c>
      <c r="L59" s="74">
        <f>SUMIFS(Input!$K:$K,Input!$A:$A,$J$1,Input!$E:$E,$J$31,Input!$F:$F,Comparação!J59)</f>
        <v>0</v>
      </c>
      <c r="M59" s="77"/>
      <c r="N59" s="76" t="s">
        <v>40</v>
      </c>
      <c r="O59" s="71">
        <f>SUMIFS(Input!$AA:$AA,Input!$A:$A,$N$1,Input!$E:$E,$N$31,Input!$F:$F,Comparação!N59)</f>
        <v>0</v>
      </c>
      <c r="P59" s="74">
        <f>SUMIFS(Input!$K:$K,Input!$A:$A,$N$1,Input!$E:$E,$N$31,Input!$F:$F,Comparação!N59)</f>
        <v>0</v>
      </c>
      <c r="Q59" s="73"/>
      <c r="R59" s="76" t="s">
        <v>40</v>
      </c>
      <c r="S59" s="71">
        <f>SUMIFS(Input!$AA:$AA,Input!$A:$A,$R$1,Input!$E:$E,Comparação!$R$31,Input!$F:$F,Comparação!R59)</f>
        <v>0</v>
      </c>
      <c r="T59" s="74">
        <f>SUMIFS(Input!$K:$K,Input!$A:$A,$R$1,Input!$E:$E,$R$31,Input!$F:$F,Comparação!R59)</f>
        <v>0</v>
      </c>
      <c r="U59" s="77"/>
      <c r="V59" s="76" t="s">
        <v>40</v>
      </c>
      <c r="W59" s="71" t="e">
        <f>SUMIFS([1]Input!$AC:$AC,[1]Input!$A:$A,[1]Comparação!$V$1,[1]Input!$E:$E,[1]Comparação!$V$31,[1]Input!$F:$F,[1]Comparação!V59)</f>
        <v>#VALUE!</v>
      </c>
      <c r="X59" s="74" t="e">
        <f>SUMIFS([1]Input!$M:$M,[1]Input!$A:$A,[1]Comparação!$V$1,[1]Input!$E:$E,[1]Comparação!$V$31,[1]Input!$F:$F,[1]Comparação!V59)</f>
        <v>#VALUE!</v>
      </c>
      <c r="Y59" s="77"/>
      <c r="Z59" s="76" t="s">
        <v>40</v>
      </c>
      <c r="AA59" s="71" t="e">
        <f>SUMIFS([1]Input!$AC:$AC,[1]Input!$A:$A,[1]Comparação!$Z$1,[1]Input!$E:$E,[1]Comparação!$Z$31,[1]Input!$F:$F,[1]Comparação!Z59)</f>
        <v>#VALUE!</v>
      </c>
      <c r="AB59" s="74" t="e">
        <f>SUMIFS([1]Input!$M:$M,[1]Input!$A:$A,[1]Comparação!$Z$1,[1]Input!$E:$E,[1]Comparação!$Z$31,[1]Input!$F:$F,[1]Comparação!Z59)</f>
        <v>#VALUE!</v>
      </c>
      <c r="AC59" s="73" t="e">
        <f t="shared" si="13"/>
        <v>#VALUE!</v>
      </c>
      <c r="AD59" s="76" t="s">
        <v>40</v>
      </c>
      <c r="AE59" s="71" t="e">
        <f>SUMIFS([1]Input!$AC:$AC,[1]Input!$A:$A,[1]Comparação!$AD$1,[1]Input!$E:$E,[1]Comparação!$AD$31,[1]Input!$F:$F,[1]Comparação!AD59)</f>
        <v>#VALUE!</v>
      </c>
      <c r="AF59" s="74" t="e">
        <f>SUMIFS([1]Input!$M:$M,[1]Input!$A:$A,[1]Comparação!$AD$1,[1]Input!$E:$E,[1]Comparação!$AD$31,[1]Input!$F:$F,[1]Comparação!AD59)</f>
        <v>#VALUE!</v>
      </c>
      <c r="AG59" s="73" t="e">
        <f t="shared" si="14"/>
        <v>#VALUE!</v>
      </c>
      <c r="AH59" s="76" t="s">
        <v>40</v>
      </c>
      <c r="AI59" s="71" t="e">
        <f>SUMIFS([1]Input!$AC:$AC,[1]Input!$A:$A,[1]Comparação!$AH$1,[1]Input!$E:$E,[1]Comparação!$AH$31,[1]Input!$F:$F,[1]Comparação!AH59)</f>
        <v>#VALUE!</v>
      </c>
      <c r="AJ59" s="74" t="e">
        <f>SUMIFS([1]Input!$M:$M,[1]Input!$A:$A,[1]Comparação!$AH$1,[1]Input!$E:$E,[1]Comparação!$AH$31,[1]Input!$F:$F,[1]Comparação!AH59)</f>
        <v>#VALUE!</v>
      </c>
      <c r="AK59" s="73" t="e">
        <f t="shared" si="15"/>
        <v>#VALUE!</v>
      </c>
      <c r="AL59" s="76" t="s">
        <v>40</v>
      </c>
      <c r="AM59" s="71" t="e">
        <f>SUMIFS([1]Input!$AC:$AC,[1]Input!$A:$A,[1]Comparação!$AL$1,[1]Input!$E:$E,[1]Comparação!$AL$31,[1]Input!$F:$F,[1]Comparação!AL59)</f>
        <v>#VALUE!</v>
      </c>
      <c r="AN59" s="74" t="e">
        <f>SUMIFS([1]Input!$M:$M,[1]Input!$A:$A,[1]Comparação!$AL$1,[1]Input!$E:$E,[1]Comparação!$AL$31,[1]Input!$F:$F,[1]Comparação!AL59)</f>
        <v>#VALUE!</v>
      </c>
      <c r="AO59" s="73" t="e">
        <f t="shared" si="16"/>
        <v>#VALUE!</v>
      </c>
      <c r="AP59" s="76" t="s">
        <v>40</v>
      </c>
      <c r="AQ59" s="71" t="e">
        <f>SUMIFS([1]Input!$AC:$AC,[1]Input!$A:$A,[1]Comparação!$AP$1,[1]Input!$E:$E,[1]Comparação!$AP$31,[1]Input!$F:$F,[1]Comparação!AP59)</f>
        <v>#VALUE!</v>
      </c>
      <c r="AR59" s="74" t="e">
        <f>SUMIFS([1]Input!$M:$M,[1]Input!$A:$A,[1]Comparação!$AP$1,[1]Input!$E:$E,[1]Comparação!$AP$31,[1]Input!$F:$F,[1]Comparação!AP59)</f>
        <v>#VALUE!</v>
      </c>
      <c r="AS59" s="73" t="e">
        <f t="shared" si="17"/>
        <v>#VALUE!</v>
      </c>
      <c r="AT59" s="76" t="s">
        <v>40</v>
      </c>
      <c r="AU59" s="71" t="e">
        <f>SUMIFS([1]Input!$AC:$AC,[1]Input!$A:$A,[1]Comparação!$AT$1,[1]Input!$E:$E,[1]Comparação!$AT$31,[1]Input!$F:$F,[1]Comparação!AT59)</f>
        <v>#VALUE!</v>
      </c>
      <c r="AV59" s="74" t="e">
        <f>SUMIFS([1]Input!$M:$M,[1]Input!$A:$A,[1]Comparação!$AT$1,[1]Input!$E:$E,[1]Comparação!$AT$31,[1]Input!$F:$F,[1]Comparação!AT59)</f>
        <v>#VALUE!</v>
      </c>
      <c r="AW59" s="73" t="e">
        <f t="shared" si="18"/>
        <v>#VALUE!</v>
      </c>
      <c r="AY59" s="76" t="s">
        <v>40</v>
      </c>
      <c r="AZ59" s="68" t="e">
        <f t="shared" si="19"/>
        <v>#DIV/0!</v>
      </c>
      <c r="BA59" s="68" t="e">
        <f t="shared" si="10"/>
        <v>#DIV/0!</v>
      </c>
      <c r="BB59" s="68" t="e">
        <f t="shared" si="11"/>
        <v>#VALUE!</v>
      </c>
      <c r="BC59" s="88" t="e">
        <f t="shared" si="12"/>
        <v>#VALUE!</v>
      </c>
    </row>
    <row r="60" spans="2:55" ht="15" collapsed="1" thickBot="1" x14ac:dyDescent="0.35">
      <c r="B60" s="82" t="s">
        <v>11</v>
      </c>
      <c r="C60" s="79">
        <f>SUMIFS(Input!$AA:$AA,Input!$A:$A,B1,Input!$E:$E,Comparação!B60)</f>
        <v>586</v>
      </c>
      <c r="D60" s="80">
        <f>SUMIFS(Input!$K:$K,Input!$A:$A,B1,Input!$E:$E,Comparação!B60)</f>
        <v>1999650.0699999998</v>
      </c>
      <c r="E60" s="87">
        <f>D60/C60</f>
        <v>3412.3721331058018</v>
      </c>
      <c r="F60" s="82" t="s">
        <v>11</v>
      </c>
      <c r="G60" s="79">
        <f>SUMIFS(Input!$AA:$AA,Input!$A:$A,Comparação!F1,Input!$E:$E,Comparação!F60)</f>
        <v>734</v>
      </c>
      <c r="H60" s="80">
        <f>SUMIFS(Input!$K:$K,Input!$A:$A,Comparação!F1,Input!$E:$E,Comparação!F60)</f>
        <v>2247267.77</v>
      </c>
      <c r="I60" s="81">
        <f>H60/G60</f>
        <v>3061.6727111716623</v>
      </c>
      <c r="J60" s="82" t="s">
        <v>11</v>
      </c>
      <c r="K60" s="79">
        <f>SUMIFS(Input!$AA:$AA,Input!$A:$A,Comparação!J1,Input!$E:$E,Comparação!J60)</f>
        <v>925</v>
      </c>
      <c r="L60" s="80">
        <f>SUMIFS(Input!$K:$K,Input!$A:$A,Comparação!J1,Input!$E:$E,Comparação!J60)</f>
        <v>2607175.7200000002</v>
      </c>
      <c r="M60" s="87">
        <f>L60/K60</f>
        <v>2818.568345945946</v>
      </c>
      <c r="N60" s="82" t="s">
        <v>11</v>
      </c>
      <c r="O60" s="83">
        <f>SUMIFS(Input!$AA:$AA,Input!$A:$A,N1,Input!$E:$E,Comparação!N60)</f>
        <v>801</v>
      </c>
      <c r="P60" s="84">
        <f>SUMIFS(Input!$K:$K,Input!$A:$A,Comparação!N1,Input!$E:$E,Comparação!N60)</f>
        <v>2504369.4499999993</v>
      </c>
      <c r="Q60" s="85">
        <f>P60/O60</f>
        <v>3126.5536204744062</v>
      </c>
      <c r="R60" s="86" t="s">
        <v>11</v>
      </c>
      <c r="S60" s="65">
        <f>SUMIFS(Input!$AA:$AA,Input!$A:$A,Comparação!R1,Input!$E:$E,Comparação!R60)</f>
        <v>377</v>
      </c>
      <c r="T60" s="66">
        <f>SUMIFS(Input!$K:$K,Input!$A:$A,Comparação!R1,Input!$E:$E,Comparação!R60)</f>
        <v>1155570.7899999998</v>
      </c>
      <c r="U60" s="67">
        <f>T60/S60</f>
        <v>3065.1745092838191</v>
      </c>
      <c r="V60" s="86" t="s">
        <v>11</v>
      </c>
      <c r="W60" s="79" t="e">
        <f>SUMIFS([1]Input!$AC:$AC,[1]Input!$A:$A,[1]Comparação!V1,[1]Input!$E:$E,[1]Comparação!V60)</f>
        <v>#VALUE!</v>
      </c>
      <c r="X60" s="80" t="e">
        <f>SUMIFS([1]Input!$M:$M,[1]Input!$A:$A,[1]Comparação!$V$1,[1]Input!$E:$E,[1]Comparação!V60)</f>
        <v>#VALUE!</v>
      </c>
      <c r="Y60" s="87" t="e">
        <f>X60/W60</f>
        <v>#VALUE!</v>
      </c>
      <c r="Z60" s="86" t="s">
        <v>11</v>
      </c>
      <c r="AA60" s="79" t="e">
        <f>SUMIFS([1]Input!$AC:$AC,[1]Input!$A:$A,[1]Comparação!Z1,[1]Input!$E:$E,[1]Comparação!Z60)</f>
        <v>#VALUE!</v>
      </c>
      <c r="AB60" s="80" t="e">
        <f>SUMIFS([1]Input!$M:$M,[1]Input!$A:$A,[1]Comparação!$Z$1,[1]Input!$E:$E,[1]Comparação!Z60)</f>
        <v>#VALUE!</v>
      </c>
      <c r="AC60" s="87" t="e">
        <f>AB60/AA60</f>
        <v>#VALUE!</v>
      </c>
      <c r="AD60" s="86" t="s">
        <v>11</v>
      </c>
      <c r="AE60" s="79" t="e">
        <f>SUMIFS([1]Input!$AC:$AC,[1]Input!$A:$A,[1]Comparação!AD1,[1]Input!$E:$E,[1]Comparação!AD60)</f>
        <v>#VALUE!</v>
      </c>
      <c r="AF60" s="80" t="e">
        <f>SUMIFS([1]Input!$M:$M,[1]Input!$A:$A,[1]Comparação!$AD$1,[1]Input!$E:$E,[1]Comparação!AD60)</f>
        <v>#VALUE!</v>
      </c>
      <c r="AG60" s="87" t="e">
        <f>AF60/AE60</f>
        <v>#VALUE!</v>
      </c>
      <c r="AH60" s="86" t="s">
        <v>11</v>
      </c>
      <c r="AI60" s="79" t="e">
        <f>SUMIFS([1]Input!$AC:$AC,[1]Input!$A:$A,[1]Comparação!AH1,[1]Input!$E:$E,[1]Comparação!AH60)</f>
        <v>#VALUE!</v>
      </c>
      <c r="AJ60" s="80" t="e">
        <f>SUMIFS([1]Input!$M:$M,[1]Input!$A:$A,[1]Comparação!$AH$1,[1]Input!$E:$E,[1]Comparação!AH60)</f>
        <v>#VALUE!</v>
      </c>
      <c r="AK60" s="87" t="e">
        <f>AJ60/AI60</f>
        <v>#VALUE!</v>
      </c>
      <c r="AL60" s="86" t="s">
        <v>11</v>
      </c>
      <c r="AM60" s="79" t="e">
        <f>SUMIFS([1]Input!$AC:$AC,[1]Input!$A:$A,[1]Comparação!AL1,[1]Input!$E:$E,[1]Comparação!AL60)</f>
        <v>#VALUE!</v>
      </c>
      <c r="AN60" s="80" t="e">
        <f>SUMIFS([1]Input!$M:$M,[1]Input!$A:$A,[1]Comparação!$AL$1,[1]Input!$E:$E,[1]Comparação!AL60)</f>
        <v>#VALUE!</v>
      </c>
      <c r="AO60" s="87" t="e">
        <f>AN60/AM60</f>
        <v>#VALUE!</v>
      </c>
      <c r="AP60" s="86" t="s">
        <v>11</v>
      </c>
      <c r="AQ60" s="79" t="e">
        <f>SUMIFS([1]Input!$AC:$AC,[1]Input!$A:$A,[1]Comparação!AP1,[1]Input!$E:$E,[1]Comparação!AP60)</f>
        <v>#VALUE!</v>
      </c>
      <c r="AR60" s="80" t="e">
        <f>SUMIFS([1]Input!$M:$M,[1]Input!$A:$A,[1]Comparação!$AP$1,[1]Input!$E:$E,[1]Comparação!AP60)</f>
        <v>#VALUE!</v>
      </c>
      <c r="AS60" s="87" t="e">
        <f>AR60/AQ60</f>
        <v>#VALUE!</v>
      </c>
      <c r="AT60" s="86" t="s">
        <v>11</v>
      </c>
      <c r="AU60" s="79" t="e">
        <f>SUMIFS([1]Input!$AC:$AC,[1]Input!$A:$A,[1]Comparação!AT1,[1]Input!$E:$E,[1]Comparação!AT60)</f>
        <v>#VALUE!</v>
      </c>
      <c r="AV60" s="80" t="e">
        <f>SUMIFS([1]Input!$M:$M,[1]Input!$A:$A,[1]Comparação!$AT$1,[1]Input!$E:$E,[1]Comparação!AT60)</f>
        <v>#VALUE!</v>
      </c>
      <c r="AW60" s="87" t="e">
        <f>AV60/AU60</f>
        <v>#VALUE!</v>
      </c>
      <c r="AY60" s="86" t="s">
        <v>11</v>
      </c>
      <c r="AZ60" s="68">
        <f>AVERAGE(E60,I60,M60)</f>
        <v>3097.5377300744699</v>
      </c>
      <c r="BA60" s="68" t="e">
        <f t="shared" si="10"/>
        <v>#VALUE!</v>
      </c>
      <c r="BB60" s="68" t="e">
        <f t="shared" si="11"/>
        <v>#VALUE!</v>
      </c>
      <c r="BC60" s="88" t="e">
        <f t="shared" si="12"/>
        <v>#VALUE!</v>
      </c>
    </row>
    <row r="61" spans="2:55" hidden="1" outlineLevel="1" x14ac:dyDescent="0.3">
      <c r="B61" s="70" t="s">
        <v>31</v>
      </c>
      <c r="C61" s="71">
        <f>SUMIFS(Input!$AA:$AA,Input!$A:$A,Comparação!$B$1,Input!$E:$E,$B$60,Input!$F:$F,Comparação!B61)</f>
        <v>0</v>
      </c>
      <c r="D61" s="72">
        <f>SUMIFS(Input!$K:$K,Input!$A:$A,Comparação!$B$1,Input!$E:$E,$B$60,Input!$F:$F,B61)</f>
        <v>0</v>
      </c>
      <c r="E61" s="73" t="str">
        <f t="shared" ref="E61:E88" si="27">IF(D61=0,"",D61/C61)</f>
        <v/>
      </c>
      <c r="F61" s="70" t="s">
        <v>31</v>
      </c>
      <c r="G61" s="71">
        <f>SUMIFS(Input!$AA:$AA,Input!$A:$A,$F$1,Input!$E:$E,$F$60,Input!$F:$F,Comparação!F61)</f>
        <v>0</v>
      </c>
      <c r="H61" s="74">
        <f>SUMIFS(Input!$K:$K,Input!$A:$A,$F$1,Input!$E:$E,$F$60,Input!$F:$F,Comparação!F61)</f>
        <v>0</v>
      </c>
      <c r="I61" s="73" t="str">
        <f>IF(H61=0,"",H61/G61)</f>
        <v/>
      </c>
      <c r="J61" s="70" t="s">
        <v>31</v>
      </c>
      <c r="K61" s="71">
        <f>SUMIFS(Input!$AA:$AA,Input!$A:$A,$J$1,Input!$E:$E,Comparação!$J$60,Input!$F:$F,Comparação!J61)</f>
        <v>0</v>
      </c>
      <c r="L61" s="74">
        <f>SUMIFS(Input!$K:$K,Input!$A:$A,$J$1,Input!$E:$E,$J$60,Input!$F:$F,Comparação!J61)</f>
        <v>0</v>
      </c>
      <c r="M61" s="73" t="str">
        <f>IF(L61=0,"",L61/K61)</f>
        <v/>
      </c>
      <c r="N61" s="70" t="s">
        <v>31</v>
      </c>
      <c r="O61" s="71">
        <f>SUMIFS(Input!$AA:$AA,Input!$A:$A,$N$1,Input!$E:$E,$N$60,Input!$F:$F,Comparação!N61)</f>
        <v>0</v>
      </c>
      <c r="P61" s="74">
        <f>SUMIFS(Input!$K:$K,Input!$A:$A,$N$1,Input!$E:$E,$N$60,Input!$F:$F,Comparação!N61)</f>
        <v>0</v>
      </c>
      <c r="Q61" s="73" t="str">
        <f>IF(P61=0,"",P61/O61)</f>
        <v/>
      </c>
      <c r="R61" s="70" t="s">
        <v>31</v>
      </c>
      <c r="S61" s="71">
        <f>SUMIFS(Input!$AA:$AA,Input!$A:$A,$R$1,Input!$E:$E,Comparação!$R$60,Input!$F:$F,Comparação!R61)</f>
        <v>0</v>
      </c>
      <c r="T61" s="74">
        <f>SUMIFS(Input!$K:$K,Input!$A:$A,$R$1,Input!$E:$E,$R$60,Input!$F:$F,Comparação!R61)</f>
        <v>0</v>
      </c>
      <c r="U61" s="73" t="str">
        <f>IF(T61=0,"",T61/S61)</f>
        <v/>
      </c>
      <c r="V61" s="70" t="s">
        <v>31</v>
      </c>
      <c r="W61" s="71" t="e">
        <f>SUMIFS([1]Input!$AC:$AC,[1]Input!$A:$A,[1]Comparação!$V$1,[1]Input!$E:$E,[1]Comparação!$V$60,[1]Input!$F:$F,[1]Comparação!V61)</f>
        <v>#VALUE!</v>
      </c>
      <c r="X61" s="74" t="e">
        <f>SUMIFS([1]Input!$M:$M,[1]Input!$A:$A,[1]Comparação!$V$1,[1]Input!$E:$E,[1]Comparação!$V$60,[1]Input!$F:$F,[1]Comparação!V61)</f>
        <v>#VALUE!</v>
      </c>
      <c r="Y61" s="73" t="e">
        <f t="shared" ref="Y61:Y87" si="28">IF(X61=0,"",X61/W61)</f>
        <v>#VALUE!</v>
      </c>
      <c r="Z61" s="70" t="s">
        <v>31</v>
      </c>
      <c r="AA61" s="71" t="e">
        <f>SUMIFS([1]Input!$AC:$AC,[1]Input!$A:$A,[1]Comparação!$Z$1,[1]Input!$E:$E,[1]Comparação!$Z$60,[1]Input!$F:$F,[1]Comparação!Z61)</f>
        <v>#VALUE!</v>
      </c>
      <c r="AB61" s="74" t="e">
        <f>SUMIFS([1]Input!$M:$M,[1]Input!$A:$A,[1]Comparação!$Z$1,[1]Input!$E:$E,[1]Comparação!$Z$60,[1]Input!$F:$F,[1]Comparação!Z61)</f>
        <v>#VALUE!</v>
      </c>
      <c r="AC61" s="73" t="e">
        <f t="shared" ref="AC61:AC88" si="29">IF(AB61=0,"",AB61/AA61)</f>
        <v>#VALUE!</v>
      </c>
      <c r="AD61" s="70" t="s">
        <v>31</v>
      </c>
      <c r="AE61" s="71" t="e">
        <f>SUMIFS([1]Input!$AC:$AC,[1]Input!$A:$A,[1]Comparação!$AD$1,[1]Input!$E:$E,[1]Comparação!$AD$60,[1]Input!$F:$F,[1]Comparação!AD61)</f>
        <v>#VALUE!</v>
      </c>
      <c r="AF61" s="74" t="e">
        <f>SUMIFS([1]Input!$M:$M,[1]Input!$A:$A,[1]Comparação!$AD$1,[1]Input!$E:$E,[1]Comparação!$AD$60,[1]Input!$F:$F,[1]Comparação!AD61)</f>
        <v>#VALUE!</v>
      </c>
      <c r="AG61" s="73" t="e">
        <f t="shared" ref="AG61:AG88" si="30">IF(AF61=0,"",AF61/AE61)</f>
        <v>#VALUE!</v>
      </c>
      <c r="AH61" s="70" t="s">
        <v>31</v>
      </c>
      <c r="AI61" s="71" t="e">
        <f>SUMIFS([1]Input!$AC:$AC,[1]Input!$A:$A,[1]Comparação!$AH$1,[1]Input!$E:$E,[1]Comparação!$AH$60,[1]Input!$F:$F,[1]Comparação!AH61)</f>
        <v>#VALUE!</v>
      </c>
      <c r="AJ61" s="74" t="e">
        <f>SUMIFS([1]Input!$M:$M,[1]Input!$A:$A,[1]Comparação!$AH$1,[1]Input!$E:$E,[1]Comparação!$AH$60,[1]Input!$F:$F,[1]Comparação!AH61)</f>
        <v>#VALUE!</v>
      </c>
      <c r="AK61" s="73" t="e">
        <f t="shared" ref="AK61:AK88" si="31">IF(AJ61=0,"",AJ61/AI61)</f>
        <v>#VALUE!</v>
      </c>
      <c r="AL61" s="70" t="s">
        <v>31</v>
      </c>
      <c r="AM61" s="71" t="e">
        <f>SUMIFS([1]Input!$AC:$AC,[1]Input!$A:$A,[1]Comparação!$AL$1,[1]Input!$E:$E,[1]Comparação!$AL$60,[1]Input!$F:$F,[1]Comparação!AL61)</f>
        <v>#VALUE!</v>
      </c>
      <c r="AN61" s="74" t="e">
        <f>SUMIFS([1]Input!$M:$M,[1]Input!$A:$A,[1]Comparação!$AL$1,[1]Input!$E:$E,[1]Comparação!$AL$60,[1]Input!$F:$F,[1]Comparação!AL61)</f>
        <v>#VALUE!</v>
      </c>
      <c r="AO61" s="73" t="e">
        <f t="shared" ref="AO61:AO88" si="32">IF(AN61=0,"",AN61/AM61)</f>
        <v>#VALUE!</v>
      </c>
      <c r="AP61" s="70" t="s">
        <v>31</v>
      </c>
      <c r="AQ61" s="71" t="e">
        <f>SUMIFS([1]Input!$AC:$AC,[1]Input!$A:$A,[1]Comparação!$AP$1,[1]Input!$E:$E,[1]Comparação!$AP$60,[1]Input!$F:$F,[1]Comparação!AP61)</f>
        <v>#VALUE!</v>
      </c>
      <c r="AR61" s="74" t="e">
        <f>SUMIFS([1]Input!$M:$M,[1]Input!$A:$A,[1]Comparação!$AP$1,[1]Input!$E:$E,[1]Comparação!$AP$60,[1]Input!$F:$F,[1]Comparação!AP61)</f>
        <v>#VALUE!</v>
      </c>
      <c r="AS61" s="73" t="e">
        <f t="shared" ref="AS61:AS88" si="33">IF(AR61=0,"",AR61/AQ61)</f>
        <v>#VALUE!</v>
      </c>
      <c r="AT61" s="70" t="s">
        <v>31</v>
      </c>
      <c r="AU61" s="71" t="e">
        <f>SUMIFS([1]Input!$AC:$AC,[1]Input!$A:$A,[1]Comparação!$AT$1,[1]Input!$E:$E,[1]Comparação!$AT$60,[1]Input!$F:$F,[1]Comparação!AT61)</f>
        <v>#VALUE!</v>
      </c>
      <c r="AV61" s="74" t="e">
        <f>SUMIFS([1]Input!$M:$M,[1]Input!$A:$A,[1]Comparação!$AT$1,[1]Input!$E:$E,[1]Comparação!$AT$60,[1]Input!$F:$F,[1]Comparação!AT61)</f>
        <v>#VALUE!</v>
      </c>
      <c r="AW61" s="73" t="e">
        <f t="shared" ref="AW61:AW88" si="34">IF(AV61=0,"",AV61/AU61)</f>
        <v>#VALUE!</v>
      </c>
      <c r="AY61" s="70" t="s">
        <v>31</v>
      </c>
      <c r="AZ61" s="68" t="e">
        <f t="shared" si="19"/>
        <v>#DIV/0!</v>
      </c>
      <c r="BA61" s="68" t="e">
        <f t="shared" si="10"/>
        <v>#VALUE!</v>
      </c>
      <c r="BB61" s="68" t="e">
        <f t="shared" si="11"/>
        <v>#VALUE!</v>
      </c>
      <c r="BC61" s="69" t="e">
        <f t="shared" si="12"/>
        <v>#VALUE!</v>
      </c>
    </row>
    <row r="62" spans="2:55" hidden="1" outlineLevel="1" x14ac:dyDescent="0.3">
      <c r="B62" s="70" t="s">
        <v>35</v>
      </c>
      <c r="C62" s="71">
        <f>SUMIFS(Input!$AA:$AA,Input!$A:$A,Comparação!$B$1,Input!$E:$E,$B$60,Input!$F:$F,Comparação!B62)</f>
        <v>89</v>
      </c>
      <c r="D62" s="72">
        <f>SUMIFS(Input!$K:$K,Input!$A:$A,Comparação!$B$1,Input!$E:$E,Comparação!$B$31,Input!$F:$F,Comparação!B62)</f>
        <v>221439.61000000002</v>
      </c>
      <c r="E62" s="73">
        <f t="shared" si="27"/>
        <v>2488.0855056179776</v>
      </c>
      <c r="F62" s="70" t="s">
        <v>35</v>
      </c>
      <c r="G62" s="71">
        <f>SUMIFS(Input!$AA:$AA,Input!$A:$A,$F$1,Input!$E:$E,$F$60,Input!$F:$F,Comparação!F62)</f>
        <v>84</v>
      </c>
      <c r="H62" s="74">
        <f>SUMIFS(Input!$K:$K,Input!$A:$A,$F$1,Input!$E:$E,$F$60,Input!$F:$F,Comparação!F62)</f>
        <v>318878.98</v>
      </c>
      <c r="I62" s="73">
        <f t="shared" ref="I62:I87" si="35">IF(H62=0,"",H62/G62)</f>
        <v>3796.1783333333333</v>
      </c>
      <c r="J62" s="70" t="s">
        <v>35</v>
      </c>
      <c r="K62" s="71">
        <f>SUMIFS(Input!$AA:$AA,Input!$A:$A,$J$1,Input!$E:$E,Comparação!$J$60,Input!$F:$F,Comparação!J62)</f>
        <v>155</v>
      </c>
      <c r="L62" s="74">
        <f>SUMIFS(Input!$K:$K,Input!$A:$A,$J$1,Input!$E:$E,$J$60,Input!$F:$F,Comparação!J62)</f>
        <v>234356.68</v>
      </c>
      <c r="M62" s="73">
        <f t="shared" ref="M62:M87" si="36">IF(L62=0,"",L62/K62)</f>
        <v>1511.9785806451612</v>
      </c>
      <c r="N62" s="70" t="s">
        <v>35</v>
      </c>
      <c r="O62" s="71">
        <f>SUMIFS(Input!$AA:$AA,Input!$A:$A,$N$1,Input!$E:$E,$N$60,Input!$F:$F,Comparação!N62)</f>
        <v>251</v>
      </c>
      <c r="P62" s="74">
        <f>SUMIFS(Input!$K:$K,Input!$A:$A,$N$1,Input!$E:$E,$N$60,Input!$F:$F,Comparação!N62)</f>
        <v>533443.33000000007</v>
      </c>
      <c r="Q62" s="73">
        <f t="shared" ref="Q62:Q87" si="37">IF(P62=0,"",P62/O62)</f>
        <v>2125.2722310756976</v>
      </c>
      <c r="R62" s="70" t="s">
        <v>35</v>
      </c>
      <c r="S62" s="71">
        <f>SUMIFS(Input!$AA:$AA,Input!$A:$A,$R$1,Input!$E:$E,Comparação!$R$60,Input!$F:$F,Comparação!R62)</f>
        <v>268</v>
      </c>
      <c r="T62" s="74">
        <f>SUMIFS(Input!$K:$K,Input!$A:$A,$R$1,Input!$E:$E,$R$60,Input!$F:$F,Comparação!R62)</f>
        <v>624180.60000000009</v>
      </c>
      <c r="U62" s="73">
        <f t="shared" ref="U62:U88" si="38">IF(T62=0,"",T62/S62)</f>
        <v>2329.0320895522391</v>
      </c>
      <c r="V62" s="70" t="s">
        <v>35</v>
      </c>
      <c r="W62" s="71" t="e">
        <f>SUMIFS([1]Input!$AC:$AC,[1]Input!$A:$A,[1]Comparação!$V$1,[1]Input!$E:$E,[1]Comparação!$V$60,[1]Input!$F:$F,[1]Comparação!V62)</f>
        <v>#VALUE!</v>
      </c>
      <c r="X62" s="74" t="e">
        <f>SUMIFS([1]Input!$M:$M,[1]Input!$A:$A,[1]Comparação!$V$1,[1]Input!$E:$E,[1]Comparação!$V$60,[1]Input!$F:$F,[1]Comparação!V62)</f>
        <v>#VALUE!</v>
      </c>
      <c r="Y62" s="73" t="e">
        <f t="shared" si="28"/>
        <v>#VALUE!</v>
      </c>
      <c r="Z62" s="70" t="s">
        <v>35</v>
      </c>
      <c r="AA62" s="71" t="e">
        <f>SUMIFS([1]Input!$AC:$AC,[1]Input!$A:$A,[1]Comparação!$Z$1,[1]Input!$E:$E,[1]Comparação!$Z$60,[1]Input!$F:$F,[1]Comparação!Z62)</f>
        <v>#VALUE!</v>
      </c>
      <c r="AB62" s="74" t="e">
        <f>SUMIFS([1]Input!$M:$M,[1]Input!$A:$A,[1]Comparação!$Z$1,[1]Input!$E:$E,[1]Comparação!$Z$60,[1]Input!$F:$F,[1]Comparação!Z62)</f>
        <v>#VALUE!</v>
      </c>
      <c r="AC62" s="73" t="e">
        <f t="shared" si="29"/>
        <v>#VALUE!</v>
      </c>
      <c r="AD62" s="70" t="s">
        <v>35</v>
      </c>
      <c r="AE62" s="71" t="e">
        <f>SUMIFS([1]Input!$AC:$AC,[1]Input!$A:$A,[1]Comparação!$AD$1,[1]Input!$E:$E,[1]Comparação!$AD$60,[1]Input!$F:$F,[1]Comparação!AD62)</f>
        <v>#VALUE!</v>
      </c>
      <c r="AF62" s="74" t="e">
        <f>SUMIFS([1]Input!$M:$M,[1]Input!$A:$A,[1]Comparação!$AD$1,[1]Input!$E:$E,[1]Comparação!$AD$60,[1]Input!$F:$F,[1]Comparação!AD62)</f>
        <v>#VALUE!</v>
      </c>
      <c r="AG62" s="73" t="e">
        <f t="shared" si="30"/>
        <v>#VALUE!</v>
      </c>
      <c r="AH62" s="70" t="s">
        <v>35</v>
      </c>
      <c r="AI62" s="71" t="e">
        <f>SUMIFS([1]Input!$AC:$AC,[1]Input!$A:$A,[1]Comparação!$AH$1,[1]Input!$E:$E,[1]Comparação!$AH$60,[1]Input!$F:$F,[1]Comparação!AH62)</f>
        <v>#VALUE!</v>
      </c>
      <c r="AJ62" s="74" t="e">
        <f>SUMIFS([1]Input!$M:$M,[1]Input!$A:$A,[1]Comparação!$AH$1,[1]Input!$E:$E,[1]Comparação!$AH$60,[1]Input!$F:$F,[1]Comparação!AH62)</f>
        <v>#VALUE!</v>
      </c>
      <c r="AK62" s="73" t="e">
        <f t="shared" si="31"/>
        <v>#VALUE!</v>
      </c>
      <c r="AL62" s="70" t="s">
        <v>35</v>
      </c>
      <c r="AM62" s="71" t="e">
        <f>SUMIFS([1]Input!$AC:$AC,[1]Input!$A:$A,[1]Comparação!$AL$1,[1]Input!$E:$E,[1]Comparação!$AL$60,[1]Input!$F:$F,[1]Comparação!AL62)</f>
        <v>#VALUE!</v>
      </c>
      <c r="AN62" s="74" t="e">
        <f>SUMIFS([1]Input!$M:$M,[1]Input!$A:$A,[1]Comparação!$AL$1,[1]Input!$E:$E,[1]Comparação!$AL$60,[1]Input!$F:$F,[1]Comparação!AL62)</f>
        <v>#VALUE!</v>
      </c>
      <c r="AO62" s="73" t="e">
        <f t="shared" si="32"/>
        <v>#VALUE!</v>
      </c>
      <c r="AP62" s="70" t="s">
        <v>35</v>
      </c>
      <c r="AQ62" s="71" t="e">
        <f>SUMIFS([1]Input!$AC:$AC,[1]Input!$A:$A,[1]Comparação!$AP$1,[1]Input!$E:$E,[1]Comparação!$AP$60,[1]Input!$F:$F,[1]Comparação!AP62)</f>
        <v>#VALUE!</v>
      </c>
      <c r="AR62" s="74" t="e">
        <f>SUMIFS([1]Input!$M:$M,[1]Input!$A:$A,[1]Comparação!$AP$1,[1]Input!$E:$E,[1]Comparação!$AP$60,[1]Input!$F:$F,[1]Comparação!AP62)</f>
        <v>#VALUE!</v>
      </c>
      <c r="AS62" s="73" t="e">
        <f t="shared" si="33"/>
        <v>#VALUE!</v>
      </c>
      <c r="AT62" s="70" t="s">
        <v>35</v>
      </c>
      <c r="AU62" s="71" t="e">
        <f>SUMIFS([1]Input!$AC:$AC,[1]Input!$A:$A,[1]Comparação!$AT$1,[1]Input!$E:$E,[1]Comparação!$AT$60,[1]Input!$F:$F,[1]Comparação!AT62)</f>
        <v>#VALUE!</v>
      </c>
      <c r="AV62" s="74" t="e">
        <f>SUMIFS([1]Input!$M:$M,[1]Input!$A:$A,[1]Comparação!$AT$1,[1]Input!$E:$E,[1]Comparação!$AT$60,[1]Input!$F:$F,[1]Comparação!AT62)</f>
        <v>#VALUE!</v>
      </c>
      <c r="AW62" s="73" t="e">
        <f t="shared" si="34"/>
        <v>#VALUE!</v>
      </c>
      <c r="AY62" s="70" t="s">
        <v>35</v>
      </c>
      <c r="AZ62" s="68">
        <f t="shared" si="19"/>
        <v>2598.7474731988236</v>
      </c>
      <c r="BA62" s="68" t="e">
        <f t="shared" si="10"/>
        <v>#VALUE!</v>
      </c>
      <c r="BB62" s="68" t="e">
        <f t="shared" si="11"/>
        <v>#VALUE!</v>
      </c>
      <c r="BC62" s="69" t="e">
        <f t="shared" si="12"/>
        <v>#VALUE!</v>
      </c>
    </row>
    <row r="63" spans="2:55" hidden="1" outlineLevel="1" x14ac:dyDescent="0.3">
      <c r="B63" s="70" t="s">
        <v>50</v>
      </c>
      <c r="C63" s="71">
        <f>SUMIFS(Input!$AA:$AA,Input!$A:$A,Comparação!$B$1,Input!$E:$E,$B$60,Input!$F:$F,Comparação!B63)</f>
        <v>0</v>
      </c>
      <c r="D63" s="72">
        <f>SUMIFS(Input!$K:$K,Input!$A:$A,Comparação!$B$1,Input!$E:$E,$B$60,Input!$F:$F,Comparação!B63)</f>
        <v>0</v>
      </c>
      <c r="E63" s="73" t="str">
        <f t="shared" si="27"/>
        <v/>
      </c>
      <c r="F63" s="70" t="s">
        <v>50</v>
      </c>
      <c r="G63" s="71">
        <f>SUMIFS(Input!$AA:$AA,Input!$A:$A,$F$1,Input!$E:$E,$F$60,Input!$F:$F,Comparação!F63)</f>
        <v>0</v>
      </c>
      <c r="H63" s="74">
        <f>SUMIFS(Input!$K:$K,Input!$A:$A,$F$1,Input!$E:$E,$F$60,Input!$F:$F,Comparação!F63)</f>
        <v>0</v>
      </c>
      <c r="I63" s="73" t="str">
        <f t="shared" si="35"/>
        <v/>
      </c>
      <c r="J63" s="70" t="s">
        <v>50</v>
      </c>
      <c r="K63" s="71">
        <f>SUMIFS(Input!$AA:$AA,Input!$A:$A,$J$1,Input!$E:$E,Comparação!$J$60,Input!$F:$F,Comparação!J63)</f>
        <v>0</v>
      </c>
      <c r="L63" s="74">
        <f>SUMIFS(Input!$K:$K,Input!$A:$A,$J$1,Input!$E:$E,$J$60,Input!$F:$F,Comparação!J63)</f>
        <v>0</v>
      </c>
      <c r="M63" s="73" t="str">
        <f t="shared" si="36"/>
        <v/>
      </c>
      <c r="N63" s="70" t="s">
        <v>50</v>
      </c>
      <c r="O63" s="71">
        <f>SUMIFS(Input!$AA:$AA,Input!$A:$A,$N$1,Input!$E:$E,$N$60,Input!$F:$F,Comparação!N63)</f>
        <v>0</v>
      </c>
      <c r="P63" s="74">
        <f>SUMIFS(Input!$K:$K,Input!$A:$A,$N$1,Input!$E:$E,$N$60,Input!$F:$F,Comparação!N63)</f>
        <v>0</v>
      </c>
      <c r="Q63" s="73" t="str">
        <f t="shared" si="37"/>
        <v/>
      </c>
      <c r="R63" s="70" t="s">
        <v>50</v>
      </c>
      <c r="S63" s="71">
        <f>SUMIFS(Input!$AA:$AA,Input!$A:$A,$R$1,Input!$E:$E,Comparação!$R$60,Input!$F:$F,Comparação!R63)</f>
        <v>0</v>
      </c>
      <c r="T63" s="74">
        <f>SUMIFS(Input!$K:$K,Input!$A:$A,$R$1,Input!$E:$E,$R$60,Input!$F:$F,Comparação!R63)</f>
        <v>0</v>
      </c>
      <c r="U63" s="73" t="str">
        <f t="shared" si="38"/>
        <v/>
      </c>
      <c r="V63" s="70" t="s">
        <v>50</v>
      </c>
      <c r="W63" s="71" t="e">
        <f>SUMIFS([1]Input!$AC:$AC,[1]Input!$A:$A,[1]Comparação!$V$1,[1]Input!$E:$E,[1]Comparação!$V$60,[1]Input!$F:$F,[1]Comparação!V63)</f>
        <v>#VALUE!</v>
      </c>
      <c r="X63" s="74" t="e">
        <f>SUMIFS([1]Input!$M:$M,[1]Input!$A:$A,[1]Comparação!$V$1,[1]Input!$E:$E,[1]Comparação!$V$60,[1]Input!$F:$F,[1]Comparação!V63)</f>
        <v>#VALUE!</v>
      </c>
      <c r="Y63" s="73" t="e">
        <f t="shared" si="28"/>
        <v>#VALUE!</v>
      </c>
      <c r="Z63" s="70" t="s">
        <v>50</v>
      </c>
      <c r="AA63" s="71" t="e">
        <f>SUMIFS([1]Input!$AC:$AC,[1]Input!$A:$A,[1]Comparação!$Z$1,[1]Input!$E:$E,[1]Comparação!$Z$60,[1]Input!$F:$F,[1]Comparação!Z63)</f>
        <v>#VALUE!</v>
      </c>
      <c r="AB63" s="74" t="e">
        <f>SUMIFS([1]Input!$M:$M,[1]Input!$A:$A,[1]Comparação!$Z$1,[1]Input!$E:$E,[1]Comparação!$Z$60,[1]Input!$F:$F,[1]Comparação!Z63)</f>
        <v>#VALUE!</v>
      </c>
      <c r="AC63" s="73" t="e">
        <f t="shared" si="29"/>
        <v>#VALUE!</v>
      </c>
      <c r="AD63" s="70" t="s">
        <v>50</v>
      </c>
      <c r="AE63" s="71" t="e">
        <f>SUMIFS([1]Input!$AC:$AC,[1]Input!$A:$A,[1]Comparação!$AD$1,[1]Input!$E:$E,[1]Comparação!$AD$60,[1]Input!$F:$F,[1]Comparação!AD63)</f>
        <v>#VALUE!</v>
      </c>
      <c r="AF63" s="74" t="e">
        <f>SUMIFS([1]Input!$M:$M,[1]Input!$A:$A,[1]Comparação!$AD$1,[1]Input!$E:$E,[1]Comparação!$AD$60,[1]Input!$F:$F,[1]Comparação!AD63)</f>
        <v>#VALUE!</v>
      </c>
      <c r="AG63" s="73" t="e">
        <f t="shared" si="30"/>
        <v>#VALUE!</v>
      </c>
      <c r="AH63" s="70" t="s">
        <v>50</v>
      </c>
      <c r="AI63" s="71" t="e">
        <f>SUMIFS([1]Input!$AC:$AC,[1]Input!$A:$A,[1]Comparação!$AH$1,[1]Input!$E:$E,[1]Comparação!$AH$60,[1]Input!$F:$F,[1]Comparação!AH63)</f>
        <v>#VALUE!</v>
      </c>
      <c r="AJ63" s="74" t="e">
        <f>SUMIFS([1]Input!$M:$M,[1]Input!$A:$A,[1]Comparação!$AH$1,[1]Input!$E:$E,[1]Comparação!$AH$60,[1]Input!$F:$F,[1]Comparação!AH63)</f>
        <v>#VALUE!</v>
      </c>
      <c r="AK63" s="73" t="e">
        <f t="shared" si="31"/>
        <v>#VALUE!</v>
      </c>
      <c r="AL63" s="70" t="s">
        <v>50</v>
      </c>
      <c r="AM63" s="71" t="e">
        <f>SUMIFS([1]Input!$AC:$AC,[1]Input!$A:$A,[1]Comparação!$AL$1,[1]Input!$E:$E,[1]Comparação!$AL$60,[1]Input!$F:$F,[1]Comparação!AL63)</f>
        <v>#VALUE!</v>
      </c>
      <c r="AN63" s="74" t="e">
        <f>SUMIFS([1]Input!$M:$M,[1]Input!$A:$A,[1]Comparação!$AL$1,[1]Input!$E:$E,[1]Comparação!$AL$60,[1]Input!$F:$F,[1]Comparação!AL63)</f>
        <v>#VALUE!</v>
      </c>
      <c r="AO63" s="73" t="e">
        <f t="shared" si="32"/>
        <v>#VALUE!</v>
      </c>
      <c r="AP63" s="70" t="s">
        <v>50</v>
      </c>
      <c r="AQ63" s="71" t="e">
        <f>SUMIFS([1]Input!$AC:$AC,[1]Input!$A:$A,[1]Comparação!$AP$1,[1]Input!$E:$E,[1]Comparação!$AP$60,[1]Input!$F:$F,[1]Comparação!AP63)</f>
        <v>#VALUE!</v>
      </c>
      <c r="AR63" s="74" t="e">
        <f>SUMIFS([1]Input!$M:$M,[1]Input!$A:$A,[1]Comparação!$AP$1,[1]Input!$E:$E,[1]Comparação!$AP$60,[1]Input!$F:$F,[1]Comparação!AP63)</f>
        <v>#VALUE!</v>
      </c>
      <c r="AS63" s="73" t="e">
        <f t="shared" si="33"/>
        <v>#VALUE!</v>
      </c>
      <c r="AT63" s="70" t="s">
        <v>50</v>
      </c>
      <c r="AU63" s="71" t="e">
        <f>SUMIFS([1]Input!$AC:$AC,[1]Input!$A:$A,[1]Comparação!$AT$1,[1]Input!$E:$E,[1]Comparação!$AT$60,[1]Input!$F:$F,[1]Comparação!AT63)</f>
        <v>#VALUE!</v>
      </c>
      <c r="AV63" s="74" t="e">
        <f>SUMIFS([1]Input!$M:$M,[1]Input!$A:$A,[1]Comparação!$AT$1,[1]Input!$E:$E,[1]Comparação!$AT$60,[1]Input!$F:$F,[1]Comparação!AT63)</f>
        <v>#VALUE!</v>
      </c>
      <c r="AW63" s="73" t="e">
        <f t="shared" si="34"/>
        <v>#VALUE!</v>
      </c>
      <c r="AY63" s="70" t="s">
        <v>50</v>
      </c>
      <c r="AZ63" s="68" t="e">
        <f t="shared" si="19"/>
        <v>#DIV/0!</v>
      </c>
      <c r="BA63" s="68" t="e">
        <f t="shared" si="10"/>
        <v>#VALUE!</v>
      </c>
      <c r="BB63" s="68" t="e">
        <f t="shared" si="11"/>
        <v>#VALUE!</v>
      </c>
      <c r="BC63" s="69" t="e">
        <f t="shared" si="12"/>
        <v>#VALUE!</v>
      </c>
    </row>
    <row r="64" spans="2:55" hidden="1" outlineLevel="1" x14ac:dyDescent="0.3">
      <c r="B64" s="70" t="s">
        <v>42</v>
      </c>
      <c r="C64" s="71">
        <f>SUMIFS(Input!$AA:$AA,Input!$A:$A,Comparação!$B$1,Input!$E:$E,$B$60,Input!$F:$F,Comparação!B64)</f>
        <v>0</v>
      </c>
      <c r="D64" s="72">
        <f>SUMIFS(Input!$K:$K,Input!$A:$A,Comparação!$B$1,Input!$E:$E,Comparação!$B$31,Input!$F:$F,Comparação!B64)</f>
        <v>0</v>
      </c>
      <c r="E64" s="73" t="str">
        <f t="shared" si="27"/>
        <v/>
      </c>
      <c r="F64" s="70" t="s">
        <v>42</v>
      </c>
      <c r="G64" s="71">
        <f>SUMIFS(Input!$AA:$AA,Input!$A:$A,$F$1,Input!$E:$E,$F$60,Input!$F:$F,Comparação!F64)</f>
        <v>0</v>
      </c>
      <c r="H64" s="74">
        <f>SUMIFS(Input!$K:$K,Input!$A:$A,$F$1,Input!$E:$E,$F$60,Input!$F:$F,Comparação!F64)</f>
        <v>0</v>
      </c>
      <c r="I64" s="73" t="str">
        <f t="shared" si="35"/>
        <v/>
      </c>
      <c r="J64" s="70" t="s">
        <v>42</v>
      </c>
      <c r="K64" s="71">
        <f>SUMIFS(Input!$AA:$AA,Input!$A:$A,$J$1,Input!$E:$E,Comparação!$J$60,Input!$F:$F,Comparação!J64)</f>
        <v>0</v>
      </c>
      <c r="L64" s="74">
        <f>SUMIFS(Input!$K:$K,Input!$A:$A,$J$1,Input!$E:$E,$J$60,Input!$F:$F,Comparação!J64)</f>
        <v>0</v>
      </c>
      <c r="M64" s="73" t="str">
        <f t="shared" si="36"/>
        <v/>
      </c>
      <c r="N64" s="70" t="s">
        <v>42</v>
      </c>
      <c r="O64" s="71">
        <f>SUMIFS(Input!$AA:$AA,Input!$A:$A,$N$1,Input!$E:$E,$N$60,Input!$F:$F,Comparação!N64)</f>
        <v>0</v>
      </c>
      <c r="P64" s="74">
        <f>SUMIFS(Input!$K:$K,Input!$A:$A,$N$1,Input!$E:$E,$N$60,Input!$F:$F,Comparação!N64)</f>
        <v>0</v>
      </c>
      <c r="Q64" s="73" t="str">
        <f t="shared" si="37"/>
        <v/>
      </c>
      <c r="R64" s="70" t="s">
        <v>42</v>
      </c>
      <c r="S64" s="71">
        <f>SUMIFS(Input!$AA:$AA,Input!$A:$A,$R$1,Input!$E:$E,Comparação!$R$60,Input!$F:$F,Comparação!R64)</f>
        <v>0</v>
      </c>
      <c r="T64" s="74">
        <f>SUMIFS(Input!$K:$K,Input!$A:$A,$R$1,Input!$E:$E,$R$60,Input!$F:$F,Comparação!R64)</f>
        <v>0</v>
      </c>
      <c r="U64" s="73" t="str">
        <f t="shared" si="38"/>
        <v/>
      </c>
      <c r="V64" s="70" t="s">
        <v>42</v>
      </c>
      <c r="W64" s="71" t="e">
        <f>SUMIFS([1]Input!$AC:$AC,[1]Input!$A:$A,[1]Comparação!$V$1,[1]Input!$E:$E,[1]Comparação!$V$60,[1]Input!$F:$F,[1]Comparação!V64)</f>
        <v>#VALUE!</v>
      </c>
      <c r="X64" s="74" t="e">
        <f>SUMIFS([1]Input!$M:$M,[1]Input!$A:$A,[1]Comparação!$V$1,[1]Input!$E:$E,[1]Comparação!$V$60,[1]Input!$F:$F,[1]Comparação!V64)</f>
        <v>#VALUE!</v>
      </c>
      <c r="Y64" s="73" t="e">
        <f t="shared" si="28"/>
        <v>#VALUE!</v>
      </c>
      <c r="Z64" s="70" t="s">
        <v>42</v>
      </c>
      <c r="AA64" s="71" t="e">
        <f>SUMIFS([1]Input!$AC:$AC,[1]Input!$A:$A,[1]Comparação!$Z$1,[1]Input!$E:$E,[1]Comparação!$Z$60,[1]Input!$F:$F,[1]Comparação!Z64)</f>
        <v>#VALUE!</v>
      </c>
      <c r="AB64" s="74" t="e">
        <f>SUMIFS([1]Input!$M:$M,[1]Input!$A:$A,[1]Comparação!$Z$1,[1]Input!$E:$E,[1]Comparação!$Z$60,[1]Input!$F:$F,[1]Comparação!Z64)</f>
        <v>#VALUE!</v>
      </c>
      <c r="AC64" s="73" t="e">
        <f t="shared" si="29"/>
        <v>#VALUE!</v>
      </c>
      <c r="AD64" s="70" t="s">
        <v>42</v>
      </c>
      <c r="AE64" s="71" t="e">
        <f>SUMIFS([1]Input!$AC:$AC,[1]Input!$A:$A,[1]Comparação!$AD$1,[1]Input!$E:$E,[1]Comparação!$AD$60,[1]Input!$F:$F,[1]Comparação!AD64)</f>
        <v>#VALUE!</v>
      </c>
      <c r="AF64" s="74" t="e">
        <f>SUMIFS([1]Input!$M:$M,[1]Input!$A:$A,[1]Comparação!$AD$1,[1]Input!$E:$E,[1]Comparação!$AD$60,[1]Input!$F:$F,[1]Comparação!AD64)</f>
        <v>#VALUE!</v>
      </c>
      <c r="AG64" s="73" t="e">
        <f t="shared" si="30"/>
        <v>#VALUE!</v>
      </c>
      <c r="AH64" s="70" t="s">
        <v>42</v>
      </c>
      <c r="AI64" s="71" t="e">
        <f>SUMIFS([1]Input!$AC:$AC,[1]Input!$A:$A,[1]Comparação!$AH$1,[1]Input!$E:$E,[1]Comparação!$AH$60,[1]Input!$F:$F,[1]Comparação!AH64)</f>
        <v>#VALUE!</v>
      </c>
      <c r="AJ64" s="74" t="e">
        <f>SUMIFS([1]Input!$M:$M,[1]Input!$A:$A,[1]Comparação!$AH$1,[1]Input!$E:$E,[1]Comparação!$AH$60,[1]Input!$F:$F,[1]Comparação!AH64)</f>
        <v>#VALUE!</v>
      </c>
      <c r="AK64" s="73" t="e">
        <f t="shared" si="31"/>
        <v>#VALUE!</v>
      </c>
      <c r="AL64" s="70" t="s">
        <v>42</v>
      </c>
      <c r="AM64" s="71" t="e">
        <f>SUMIFS([1]Input!$AC:$AC,[1]Input!$A:$A,[1]Comparação!$AL$1,[1]Input!$E:$E,[1]Comparação!$AL$60,[1]Input!$F:$F,[1]Comparação!AL64)</f>
        <v>#VALUE!</v>
      </c>
      <c r="AN64" s="74" t="e">
        <f>SUMIFS([1]Input!$M:$M,[1]Input!$A:$A,[1]Comparação!$AL$1,[1]Input!$E:$E,[1]Comparação!$AL$60,[1]Input!$F:$F,[1]Comparação!AL64)</f>
        <v>#VALUE!</v>
      </c>
      <c r="AO64" s="73" t="e">
        <f t="shared" si="32"/>
        <v>#VALUE!</v>
      </c>
      <c r="AP64" s="70" t="s">
        <v>42</v>
      </c>
      <c r="AQ64" s="71" t="e">
        <f>SUMIFS([1]Input!$AC:$AC,[1]Input!$A:$A,[1]Comparação!$AP$1,[1]Input!$E:$E,[1]Comparação!$AP$60,[1]Input!$F:$F,[1]Comparação!AP64)</f>
        <v>#VALUE!</v>
      </c>
      <c r="AR64" s="74" t="e">
        <f>SUMIFS([1]Input!$M:$M,[1]Input!$A:$A,[1]Comparação!$AP$1,[1]Input!$E:$E,[1]Comparação!$AP$60,[1]Input!$F:$F,[1]Comparação!AP64)</f>
        <v>#VALUE!</v>
      </c>
      <c r="AS64" s="73" t="e">
        <f t="shared" si="33"/>
        <v>#VALUE!</v>
      </c>
      <c r="AT64" s="70" t="s">
        <v>42</v>
      </c>
      <c r="AU64" s="71" t="e">
        <f>SUMIFS([1]Input!$AC:$AC,[1]Input!$A:$A,[1]Comparação!$AT$1,[1]Input!$E:$E,[1]Comparação!$AT$60,[1]Input!$F:$F,[1]Comparação!AT64)</f>
        <v>#VALUE!</v>
      </c>
      <c r="AV64" s="74" t="e">
        <f>SUMIFS([1]Input!$M:$M,[1]Input!$A:$A,[1]Comparação!$AT$1,[1]Input!$E:$E,[1]Comparação!$AT$60,[1]Input!$F:$F,[1]Comparação!AT64)</f>
        <v>#VALUE!</v>
      </c>
      <c r="AW64" s="73" t="e">
        <f t="shared" si="34"/>
        <v>#VALUE!</v>
      </c>
      <c r="AY64" s="70" t="s">
        <v>42</v>
      </c>
      <c r="AZ64" s="68" t="e">
        <f t="shared" si="19"/>
        <v>#DIV/0!</v>
      </c>
      <c r="BA64" s="68" t="e">
        <f t="shared" si="10"/>
        <v>#VALUE!</v>
      </c>
      <c r="BB64" s="68" t="e">
        <f t="shared" si="11"/>
        <v>#VALUE!</v>
      </c>
      <c r="BC64" s="69" t="e">
        <f t="shared" si="12"/>
        <v>#VALUE!</v>
      </c>
    </row>
    <row r="65" spans="2:55" hidden="1" outlineLevel="1" x14ac:dyDescent="0.3">
      <c r="B65" s="70" t="s">
        <v>49</v>
      </c>
      <c r="C65" s="71">
        <f>SUMIFS(Input!$AA:$AA,Input!$A:$A,Comparação!$B$1,Input!$E:$E,$B$60,Input!$F:$F,Comparação!B65)</f>
        <v>22</v>
      </c>
      <c r="D65" s="72">
        <f>SUMIFS(Input!$K:$K,Input!$A:$A,Comparação!$B$1,Input!$E:$E,Comparação!$B$31,Input!$F:$F,Comparação!B65)</f>
        <v>0</v>
      </c>
      <c r="E65" s="73" t="str">
        <f t="shared" si="27"/>
        <v/>
      </c>
      <c r="F65" s="70" t="s">
        <v>49</v>
      </c>
      <c r="G65" s="71">
        <f>SUMIFS(Input!$AA:$AA,Input!$A:$A,$F$1,Input!$E:$E,$F$60,Input!$F:$F,Comparação!F65)</f>
        <v>0</v>
      </c>
      <c r="H65" s="74">
        <f>SUMIFS(Input!$K:$K,Input!$A:$A,$F$1,Input!$E:$E,$F$60,Input!$F:$F,Comparação!F65)</f>
        <v>-35136.910000000003</v>
      </c>
      <c r="I65" s="73" t="e">
        <f t="shared" si="35"/>
        <v>#DIV/0!</v>
      </c>
      <c r="J65" s="70" t="s">
        <v>49</v>
      </c>
      <c r="K65" s="71">
        <f>SUMIFS(Input!$AA:$AA,Input!$A:$A,$J$1,Input!$E:$E,Comparação!$J$60,Input!$F:$F,Comparação!J65)</f>
        <v>20</v>
      </c>
      <c r="L65" s="74">
        <f>SUMIFS(Input!$K:$K,Input!$A:$A,$J$1,Input!$E:$E,$J$60,Input!$F:$F,Comparação!J65)</f>
        <v>94032.900000000009</v>
      </c>
      <c r="M65" s="73">
        <f t="shared" si="36"/>
        <v>4701.6450000000004</v>
      </c>
      <c r="N65" s="70" t="s">
        <v>49</v>
      </c>
      <c r="O65" s="71">
        <f>SUMIFS(Input!$AA:$AA,Input!$A:$A,$N$1,Input!$E:$E,$N$60,Input!$F:$F,Comparação!N65)</f>
        <v>40</v>
      </c>
      <c r="P65" s="74">
        <f>SUMIFS(Input!$K:$K,Input!$A:$A,$N$1,Input!$E:$E,$N$60,Input!$F:$F,Comparação!N65)</f>
        <v>100195.9</v>
      </c>
      <c r="Q65" s="73">
        <f t="shared" si="37"/>
        <v>2504.8975</v>
      </c>
      <c r="R65" s="70" t="s">
        <v>49</v>
      </c>
      <c r="S65" s="71">
        <f>SUMIFS(Input!$AA:$AA,Input!$A:$A,$R$1,Input!$E:$E,Comparação!$R$60,Input!$F:$F,Comparação!R65)</f>
        <v>20</v>
      </c>
      <c r="T65" s="74">
        <f>SUMIFS(Input!$K:$K,Input!$A:$A,$R$1,Input!$E:$E,$R$60,Input!$F:$F,Comparação!R65)</f>
        <v>-24783.33</v>
      </c>
      <c r="U65" s="73">
        <f t="shared" si="38"/>
        <v>-1239.1665</v>
      </c>
      <c r="V65" s="70" t="s">
        <v>49</v>
      </c>
      <c r="W65" s="71" t="e">
        <f>SUMIFS([1]Input!$AC:$AC,[1]Input!$A:$A,[1]Comparação!$V$1,[1]Input!$E:$E,[1]Comparação!$V$60,[1]Input!$F:$F,[1]Comparação!V65)</f>
        <v>#VALUE!</v>
      </c>
      <c r="X65" s="74" t="e">
        <f>SUMIFS([1]Input!$M:$M,[1]Input!$A:$A,[1]Comparação!$V$1,[1]Input!$E:$E,[1]Comparação!$V$60,[1]Input!$F:$F,[1]Comparação!V65)</f>
        <v>#VALUE!</v>
      </c>
      <c r="Y65" s="73" t="e">
        <f t="shared" si="28"/>
        <v>#VALUE!</v>
      </c>
      <c r="Z65" s="70" t="s">
        <v>49</v>
      </c>
      <c r="AA65" s="71" t="e">
        <f>SUMIFS([1]Input!$AC:$AC,[1]Input!$A:$A,[1]Comparação!$Z$1,[1]Input!$E:$E,[1]Comparação!$Z$60,[1]Input!$F:$F,[1]Comparação!Z65)</f>
        <v>#VALUE!</v>
      </c>
      <c r="AB65" s="74" t="e">
        <f>SUMIFS([1]Input!$M:$M,[1]Input!$A:$A,[1]Comparação!$Z$1,[1]Input!$E:$E,[1]Comparação!$Z$60,[1]Input!$F:$F,[1]Comparação!Z65)</f>
        <v>#VALUE!</v>
      </c>
      <c r="AC65" s="73" t="e">
        <f t="shared" si="29"/>
        <v>#VALUE!</v>
      </c>
      <c r="AD65" s="70" t="s">
        <v>49</v>
      </c>
      <c r="AE65" s="71" t="e">
        <f>SUMIFS([1]Input!$AC:$AC,[1]Input!$A:$A,[1]Comparação!$AD$1,[1]Input!$E:$E,[1]Comparação!$AD$60,[1]Input!$F:$F,[1]Comparação!AD65)</f>
        <v>#VALUE!</v>
      </c>
      <c r="AF65" s="74" t="e">
        <f>SUMIFS([1]Input!$M:$M,[1]Input!$A:$A,[1]Comparação!$AD$1,[1]Input!$E:$E,[1]Comparação!$AD$60,[1]Input!$F:$F,[1]Comparação!AD65)</f>
        <v>#VALUE!</v>
      </c>
      <c r="AG65" s="73" t="e">
        <f t="shared" si="30"/>
        <v>#VALUE!</v>
      </c>
      <c r="AH65" s="70" t="s">
        <v>49</v>
      </c>
      <c r="AI65" s="71" t="e">
        <f>SUMIFS([1]Input!$AC:$AC,[1]Input!$A:$A,[1]Comparação!$AH$1,[1]Input!$E:$E,[1]Comparação!$AH$60,[1]Input!$F:$F,[1]Comparação!AH65)</f>
        <v>#VALUE!</v>
      </c>
      <c r="AJ65" s="74" t="e">
        <f>SUMIFS([1]Input!$M:$M,[1]Input!$A:$A,[1]Comparação!$AH$1,[1]Input!$E:$E,[1]Comparação!$AH$60,[1]Input!$F:$F,[1]Comparação!AH65)</f>
        <v>#VALUE!</v>
      </c>
      <c r="AK65" s="73" t="e">
        <f t="shared" si="31"/>
        <v>#VALUE!</v>
      </c>
      <c r="AL65" s="70" t="s">
        <v>49</v>
      </c>
      <c r="AM65" s="71" t="e">
        <f>SUMIFS([1]Input!$AC:$AC,[1]Input!$A:$A,[1]Comparação!$AL$1,[1]Input!$E:$E,[1]Comparação!$AL$60,[1]Input!$F:$F,[1]Comparação!AL65)</f>
        <v>#VALUE!</v>
      </c>
      <c r="AN65" s="74" t="e">
        <f>SUMIFS([1]Input!$M:$M,[1]Input!$A:$A,[1]Comparação!$AL$1,[1]Input!$E:$E,[1]Comparação!$AL$60,[1]Input!$F:$F,[1]Comparação!AL65)</f>
        <v>#VALUE!</v>
      </c>
      <c r="AO65" s="73" t="e">
        <f t="shared" si="32"/>
        <v>#VALUE!</v>
      </c>
      <c r="AP65" s="70" t="s">
        <v>49</v>
      </c>
      <c r="AQ65" s="71" t="e">
        <f>SUMIFS([1]Input!$AC:$AC,[1]Input!$A:$A,[1]Comparação!$AP$1,[1]Input!$E:$E,[1]Comparação!$AP$60,[1]Input!$F:$F,[1]Comparação!AP65)</f>
        <v>#VALUE!</v>
      </c>
      <c r="AR65" s="74" t="e">
        <f>SUMIFS([1]Input!$M:$M,[1]Input!$A:$A,[1]Comparação!$AP$1,[1]Input!$E:$E,[1]Comparação!$AP$60,[1]Input!$F:$F,[1]Comparação!AP65)</f>
        <v>#VALUE!</v>
      </c>
      <c r="AS65" s="73" t="e">
        <f t="shared" si="33"/>
        <v>#VALUE!</v>
      </c>
      <c r="AT65" s="70" t="s">
        <v>49</v>
      </c>
      <c r="AU65" s="71" t="e">
        <f>SUMIFS([1]Input!$AC:$AC,[1]Input!$A:$A,[1]Comparação!$AT$1,[1]Input!$E:$E,[1]Comparação!$AT$60,[1]Input!$F:$F,[1]Comparação!AT65)</f>
        <v>#VALUE!</v>
      </c>
      <c r="AV65" s="74" t="e">
        <f>SUMIFS([1]Input!$M:$M,[1]Input!$A:$A,[1]Comparação!$AT$1,[1]Input!$E:$E,[1]Comparação!$AT$60,[1]Input!$F:$F,[1]Comparação!AT65)</f>
        <v>#VALUE!</v>
      </c>
      <c r="AW65" s="73" t="e">
        <f t="shared" si="34"/>
        <v>#VALUE!</v>
      </c>
      <c r="AY65" s="70" t="s">
        <v>49</v>
      </c>
      <c r="AZ65" s="68" t="e">
        <f t="shared" si="19"/>
        <v>#DIV/0!</v>
      </c>
      <c r="BA65" s="68" t="e">
        <f t="shared" si="10"/>
        <v>#VALUE!</v>
      </c>
      <c r="BB65" s="68" t="e">
        <f t="shared" si="11"/>
        <v>#VALUE!</v>
      </c>
      <c r="BC65" s="69" t="e">
        <f t="shared" si="12"/>
        <v>#VALUE!</v>
      </c>
    </row>
    <row r="66" spans="2:55" hidden="1" outlineLevel="1" x14ac:dyDescent="0.3">
      <c r="B66" s="70" t="s">
        <v>53</v>
      </c>
      <c r="C66" s="71">
        <f>SUMIFS(Input!$AA:$AA,Input!$A:$A,Comparação!$B$1,Input!$E:$E,$B$60,Input!$F:$F,Comparação!B66)</f>
        <v>0</v>
      </c>
      <c r="D66" s="72">
        <f>SUMIFS(Input!$K:$K,Input!$A:$A,Comparação!$B$1,Input!$E:$E,Comparação!$B$31,Input!$F:$F,Comparação!B66)</f>
        <v>563043.32999999996</v>
      </c>
      <c r="E66" s="73" t="e">
        <f t="shared" si="27"/>
        <v>#DIV/0!</v>
      </c>
      <c r="F66" s="70" t="s">
        <v>53</v>
      </c>
      <c r="G66" s="71">
        <f>SUMIFS(Input!$AA:$AA,Input!$A:$A,$F$1,Input!$E:$E,$F$60,Input!$F:$F,Comparação!F66)</f>
        <v>24</v>
      </c>
      <c r="H66" s="74">
        <f>SUMIFS(Input!$K:$K,Input!$A:$A,$F$1,Input!$E:$E,$F$60,Input!$F:$F,Comparação!F66)</f>
        <v>147926.39999999999</v>
      </c>
      <c r="I66" s="73">
        <f t="shared" si="35"/>
        <v>6163.5999999999995</v>
      </c>
      <c r="J66" s="70" t="s">
        <v>53</v>
      </c>
      <c r="K66" s="71">
        <f>SUMIFS(Input!$AA:$AA,Input!$A:$A,$J$1,Input!$E:$E,Comparação!$J$60,Input!$F:$F,Comparação!J66)</f>
        <v>45</v>
      </c>
      <c r="L66" s="74">
        <f>SUMIFS(Input!$K:$K,Input!$A:$A,$J$1,Input!$E:$E,$J$60,Input!$F:$F,Comparação!J66)</f>
        <v>168008.9</v>
      </c>
      <c r="M66" s="73">
        <f t="shared" si="36"/>
        <v>3733.5311111111109</v>
      </c>
      <c r="N66" s="70" t="s">
        <v>53</v>
      </c>
      <c r="O66" s="71">
        <f>SUMIFS(Input!$AA:$AA,Input!$A:$A,$N$1,Input!$E:$E,$N$60,Input!$F:$F,Comparação!N66)</f>
        <v>9</v>
      </c>
      <c r="P66" s="74">
        <f>SUMIFS(Input!$K:$K,Input!$A:$A,$N$1,Input!$E:$E,$N$60,Input!$F:$F,Comparação!N66)</f>
        <v>8497.3999999999942</v>
      </c>
      <c r="Q66" s="73">
        <f t="shared" si="37"/>
        <v>944.15555555555488</v>
      </c>
      <c r="R66" s="70" t="s">
        <v>53</v>
      </c>
      <c r="S66" s="71">
        <f>SUMIFS(Input!$AA:$AA,Input!$A:$A,$R$1,Input!$E:$E,Comparação!$R$60,Input!$F:$F,Comparação!R66)</f>
        <v>0</v>
      </c>
      <c r="T66" s="74">
        <f>SUMIFS(Input!$K:$K,Input!$A:$A,$R$1,Input!$E:$E,$R$60,Input!$F:$F,Comparação!R66)</f>
        <v>0</v>
      </c>
      <c r="U66" s="73" t="str">
        <f t="shared" si="38"/>
        <v/>
      </c>
      <c r="V66" s="70" t="s">
        <v>53</v>
      </c>
      <c r="W66" s="71" t="e">
        <f>SUMIFS([1]Input!$AC:$AC,[1]Input!$A:$A,[1]Comparação!$V$1,[1]Input!$E:$E,[1]Comparação!$V$60,[1]Input!$F:$F,[1]Comparação!V66)</f>
        <v>#VALUE!</v>
      </c>
      <c r="X66" s="74" t="e">
        <f>SUMIFS([1]Input!$M:$M,[1]Input!$A:$A,[1]Comparação!$V$1,[1]Input!$E:$E,[1]Comparação!$V$60,[1]Input!$F:$F,[1]Comparação!V66)</f>
        <v>#VALUE!</v>
      </c>
      <c r="Y66" s="73" t="e">
        <f t="shared" si="28"/>
        <v>#VALUE!</v>
      </c>
      <c r="Z66" s="70" t="s">
        <v>53</v>
      </c>
      <c r="AA66" s="71" t="e">
        <f>SUMIFS([1]Input!$AC:$AC,[1]Input!$A:$A,[1]Comparação!$Z$1,[1]Input!$E:$E,[1]Comparação!$Z$60,[1]Input!$F:$F,[1]Comparação!Z66)</f>
        <v>#VALUE!</v>
      </c>
      <c r="AB66" s="74" t="e">
        <f>SUMIFS([1]Input!$M:$M,[1]Input!$A:$A,[1]Comparação!$Z$1,[1]Input!$E:$E,[1]Comparação!$Z$60,[1]Input!$F:$F,[1]Comparação!Z66)</f>
        <v>#VALUE!</v>
      </c>
      <c r="AC66" s="73" t="e">
        <f t="shared" si="29"/>
        <v>#VALUE!</v>
      </c>
      <c r="AD66" s="70" t="s">
        <v>53</v>
      </c>
      <c r="AE66" s="71" t="e">
        <f>SUMIFS([1]Input!$AC:$AC,[1]Input!$A:$A,[1]Comparação!$AD$1,[1]Input!$E:$E,[1]Comparação!$AD$60,[1]Input!$F:$F,[1]Comparação!AD66)</f>
        <v>#VALUE!</v>
      </c>
      <c r="AF66" s="74" t="e">
        <f>SUMIFS([1]Input!$M:$M,[1]Input!$A:$A,[1]Comparação!$AD$1,[1]Input!$E:$E,[1]Comparação!$AD$60,[1]Input!$F:$F,[1]Comparação!AD66)</f>
        <v>#VALUE!</v>
      </c>
      <c r="AG66" s="73" t="e">
        <f t="shared" si="30"/>
        <v>#VALUE!</v>
      </c>
      <c r="AH66" s="70" t="s">
        <v>53</v>
      </c>
      <c r="AI66" s="71" t="e">
        <f>SUMIFS([1]Input!$AC:$AC,[1]Input!$A:$A,[1]Comparação!$AH$1,[1]Input!$E:$E,[1]Comparação!$AH$60,[1]Input!$F:$F,[1]Comparação!AH66)</f>
        <v>#VALUE!</v>
      </c>
      <c r="AJ66" s="74" t="e">
        <f>SUMIFS([1]Input!$M:$M,[1]Input!$A:$A,[1]Comparação!$AH$1,[1]Input!$E:$E,[1]Comparação!$AH$60,[1]Input!$F:$F,[1]Comparação!AH66)</f>
        <v>#VALUE!</v>
      </c>
      <c r="AK66" s="73" t="e">
        <f t="shared" si="31"/>
        <v>#VALUE!</v>
      </c>
      <c r="AL66" s="70" t="s">
        <v>53</v>
      </c>
      <c r="AM66" s="71" t="e">
        <f>SUMIFS([1]Input!$AC:$AC,[1]Input!$A:$A,[1]Comparação!$AL$1,[1]Input!$E:$E,[1]Comparação!$AL$60,[1]Input!$F:$F,[1]Comparação!AL66)</f>
        <v>#VALUE!</v>
      </c>
      <c r="AN66" s="74" t="e">
        <f>SUMIFS([1]Input!$M:$M,[1]Input!$A:$A,[1]Comparação!$AL$1,[1]Input!$E:$E,[1]Comparação!$AL$60,[1]Input!$F:$F,[1]Comparação!AL66)</f>
        <v>#VALUE!</v>
      </c>
      <c r="AO66" s="73" t="e">
        <f t="shared" si="32"/>
        <v>#VALUE!</v>
      </c>
      <c r="AP66" s="70" t="s">
        <v>53</v>
      </c>
      <c r="AQ66" s="71" t="e">
        <f>SUMIFS([1]Input!$AC:$AC,[1]Input!$A:$A,[1]Comparação!$AP$1,[1]Input!$E:$E,[1]Comparação!$AP$60,[1]Input!$F:$F,[1]Comparação!AP66)</f>
        <v>#VALUE!</v>
      </c>
      <c r="AR66" s="74" t="e">
        <f>SUMIFS([1]Input!$M:$M,[1]Input!$A:$A,[1]Comparação!$AP$1,[1]Input!$E:$E,[1]Comparação!$AP$60,[1]Input!$F:$F,[1]Comparação!AP66)</f>
        <v>#VALUE!</v>
      </c>
      <c r="AS66" s="73" t="e">
        <f t="shared" si="33"/>
        <v>#VALUE!</v>
      </c>
      <c r="AT66" s="70" t="s">
        <v>53</v>
      </c>
      <c r="AU66" s="71" t="e">
        <f>SUMIFS([1]Input!$AC:$AC,[1]Input!$A:$A,[1]Comparação!$AT$1,[1]Input!$E:$E,[1]Comparação!$AT$60,[1]Input!$F:$F,[1]Comparação!AT66)</f>
        <v>#VALUE!</v>
      </c>
      <c r="AV66" s="74" t="e">
        <f>SUMIFS([1]Input!$M:$M,[1]Input!$A:$A,[1]Comparação!$AT$1,[1]Input!$E:$E,[1]Comparação!$AT$60,[1]Input!$F:$F,[1]Comparação!AT66)</f>
        <v>#VALUE!</v>
      </c>
      <c r="AW66" s="73" t="e">
        <f t="shared" si="34"/>
        <v>#VALUE!</v>
      </c>
      <c r="AY66" s="70" t="s">
        <v>53</v>
      </c>
      <c r="AZ66" s="68" t="e">
        <f t="shared" si="19"/>
        <v>#DIV/0!</v>
      </c>
      <c r="BA66" s="68" t="e">
        <f t="shared" si="10"/>
        <v>#VALUE!</v>
      </c>
      <c r="BB66" s="68" t="e">
        <f t="shared" si="11"/>
        <v>#VALUE!</v>
      </c>
      <c r="BC66" s="69" t="e">
        <f t="shared" si="12"/>
        <v>#VALUE!</v>
      </c>
    </row>
    <row r="67" spans="2:55" hidden="1" outlineLevel="1" x14ac:dyDescent="0.3">
      <c r="B67" s="70" t="s">
        <v>27</v>
      </c>
      <c r="C67" s="71">
        <f>SUMIFS(Input!$AA:$AA,Input!$A:$A,Comparação!$B$1,Input!$E:$E,$B$60,Input!$F:$F,Comparação!B67)</f>
        <v>0</v>
      </c>
      <c r="D67" s="72">
        <f>SUMIFS(Input!$K:$K,Input!$A:$A,Comparação!$B$1,Input!$E:$E,Comparação!$B$31,Input!$F:$F,Comparação!B67)</f>
        <v>0</v>
      </c>
      <c r="E67" s="73" t="str">
        <f t="shared" si="27"/>
        <v/>
      </c>
      <c r="F67" s="70" t="s">
        <v>27</v>
      </c>
      <c r="G67" s="71">
        <f>SUMIFS(Input!$AA:$AA,Input!$A:$A,$F$1,Input!$E:$E,$F$60,Input!$F:$F,Comparação!F67)</f>
        <v>0</v>
      </c>
      <c r="H67" s="74">
        <f>SUMIFS(Input!$K:$K,Input!$A:$A,$F$1,Input!$E:$E,$F$60,Input!$F:$F,Comparação!F67)</f>
        <v>0</v>
      </c>
      <c r="I67" s="73" t="str">
        <f t="shared" si="35"/>
        <v/>
      </c>
      <c r="J67" s="70" t="s">
        <v>27</v>
      </c>
      <c r="K67" s="71">
        <f>SUMIFS(Input!$AA:$AA,Input!$A:$A,$J$1,Input!$E:$E,Comparação!$J$60,Input!$F:$F,Comparação!J67)</f>
        <v>0</v>
      </c>
      <c r="L67" s="74">
        <f>SUMIFS(Input!$K:$K,Input!$A:$A,$J$1,Input!$E:$E,$J$60,Input!$F:$F,Comparação!J67)</f>
        <v>0</v>
      </c>
      <c r="M67" s="73" t="str">
        <f t="shared" si="36"/>
        <v/>
      </c>
      <c r="N67" s="70" t="s">
        <v>27</v>
      </c>
      <c r="O67" s="71">
        <f>SUMIFS(Input!$AA:$AA,Input!$A:$A,$N$1,Input!$E:$E,$N$60,Input!$F:$F,Comparação!N67)</f>
        <v>0</v>
      </c>
      <c r="P67" s="74">
        <f>SUMIFS(Input!$K:$K,Input!$A:$A,$N$1,Input!$E:$E,$N$60,Input!$F:$F,Comparação!N67)</f>
        <v>0</v>
      </c>
      <c r="Q67" s="73" t="str">
        <f t="shared" si="37"/>
        <v/>
      </c>
      <c r="R67" s="70" t="s">
        <v>27</v>
      </c>
      <c r="S67" s="71">
        <f>SUMIFS(Input!$AA:$AA,Input!$A:$A,$R$1,Input!$E:$E,Comparação!$R$60,Input!$F:$F,Comparação!R67)</f>
        <v>0</v>
      </c>
      <c r="T67" s="74">
        <f>SUMIFS(Input!$K:$K,Input!$A:$A,$R$1,Input!$E:$E,$R$60,Input!$F:$F,Comparação!R67)</f>
        <v>0</v>
      </c>
      <c r="U67" s="73" t="str">
        <f t="shared" si="38"/>
        <v/>
      </c>
      <c r="V67" s="70" t="s">
        <v>27</v>
      </c>
      <c r="W67" s="71" t="e">
        <f>SUMIFS([1]Input!$AC:$AC,[1]Input!$A:$A,[1]Comparação!$V$1,[1]Input!$E:$E,[1]Comparação!$V$60,[1]Input!$F:$F,[1]Comparação!V67)</f>
        <v>#VALUE!</v>
      </c>
      <c r="X67" s="74" t="e">
        <f>SUMIFS([1]Input!$M:$M,[1]Input!$A:$A,[1]Comparação!$V$1,[1]Input!$E:$E,[1]Comparação!$V$60,[1]Input!$F:$F,[1]Comparação!V67)</f>
        <v>#VALUE!</v>
      </c>
      <c r="Y67" s="73" t="e">
        <f t="shared" si="28"/>
        <v>#VALUE!</v>
      </c>
      <c r="Z67" s="70" t="s">
        <v>27</v>
      </c>
      <c r="AA67" s="71" t="e">
        <f>SUMIFS([1]Input!$AC:$AC,[1]Input!$A:$A,[1]Comparação!$Z$1,[1]Input!$E:$E,[1]Comparação!$Z$60,[1]Input!$F:$F,[1]Comparação!Z67)</f>
        <v>#VALUE!</v>
      </c>
      <c r="AB67" s="74" t="e">
        <f>SUMIFS([1]Input!$M:$M,[1]Input!$A:$A,[1]Comparação!$Z$1,[1]Input!$E:$E,[1]Comparação!$Z$60,[1]Input!$F:$F,[1]Comparação!Z67)</f>
        <v>#VALUE!</v>
      </c>
      <c r="AC67" s="73" t="e">
        <f t="shared" si="29"/>
        <v>#VALUE!</v>
      </c>
      <c r="AD67" s="70" t="s">
        <v>27</v>
      </c>
      <c r="AE67" s="71" t="e">
        <f>SUMIFS([1]Input!$AC:$AC,[1]Input!$A:$A,[1]Comparação!$AD$1,[1]Input!$E:$E,[1]Comparação!$AD$60,[1]Input!$F:$F,[1]Comparação!AD67)</f>
        <v>#VALUE!</v>
      </c>
      <c r="AF67" s="74" t="e">
        <f>SUMIFS([1]Input!$M:$M,[1]Input!$A:$A,[1]Comparação!$AD$1,[1]Input!$E:$E,[1]Comparação!$AD$60,[1]Input!$F:$F,[1]Comparação!AD67)</f>
        <v>#VALUE!</v>
      </c>
      <c r="AG67" s="73" t="e">
        <f t="shared" si="30"/>
        <v>#VALUE!</v>
      </c>
      <c r="AH67" s="70" t="s">
        <v>27</v>
      </c>
      <c r="AI67" s="71" t="e">
        <f>SUMIFS([1]Input!$AC:$AC,[1]Input!$A:$A,[1]Comparação!$AH$1,[1]Input!$E:$E,[1]Comparação!$AH$60,[1]Input!$F:$F,[1]Comparação!AH67)</f>
        <v>#VALUE!</v>
      </c>
      <c r="AJ67" s="74" t="e">
        <f>SUMIFS([1]Input!$M:$M,[1]Input!$A:$A,[1]Comparação!$AH$1,[1]Input!$E:$E,[1]Comparação!$AH$60,[1]Input!$F:$F,[1]Comparação!AH67)</f>
        <v>#VALUE!</v>
      </c>
      <c r="AK67" s="73" t="e">
        <f t="shared" si="31"/>
        <v>#VALUE!</v>
      </c>
      <c r="AL67" s="70" t="s">
        <v>27</v>
      </c>
      <c r="AM67" s="71" t="e">
        <f>SUMIFS([1]Input!$AC:$AC,[1]Input!$A:$A,[1]Comparação!$AL$1,[1]Input!$E:$E,[1]Comparação!$AL$60,[1]Input!$F:$F,[1]Comparação!AL67)</f>
        <v>#VALUE!</v>
      </c>
      <c r="AN67" s="74" t="e">
        <f>SUMIFS([1]Input!$M:$M,[1]Input!$A:$A,[1]Comparação!$AL$1,[1]Input!$E:$E,[1]Comparação!$AL$60,[1]Input!$F:$F,[1]Comparação!AL67)</f>
        <v>#VALUE!</v>
      </c>
      <c r="AO67" s="73" t="e">
        <f t="shared" si="32"/>
        <v>#VALUE!</v>
      </c>
      <c r="AP67" s="70" t="s">
        <v>27</v>
      </c>
      <c r="AQ67" s="71" t="e">
        <f>SUMIFS([1]Input!$AC:$AC,[1]Input!$A:$A,[1]Comparação!$AP$1,[1]Input!$E:$E,[1]Comparação!$AP$60,[1]Input!$F:$F,[1]Comparação!AP67)</f>
        <v>#VALUE!</v>
      </c>
      <c r="AR67" s="74" t="e">
        <f>SUMIFS([1]Input!$M:$M,[1]Input!$A:$A,[1]Comparação!$AP$1,[1]Input!$E:$E,[1]Comparação!$AP$60,[1]Input!$F:$F,[1]Comparação!AP67)</f>
        <v>#VALUE!</v>
      </c>
      <c r="AS67" s="73" t="e">
        <f t="shared" si="33"/>
        <v>#VALUE!</v>
      </c>
      <c r="AT67" s="70" t="s">
        <v>27</v>
      </c>
      <c r="AU67" s="71" t="e">
        <f>SUMIFS([1]Input!$AC:$AC,[1]Input!$A:$A,[1]Comparação!$AT$1,[1]Input!$E:$E,[1]Comparação!$AT$60,[1]Input!$F:$F,[1]Comparação!AT67)</f>
        <v>#VALUE!</v>
      </c>
      <c r="AV67" s="74" t="e">
        <f>SUMIFS([1]Input!$M:$M,[1]Input!$A:$A,[1]Comparação!$AT$1,[1]Input!$E:$E,[1]Comparação!$AT$60,[1]Input!$F:$F,[1]Comparação!AT67)</f>
        <v>#VALUE!</v>
      </c>
      <c r="AW67" s="73" t="e">
        <f t="shared" si="34"/>
        <v>#VALUE!</v>
      </c>
      <c r="AY67" s="70" t="s">
        <v>27</v>
      </c>
      <c r="AZ67" s="68" t="e">
        <f t="shared" si="19"/>
        <v>#DIV/0!</v>
      </c>
      <c r="BA67" s="68" t="e">
        <f t="shared" si="10"/>
        <v>#VALUE!</v>
      </c>
      <c r="BB67" s="68" t="e">
        <f t="shared" si="11"/>
        <v>#VALUE!</v>
      </c>
      <c r="BC67" s="69" t="e">
        <f t="shared" si="12"/>
        <v>#VALUE!</v>
      </c>
    </row>
    <row r="68" spans="2:55" hidden="1" outlineLevel="1" x14ac:dyDescent="0.3">
      <c r="B68" s="70" t="s">
        <v>34</v>
      </c>
      <c r="C68" s="71">
        <f>SUMIFS(Input!$AA:$AA,Input!$A:$A,Comparação!$B$1,Input!$E:$E,$B$60,Input!$F:$F,Comparação!B68)</f>
        <v>0</v>
      </c>
      <c r="D68" s="72">
        <f>SUMIFS(Input!$K:$K,Input!$A:$A,Comparação!$B$1,Input!$E:$E,Comparação!$B$31,Input!$F:$F,Comparação!B68)</f>
        <v>103208.82</v>
      </c>
      <c r="E68" s="73" t="e">
        <f t="shared" si="27"/>
        <v>#DIV/0!</v>
      </c>
      <c r="F68" s="70" t="s">
        <v>34</v>
      </c>
      <c r="G68" s="71">
        <f>SUMIFS(Input!$AA:$AA,Input!$A:$A,$F$1,Input!$E:$E,$F$60,Input!$F:$F,Comparação!F68)</f>
        <v>0</v>
      </c>
      <c r="H68" s="74">
        <f>SUMIFS(Input!$K:$K,Input!$A:$A,$F$1,Input!$E:$E,$F$60,Input!$F:$F,Comparação!F68)</f>
        <v>0</v>
      </c>
      <c r="I68" s="73" t="str">
        <f t="shared" si="35"/>
        <v/>
      </c>
      <c r="J68" s="70" t="s">
        <v>34</v>
      </c>
      <c r="K68" s="71">
        <f>SUMIFS(Input!$AA:$AA,Input!$A:$A,$J$1,Input!$E:$E,Comparação!$J$60,Input!$F:$F,Comparação!J68)</f>
        <v>0</v>
      </c>
      <c r="L68" s="74">
        <f>SUMIFS(Input!$K:$K,Input!$A:$A,$J$1,Input!$E:$E,$J$60,Input!$F:$F,Comparação!J68)</f>
        <v>0</v>
      </c>
      <c r="M68" s="73" t="str">
        <f t="shared" si="36"/>
        <v/>
      </c>
      <c r="N68" s="70" t="s">
        <v>34</v>
      </c>
      <c r="O68" s="71">
        <f>SUMIFS(Input!$AA:$AA,Input!$A:$A,$N$1,Input!$E:$E,$N$60,Input!$F:$F,Comparação!N68)</f>
        <v>0</v>
      </c>
      <c r="P68" s="74">
        <f>SUMIFS(Input!$K:$K,Input!$A:$A,$N$1,Input!$E:$E,$N$60,Input!$F:$F,Comparação!N68)</f>
        <v>0</v>
      </c>
      <c r="Q68" s="73" t="str">
        <f t="shared" si="37"/>
        <v/>
      </c>
      <c r="R68" s="70" t="s">
        <v>34</v>
      </c>
      <c r="S68" s="71">
        <f>SUMIFS(Input!$AA:$AA,Input!$A:$A,$R$1,Input!$E:$E,Comparação!$R$60,Input!$F:$F,Comparação!R68)</f>
        <v>0</v>
      </c>
      <c r="T68" s="74">
        <f>SUMIFS(Input!$K:$K,Input!$A:$A,$R$1,Input!$E:$E,$R$60,Input!$F:$F,Comparação!R68)</f>
        <v>0</v>
      </c>
      <c r="U68" s="73" t="str">
        <f t="shared" si="38"/>
        <v/>
      </c>
      <c r="V68" s="70" t="s">
        <v>34</v>
      </c>
      <c r="W68" s="71" t="e">
        <f>SUMIFS([1]Input!$AC:$AC,[1]Input!$A:$A,[1]Comparação!$V$1,[1]Input!$E:$E,[1]Comparação!$V$60,[1]Input!$F:$F,[1]Comparação!V68)</f>
        <v>#VALUE!</v>
      </c>
      <c r="X68" s="74" t="e">
        <f>SUMIFS([1]Input!$M:$M,[1]Input!$A:$A,[1]Comparação!$V$1,[1]Input!$E:$E,[1]Comparação!$V$60,[1]Input!$F:$F,[1]Comparação!V68)</f>
        <v>#VALUE!</v>
      </c>
      <c r="Y68" s="73" t="e">
        <f t="shared" si="28"/>
        <v>#VALUE!</v>
      </c>
      <c r="Z68" s="70" t="s">
        <v>34</v>
      </c>
      <c r="AA68" s="71" t="e">
        <f>SUMIFS([1]Input!$AC:$AC,[1]Input!$A:$A,[1]Comparação!$Z$1,[1]Input!$E:$E,[1]Comparação!$Z$60,[1]Input!$F:$F,[1]Comparação!Z68)</f>
        <v>#VALUE!</v>
      </c>
      <c r="AB68" s="74" t="e">
        <f>SUMIFS([1]Input!$M:$M,[1]Input!$A:$A,[1]Comparação!$Z$1,[1]Input!$E:$E,[1]Comparação!$Z$60,[1]Input!$F:$F,[1]Comparação!Z68)</f>
        <v>#VALUE!</v>
      </c>
      <c r="AC68" s="73" t="e">
        <f t="shared" si="29"/>
        <v>#VALUE!</v>
      </c>
      <c r="AD68" s="70" t="s">
        <v>34</v>
      </c>
      <c r="AE68" s="71" t="e">
        <f>SUMIFS([1]Input!$AC:$AC,[1]Input!$A:$A,[1]Comparação!$AD$1,[1]Input!$E:$E,[1]Comparação!$AD$60,[1]Input!$F:$F,[1]Comparação!AD68)</f>
        <v>#VALUE!</v>
      </c>
      <c r="AF68" s="74" t="e">
        <f>SUMIFS([1]Input!$M:$M,[1]Input!$A:$A,[1]Comparação!$AD$1,[1]Input!$E:$E,[1]Comparação!$AD$60,[1]Input!$F:$F,[1]Comparação!AD68)</f>
        <v>#VALUE!</v>
      </c>
      <c r="AG68" s="73" t="e">
        <f t="shared" si="30"/>
        <v>#VALUE!</v>
      </c>
      <c r="AH68" s="70" t="s">
        <v>34</v>
      </c>
      <c r="AI68" s="71" t="e">
        <f>SUMIFS([1]Input!$AC:$AC,[1]Input!$A:$A,[1]Comparação!$AH$1,[1]Input!$E:$E,[1]Comparação!$AH$60,[1]Input!$F:$F,[1]Comparação!AH68)</f>
        <v>#VALUE!</v>
      </c>
      <c r="AJ68" s="74" t="e">
        <f>SUMIFS([1]Input!$M:$M,[1]Input!$A:$A,[1]Comparação!$AH$1,[1]Input!$E:$E,[1]Comparação!$AH$60,[1]Input!$F:$F,[1]Comparação!AH68)</f>
        <v>#VALUE!</v>
      </c>
      <c r="AK68" s="73" t="e">
        <f t="shared" si="31"/>
        <v>#VALUE!</v>
      </c>
      <c r="AL68" s="70" t="s">
        <v>34</v>
      </c>
      <c r="AM68" s="71" t="e">
        <f>SUMIFS([1]Input!$AC:$AC,[1]Input!$A:$A,[1]Comparação!$AL$1,[1]Input!$E:$E,[1]Comparação!$AL$60,[1]Input!$F:$F,[1]Comparação!AL68)</f>
        <v>#VALUE!</v>
      </c>
      <c r="AN68" s="74" t="e">
        <f>SUMIFS([1]Input!$M:$M,[1]Input!$A:$A,[1]Comparação!$AL$1,[1]Input!$E:$E,[1]Comparação!$AL$60,[1]Input!$F:$F,[1]Comparação!AL68)</f>
        <v>#VALUE!</v>
      </c>
      <c r="AO68" s="73" t="e">
        <f t="shared" si="32"/>
        <v>#VALUE!</v>
      </c>
      <c r="AP68" s="70" t="s">
        <v>34</v>
      </c>
      <c r="AQ68" s="71" t="e">
        <f>SUMIFS([1]Input!$AC:$AC,[1]Input!$A:$A,[1]Comparação!$AP$1,[1]Input!$E:$E,[1]Comparação!$AP$60,[1]Input!$F:$F,[1]Comparação!AP68)</f>
        <v>#VALUE!</v>
      </c>
      <c r="AR68" s="74" t="e">
        <f>SUMIFS([1]Input!$M:$M,[1]Input!$A:$A,[1]Comparação!$AP$1,[1]Input!$E:$E,[1]Comparação!$AP$60,[1]Input!$F:$F,[1]Comparação!AP68)</f>
        <v>#VALUE!</v>
      </c>
      <c r="AS68" s="73" t="e">
        <f t="shared" si="33"/>
        <v>#VALUE!</v>
      </c>
      <c r="AT68" s="70" t="s">
        <v>34</v>
      </c>
      <c r="AU68" s="71" t="e">
        <f>SUMIFS([1]Input!$AC:$AC,[1]Input!$A:$A,[1]Comparação!$AT$1,[1]Input!$E:$E,[1]Comparação!$AT$60,[1]Input!$F:$F,[1]Comparação!AT68)</f>
        <v>#VALUE!</v>
      </c>
      <c r="AV68" s="74" t="e">
        <f>SUMIFS([1]Input!$M:$M,[1]Input!$A:$A,[1]Comparação!$AT$1,[1]Input!$E:$E,[1]Comparação!$AT$60,[1]Input!$F:$F,[1]Comparação!AT68)</f>
        <v>#VALUE!</v>
      </c>
      <c r="AW68" s="73" t="e">
        <f t="shared" si="34"/>
        <v>#VALUE!</v>
      </c>
      <c r="AY68" s="70" t="s">
        <v>34</v>
      </c>
      <c r="AZ68" s="68" t="e">
        <f t="shared" si="19"/>
        <v>#DIV/0!</v>
      </c>
      <c r="BA68" s="68" t="e">
        <f t="shared" si="10"/>
        <v>#VALUE!</v>
      </c>
      <c r="BB68" s="68" t="e">
        <f t="shared" si="11"/>
        <v>#VALUE!</v>
      </c>
      <c r="BC68" s="69" t="e">
        <f t="shared" si="12"/>
        <v>#VALUE!</v>
      </c>
    </row>
    <row r="69" spans="2:55" hidden="1" outlineLevel="1" x14ac:dyDescent="0.3">
      <c r="B69" s="70" t="s">
        <v>29</v>
      </c>
      <c r="C69" s="71">
        <f>SUMIFS(Input!$AA:$AA,Input!$A:$A,Comparação!$B$1,Input!$E:$E,$B$60,Input!$F:$F,Comparação!B69)</f>
        <v>0</v>
      </c>
      <c r="D69" s="72">
        <f>SUMIFS(Input!$K:$K,Input!$A:$A,Comparação!$B$1,Input!$E:$E,Comparação!$B$31,Input!$F:$F,Comparação!B69)</f>
        <v>111691.87</v>
      </c>
      <c r="E69" s="73" t="e">
        <f t="shared" si="27"/>
        <v>#DIV/0!</v>
      </c>
      <c r="F69" s="70" t="s">
        <v>29</v>
      </c>
      <c r="G69" s="71">
        <f>SUMIFS(Input!$AA:$AA,Input!$A:$A,$F$1,Input!$E:$E,$F$60,Input!$F:$F,Comparação!F69)</f>
        <v>0</v>
      </c>
      <c r="H69" s="74">
        <f>SUMIFS(Input!$K:$K,Input!$A:$A,$F$1,Input!$E:$E,$F$60,Input!$F:$F,Comparação!F69)</f>
        <v>0</v>
      </c>
      <c r="I69" s="73" t="str">
        <f t="shared" si="35"/>
        <v/>
      </c>
      <c r="J69" s="70" t="s">
        <v>29</v>
      </c>
      <c r="K69" s="71">
        <f>SUMIFS(Input!$AA:$AA,Input!$A:$A,$J$1,Input!$E:$E,Comparação!$J$60,Input!$F:$F,Comparação!J69)</f>
        <v>0</v>
      </c>
      <c r="L69" s="74">
        <f>SUMIFS(Input!$K:$K,Input!$A:$A,$J$1,Input!$E:$E,$J$60,Input!$F:$F,Comparação!J69)</f>
        <v>0</v>
      </c>
      <c r="M69" s="73" t="str">
        <f t="shared" si="36"/>
        <v/>
      </c>
      <c r="N69" s="70" t="s">
        <v>29</v>
      </c>
      <c r="O69" s="71">
        <f>SUMIFS(Input!$AA:$AA,Input!$A:$A,$N$1,Input!$E:$E,$N$60,Input!$F:$F,Comparação!N69)</f>
        <v>0</v>
      </c>
      <c r="P69" s="74">
        <f>SUMIFS(Input!$K:$K,Input!$A:$A,$N$1,Input!$E:$E,$N$60,Input!$F:$F,Comparação!N69)</f>
        <v>0</v>
      </c>
      <c r="Q69" s="73" t="str">
        <f t="shared" si="37"/>
        <v/>
      </c>
      <c r="R69" s="70" t="s">
        <v>29</v>
      </c>
      <c r="S69" s="71">
        <f>SUMIFS(Input!$AA:$AA,Input!$A:$A,$R$1,Input!$E:$E,Comparação!$R$60,Input!$F:$F,Comparação!R69)</f>
        <v>0</v>
      </c>
      <c r="T69" s="74">
        <f>SUMIFS(Input!$K:$K,Input!$A:$A,$R$1,Input!$E:$E,$R$60,Input!$F:$F,Comparação!R69)</f>
        <v>0</v>
      </c>
      <c r="U69" s="73" t="str">
        <f t="shared" si="38"/>
        <v/>
      </c>
      <c r="V69" s="70" t="s">
        <v>29</v>
      </c>
      <c r="W69" s="71" t="e">
        <f>SUMIFS([1]Input!$AC:$AC,[1]Input!$A:$A,[1]Comparação!$V$1,[1]Input!$E:$E,[1]Comparação!$V$60,[1]Input!$F:$F,[1]Comparação!V69)</f>
        <v>#VALUE!</v>
      </c>
      <c r="X69" s="74" t="e">
        <f>SUMIFS([1]Input!$M:$M,[1]Input!$A:$A,[1]Comparação!$V$1,[1]Input!$E:$E,[1]Comparação!$V$60,[1]Input!$F:$F,[1]Comparação!V69)</f>
        <v>#VALUE!</v>
      </c>
      <c r="Y69" s="73" t="e">
        <f t="shared" si="28"/>
        <v>#VALUE!</v>
      </c>
      <c r="Z69" s="70" t="s">
        <v>29</v>
      </c>
      <c r="AA69" s="71" t="e">
        <f>SUMIFS([1]Input!$AC:$AC,[1]Input!$A:$A,[1]Comparação!$Z$1,[1]Input!$E:$E,[1]Comparação!$Z$60,[1]Input!$F:$F,[1]Comparação!Z69)</f>
        <v>#VALUE!</v>
      </c>
      <c r="AB69" s="74" t="e">
        <f>SUMIFS([1]Input!$M:$M,[1]Input!$A:$A,[1]Comparação!$Z$1,[1]Input!$E:$E,[1]Comparação!$Z$60,[1]Input!$F:$F,[1]Comparação!Z69)</f>
        <v>#VALUE!</v>
      </c>
      <c r="AC69" s="73" t="e">
        <f t="shared" si="29"/>
        <v>#VALUE!</v>
      </c>
      <c r="AD69" s="70" t="s">
        <v>29</v>
      </c>
      <c r="AE69" s="71" t="e">
        <f>SUMIFS([1]Input!$AC:$AC,[1]Input!$A:$A,[1]Comparação!$AD$1,[1]Input!$E:$E,[1]Comparação!$AD$60,[1]Input!$F:$F,[1]Comparação!AD69)</f>
        <v>#VALUE!</v>
      </c>
      <c r="AF69" s="74" t="e">
        <f>SUMIFS([1]Input!$M:$M,[1]Input!$A:$A,[1]Comparação!$AD$1,[1]Input!$E:$E,[1]Comparação!$AD$60,[1]Input!$F:$F,[1]Comparação!AD69)</f>
        <v>#VALUE!</v>
      </c>
      <c r="AG69" s="73" t="e">
        <f t="shared" si="30"/>
        <v>#VALUE!</v>
      </c>
      <c r="AH69" s="70" t="s">
        <v>29</v>
      </c>
      <c r="AI69" s="71" t="e">
        <f>SUMIFS([1]Input!$AC:$AC,[1]Input!$A:$A,[1]Comparação!$AH$1,[1]Input!$E:$E,[1]Comparação!$AH$60,[1]Input!$F:$F,[1]Comparação!AH69)</f>
        <v>#VALUE!</v>
      </c>
      <c r="AJ69" s="74" t="e">
        <f>SUMIFS([1]Input!$M:$M,[1]Input!$A:$A,[1]Comparação!$AH$1,[1]Input!$E:$E,[1]Comparação!$AH$60,[1]Input!$F:$F,[1]Comparação!AH69)</f>
        <v>#VALUE!</v>
      </c>
      <c r="AK69" s="73" t="e">
        <f t="shared" si="31"/>
        <v>#VALUE!</v>
      </c>
      <c r="AL69" s="70" t="s">
        <v>29</v>
      </c>
      <c r="AM69" s="71" t="e">
        <f>SUMIFS([1]Input!$AC:$AC,[1]Input!$A:$A,[1]Comparação!$AL$1,[1]Input!$E:$E,[1]Comparação!$AL$60,[1]Input!$F:$F,[1]Comparação!AL69)</f>
        <v>#VALUE!</v>
      </c>
      <c r="AN69" s="74" t="e">
        <f>SUMIFS([1]Input!$M:$M,[1]Input!$A:$A,[1]Comparação!$AL$1,[1]Input!$E:$E,[1]Comparação!$AL$60,[1]Input!$F:$F,[1]Comparação!AL69)</f>
        <v>#VALUE!</v>
      </c>
      <c r="AO69" s="73" t="e">
        <f t="shared" si="32"/>
        <v>#VALUE!</v>
      </c>
      <c r="AP69" s="70" t="s">
        <v>29</v>
      </c>
      <c r="AQ69" s="71" t="e">
        <f>SUMIFS([1]Input!$AC:$AC,[1]Input!$A:$A,[1]Comparação!$AP$1,[1]Input!$E:$E,[1]Comparação!$AP$60,[1]Input!$F:$F,[1]Comparação!AP69)</f>
        <v>#VALUE!</v>
      </c>
      <c r="AR69" s="74" t="e">
        <f>SUMIFS([1]Input!$M:$M,[1]Input!$A:$A,[1]Comparação!$AP$1,[1]Input!$E:$E,[1]Comparação!$AP$60,[1]Input!$F:$F,[1]Comparação!AP69)</f>
        <v>#VALUE!</v>
      </c>
      <c r="AS69" s="73" t="e">
        <f t="shared" si="33"/>
        <v>#VALUE!</v>
      </c>
      <c r="AT69" s="70" t="s">
        <v>29</v>
      </c>
      <c r="AU69" s="71" t="e">
        <f>SUMIFS([1]Input!$AC:$AC,[1]Input!$A:$A,[1]Comparação!$AT$1,[1]Input!$E:$E,[1]Comparação!$AT$60,[1]Input!$F:$F,[1]Comparação!AT69)</f>
        <v>#VALUE!</v>
      </c>
      <c r="AV69" s="74" t="e">
        <f>SUMIFS([1]Input!$M:$M,[1]Input!$A:$A,[1]Comparação!$AT$1,[1]Input!$E:$E,[1]Comparação!$AT$60,[1]Input!$F:$F,[1]Comparação!AT69)</f>
        <v>#VALUE!</v>
      </c>
      <c r="AW69" s="73" t="e">
        <f t="shared" si="34"/>
        <v>#VALUE!</v>
      </c>
      <c r="AY69" s="70" t="s">
        <v>29</v>
      </c>
      <c r="AZ69" s="68" t="e">
        <f t="shared" si="19"/>
        <v>#DIV/0!</v>
      </c>
      <c r="BA69" s="68" t="e">
        <f t="shared" si="10"/>
        <v>#VALUE!</v>
      </c>
      <c r="BB69" s="68" t="e">
        <f t="shared" si="11"/>
        <v>#VALUE!</v>
      </c>
      <c r="BC69" s="69" t="e">
        <f t="shared" si="12"/>
        <v>#VALUE!</v>
      </c>
    </row>
    <row r="70" spans="2:55" hidden="1" outlineLevel="1" x14ac:dyDescent="0.3">
      <c r="B70" s="70" t="s">
        <v>25</v>
      </c>
      <c r="C70" s="71">
        <f>SUMIFS(Input!$AA:$AA,Input!$A:$A,Comparação!$B$1,Input!$E:$E,$B$60,Input!$F:$F,Comparação!B70)</f>
        <v>0</v>
      </c>
      <c r="D70" s="72">
        <f>SUMIFS(Input!$K:$K,Input!$A:$A,Comparação!$B$1,Input!$E:$E,Comparação!$B$31,Input!$F:$F,Comparação!B70)</f>
        <v>0</v>
      </c>
      <c r="E70" s="73" t="str">
        <f t="shared" si="27"/>
        <v/>
      </c>
      <c r="F70" s="70" t="s">
        <v>25</v>
      </c>
      <c r="G70" s="71">
        <f>SUMIFS(Input!$AA:$AA,Input!$A:$A,$F$1,Input!$E:$E,$F$60,Input!$F:$F,Comparação!F70)</f>
        <v>0</v>
      </c>
      <c r="H70" s="74">
        <f>SUMIFS(Input!$K:$K,Input!$A:$A,$F$1,Input!$E:$E,$F$60,Input!$F:$F,Comparação!F70)</f>
        <v>0</v>
      </c>
      <c r="I70" s="73" t="str">
        <f t="shared" si="35"/>
        <v/>
      </c>
      <c r="J70" s="70" t="s">
        <v>25</v>
      </c>
      <c r="K70" s="71">
        <f>SUMIFS(Input!$AA:$AA,Input!$A:$A,$J$1,Input!$E:$E,Comparação!$J$60,Input!$F:$F,Comparação!J70)</f>
        <v>0</v>
      </c>
      <c r="L70" s="74">
        <f>SUMIFS(Input!$K:$K,Input!$A:$A,$J$1,Input!$E:$E,$J$60,Input!$F:$F,Comparação!J70)</f>
        <v>0</v>
      </c>
      <c r="M70" s="73" t="str">
        <f t="shared" si="36"/>
        <v/>
      </c>
      <c r="N70" s="70" t="s">
        <v>25</v>
      </c>
      <c r="O70" s="71">
        <f>SUMIFS(Input!$AA:$AA,Input!$A:$A,$N$1,Input!$E:$E,$N$60,Input!$F:$F,Comparação!N70)</f>
        <v>0</v>
      </c>
      <c r="P70" s="74">
        <f>SUMIFS(Input!$K:$K,Input!$A:$A,$N$1,Input!$E:$E,$N$60,Input!$F:$F,Comparação!N70)</f>
        <v>0</v>
      </c>
      <c r="Q70" s="73" t="str">
        <f t="shared" si="37"/>
        <v/>
      </c>
      <c r="R70" s="70" t="s">
        <v>25</v>
      </c>
      <c r="S70" s="71">
        <f>SUMIFS(Input!$AA:$AA,Input!$A:$A,$R$1,Input!$E:$E,Comparação!$R$60,Input!$F:$F,Comparação!R70)</f>
        <v>0</v>
      </c>
      <c r="T70" s="74">
        <f>SUMIFS(Input!$K:$K,Input!$A:$A,$R$1,Input!$E:$E,$R$60,Input!$F:$F,Comparação!R70)</f>
        <v>0</v>
      </c>
      <c r="U70" s="73" t="str">
        <f t="shared" si="38"/>
        <v/>
      </c>
      <c r="V70" s="70" t="s">
        <v>25</v>
      </c>
      <c r="W70" s="71" t="e">
        <f>SUMIFS([1]Input!$AC:$AC,[1]Input!$A:$A,[1]Comparação!$V$1,[1]Input!$E:$E,[1]Comparação!$V$60,[1]Input!$F:$F,[1]Comparação!V70)</f>
        <v>#VALUE!</v>
      </c>
      <c r="X70" s="74" t="e">
        <f>SUMIFS([1]Input!$M:$M,[1]Input!$A:$A,[1]Comparação!$V$1,[1]Input!$E:$E,[1]Comparação!$V$60,[1]Input!$F:$F,[1]Comparação!V70)</f>
        <v>#VALUE!</v>
      </c>
      <c r="Y70" s="73" t="e">
        <f t="shared" si="28"/>
        <v>#VALUE!</v>
      </c>
      <c r="Z70" s="70" t="s">
        <v>25</v>
      </c>
      <c r="AA70" s="71" t="e">
        <f>SUMIFS([1]Input!$AC:$AC,[1]Input!$A:$A,[1]Comparação!$Z$1,[1]Input!$E:$E,[1]Comparação!$Z$60,[1]Input!$F:$F,[1]Comparação!Z70)</f>
        <v>#VALUE!</v>
      </c>
      <c r="AB70" s="74" t="e">
        <f>SUMIFS([1]Input!$M:$M,[1]Input!$A:$A,[1]Comparação!$Z$1,[1]Input!$E:$E,[1]Comparação!$Z$60,[1]Input!$F:$F,[1]Comparação!Z70)</f>
        <v>#VALUE!</v>
      </c>
      <c r="AC70" s="73" t="e">
        <f t="shared" si="29"/>
        <v>#VALUE!</v>
      </c>
      <c r="AD70" s="70" t="s">
        <v>25</v>
      </c>
      <c r="AE70" s="71" t="e">
        <f>SUMIFS([1]Input!$AC:$AC,[1]Input!$A:$A,[1]Comparação!$AD$1,[1]Input!$E:$E,[1]Comparação!$AD$60,[1]Input!$F:$F,[1]Comparação!AD70)</f>
        <v>#VALUE!</v>
      </c>
      <c r="AF70" s="74" t="e">
        <f>SUMIFS([1]Input!$M:$M,[1]Input!$A:$A,[1]Comparação!$AD$1,[1]Input!$E:$E,[1]Comparação!$AD$60,[1]Input!$F:$F,[1]Comparação!AD70)</f>
        <v>#VALUE!</v>
      </c>
      <c r="AG70" s="73" t="e">
        <f t="shared" si="30"/>
        <v>#VALUE!</v>
      </c>
      <c r="AH70" s="70" t="s">
        <v>25</v>
      </c>
      <c r="AI70" s="71" t="e">
        <f>SUMIFS([1]Input!$AC:$AC,[1]Input!$A:$A,[1]Comparação!$AH$1,[1]Input!$E:$E,[1]Comparação!$AH$60,[1]Input!$F:$F,[1]Comparação!AH70)</f>
        <v>#VALUE!</v>
      </c>
      <c r="AJ70" s="74" t="e">
        <f>SUMIFS([1]Input!$M:$M,[1]Input!$A:$A,[1]Comparação!$AH$1,[1]Input!$E:$E,[1]Comparação!$AH$60,[1]Input!$F:$F,[1]Comparação!AH70)</f>
        <v>#VALUE!</v>
      </c>
      <c r="AK70" s="73" t="e">
        <f t="shared" si="31"/>
        <v>#VALUE!</v>
      </c>
      <c r="AL70" s="70" t="s">
        <v>25</v>
      </c>
      <c r="AM70" s="71" t="e">
        <f>SUMIFS([1]Input!$AC:$AC,[1]Input!$A:$A,[1]Comparação!$AL$1,[1]Input!$E:$E,[1]Comparação!$AL$60,[1]Input!$F:$F,[1]Comparação!AL70)</f>
        <v>#VALUE!</v>
      </c>
      <c r="AN70" s="74" t="e">
        <f>SUMIFS([1]Input!$M:$M,[1]Input!$A:$A,[1]Comparação!$AL$1,[1]Input!$E:$E,[1]Comparação!$AL$60,[1]Input!$F:$F,[1]Comparação!AL70)</f>
        <v>#VALUE!</v>
      </c>
      <c r="AO70" s="73" t="e">
        <f t="shared" si="32"/>
        <v>#VALUE!</v>
      </c>
      <c r="AP70" s="70" t="s">
        <v>25</v>
      </c>
      <c r="AQ70" s="71" t="e">
        <f>SUMIFS([1]Input!$AC:$AC,[1]Input!$A:$A,[1]Comparação!$AP$1,[1]Input!$E:$E,[1]Comparação!$AP$60,[1]Input!$F:$F,[1]Comparação!AP70)</f>
        <v>#VALUE!</v>
      </c>
      <c r="AR70" s="74" t="e">
        <f>SUMIFS([1]Input!$M:$M,[1]Input!$A:$A,[1]Comparação!$AP$1,[1]Input!$E:$E,[1]Comparação!$AP$60,[1]Input!$F:$F,[1]Comparação!AP70)</f>
        <v>#VALUE!</v>
      </c>
      <c r="AS70" s="73" t="e">
        <f t="shared" si="33"/>
        <v>#VALUE!</v>
      </c>
      <c r="AT70" s="70" t="s">
        <v>25</v>
      </c>
      <c r="AU70" s="71" t="e">
        <f>SUMIFS([1]Input!$AC:$AC,[1]Input!$A:$A,[1]Comparação!$AT$1,[1]Input!$E:$E,[1]Comparação!$AT$60,[1]Input!$F:$F,[1]Comparação!AT70)</f>
        <v>#VALUE!</v>
      </c>
      <c r="AV70" s="74" t="e">
        <f>SUMIFS([1]Input!$M:$M,[1]Input!$A:$A,[1]Comparação!$AT$1,[1]Input!$E:$E,[1]Comparação!$AT$60,[1]Input!$F:$F,[1]Comparação!AT70)</f>
        <v>#VALUE!</v>
      </c>
      <c r="AW70" s="73" t="e">
        <f t="shared" si="34"/>
        <v>#VALUE!</v>
      </c>
      <c r="AY70" s="70" t="s">
        <v>25</v>
      </c>
      <c r="AZ70" s="68" t="e">
        <f t="shared" si="19"/>
        <v>#DIV/0!</v>
      </c>
      <c r="BA70" s="68" t="e">
        <f t="shared" si="10"/>
        <v>#VALUE!</v>
      </c>
      <c r="BB70" s="68" t="e">
        <f t="shared" si="11"/>
        <v>#VALUE!</v>
      </c>
      <c r="BC70" s="69" t="e">
        <f t="shared" si="12"/>
        <v>#VALUE!</v>
      </c>
    </row>
    <row r="71" spans="2:55" hidden="1" outlineLevel="1" x14ac:dyDescent="0.3">
      <c r="B71" s="70" t="s">
        <v>28</v>
      </c>
      <c r="C71" s="71">
        <f>SUMIFS(Input!$AA:$AA,Input!$A:$A,Comparação!$B$1,Input!$E:$E,$B$60,Input!$F:$F,Comparação!B71)</f>
        <v>79</v>
      </c>
      <c r="D71" s="72">
        <f>SUMIFS(Input!$K:$K,Input!$A:$A,Comparação!$B$1,Input!$E:$E,Comparação!$B$31,Input!$F:$F,Comparação!B71)</f>
        <v>0</v>
      </c>
      <c r="E71" s="73" t="str">
        <f t="shared" si="27"/>
        <v/>
      </c>
      <c r="F71" s="70" t="s">
        <v>28</v>
      </c>
      <c r="G71" s="71">
        <f>SUMIFS(Input!$AA:$AA,Input!$A:$A,$F$1,Input!$E:$E,$F$60,Input!$F:$F,Comparação!F71)</f>
        <v>45</v>
      </c>
      <c r="H71" s="74">
        <f>SUMIFS(Input!$K:$K,Input!$A:$A,$F$1,Input!$E:$E,$F$60,Input!$F:$F,Comparação!F71)</f>
        <v>175779.69</v>
      </c>
      <c r="I71" s="73">
        <f t="shared" si="35"/>
        <v>3906.2153333333335</v>
      </c>
      <c r="J71" s="70" t="s">
        <v>28</v>
      </c>
      <c r="K71" s="71">
        <f>SUMIFS(Input!$AA:$AA,Input!$A:$A,$J$1,Input!$E:$E,Comparação!$J$60,Input!$F:$F,Comparação!J71)</f>
        <v>74</v>
      </c>
      <c r="L71" s="74">
        <f>SUMIFS(Input!$K:$K,Input!$A:$A,$J$1,Input!$E:$E,$J$60,Input!$F:$F,Comparação!J71)</f>
        <v>295748.98</v>
      </c>
      <c r="M71" s="73">
        <f t="shared" si="36"/>
        <v>3996.6078378378375</v>
      </c>
      <c r="N71" s="70" t="s">
        <v>28</v>
      </c>
      <c r="O71" s="71">
        <f>SUMIFS(Input!$AA:$AA,Input!$A:$A,$N$1,Input!$E:$E,$N$60,Input!$F:$F,Comparação!N71)</f>
        <v>73</v>
      </c>
      <c r="P71" s="74">
        <f>SUMIFS(Input!$K:$K,Input!$A:$A,$N$1,Input!$E:$E,$N$60,Input!$F:$F,Comparação!N71)</f>
        <v>270321.73</v>
      </c>
      <c r="Q71" s="73">
        <f t="shared" si="37"/>
        <v>3703.0373972602738</v>
      </c>
      <c r="R71" s="70" t="s">
        <v>28</v>
      </c>
      <c r="S71" s="71">
        <f>SUMIFS(Input!$AA:$AA,Input!$A:$A,$R$1,Input!$E:$E,Comparação!$R$60,Input!$F:$F,Comparação!R71)</f>
        <v>17</v>
      </c>
      <c r="T71" s="74">
        <f>SUMIFS(Input!$K:$K,Input!$A:$A,$R$1,Input!$E:$E,$R$60,Input!$F:$F,Comparação!R71)</f>
        <v>115638.51999999999</v>
      </c>
      <c r="U71" s="73">
        <f t="shared" si="38"/>
        <v>6802.2658823529409</v>
      </c>
      <c r="V71" s="70" t="s">
        <v>28</v>
      </c>
      <c r="W71" s="71" t="e">
        <f>SUMIFS([1]Input!$AC:$AC,[1]Input!$A:$A,[1]Comparação!$V$1,[1]Input!$E:$E,[1]Comparação!$V$60,[1]Input!$F:$F,[1]Comparação!V71)</f>
        <v>#VALUE!</v>
      </c>
      <c r="X71" s="74" t="e">
        <f>SUMIFS([1]Input!$M:$M,[1]Input!$A:$A,[1]Comparação!$V$1,[1]Input!$E:$E,[1]Comparação!$V$60,[1]Input!$F:$F,[1]Comparação!V71)</f>
        <v>#VALUE!</v>
      </c>
      <c r="Y71" s="73" t="e">
        <f t="shared" si="28"/>
        <v>#VALUE!</v>
      </c>
      <c r="Z71" s="70" t="s">
        <v>28</v>
      </c>
      <c r="AA71" s="71" t="e">
        <f>SUMIFS([1]Input!$AC:$AC,[1]Input!$A:$A,[1]Comparação!$Z$1,[1]Input!$E:$E,[1]Comparação!$Z$60,[1]Input!$F:$F,[1]Comparação!Z71)</f>
        <v>#VALUE!</v>
      </c>
      <c r="AB71" s="74" t="e">
        <f>SUMIFS([1]Input!$M:$M,[1]Input!$A:$A,[1]Comparação!$Z$1,[1]Input!$E:$E,[1]Comparação!$Z$60,[1]Input!$F:$F,[1]Comparação!Z71)</f>
        <v>#VALUE!</v>
      </c>
      <c r="AC71" s="73" t="e">
        <f t="shared" si="29"/>
        <v>#VALUE!</v>
      </c>
      <c r="AD71" s="70" t="s">
        <v>28</v>
      </c>
      <c r="AE71" s="71" t="e">
        <f>SUMIFS([1]Input!$AC:$AC,[1]Input!$A:$A,[1]Comparação!$AD$1,[1]Input!$E:$E,[1]Comparação!$AD$60,[1]Input!$F:$F,[1]Comparação!AD71)</f>
        <v>#VALUE!</v>
      </c>
      <c r="AF71" s="74" t="e">
        <f>SUMIFS([1]Input!$M:$M,[1]Input!$A:$A,[1]Comparação!$AD$1,[1]Input!$E:$E,[1]Comparação!$AD$60,[1]Input!$F:$F,[1]Comparação!AD71)</f>
        <v>#VALUE!</v>
      </c>
      <c r="AG71" s="73" t="e">
        <f t="shared" si="30"/>
        <v>#VALUE!</v>
      </c>
      <c r="AH71" s="70" t="s">
        <v>28</v>
      </c>
      <c r="AI71" s="71" t="e">
        <f>SUMIFS([1]Input!$AC:$AC,[1]Input!$A:$A,[1]Comparação!$AH$1,[1]Input!$E:$E,[1]Comparação!$AH$60,[1]Input!$F:$F,[1]Comparação!AH71)</f>
        <v>#VALUE!</v>
      </c>
      <c r="AJ71" s="74" t="e">
        <f>SUMIFS([1]Input!$M:$M,[1]Input!$A:$A,[1]Comparação!$AH$1,[1]Input!$E:$E,[1]Comparação!$AH$60,[1]Input!$F:$F,[1]Comparação!AH71)</f>
        <v>#VALUE!</v>
      </c>
      <c r="AK71" s="73" t="e">
        <f t="shared" si="31"/>
        <v>#VALUE!</v>
      </c>
      <c r="AL71" s="70" t="s">
        <v>28</v>
      </c>
      <c r="AM71" s="71" t="e">
        <f>SUMIFS([1]Input!$AC:$AC,[1]Input!$A:$A,[1]Comparação!$AL$1,[1]Input!$E:$E,[1]Comparação!$AL$60,[1]Input!$F:$F,[1]Comparação!AL71)</f>
        <v>#VALUE!</v>
      </c>
      <c r="AN71" s="74" t="e">
        <f>SUMIFS([1]Input!$M:$M,[1]Input!$A:$A,[1]Comparação!$AL$1,[1]Input!$E:$E,[1]Comparação!$AL$60,[1]Input!$F:$F,[1]Comparação!AL71)</f>
        <v>#VALUE!</v>
      </c>
      <c r="AO71" s="73" t="e">
        <f t="shared" si="32"/>
        <v>#VALUE!</v>
      </c>
      <c r="AP71" s="70" t="s">
        <v>28</v>
      </c>
      <c r="AQ71" s="71" t="e">
        <f>SUMIFS([1]Input!$AC:$AC,[1]Input!$A:$A,[1]Comparação!$AP$1,[1]Input!$E:$E,[1]Comparação!$AP$60,[1]Input!$F:$F,[1]Comparação!AP71)</f>
        <v>#VALUE!</v>
      </c>
      <c r="AR71" s="74" t="e">
        <f>SUMIFS([1]Input!$M:$M,[1]Input!$A:$A,[1]Comparação!$AP$1,[1]Input!$E:$E,[1]Comparação!$AP$60,[1]Input!$F:$F,[1]Comparação!AP71)</f>
        <v>#VALUE!</v>
      </c>
      <c r="AS71" s="73" t="e">
        <f t="shared" si="33"/>
        <v>#VALUE!</v>
      </c>
      <c r="AT71" s="70" t="s">
        <v>28</v>
      </c>
      <c r="AU71" s="71" t="e">
        <f>SUMIFS([1]Input!$AC:$AC,[1]Input!$A:$A,[1]Comparação!$AT$1,[1]Input!$E:$E,[1]Comparação!$AT$60,[1]Input!$F:$F,[1]Comparação!AT71)</f>
        <v>#VALUE!</v>
      </c>
      <c r="AV71" s="74" t="e">
        <f>SUMIFS([1]Input!$M:$M,[1]Input!$A:$A,[1]Comparação!$AT$1,[1]Input!$E:$E,[1]Comparação!$AT$60,[1]Input!$F:$F,[1]Comparação!AT71)</f>
        <v>#VALUE!</v>
      </c>
      <c r="AW71" s="73" t="e">
        <f t="shared" si="34"/>
        <v>#VALUE!</v>
      </c>
      <c r="AY71" s="70" t="s">
        <v>28</v>
      </c>
      <c r="AZ71" s="68">
        <f t="shared" si="19"/>
        <v>3951.4115855855853</v>
      </c>
      <c r="BA71" s="68" t="e">
        <f t="shared" si="10"/>
        <v>#VALUE!</v>
      </c>
      <c r="BB71" s="68" t="e">
        <f t="shared" si="11"/>
        <v>#VALUE!</v>
      </c>
      <c r="BC71" s="69" t="e">
        <f t="shared" si="12"/>
        <v>#VALUE!</v>
      </c>
    </row>
    <row r="72" spans="2:55" hidden="1" outlineLevel="1" x14ac:dyDescent="0.3">
      <c r="B72" s="70" t="s">
        <v>26</v>
      </c>
      <c r="C72" s="71">
        <f>SUMIFS(Input!$AA:$AA,Input!$A:$A,Comparação!$B$1,Input!$E:$E,$B$60,Input!$F:$F,Comparação!B72)</f>
        <v>0</v>
      </c>
      <c r="D72" s="72">
        <f>SUMIFS(Input!$K:$K,Input!$A:$A,Comparação!$B$1,Input!$E:$E,Comparação!$B$31,Input!$F:$F,Comparação!B72)</f>
        <v>1618404.22</v>
      </c>
      <c r="E72" s="73" t="e">
        <f t="shared" si="27"/>
        <v>#DIV/0!</v>
      </c>
      <c r="F72" s="70" t="s">
        <v>26</v>
      </c>
      <c r="G72" s="71">
        <f>SUMIFS(Input!$AA:$AA,Input!$A:$A,$F$1,Input!$E:$E,$F$60,Input!$F:$F,Comparação!F72)</f>
        <v>0</v>
      </c>
      <c r="H72" s="74">
        <f>SUMIFS(Input!$K:$K,Input!$A:$A,$F$1,Input!$E:$E,$F$60,Input!$F:$F,Comparação!F72)</f>
        <v>0</v>
      </c>
      <c r="I72" s="73" t="str">
        <f t="shared" si="35"/>
        <v/>
      </c>
      <c r="J72" s="70" t="s">
        <v>26</v>
      </c>
      <c r="K72" s="71">
        <f>SUMIFS(Input!$AA:$AA,Input!$A:$A,$J$1,Input!$E:$E,Comparação!$J$60,Input!$F:$F,Comparação!J72)</f>
        <v>0</v>
      </c>
      <c r="L72" s="74">
        <f>SUMIFS(Input!$K:$K,Input!$A:$A,$J$1,Input!$E:$E,$J$60,Input!$F:$F,Comparação!J72)</f>
        <v>0</v>
      </c>
      <c r="M72" s="73" t="str">
        <f t="shared" si="36"/>
        <v/>
      </c>
      <c r="N72" s="70" t="s">
        <v>26</v>
      </c>
      <c r="O72" s="71">
        <f>SUMIFS(Input!$AA:$AA,Input!$A:$A,$N$1,Input!$E:$E,$N$60,Input!$F:$F,Comparação!N72)</f>
        <v>0</v>
      </c>
      <c r="P72" s="74">
        <f>SUMIFS(Input!$K:$K,Input!$A:$A,$N$1,Input!$E:$E,$N$60,Input!$F:$F,Comparação!N72)</f>
        <v>0</v>
      </c>
      <c r="Q72" s="73" t="str">
        <f t="shared" si="37"/>
        <v/>
      </c>
      <c r="R72" s="70" t="s">
        <v>26</v>
      </c>
      <c r="S72" s="71">
        <f>SUMIFS(Input!$AA:$AA,Input!$A:$A,$R$1,Input!$E:$E,Comparação!$R$60,Input!$F:$F,Comparação!R72)</f>
        <v>0</v>
      </c>
      <c r="T72" s="74">
        <f>SUMIFS(Input!$K:$K,Input!$A:$A,$R$1,Input!$E:$E,$R$60,Input!$F:$F,Comparação!R72)</f>
        <v>0</v>
      </c>
      <c r="U72" s="73" t="str">
        <f t="shared" si="38"/>
        <v/>
      </c>
      <c r="V72" s="70" t="s">
        <v>26</v>
      </c>
      <c r="W72" s="71" t="e">
        <f>SUMIFS([1]Input!$AC:$AC,[1]Input!$A:$A,[1]Comparação!$V$1,[1]Input!$E:$E,[1]Comparação!$V$60,[1]Input!$F:$F,[1]Comparação!V72)</f>
        <v>#VALUE!</v>
      </c>
      <c r="X72" s="74" t="e">
        <f>SUMIFS([1]Input!$M:$M,[1]Input!$A:$A,[1]Comparação!$V$1,[1]Input!$E:$E,[1]Comparação!$V$60,[1]Input!$F:$F,[1]Comparação!V72)</f>
        <v>#VALUE!</v>
      </c>
      <c r="Y72" s="73" t="e">
        <f t="shared" si="28"/>
        <v>#VALUE!</v>
      </c>
      <c r="Z72" s="70" t="s">
        <v>26</v>
      </c>
      <c r="AA72" s="71" t="e">
        <f>SUMIFS([1]Input!$AC:$AC,[1]Input!$A:$A,[1]Comparação!$Z$1,[1]Input!$E:$E,[1]Comparação!$Z$60,[1]Input!$F:$F,[1]Comparação!Z72)</f>
        <v>#VALUE!</v>
      </c>
      <c r="AB72" s="74" t="e">
        <f>SUMIFS([1]Input!$M:$M,[1]Input!$A:$A,[1]Comparação!$Z$1,[1]Input!$E:$E,[1]Comparação!$Z$60,[1]Input!$F:$F,[1]Comparação!Z72)</f>
        <v>#VALUE!</v>
      </c>
      <c r="AC72" s="73" t="e">
        <f t="shared" si="29"/>
        <v>#VALUE!</v>
      </c>
      <c r="AD72" s="70" t="s">
        <v>26</v>
      </c>
      <c r="AE72" s="71" t="e">
        <f>SUMIFS([1]Input!$AC:$AC,[1]Input!$A:$A,[1]Comparação!$AD$1,[1]Input!$E:$E,[1]Comparação!$AD$60,[1]Input!$F:$F,[1]Comparação!AD72)</f>
        <v>#VALUE!</v>
      </c>
      <c r="AF72" s="74" t="e">
        <f>SUMIFS([1]Input!$M:$M,[1]Input!$A:$A,[1]Comparação!$AD$1,[1]Input!$E:$E,[1]Comparação!$AD$60,[1]Input!$F:$F,[1]Comparação!AD72)</f>
        <v>#VALUE!</v>
      </c>
      <c r="AG72" s="73" t="e">
        <f t="shared" si="30"/>
        <v>#VALUE!</v>
      </c>
      <c r="AH72" s="70" t="s">
        <v>26</v>
      </c>
      <c r="AI72" s="71" t="e">
        <f>SUMIFS([1]Input!$AC:$AC,[1]Input!$A:$A,[1]Comparação!$AH$1,[1]Input!$E:$E,[1]Comparação!$AH$60,[1]Input!$F:$F,[1]Comparação!AH72)</f>
        <v>#VALUE!</v>
      </c>
      <c r="AJ72" s="74" t="e">
        <f>SUMIFS([1]Input!$M:$M,[1]Input!$A:$A,[1]Comparação!$AH$1,[1]Input!$E:$E,[1]Comparação!$AH$60,[1]Input!$F:$F,[1]Comparação!AH72)</f>
        <v>#VALUE!</v>
      </c>
      <c r="AK72" s="73" t="e">
        <f t="shared" si="31"/>
        <v>#VALUE!</v>
      </c>
      <c r="AL72" s="70" t="s">
        <v>26</v>
      </c>
      <c r="AM72" s="71" t="e">
        <f>SUMIFS([1]Input!$AC:$AC,[1]Input!$A:$A,[1]Comparação!$AL$1,[1]Input!$E:$E,[1]Comparação!$AL$60,[1]Input!$F:$F,[1]Comparação!AL72)</f>
        <v>#VALUE!</v>
      </c>
      <c r="AN72" s="74" t="e">
        <f>SUMIFS([1]Input!$M:$M,[1]Input!$A:$A,[1]Comparação!$AL$1,[1]Input!$E:$E,[1]Comparação!$AL$60,[1]Input!$F:$F,[1]Comparação!AL72)</f>
        <v>#VALUE!</v>
      </c>
      <c r="AO72" s="73" t="e">
        <f t="shared" si="32"/>
        <v>#VALUE!</v>
      </c>
      <c r="AP72" s="70" t="s">
        <v>26</v>
      </c>
      <c r="AQ72" s="71" t="e">
        <f>SUMIFS([1]Input!$AC:$AC,[1]Input!$A:$A,[1]Comparação!$AP$1,[1]Input!$E:$E,[1]Comparação!$AP$60,[1]Input!$F:$F,[1]Comparação!AP72)</f>
        <v>#VALUE!</v>
      </c>
      <c r="AR72" s="74" t="e">
        <f>SUMIFS([1]Input!$M:$M,[1]Input!$A:$A,[1]Comparação!$AP$1,[1]Input!$E:$E,[1]Comparação!$AP$60,[1]Input!$F:$F,[1]Comparação!AP72)</f>
        <v>#VALUE!</v>
      </c>
      <c r="AS72" s="73" t="e">
        <f t="shared" si="33"/>
        <v>#VALUE!</v>
      </c>
      <c r="AT72" s="70" t="s">
        <v>26</v>
      </c>
      <c r="AU72" s="71" t="e">
        <f>SUMIFS([1]Input!$AC:$AC,[1]Input!$A:$A,[1]Comparação!$AT$1,[1]Input!$E:$E,[1]Comparação!$AT$60,[1]Input!$F:$F,[1]Comparação!AT72)</f>
        <v>#VALUE!</v>
      </c>
      <c r="AV72" s="74" t="e">
        <f>SUMIFS([1]Input!$M:$M,[1]Input!$A:$A,[1]Comparação!$AT$1,[1]Input!$E:$E,[1]Comparação!$AT$60,[1]Input!$F:$F,[1]Comparação!AT72)</f>
        <v>#VALUE!</v>
      </c>
      <c r="AW72" s="73" t="e">
        <f t="shared" si="34"/>
        <v>#VALUE!</v>
      </c>
      <c r="AY72" s="70" t="s">
        <v>26</v>
      </c>
      <c r="AZ72" s="68" t="e">
        <f t="shared" si="19"/>
        <v>#DIV/0!</v>
      </c>
      <c r="BA72" s="68" t="e">
        <f t="shared" si="10"/>
        <v>#VALUE!</v>
      </c>
      <c r="BB72" s="68" t="e">
        <f t="shared" si="11"/>
        <v>#VALUE!</v>
      </c>
      <c r="BC72" s="69" t="e">
        <f t="shared" si="12"/>
        <v>#VALUE!</v>
      </c>
    </row>
    <row r="73" spans="2:55" hidden="1" outlineLevel="1" x14ac:dyDescent="0.3">
      <c r="B73" s="70" t="s">
        <v>33</v>
      </c>
      <c r="C73" s="71">
        <f>SUMIFS(Input!$AA:$AA,Input!$A:$A,Comparação!$B$1,Input!$E:$E,$B$60,Input!$F:$F,Comparação!B73)</f>
        <v>0</v>
      </c>
      <c r="D73" s="72">
        <f>SUMIFS(Input!$K:$K,Input!$A:$A,Comparação!$B$1,Input!$E:$E,Comparação!$B$31,Input!$F:$F,Comparação!B73)</f>
        <v>0</v>
      </c>
      <c r="E73" s="73" t="str">
        <f t="shared" si="27"/>
        <v/>
      </c>
      <c r="F73" s="70" t="s">
        <v>33</v>
      </c>
      <c r="G73" s="71">
        <f>SUMIFS(Input!$AA:$AA,Input!$A:$A,$F$1,Input!$E:$E,$F$60,Input!$F:$F,Comparação!F73)</f>
        <v>0</v>
      </c>
      <c r="H73" s="74">
        <f>SUMIFS(Input!$K:$K,Input!$A:$A,$F$1,Input!$E:$E,$F$60,Input!$F:$F,Comparação!F73)</f>
        <v>0</v>
      </c>
      <c r="I73" s="73" t="str">
        <f t="shared" si="35"/>
        <v/>
      </c>
      <c r="J73" s="70" t="s">
        <v>33</v>
      </c>
      <c r="K73" s="71">
        <f>SUMIFS(Input!$AA:$AA,Input!$A:$A,$J$1,Input!$E:$E,Comparação!$J$60,Input!$F:$F,Comparação!J73)</f>
        <v>0</v>
      </c>
      <c r="L73" s="74">
        <f>SUMIFS(Input!$K:$K,Input!$A:$A,$J$1,Input!$E:$E,$J$60,Input!$F:$F,Comparação!J73)</f>
        <v>0</v>
      </c>
      <c r="M73" s="73" t="str">
        <f t="shared" si="36"/>
        <v/>
      </c>
      <c r="N73" s="70" t="s">
        <v>33</v>
      </c>
      <c r="O73" s="71">
        <f>SUMIFS(Input!$AA:$AA,Input!$A:$A,$N$1,Input!$E:$E,$N$60,Input!$F:$F,Comparação!N73)</f>
        <v>0</v>
      </c>
      <c r="P73" s="74">
        <f>SUMIFS(Input!$K:$K,Input!$A:$A,$N$1,Input!$E:$E,$N$60,Input!$F:$F,Comparação!N73)</f>
        <v>0</v>
      </c>
      <c r="Q73" s="73" t="str">
        <f t="shared" si="37"/>
        <v/>
      </c>
      <c r="R73" s="70" t="s">
        <v>33</v>
      </c>
      <c r="S73" s="71">
        <f>SUMIFS(Input!$AA:$AA,Input!$A:$A,$R$1,Input!$E:$E,Comparação!$R$60,Input!$F:$F,Comparação!R73)</f>
        <v>0</v>
      </c>
      <c r="T73" s="74">
        <f>SUMIFS(Input!$K:$K,Input!$A:$A,$R$1,Input!$E:$E,$R$60,Input!$F:$F,Comparação!R73)</f>
        <v>0</v>
      </c>
      <c r="U73" s="73" t="str">
        <f t="shared" si="38"/>
        <v/>
      </c>
      <c r="V73" s="70" t="s">
        <v>33</v>
      </c>
      <c r="W73" s="71" t="e">
        <f>SUMIFS([1]Input!$AC:$AC,[1]Input!$A:$A,[1]Comparação!$V$1,[1]Input!$E:$E,[1]Comparação!$V$60,[1]Input!$F:$F,[1]Comparação!V73)</f>
        <v>#VALUE!</v>
      </c>
      <c r="X73" s="74" t="e">
        <f>SUMIFS([1]Input!$M:$M,[1]Input!$A:$A,[1]Comparação!$V$1,[1]Input!$E:$E,[1]Comparação!$V$60,[1]Input!$F:$F,[1]Comparação!V73)</f>
        <v>#VALUE!</v>
      </c>
      <c r="Y73" s="73" t="e">
        <f t="shared" si="28"/>
        <v>#VALUE!</v>
      </c>
      <c r="Z73" s="70" t="s">
        <v>33</v>
      </c>
      <c r="AA73" s="71" t="e">
        <f>SUMIFS([1]Input!$AC:$AC,[1]Input!$A:$A,[1]Comparação!$Z$1,[1]Input!$E:$E,[1]Comparação!$Z$60,[1]Input!$F:$F,[1]Comparação!Z73)</f>
        <v>#VALUE!</v>
      </c>
      <c r="AB73" s="74" t="e">
        <f>SUMIFS([1]Input!$M:$M,[1]Input!$A:$A,[1]Comparação!$Z$1,[1]Input!$E:$E,[1]Comparação!$Z$60,[1]Input!$F:$F,[1]Comparação!Z73)</f>
        <v>#VALUE!</v>
      </c>
      <c r="AC73" s="73" t="e">
        <f t="shared" si="29"/>
        <v>#VALUE!</v>
      </c>
      <c r="AD73" s="70" t="s">
        <v>33</v>
      </c>
      <c r="AE73" s="71" t="e">
        <f>SUMIFS([1]Input!$AC:$AC,[1]Input!$A:$A,[1]Comparação!$AD$1,[1]Input!$E:$E,[1]Comparação!$AD$60,[1]Input!$F:$F,[1]Comparação!AD73)</f>
        <v>#VALUE!</v>
      </c>
      <c r="AF73" s="74" t="e">
        <f>SUMIFS([1]Input!$M:$M,[1]Input!$A:$A,[1]Comparação!$AD$1,[1]Input!$E:$E,[1]Comparação!$AD$60,[1]Input!$F:$F,[1]Comparação!AD73)</f>
        <v>#VALUE!</v>
      </c>
      <c r="AG73" s="73" t="e">
        <f t="shared" si="30"/>
        <v>#VALUE!</v>
      </c>
      <c r="AH73" s="70" t="s">
        <v>33</v>
      </c>
      <c r="AI73" s="71" t="e">
        <f>SUMIFS([1]Input!$AC:$AC,[1]Input!$A:$A,[1]Comparação!$AH$1,[1]Input!$E:$E,[1]Comparação!$AH$60,[1]Input!$F:$F,[1]Comparação!AH73)</f>
        <v>#VALUE!</v>
      </c>
      <c r="AJ73" s="74" t="e">
        <f>SUMIFS([1]Input!$M:$M,[1]Input!$A:$A,[1]Comparação!$AH$1,[1]Input!$E:$E,[1]Comparação!$AH$60,[1]Input!$F:$F,[1]Comparação!AH73)</f>
        <v>#VALUE!</v>
      </c>
      <c r="AK73" s="73" t="e">
        <f t="shared" si="31"/>
        <v>#VALUE!</v>
      </c>
      <c r="AL73" s="70" t="s">
        <v>33</v>
      </c>
      <c r="AM73" s="71" t="e">
        <f>SUMIFS([1]Input!$AC:$AC,[1]Input!$A:$A,[1]Comparação!$AL$1,[1]Input!$E:$E,[1]Comparação!$AL$60,[1]Input!$F:$F,[1]Comparação!AL73)</f>
        <v>#VALUE!</v>
      </c>
      <c r="AN73" s="74" t="e">
        <f>SUMIFS([1]Input!$M:$M,[1]Input!$A:$A,[1]Comparação!$AL$1,[1]Input!$E:$E,[1]Comparação!$AL$60,[1]Input!$F:$F,[1]Comparação!AL73)</f>
        <v>#VALUE!</v>
      </c>
      <c r="AO73" s="73" t="e">
        <f t="shared" si="32"/>
        <v>#VALUE!</v>
      </c>
      <c r="AP73" s="70" t="s">
        <v>33</v>
      </c>
      <c r="AQ73" s="71" t="e">
        <f>SUMIFS([1]Input!$AC:$AC,[1]Input!$A:$A,[1]Comparação!$AP$1,[1]Input!$E:$E,[1]Comparação!$AP$60,[1]Input!$F:$F,[1]Comparação!AP73)</f>
        <v>#VALUE!</v>
      </c>
      <c r="AR73" s="74" t="e">
        <f>SUMIFS([1]Input!$M:$M,[1]Input!$A:$A,[1]Comparação!$AP$1,[1]Input!$E:$E,[1]Comparação!$AP$60,[1]Input!$F:$F,[1]Comparação!AP73)</f>
        <v>#VALUE!</v>
      </c>
      <c r="AS73" s="73" t="e">
        <f t="shared" si="33"/>
        <v>#VALUE!</v>
      </c>
      <c r="AT73" s="70" t="s">
        <v>33</v>
      </c>
      <c r="AU73" s="71" t="e">
        <f>SUMIFS([1]Input!$AC:$AC,[1]Input!$A:$A,[1]Comparação!$AT$1,[1]Input!$E:$E,[1]Comparação!$AT$60,[1]Input!$F:$F,[1]Comparação!AT73)</f>
        <v>#VALUE!</v>
      </c>
      <c r="AV73" s="74" t="e">
        <f>SUMIFS([1]Input!$M:$M,[1]Input!$A:$A,[1]Comparação!$AT$1,[1]Input!$E:$E,[1]Comparação!$AT$60,[1]Input!$F:$F,[1]Comparação!AT73)</f>
        <v>#VALUE!</v>
      </c>
      <c r="AW73" s="73" t="e">
        <f t="shared" si="34"/>
        <v>#VALUE!</v>
      </c>
      <c r="AY73" s="70" t="s">
        <v>33</v>
      </c>
      <c r="AZ73" s="68" t="e">
        <f t="shared" si="19"/>
        <v>#DIV/0!</v>
      </c>
      <c r="BA73" s="68" t="e">
        <f t="shared" si="10"/>
        <v>#VALUE!</v>
      </c>
      <c r="BB73" s="68" t="e">
        <f t="shared" si="11"/>
        <v>#VALUE!</v>
      </c>
      <c r="BC73" s="69" t="e">
        <f t="shared" si="12"/>
        <v>#VALUE!</v>
      </c>
    </row>
    <row r="74" spans="2:55" hidden="1" outlineLevel="1" x14ac:dyDescent="0.3">
      <c r="B74" s="70" t="s">
        <v>235</v>
      </c>
      <c r="C74" s="71">
        <f>SUMIFS(Input!$AA:$AA,Input!$A:$A,Comparação!$B$1,Input!$E:$E,$B$60,Input!$F:$F,Comparação!B74)</f>
        <v>0</v>
      </c>
      <c r="D74" s="72">
        <f>SUMIFS(Input!$K:$K,Input!$A:$A,Comparação!$B$1,Input!$E:$E,Comparação!$B$31,Input!$F:$F,Comparação!B74)</f>
        <v>0</v>
      </c>
      <c r="E74" s="73" t="str">
        <f t="shared" si="27"/>
        <v/>
      </c>
      <c r="F74" s="70" t="s">
        <v>235</v>
      </c>
      <c r="G74" s="71">
        <f>SUMIFS(Input!$AA:$AA,Input!$A:$A,$F$1,Input!$E:$E,$F$60,Input!$F:$F,Comparação!F74)</f>
        <v>0</v>
      </c>
      <c r="H74" s="74">
        <f>SUMIFS(Input!$K:$K,Input!$A:$A,$F$1,Input!$E:$E,$F$60,Input!$F:$F,Comparação!F74)</f>
        <v>0</v>
      </c>
      <c r="I74" s="73" t="str">
        <f t="shared" si="35"/>
        <v/>
      </c>
      <c r="J74" s="70" t="s">
        <v>235</v>
      </c>
      <c r="K74" s="71">
        <f>SUMIFS(Input!$AA:$AA,Input!$A:$A,$J$1,Input!$E:$E,Comparação!$J$60,Input!$F:$F,Comparação!J74)</f>
        <v>0</v>
      </c>
      <c r="L74" s="74">
        <f>SUMIFS(Input!$K:$K,Input!$A:$A,$J$1,Input!$E:$E,$J$60,Input!$F:$F,Comparação!J74)</f>
        <v>0</v>
      </c>
      <c r="M74" s="73" t="str">
        <f t="shared" si="36"/>
        <v/>
      </c>
      <c r="N74" s="70" t="s">
        <v>235</v>
      </c>
      <c r="O74" s="71">
        <f>SUMIFS(Input!$AA:$AA,Input!$A:$A,$N$1,Input!$E:$E,$N$60,Input!$F:$F,Comparação!N74)</f>
        <v>0</v>
      </c>
      <c r="P74" s="74">
        <f>SUMIFS(Input!$K:$K,Input!$A:$A,$N$1,Input!$E:$E,$N$60,Input!$F:$F,Comparação!N74)</f>
        <v>0</v>
      </c>
      <c r="Q74" s="73" t="str">
        <f t="shared" si="37"/>
        <v/>
      </c>
      <c r="R74" s="70" t="s">
        <v>235</v>
      </c>
      <c r="S74" s="71">
        <f>SUMIFS(Input!$AA:$AA,Input!$A:$A,$R$1,Input!$E:$E,Comparação!$R$60,Input!$F:$F,Comparação!R74)</f>
        <v>0</v>
      </c>
      <c r="T74" s="74">
        <f>SUMIFS(Input!$K:$K,Input!$A:$A,$R$1,Input!$E:$E,$R$60,Input!$F:$F,Comparação!R74)</f>
        <v>0</v>
      </c>
      <c r="U74" s="73" t="str">
        <f t="shared" si="38"/>
        <v/>
      </c>
      <c r="V74" s="70" t="s">
        <v>235</v>
      </c>
      <c r="W74" s="71" t="e">
        <f>SUMIFS([1]Input!$AC:$AC,[1]Input!$A:$A,[1]Comparação!$V$1,[1]Input!$E:$E,[1]Comparação!$V$60,[1]Input!$F:$F,[1]Comparação!V74)</f>
        <v>#VALUE!</v>
      </c>
      <c r="X74" s="74" t="e">
        <f>SUMIFS([1]Input!$M:$M,[1]Input!$A:$A,[1]Comparação!$V$1,[1]Input!$E:$E,[1]Comparação!$V$60,[1]Input!$F:$F,[1]Comparação!V74)</f>
        <v>#VALUE!</v>
      </c>
      <c r="Y74" s="73" t="e">
        <f t="shared" si="28"/>
        <v>#VALUE!</v>
      </c>
      <c r="Z74" s="70" t="s">
        <v>235</v>
      </c>
      <c r="AA74" s="71" t="e">
        <f>SUMIFS([1]Input!$AC:$AC,[1]Input!$A:$A,[1]Comparação!$Z$1,[1]Input!$E:$E,[1]Comparação!$Z$60,[1]Input!$F:$F,[1]Comparação!Z74)</f>
        <v>#VALUE!</v>
      </c>
      <c r="AB74" s="74" t="e">
        <f>SUMIFS([1]Input!$M:$M,[1]Input!$A:$A,[1]Comparação!$Z$1,[1]Input!$E:$E,[1]Comparação!$Z$60,[1]Input!$F:$F,[1]Comparação!Z74)</f>
        <v>#VALUE!</v>
      </c>
      <c r="AC74" s="73" t="e">
        <f t="shared" si="29"/>
        <v>#VALUE!</v>
      </c>
      <c r="AD74" s="70" t="s">
        <v>235</v>
      </c>
      <c r="AE74" s="71" t="e">
        <f>SUMIFS([1]Input!$AC:$AC,[1]Input!$A:$A,[1]Comparação!$AD$1,[1]Input!$E:$E,[1]Comparação!$AD$60,[1]Input!$F:$F,[1]Comparação!AD74)</f>
        <v>#VALUE!</v>
      </c>
      <c r="AF74" s="74" t="e">
        <f>SUMIFS([1]Input!$M:$M,[1]Input!$A:$A,[1]Comparação!$AD$1,[1]Input!$E:$E,[1]Comparação!$AD$60,[1]Input!$F:$F,[1]Comparação!AD74)</f>
        <v>#VALUE!</v>
      </c>
      <c r="AG74" s="73" t="e">
        <f t="shared" si="30"/>
        <v>#VALUE!</v>
      </c>
      <c r="AH74" s="70" t="s">
        <v>235</v>
      </c>
      <c r="AI74" s="71" t="e">
        <f>SUMIFS([1]Input!$AC:$AC,[1]Input!$A:$A,[1]Comparação!$AH$1,[1]Input!$E:$E,[1]Comparação!$AH$60,[1]Input!$F:$F,[1]Comparação!AH74)</f>
        <v>#VALUE!</v>
      </c>
      <c r="AJ74" s="74" t="e">
        <f>SUMIFS([1]Input!$M:$M,[1]Input!$A:$A,[1]Comparação!$AH$1,[1]Input!$E:$E,[1]Comparação!$AH$60,[1]Input!$F:$F,[1]Comparação!AH74)</f>
        <v>#VALUE!</v>
      </c>
      <c r="AK74" s="73" t="e">
        <f t="shared" si="31"/>
        <v>#VALUE!</v>
      </c>
      <c r="AL74" s="70" t="s">
        <v>235</v>
      </c>
      <c r="AM74" s="71" t="e">
        <f>SUMIFS([1]Input!$AC:$AC,[1]Input!$A:$A,[1]Comparação!$AL$1,[1]Input!$E:$E,[1]Comparação!$AL$60,[1]Input!$F:$F,[1]Comparação!AL74)</f>
        <v>#VALUE!</v>
      </c>
      <c r="AN74" s="74" t="e">
        <f>SUMIFS([1]Input!$M:$M,[1]Input!$A:$A,[1]Comparação!$AL$1,[1]Input!$E:$E,[1]Comparação!$AL$60,[1]Input!$F:$F,[1]Comparação!AL74)</f>
        <v>#VALUE!</v>
      </c>
      <c r="AO74" s="73" t="e">
        <f t="shared" si="32"/>
        <v>#VALUE!</v>
      </c>
      <c r="AP74" s="70" t="s">
        <v>235</v>
      </c>
      <c r="AQ74" s="71" t="e">
        <f>SUMIFS([1]Input!$AC:$AC,[1]Input!$A:$A,[1]Comparação!$AP$1,[1]Input!$E:$E,[1]Comparação!$AP$60,[1]Input!$F:$F,[1]Comparação!AP74)</f>
        <v>#VALUE!</v>
      </c>
      <c r="AR74" s="74" t="e">
        <f>SUMIFS([1]Input!$M:$M,[1]Input!$A:$A,[1]Comparação!$AP$1,[1]Input!$E:$E,[1]Comparação!$AP$60,[1]Input!$F:$F,[1]Comparação!AP74)</f>
        <v>#VALUE!</v>
      </c>
      <c r="AS74" s="73" t="e">
        <f t="shared" si="33"/>
        <v>#VALUE!</v>
      </c>
      <c r="AT74" s="70" t="s">
        <v>235</v>
      </c>
      <c r="AU74" s="71" t="e">
        <f>SUMIFS([1]Input!$AC:$AC,[1]Input!$A:$A,[1]Comparação!$AT$1,[1]Input!$E:$E,[1]Comparação!$AT$60,[1]Input!$F:$F,[1]Comparação!AT74)</f>
        <v>#VALUE!</v>
      </c>
      <c r="AV74" s="74" t="e">
        <f>SUMIFS([1]Input!$M:$M,[1]Input!$A:$A,[1]Comparação!$AT$1,[1]Input!$E:$E,[1]Comparação!$AT$60,[1]Input!$F:$F,[1]Comparação!AT74)</f>
        <v>#VALUE!</v>
      </c>
      <c r="AW74" s="73" t="e">
        <f t="shared" si="34"/>
        <v>#VALUE!</v>
      </c>
      <c r="AY74" s="70" t="s">
        <v>235</v>
      </c>
      <c r="AZ74" s="68" t="e">
        <f t="shared" si="19"/>
        <v>#DIV/0!</v>
      </c>
      <c r="BA74" s="68" t="e">
        <f t="shared" si="10"/>
        <v>#VALUE!</v>
      </c>
      <c r="BB74" s="68" t="e">
        <f t="shared" si="11"/>
        <v>#VALUE!</v>
      </c>
      <c r="BC74" s="69" t="e">
        <f t="shared" si="12"/>
        <v>#VALUE!</v>
      </c>
    </row>
    <row r="75" spans="2:55" hidden="1" outlineLevel="1" x14ac:dyDescent="0.3">
      <c r="B75" s="70" t="s">
        <v>46</v>
      </c>
      <c r="C75" s="71">
        <f>SUMIFS(Input!$AA:$AA,Input!$A:$A,Comparação!$B$1,Input!$E:$E,$B$60,Input!$F:$F,Comparação!B75)</f>
        <v>0</v>
      </c>
      <c r="D75" s="72">
        <f>SUMIFS(Input!$K:$K,Input!$A:$A,Comparação!$B$1,Input!$E:$E,Comparação!$B$31,Input!$F:$F,Comparação!B75)</f>
        <v>0</v>
      </c>
      <c r="E75" s="73" t="str">
        <f t="shared" si="27"/>
        <v/>
      </c>
      <c r="F75" s="70" t="s">
        <v>46</v>
      </c>
      <c r="G75" s="71">
        <f>SUMIFS(Input!$AA:$AA,Input!$A:$A,$F$1,Input!$E:$E,$F$60,Input!$F:$F,Comparação!F75)</f>
        <v>0</v>
      </c>
      <c r="H75" s="74">
        <f>SUMIFS(Input!$K:$K,Input!$A:$A,$F$1,Input!$E:$E,$F$60,Input!$F:$F,Comparação!F75)</f>
        <v>0</v>
      </c>
      <c r="I75" s="73" t="str">
        <f t="shared" si="35"/>
        <v/>
      </c>
      <c r="J75" s="70" t="s">
        <v>46</v>
      </c>
      <c r="K75" s="71">
        <f>SUMIFS(Input!$AA:$AA,Input!$A:$A,$J$1,Input!$E:$E,Comparação!$J$60,Input!$F:$F,Comparação!J75)</f>
        <v>0</v>
      </c>
      <c r="L75" s="74">
        <f>SUMIFS(Input!$K:$K,Input!$A:$A,$J$1,Input!$E:$E,$J$60,Input!$F:$F,Comparação!J75)</f>
        <v>0</v>
      </c>
      <c r="M75" s="73" t="str">
        <f t="shared" si="36"/>
        <v/>
      </c>
      <c r="N75" s="70" t="s">
        <v>46</v>
      </c>
      <c r="O75" s="71">
        <f>SUMIFS(Input!$AA:$AA,Input!$A:$A,$N$1,Input!$E:$E,$N$60,Input!$F:$F,Comparação!N75)</f>
        <v>0</v>
      </c>
      <c r="P75" s="74">
        <f>SUMIFS(Input!$K:$K,Input!$A:$A,$N$1,Input!$E:$E,$N$60,Input!$F:$F,Comparação!N75)</f>
        <v>0</v>
      </c>
      <c r="Q75" s="73" t="str">
        <f t="shared" si="37"/>
        <v/>
      </c>
      <c r="R75" s="70" t="s">
        <v>46</v>
      </c>
      <c r="S75" s="71">
        <f>SUMIFS(Input!$AA:$AA,Input!$A:$A,$R$1,Input!$E:$E,Comparação!$R$60,Input!$F:$F,Comparação!R75)</f>
        <v>0</v>
      </c>
      <c r="T75" s="74">
        <f>SUMIFS(Input!$K:$K,Input!$A:$A,$R$1,Input!$E:$E,$R$60,Input!$F:$F,Comparação!R75)</f>
        <v>0</v>
      </c>
      <c r="U75" s="73" t="str">
        <f t="shared" si="38"/>
        <v/>
      </c>
      <c r="V75" s="70" t="s">
        <v>46</v>
      </c>
      <c r="W75" s="71" t="e">
        <f>SUMIFS([1]Input!$AC:$AC,[1]Input!$A:$A,[1]Comparação!$V$1,[1]Input!$E:$E,[1]Comparação!$V$60,[1]Input!$F:$F,[1]Comparação!V75)</f>
        <v>#VALUE!</v>
      </c>
      <c r="X75" s="74" t="e">
        <f>SUMIFS([1]Input!$M:$M,[1]Input!$A:$A,[1]Comparação!$V$1,[1]Input!$E:$E,[1]Comparação!$V$60,[1]Input!$F:$F,[1]Comparação!V75)</f>
        <v>#VALUE!</v>
      </c>
      <c r="Y75" s="73" t="e">
        <f t="shared" si="28"/>
        <v>#VALUE!</v>
      </c>
      <c r="Z75" s="70" t="s">
        <v>46</v>
      </c>
      <c r="AA75" s="71" t="e">
        <f>SUMIFS([1]Input!$AC:$AC,[1]Input!$A:$A,[1]Comparação!$Z$1,[1]Input!$E:$E,[1]Comparação!$Z$60,[1]Input!$F:$F,[1]Comparação!Z75)</f>
        <v>#VALUE!</v>
      </c>
      <c r="AB75" s="74" t="e">
        <f>SUMIFS([1]Input!$M:$M,[1]Input!$A:$A,[1]Comparação!$Z$1,[1]Input!$E:$E,[1]Comparação!$Z$60,[1]Input!$F:$F,[1]Comparação!Z75)</f>
        <v>#VALUE!</v>
      </c>
      <c r="AC75" s="73" t="e">
        <f t="shared" si="29"/>
        <v>#VALUE!</v>
      </c>
      <c r="AD75" s="70" t="s">
        <v>46</v>
      </c>
      <c r="AE75" s="71" t="e">
        <f>SUMIFS([1]Input!$AC:$AC,[1]Input!$A:$A,[1]Comparação!$AD$1,[1]Input!$E:$E,[1]Comparação!$AD$60,[1]Input!$F:$F,[1]Comparação!AD75)</f>
        <v>#VALUE!</v>
      </c>
      <c r="AF75" s="74" t="e">
        <f>SUMIFS([1]Input!$M:$M,[1]Input!$A:$A,[1]Comparação!$AD$1,[1]Input!$E:$E,[1]Comparação!$AD$60,[1]Input!$F:$F,[1]Comparação!AD75)</f>
        <v>#VALUE!</v>
      </c>
      <c r="AG75" s="73" t="e">
        <f t="shared" si="30"/>
        <v>#VALUE!</v>
      </c>
      <c r="AH75" s="70" t="s">
        <v>46</v>
      </c>
      <c r="AI75" s="71" t="e">
        <f>SUMIFS([1]Input!$AC:$AC,[1]Input!$A:$A,[1]Comparação!$AH$1,[1]Input!$E:$E,[1]Comparação!$AH$60,[1]Input!$F:$F,[1]Comparação!AH75)</f>
        <v>#VALUE!</v>
      </c>
      <c r="AJ75" s="74" t="e">
        <f>SUMIFS([1]Input!$M:$M,[1]Input!$A:$A,[1]Comparação!$AH$1,[1]Input!$E:$E,[1]Comparação!$AH$60,[1]Input!$F:$F,[1]Comparação!AH75)</f>
        <v>#VALUE!</v>
      </c>
      <c r="AK75" s="73" t="e">
        <f t="shared" si="31"/>
        <v>#VALUE!</v>
      </c>
      <c r="AL75" s="70" t="s">
        <v>46</v>
      </c>
      <c r="AM75" s="71" t="e">
        <f>SUMIFS([1]Input!$AC:$AC,[1]Input!$A:$A,[1]Comparação!$AL$1,[1]Input!$E:$E,[1]Comparação!$AL$60,[1]Input!$F:$F,[1]Comparação!AL75)</f>
        <v>#VALUE!</v>
      </c>
      <c r="AN75" s="74" t="e">
        <f>SUMIFS([1]Input!$M:$M,[1]Input!$A:$A,[1]Comparação!$AL$1,[1]Input!$E:$E,[1]Comparação!$AL$60,[1]Input!$F:$F,[1]Comparação!AL75)</f>
        <v>#VALUE!</v>
      </c>
      <c r="AO75" s="73" t="e">
        <f t="shared" si="32"/>
        <v>#VALUE!</v>
      </c>
      <c r="AP75" s="70" t="s">
        <v>46</v>
      </c>
      <c r="AQ75" s="71" t="e">
        <f>SUMIFS([1]Input!$AC:$AC,[1]Input!$A:$A,[1]Comparação!$AP$1,[1]Input!$E:$E,[1]Comparação!$AP$60,[1]Input!$F:$F,[1]Comparação!AP75)</f>
        <v>#VALUE!</v>
      </c>
      <c r="AR75" s="74" t="e">
        <f>SUMIFS([1]Input!$M:$M,[1]Input!$A:$A,[1]Comparação!$AP$1,[1]Input!$E:$E,[1]Comparação!$AP$60,[1]Input!$F:$F,[1]Comparação!AP75)</f>
        <v>#VALUE!</v>
      </c>
      <c r="AS75" s="73" t="e">
        <f t="shared" si="33"/>
        <v>#VALUE!</v>
      </c>
      <c r="AT75" s="70" t="s">
        <v>46</v>
      </c>
      <c r="AU75" s="71" t="e">
        <f>SUMIFS([1]Input!$AC:$AC,[1]Input!$A:$A,[1]Comparação!$AT$1,[1]Input!$E:$E,[1]Comparação!$AT$60,[1]Input!$F:$F,[1]Comparação!AT75)</f>
        <v>#VALUE!</v>
      </c>
      <c r="AV75" s="74" t="e">
        <f>SUMIFS([1]Input!$M:$M,[1]Input!$A:$A,[1]Comparação!$AT$1,[1]Input!$E:$E,[1]Comparação!$AT$60,[1]Input!$F:$F,[1]Comparação!AT75)</f>
        <v>#VALUE!</v>
      </c>
      <c r="AW75" s="73" t="e">
        <f t="shared" si="34"/>
        <v>#VALUE!</v>
      </c>
      <c r="AY75" s="70" t="s">
        <v>46</v>
      </c>
      <c r="AZ75" s="68" t="e">
        <f t="shared" si="19"/>
        <v>#DIV/0!</v>
      </c>
      <c r="BA75" s="68" t="e">
        <f t="shared" si="10"/>
        <v>#VALUE!</v>
      </c>
      <c r="BB75" s="68" t="e">
        <f t="shared" si="11"/>
        <v>#VALUE!</v>
      </c>
      <c r="BC75" s="69" t="e">
        <f t="shared" si="12"/>
        <v>#VALUE!</v>
      </c>
    </row>
    <row r="76" spans="2:55" hidden="1" outlineLevel="1" x14ac:dyDescent="0.3">
      <c r="B76" s="70" t="s">
        <v>44</v>
      </c>
      <c r="C76" s="71">
        <f>SUMIFS(Input!$AA:$AA,Input!$A:$A,Comparação!$B$1,Input!$E:$E,$B$60,Input!$F:$F,Comparação!B76)</f>
        <v>333</v>
      </c>
      <c r="D76" s="72">
        <f>SUMIFS(Input!$K:$K,Input!$A:$A,Comparação!$B$1,Input!$E:$E,Comparação!$B$31,Input!$F:$F,Comparação!B76)</f>
        <v>0</v>
      </c>
      <c r="E76" s="73" t="str">
        <f t="shared" si="27"/>
        <v/>
      </c>
      <c r="F76" s="70" t="s">
        <v>44</v>
      </c>
      <c r="G76" s="71">
        <f>SUMIFS(Input!$AA:$AA,Input!$A:$A,$F$1,Input!$E:$E,$F$60,Input!$F:$F,Comparação!F76)</f>
        <v>505</v>
      </c>
      <c r="H76" s="74">
        <f>SUMIFS(Input!$K:$K,Input!$A:$A,$F$1,Input!$E:$E,$F$60,Input!$F:$F,Comparação!F76)</f>
        <v>1419648.8</v>
      </c>
      <c r="I76" s="73">
        <f t="shared" si="35"/>
        <v>2811.1857425742573</v>
      </c>
      <c r="J76" s="70" t="s">
        <v>44</v>
      </c>
      <c r="K76" s="71">
        <f>SUMIFS(Input!$AA:$AA,Input!$A:$A,$J$1,Input!$E:$E,Comparação!$J$60,Input!$F:$F,Comparação!J76)</f>
        <v>232</v>
      </c>
      <c r="L76" s="74">
        <f>SUMIFS(Input!$K:$K,Input!$A:$A,$J$1,Input!$E:$E,$J$60,Input!$F:$F,Comparação!J76)</f>
        <v>752271.39</v>
      </c>
      <c r="M76" s="73">
        <f t="shared" si="36"/>
        <v>3242.5490948275865</v>
      </c>
      <c r="N76" s="70" t="s">
        <v>44</v>
      </c>
      <c r="O76" s="71">
        <f>SUMIFS(Input!$AA:$AA,Input!$A:$A,$N$1,Input!$E:$E,$N$60,Input!$F:$F,Comparação!N76)</f>
        <v>194</v>
      </c>
      <c r="P76" s="74">
        <f>SUMIFS(Input!$K:$K,Input!$A:$A,$N$1,Input!$E:$E,$N$60,Input!$F:$F,Comparação!N76)</f>
        <v>448792</v>
      </c>
      <c r="Q76" s="73">
        <f t="shared" si="37"/>
        <v>2313.3608247422681</v>
      </c>
      <c r="R76" s="70" t="s">
        <v>44</v>
      </c>
      <c r="S76" s="71">
        <f>SUMIFS(Input!$AA:$AA,Input!$A:$A,$R$1,Input!$E:$E,Comparação!$R$60,Input!$F:$F,Comparação!R76)</f>
        <v>0</v>
      </c>
      <c r="T76" s="74">
        <f>SUMIFS(Input!$K:$K,Input!$A:$A,$R$1,Input!$E:$E,$R$60,Input!$F:$F,Comparação!R76)</f>
        <v>0</v>
      </c>
      <c r="U76" s="73" t="str">
        <f t="shared" si="38"/>
        <v/>
      </c>
      <c r="V76" s="70" t="s">
        <v>44</v>
      </c>
      <c r="W76" s="71" t="e">
        <f>SUMIFS([1]Input!$AC:$AC,[1]Input!$A:$A,[1]Comparação!$V$1,[1]Input!$E:$E,[1]Comparação!$V$60,[1]Input!$F:$F,[1]Comparação!V76)</f>
        <v>#VALUE!</v>
      </c>
      <c r="X76" s="74" t="e">
        <f>SUMIFS([1]Input!$M:$M,[1]Input!$A:$A,[1]Comparação!$V$1,[1]Input!$E:$E,[1]Comparação!$V$60,[1]Input!$F:$F,[1]Comparação!V76)</f>
        <v>#VALUE!</v>
      </c>
      <c r="Y76" s="73" t="e">
        <f t="shared" si="28"/>
        <v>#VALUE!</v>
      </c>
      <c r="Z76" s="70" t="s">
        <v>44</v>
      </c>
      <c r="AA76" s="71" t="e">
        <f>SUMIFS([1]Input!$AC:$AC,[1]Input!$A:$A,[1]Comparação!$Z$1,[1]Input!$E:$E,[1]Comparação!$Z$60,[1]Input!$F:$F,[1]Comparação!Z76)</f>
        <v>#VALUE!</v>
      </c>
      <c r="AB76" s="74" t="e">
        <f>SUMIFS([1]Input!$M:$M,[1]Input!$A:$A,[1]Comparação!$Z$1,[1]Input!$E:$E,[1]Comparação!$Z$60,[1]Input!$F:$F,[1]Comparação!Z76)</f>
        <v>#VALUE!</v>
      </c>
      <c r="AC76" s="73" t="e">
        <f t="shared" si="29"/>
        <v>#VALUE!</v>
      </c>
      <c r="AD76" s="70" t="s">
        <v>44</v>
      </c>
      <c r="AE76" s="71" t="e">
        <f>SUMIFS([1]Input!$AC:$AC,[1]Input!$A:$A,[1]Comparação!$AD$1,[1]Input!$E:$E,[1]Comparação!$AD$60,[1]Input!$F:$F,[1]Comparação!AD76)</f>
        <v>#VALUE!</v>
      </c>
      <c r="AF76" s="74" t="e">
        <f>SUMIFS([1]Input!$M:$M,[1]Input!$A:$A,[1]Comparação!$AD$1,[1]Input!$E:$E,[1]Comparação!$AD$60,[1]Input!$F:$F,[1]Comparação!AD76)</f>
        <v>#VALUE!</v>
      </c>
      <c r="AG76" s="73" t="e">
        <f t="shared" si="30"/>
        <v>#VALUE!</v>
      </c>
      <c r="AH76" s="70" t="s">
        <v>44</v>
      </c>
      <c r="AI76" s="71" t="e">
        <f>SUMIFS([1]Input!$AC:$AC,[1]Input!$A:$A,[1]Comparação!$AH$1,[1]Input!$E:$E,[1]Comparação!$AH$60,[1]Input!$F:$F,[1]Comparação!AH76)</f>
        <v>#VALUE!</v>
      </c>
      <c r="AJ76" s="74" t="e">
        <f>SUMIFS([1]Input!$M:$M,[1]Input!$A:$A,[1]Comparação!$AH$1,[1]Input!$E:$E,[1]Comparação!$AH$60,[1]Input!$F:$F,[1]Comparação!AH76)</f>
        <v>#VALUE!</v>
      </c>
      <c r="AK76" s="73" t="e">
        <f t="shared" si="31"/>
        <v>#VALUE!</v>
      </c>
      <c r="AL76" s="70" t="s">
        <v>44</v>
      </c>
      <c r="AM76" s="71" t="e">
        <f>SUMIFS([1]Input!$AC:$AC,[1]Input!$A:$A,[1]Comparação!$AL$1,[1]Input!$E:$E,[1]Comparação!$AL$60,[1]Input!$F:$F,[1]Comparação!AL76)</f>
        <v>#VALUE!</v>
      </c>
      <c r="AN76" s="74" t="e">
        <f>SUMIFS([1]Input!$M:$M,[1]Input!$A:$A,[1]Comparação!$AL$1,[1]Input!$E:$E,[1]Comparação!$AL$60,[1]Input!$F:$F,[1]Comparação!AL76)</f>
        <v>#VALUE!</v>
      </c>
      <c r="AO76" s="73" t="e">
        <f t="shared" si="32"/>
        <v>#VALUE!</v>
      </c>
      <c r="AP76" s="70" t="s">
        <v>44</v>
      </c>
      <c r="AQ76" s="71" t="e">
        <f>SUMIFS([1]Input!$AC:$AC,[1]Input!$A:$A,[1]Comparação!$AP$1,[1]Input!$E:$E,[1]Comparação!$AP$60,[1]Input!$F:$F,[1]Comparação!AP76)</f>
        <v>#VALUE!</v>
      </c>
      <c r="AR76" s="74" t="e">
        <f>SUMIFS([1]Input!$M:$M,[1]Input!$A:$A,[1]Comparação!$AP$1,[1]Input!$E:$E,[1]Comparação!$AP$60,[1]Input!$F:$F,[1]Comparação!AP76)</f>
        <v>#VALUE!</v>
      </c>
      <c r="AS76" s="73" t="e">
        <f t="shared" si="33"/>
        <v>#VALUE!</v>
      </c>
      <c r="AT76" s="70" t="s">
        <v>44</v>
      </c>
      <c r="AU76" s="71" t="e">
        <f>SUMIFS([1]Input!$AC:$AC,[1]Input!$A:$A,[1]Comparação!$AT$1,[1]Input!$E:$E,[1]Comparação!$AT$60,[1]Input!$F:$F,[1]Comparação!AT76)</f>
        <v>#VALUE!</v>
      </c>
      <c r="AV76" s="74" t="e">
        <f>SUMIFS([1]Input!$M:$M,[1]Input!$A:$A,[1]Comparação!$AT$1,[1]Input!$E:$E,[1]Comparação!$AT$60,[1]Input!$F:$F,[1]Comparação!AT76)</f>
        <v>#VALUE!</v>
      </c>
      <c r="AW76" s="73" t="e">
        <f t="shared" si="34"/>
        <v>#VALUE!</v>
      </c>
      <c r="AY76" s="70" t="s">
        <v>44</v>
      </c>
      <c r="AZ76" s="68">
        <f t="shared" si="19"/>
        <v>3026.8674187009219</v>
      </c>
      <c r="BA76" s="68" t="e">
        <f t="shared" si="10"/>
        <v>#VALUE!</v>
      </c>
      <c r="BB76" s="68" t="e">
        <f t="shared" si="11"/>
        <v>#VALUE!</v>
      </c>
      <c r="BC76" s="69" t="e">
        <f t="shared" si="12"/>
        <v>#VALUE!</v>
      </c>
    </row>
    <row r="77" spans="2:55" hidden="1" outlineLevel="1" x14ac:dyDescent="0.3">
      <c r="B77" s="70" t="s">
        <v>32</v>
      </c>
      <c r="C77" s="71">
        <f>SUMIFS(Input!$AA:$AA,Input!$A:$A,Comparação!$B$1,Input!$E:$E,$B$60,Input!$F:$F,Comparação!B77)</f>
        <v>0</v>
      </c>
      <c r="D77" s="72">
        <f>SUMIFS(Input!$K:$K,Input!$A:$A,Comparação!$B$1,Input!$E:$E,Comparação!$B$31,Input!$F:$F,Comparação!B77)</f>
        <v>0</v>
      </c>
      <c r="E77" s="73" t="str">
        <f t="shared" si="27"/>
        <v/>
      </c>
      <c r="F77" s="70" t="s">
        <v>32</v>
      </c>
      <c r="G77" s="71">
        <f>SUMIFS(Input!$AA:$AA,Input!$A:$A,$F$1,Input!$E:$E,$F$60,Input!$F:$F,Comparação!F77)</f>
        <v>0</v>
      </c>
      <c r="H77" s="74">
        <f>SUMIFS(Input!$K:$K,Input!$A:$A,$F$1,Input!$E:$E,$F$60,Input!$F:$F,Comparação!F77)</f>
        <v>0</v>
      </c>
      <c r="I77" s="73" t="str">
        <f t="shared" si="35"/>
        <v/>
      </c>
      <c r="J77" s="70" t="s">
        <v>32</v>
      </c>
      <c r="K77" s="71">
        <f>SUMIFS(Input!$AA:$AA,Input!$A:$A,$J$1,Input!$E:$E,Comparação!$J$60,Input!$F:$F,Comparação!J77)</f>
        <v>0</v>
      </c>
      <c r="L77" s="74">
        <f>SUMIFS(Input!$K:$K,Input!$A:$A,$J$1,Input!$E:$E,$J$60,Input!$F:$F,Comparação!J77)</f>
        <v>0</v>
      </c>
      <c r="M77" s="73" t="str">
        <f t="shared" si="36"/>
        <v/>
      </c>
      <c r="N77" s="70" t="s">
        <v>32</v>
      </c>
      <c r="O77" s="71">
        <f>SUMIFS(Input!$AA:$AA,Input!$A:$A,$N$1,Input!$E:$E,$N$60,Input!$F:$F,Comparação!N77)</f>
        <v>0</v>
      </c>
      <c r="P77" s="74">
        <f>SUMIFS(Input!$K:$K,Input!$A:$A,$N$1,Input!$E:$E,$N$60,Input!$F:$F,Comparação!N77)</f>
        <v>0</v>
      </c>
      <c r="Q77" s="73" t="str">
        <f t="shared" si="37"/>
        <v/>
      </c>
      <c r="R77" s="70" t="s">
        <v>32</v>
      </c>
      <c r="S77" s="71">
        <f>SUMIFS(Input!$AA:$AA,Input!$A:$A,$R$1,Input!$E:$E,Comparação!$R$60,Input!$F:$F,Comparação!R77)</f>
        <v>0</v>
      </c>
      <c r="T77" s="74">
        <f>SUMIFS(Input!$K:$K,Input!$A:$A,$R$1,Input!$E:$E,$R$60,Input!$F:$F,Comparação!R77)</f>
        <v>0</v>
      </c>
      <c r="U77" s="73" t="str">
        <f t="shared" si="38"/>
        <v/>
      </c>
      <c r="V77" s="70" t="s">
        <v>32</v>
      </c>
      <c r="W77" s="71" t="e">
        <f>SUMIFS([1]Input!$AC:$AC,[1]Input!$A:$A,[1]Comparação!$V$1,[1]Input!$E:$E,[1]Comparação!$V$60,[1]Input!$F:$F,[1]Comparação!V77)</f>
        <v>#VALUE!</v>
      </c>
      <c r="X77" s="74" t="e">
        <f>SUMIFS([1]Input!$M:$M,[1]Input!$A:$A,[1]Comparação!$V$1,[1]Input!$E:$E,[1]Comparação!$V$60,[1]Input!$F:$F,[1]Comparação!V77)</f>
        <v>#VALUE!</v>
      </c>
      <c r="Y77" s="73" t="e">
        <f t="shared" si="28"/>
        <v>#VALUE!</v>
      </c>
      <c r="Z77" s="70" t="s">
        <v>32</v>
      </c>
      <c r="AA77" s="71" t="e">
        <f>SUMIFS([1]Input!$AC:$AC,[1]Input!$A:$A,[1]Comparação!$Z$1,[1]Input!$E:$E,[1]Comparação!$Z$60,[1]Input!$F:$F,[1]Comparação!Z77)</f>
        <v>#VALUE!</v>
      </c>
      <c r="AB77" s="74" t="e">
        <f>SUMIFS([1]Input!$M:$M,[1]Input!$A:$A,[1]Comparação!$Z$1,[1]Input!$E:$E,[1]Comparação!$Z$60,[1]Input!$F:$F,[1]Comparação!Z77)</f>
        <v>#VALUE!</v>
      </c>
      <c r="AC77" s="73" t="e">
        <f t="shared" si="29"/>
        <v>#VALUE!</v>
      </c>
      <c r="AD77" s="70" t="s">
        <v>32</v>
      </c>
      <c r="AE77" s="71" t="e">
        <f>SUMIFS([1]Input!$AC:$AC,[1]Input!$A:$A,[1]Comparação!$AD$1,[1]Input!$E:$E,[1]Comparação!$AD$60,[1]Input!$F:$F,[1]Comparação!AD77)</f>
        <v>#VALUE!</v>
      </c>
      <c r="AF77" s="74" t="e">
        <f>SUMIFS([1]Input!$M:$M,[1]Input!$A:$A,[1]Comparação!$AD$1,[1]Input!$E:$E,[1]Comparação!$AD$60,[1]Input!$F:$F,[1]Comparação!AD77)</f>
        <v>#VALUE!</v>
      </c>
      <c r="AG77" s="73" t="e">
        <f t="shared" si="30"/>
        <v>#VALUE!</v>
      </c>
      <c r="AH77" s="70" t="s">
        <v>32</v>
      </c>
      <c r="AI77" s="71" t="e">
        <f>SUMIFS([1]Input!$AC:$AC,[1]Input!$A:$A,[1]Comparação!$AH$1,[1]Input!$E:$E,[1]Comparação!$AH$60,[1]Input!$F:$F,[1]Comparação!AH77)</f>
        <v>#VALUE!</v>
      </c>
      <c r="AJ77" s="74" t="e">
        <f>SUMIFS([1]Input!$M:$M,[1]Input!$A:$A,[1]Comparação!$AH$1,[1]Input!$E:$E,[1]Comparação!$AH$60,[1]Input!$F:$F,[1]Comparação!AH77)</f>
        <v>#VALUE!</v>
      </c>
      <c r="AK77" s="73" t="e">
        <f t="shared" si="31"/>
        <v>#VALUE!</v>
      </c>
      <c r="AL77" s="70" t="s">
        <v>32</v>
      </c>
      <c r="AM77" s="71" t="e">
        <f>SUMIFS([1]Input!$AC:$AC,[1]Input!$A:$A,[1]Comparação!$AL$1,[1]Input!$E:$E,[1]Comparação!$AL$60,[1]Input!$F:$F,[1]Comparação!AL77)</f>
        <v>#VALUE!</v>
      </c>
      <c r="AN77" s="74" t="e">
        <f>SUMIFS([1]Input!$M:$M,[1]Input!$A:$A,[1]Comparação!$AL$1,[1]Input!$E:$E,[1]Comparação!$AL$60,[1]Input!$F:$F,[1]Comparação!AL77)</f>
        <v>#VALUE!</v>
      </c>
      <c r="AO77" s="73" t="e">
        <f t="shared" si="32"/>
        <v>#VALUE!</v>
      </c>
      <c r="AP77" s="70" t="s">
        <v>32</v>
      </c>
      <c r="AQ77" s="71" t="e">
        <f>SUMIFS([1]Input!$AC:$AC,[1]Input!$A:$A,[1]Comparação!$AP$1,[1]Input!$E:$E,[1]Comparação!$AP$60,[1]Input!$F:$F,[1]Comparação!AP77)</f>
        <v>#VALUE!</v>
      </c>
      <c r="AR77" s="74" t="e">
        <f>SUMIFS([1]Input!$M:$M,[1]Input!$A:$A,[1]Comparação!$AP$1,[1]Input!$E:$E,[1]Comparação!$AP$60,[1]Input!$F:$F,[1]Comparação!AP77)</f>
        <v>#VALUE!</v>
      </c>
      <c r="AS77" s="73" t="e">
        <f t="shared" si="33"/>
        <v>#VALUE!</v>
      </c>
      <c r="AT77" s="70" t="s">
        <v>32</v>
      </c>
      <c r="AU77" s="71" t="e">
        <f>SUMIFS([1]Input!$AC:$AC,[1]Input!$A:$A,[1]Comparação!$AT$1,[1]Input!$E:$E,[1]Comparação!$AT$60,[1]Input!$F:$F,[1]Comparação!AT77)</f>
        <v>#VALUE!</v>
      </c>
      <c r="AV77" s="74" t="e">
        <f>SUMIFS([1]Input!$M:$M,[1]Input!$A:$A,[1]Comparação!$AT$1,[1]Input!$E:$E,[1]Comparação!$AT$60,[1]Input!$F:$F,[1]Comparação!AT77)</f>
        <v>#VALUE!</v>
      </c>
      <c r="AW77" s="73" t="e">
        <f t="shared" si="34"/>
        <v>#VALUE!</v>
      </c>
      <c r="AY77" s="70" t="s">
        <v>32</v>
      </c>
      <c r="AZ77" s="68" t="e">
        <f t="shared" si="19"/>
        <v>#DIV/0!</v>
      </c>
      <c r="BA77" s="68" t="e">
        <f t="shared" si="10"/>
        <v>#VALUE!</v>
      </c>
      <c r="BB77" s="68" t="e">
        <f t="shared" si="11"/>
        <v>#VALUE!</v>
      </c>
      <c r="BC77" s="69" t="e">
        <f t="shared" si="12"/>
        <v>#VALUE!</v>
      </c>
    </row>
    <row r="78" spans="2:55" hidden="1" outlineLevel="1" x14ac:dyDescent="0.3">
      <c r="B78" s="70" t="s">
        <v>51</v>
      </c>
      <c r="C78" s="71">
        <f>SUMIFS(Input!$AA:$AA,Input!$A:$A,Comparação!$B$1,Input!$E:$E,$B$60,Input!$F:$F,Comparação!B78)</f>
        <v>2</v>
      </c>
      <c r="D78" s="72">
        <f>SUMIFS(Input!$K:$K,Input!$A:$A,Comparação!$B$1,Input!$E:$E,Comparação!$B$31,Input!$F:$F,Comparação!B78)</f>
        <v>0</v>
      </c>
      <c r="E78" s="73" t="str">
        <f t="shared" si="27"/>
        <v/>
      </c>
      <c r="F78" s="70" t="s">
        <v>51</v>
      </c>
      <c r="G78" s="71">
        <f>SUMIFS(Input!$AA:$AA,Input!$A:$A,$F$1,Input!$E:$E,$F$60,Input!$F:$F,Comparação!F78)</f>
        <v>0</v>
      </c>
      <c r="H78" s="74">
        <f>SUMIFS(Input!$K:$K,Input!$A:$A,$F$1,Input!$E:$E,$F$60,Input!$F:$F,Comparação!F78)</f>
        <v>0</v>
      </c>
      <c r="I78" s="73" t="str">
        <f t="shared" si="35"/>
        <v/>
      </c>
      <c r="J78" s="70" t="s">
        <v>51</v>
      </c>
      <c r="K78" s="71">
        <f>SUMIFS(Input!$AA:$AA,Input!$A:$A,$J$1,Input!$E:$E,Comparação!$J$60,Input!$F:$F,Comparação!J78)</f>
        <v>0</v>
      </c>
      <c r="L78" s="74">
        <f>SUMIFS(Input!$K:$K,Input!$A:$A,$J$1,Input!$E:$E,$J$60,Input!$F:$F,Comparação!J78)</f>
        <v>1094.8</v>
      </c>
      <c r="M78" s="73" t="e">
        <f t="shared" si="36"/>
        <v>#DIV/0!</v>
      </c>
      <c r="N78" s="70" t="s">
        <v>51</v>
      </c>
      <c r="O78" s="71">
        <f>SUMIFS(Input!$AA:$AA,Input!$A:$A,$N$1,Input!$E:$E,$N$60,Input!$F:$F,Comparação!N78)</f>
        <v>0</v>
      </c>
      <c r="P78" s="74">
        <f>SUMIFS(Input!$K:$K,Input!$A:$A,$N$1,Input!$E:$E,$N$60,Input!$F:$F,Comparação!N78)</f>
        <v>0</v>
      </c>
      <c r="Q78" s="73" t="str">
        <f t="shared" si="37"/>
        <v/>
      </c>
      <c r="R78" s="70" t="s">
        <v>51</v>
      </c>
      <c r="S78" s="71">
        <f>SUMIFS(Input!$AA:$AA,Input!$A:$A,$R$1,Input!$E:$E,Comparação!$R$60,Input!$F:$F,Comparação!R78)</f>
        <v>0</v>
      </c>
      <c r="T78" s="74">
        <f>SUMIFS(Input!$K:$K,Input!$A:$A,$R$1,Input!$E:$E,$R$60,Input!$F:$F,Comparação!R78)</f>
        <v>0</v>
      </c>
      <c r="U78" s="73" t="str">
        <f t="shared" si="38"/>
        <v/>
      </c>
      <c r="V78" s="70" t="s">
        <v>51</v>
      </c>
      <c r="W78" s="71" t="e">
        <f>SUMIFS([1]Input!$AC:$AC,[1]Input!$A:$A,[1]Comparação!$V$1,[1]Input!$E:$E,[1]Comparação!$V$60,[1]Input!$F:$F,[1]Comparação!V78)</f>
        <v>#VALUE!</v>
      </c>
      <c r="X78" s="74" t="e">
        <f>SUMIFS([1]Input!$M:$M,[1]Input!$A:$A,[1]Comparação!$V$1,[1]Input!$E:$E,[1]Comparação!$V$60,[1]Input!$F:$F,[1]Comparação!V78)</f>
        <v>#VALUE!</v>
      </c>
      <c r="Y78" s="73" t="e">
        <f t="shared" si="28"/>
        <v>#VALUE!</v>
      </c>
      <c r="Z78" s="70" t="s">
        <v>51</v>
      </c>
      <c r="AA78" s="71" t="e">
        <f>SUMIFS([1]Input!$AC:$AC,[1]Input!$A:$A,[1]Comparação!$Z$1,[1]Input!$E:$E,[1]Comparação!$Z$60,[1]Input!$F:$F,[1]Comparação!Z78)</f>
        <v>#VALUE!</v>
      </c>
      <c r="AB78" s="74" t="e">
        <f>SUMIFS([1]Input!$M:$M,[1]Input!$A:$A,[1]Comparação!$Z$1,[1]Input!$E:$E,[1]Comparação!$Z$60,[1]Input!$F:$F,[1]Comparação!Z78)</f>
        <v>#VALUE!</v>
      </c>
      <c r="AC78" s="73" t="e">
        <f t="shared" si="29"/>
        <v>#VALUE!</v>
      </c>
      <c r="AD78" s="70" t="s">
        <v>51</v>
      </c>
      <c r="AE78" s="71" t="e">
        <f>SUMIFS([1]Input!$AC:$AC,[1]Input!$A:$A,[1]Comparação!$AD$1,[1]Input!$E:$E,[1]Comparação!$AD$60,[1]Input!$F:$F,[1]Comparação!AD78)</f>
        <v>#VALUE!</v>
      </c>
      <c r="AF78" s="74" t="e">
        <f>SUMIFS([1]Input!$M:$M,[1]Input!$A:$A,[1]Comparação!$AD$1,[1]Input!$E:$E,[1]Comparação!$AD$60,[1]Input!$F:$F,[1]Comparação!AD78)</f>
        <v>#VALUE!</v>
      </c>
      <c r="AG78" s="73" t="e">
        <f t="shared" si="30"/>
        <v>#VALUE!</v>
      </c>
      <c r="AH78" s="70" t="s">
        <v>51</v>
      </c>
      <c r="AI78" s="71" t="e">
        <f>SUMIFS([1]Input!$AC:$AC,[1]Input!$A:$A,[1]Comparação!$AH$1,[1]Input!$E:$E,[1]Comparação!$AH$60,[1]Input!$F:$F,[1]Comparação!AH78)</f>
        <v>#VALUE!</v>
      </c>
      <c r="AJ78" s="74" t="e">
        <f>SUMIFS([1]Input!$M:$M,[1]Input!$A:$A,[1]Comparação!$AH$1,[1]Input!$E:$E,[1]Comparação!$AH$60,[1]Input!$F:$F,[1]Comparação!AH78)</f>
        <v>#VALUE!</v>
      </c>
      <c r="AK78" s="73" t="e">
        <f t="shared" si="31"/>
        <v>#VALUE!</v>
      </c>
      <c r="AL78" s="70" t="s">
        <v>51</v>
      </c>
      <c r="AM78" s="71" t="e">
        <f>SUMIFS([1]Input!$AC:$AC,[1]Input!$A:$A,[1]Comparação!$AL$1,[1]Input!$E:$E,[1]Comparação!$AL$60,[1]Input!$F:$F,[1]Comparação!AL78)</f>
        <v>#VALUE!</v>
      </c>
      <c r="AN78" s="74" t="e">
        <f>SUMIFS([1]Input!$M:$M,[1]Input!$A:$A,[1]Comparação!$AL$1,[1]Input!$E:$E,[1]Comparação!$AL$60,[1]Input!$F:$F,[1]Comparação!AL78)</f>
        <v>#VALUE!</v>
      </c>
      <c r="AO78" s="73" t="e">
        <f t="shared" si="32"/>
        <v>#VALUE!</v>
      </c>
      <c r="AP78" s="70" t="s">
        <v>51</v>
      </c>
      <c r="AQ78" s="71" t="e">
        <f>SUMIFS([1]Input!$AC:$AC,[1]Input!$A:$A,[1]Comparação!$AP$1,[1]Input!$E:$E,[1]Comparação!$AP$60,[1]Input!$F:$F,[1]Comparação!AP78)</f>
        <v>#VALUE!</v>
      </c>
      <c r="AR78" s="74" t="e">
        <f>SUMIFS([1]Input!$M:$M,[1]Input!$A:$A,[1]Comparação!$AP$1,[1]Input!$E:$E,[1]Comparação!$AP$60,[1]Input!$F:$F,[1]Comparação!AP78)</f>
        <v>#VALUE!</v>
      </c>
      <c r="AS78" s="73" t="e">
        <f t="shared" si="33"/>
        <v>#VALUE!</v>
      </c>
      <c r="AT78" s="70" t="s">
        <v>51</v>
      </c>
      <c r="AU78" s="71" t="e">
        <f>SUMIFS([1]Input!$AC:$AC,[1]Input!$A:$A,[1]Comparação!$AT$1,[1]Input!$E:$E,[1]Comparação!$AT$60,[1]Input!$F:$F,[1]Comparação!AT78)</f>
        <v>#VALUE!</v>
      </c>
      <c r="AV78" s="74" t="e">
        <f>SUMIFS([1]Input!$M:$M,[1]Input!$A:$A,[1]Comparação!$AT$1,[1]Input!$E:$E,[1]Comparação!$AT$60,[1]Input!$F:$F,[1]Comparação!AT78)</f>
        <v>#VALUE!</v>
      </c>
      <c r="AW78" s="73" t="e">
        <f t="shared" si="34"/>
        <v>#VALUE!</v>
      </c>
      <c r="AY78" s="70" t="s">
        <v>51</v>
      </c>
      <c r="AZ78" s="68" t="e">
        <f t="shared" si="19"/>
        <v>#DIV/0!</v>
      </c>
      <c r="BA78" s="68" t="e">
        <f t="shared" si="10"/>
        <v>#VALUE!</v>
      </c>
      <c r="BB78" s="68" t="e">
        <f t="shared" si="11"/>
        <v>#VALUE!</v>
      </c>
      <c r="BC78" s="69" t="e">
        <f t="shared" si="12"/>
        <v>#VALUE!</v>
      </c>
    </row>
    <row r="79" spans="2:55" hidden="1" outlineLevel="1" x14ac:dyDescent="0.3">
      <c r="B79" s="70" t="s">
        <v>36</v>
      </c>
      <c r="C79" s="71">
        <f>SUMIFS(Input!$AA:$AA,Input!$A:$A,Comparação!$B$1,Input!$E:$E,$B$60,Input!$F:$F,Comparação!B79)</f>
        <v>-6</v>
      </c>
      <c r="D79" s="72">
        <f>SUMIFS(Input!$K:$K,Input!$A:$A,Comparação!$B$1,Input!$E:$E,Comparação!$B$31,Input!$F:$F,Comparação!B79)</f>
        <v>0</v>
      </c>
      <c r="E79" s="73" t="str">
        <f t="shared" si="27"/>
        <v/>
      </c>
      <c r="F79" s="70" t="s">
        <v>36</v>
      </c>
      <c r="G79" s="71">
        <f>SUMIFS(Input!$AA:$AA,Input!$A:$A,$F$1,Input!$E:$E,$F$60,Input!$F:$F,Comparação!F79)</f>
        <v>0</v>
      </c>
      <c r="H79" s="74">
        <f>SUMIFS(Input!$K:$K,Input!$A:$A,$F$1,Input!$E:$E,$F$60,Input!$F:$F,Comparação!F79)</f>
        <v>0</v>
      </c>
      <c r="I79" s="73" t="str">
        <f t="shared" si="35"/>
        <v/>
      </c>
      <c r="J79" s="70" t="s">
        <v>36</v>
      </c>
      <c r="K79" s="71">
        <f>SUMIFS(Input!$AA:$AA,Input!$A:$A,$J$1,Input!$E:$E,Comparação!$J$60,Input!$F:$F,Comparação!J79)</f>
        <v>12</v>
      </c>
      <c r="L79" s="74">
        <f>SUMIFS(Input!$K:$K,Input!$A:$A,$J$1,Input!$E:$E,$J$60,Input!$F:$F,Comparação!J79)</f>
        <v>39813.800000000003</v>
      </c>
      <c r="M79" s="73">
        <f t="shared" si="36"/>
        <v>3317.8166666666671</v>
      </c>
      <c r="N79" s="70" t="s">
        <v>36</v>
      </c>
      <c r="O79" s="71">
        <f>SUMIFS(Input!$AA:$AA,Input!$A:$A,$N$1,Input!$E:$E,$N$60,Input!$F:$F,Comparação!N79)</f>
        <v>0</v>
      </c>
      <c r="P79" s="74">
        <f>SUMIFS(Input!$K:$K,Input!$A:$A,$N$1,Input!$E:$E,$N$60,Input!$F:$F,Comparação!N79)</f>
        <v>0</v>
      </c>
      <c r="Q79" s="73" t="str">
        <f t="shared" si="37"/>
        <v/>
      </c>
      <c r="R79" s="70" t="s">
        <v>36</v>
      </c>
      <c r="S79" s="71">
        <f>SUMIFS(Input!$AA:$AA,Input!$A:$A,$R$1,Input!$E:$E,Comparação!$R$60,Input!$F:$F,Comparação!R79)</f>
        <v>2</v>
      </c>
      <c r="T79" s="74">
        <f>SUMIFS(Input!$K:$K,Input!$A:$A,$R$1,Input!$E:$E,$R$60,Input!$F:$F,Comparação!R79)</f>
        <v>10154.16</v>
      </c>
      <c r="U79" s="73">
        <f t="shared" si="38"/>
        <v>5077.08</v>
      </c>
      <c r="V79" s="70" t="s">
        <v>36</v>
      </c>
      <c r="W79" s="71" t="e">
        <f>SUMIFS([1]Input!$AC:$AC,[1]Input!$A:$A,[1]Comparação!$V$1,[1]Input!$E:$E,[1]Comparação!$V$60,[1]Input!$F:$F,[1]Comparação!V79)</f>
        <v>#VALUE!</v>
      </c>
      <c r="X79" s="74" t="e">
        <f>SUMIFS([1]Input!$M:$M,[1]Input!$A:$A,[1]Comparação!$V$1,[1]Input!$E:$E,[1]Comparação!$V$60,[1]Input!$F:$F,[1]Comparação!V79)</f>
        <v>#VALUE!</v>
      </c>
      <c r="Y79" s="73" t="e">
        <f t="shared" si="28"/>
        <v>#VALUE!</v>
      </c>
      <c r="Z79" s="70" t="s">
        <v>36</v>
      </c>
      <c r="AA79" s="71" t="e">
        <f>SUMIFS([1]Input!$AC:$AC,[1]Input!$A:$A,[1]Comparação!$Z$1,[1]Input!$E:$E,[1]Comparação!$Z$60,[1]Input!$F:$F,[1]Comparação!Z79)</f>
        <v>#VALUE!</v>
      </c>
      <c r="AB79" s="74" t="e">
        <f>SUMIFS([1]Input!$M:$M,[1]Input!$A:$A,[1]Comparação!$Z$1,[1]Input!$E:$E,[1]Comparação!$Z$60,[1]Input!$F:$F,[1]Comparação!Z79)</f>
        <v>#VALUE!</v>
      </c>
      <c r="AC79" s="73" t="e">
        <f t="shared" si="29"/>
        <v>#VALUE!</v>
      </c>
      <c r="AD79" s="70" t="s">
        <v>36</v>
      </c>
      <c r="AE79" s="71" t="e">
        <f>SUMIFS([1]Input!$AC:$AC,[1]Input!$A:$A,[1]Comparação!$AD$1,[1]Input!$E:$E,[1]Comparação!$AD$60,[1]Input!$F:$F,[1]Comparação!AD79)</f>
        <v>#VALUE!</v>
      </c>
      <c r="AF79" s="74" t="e">
        <f>SUMIFS([1]Input!$M:$M,[1]Input!$A:$A,[1]Comparação!$AD$1,[1]Input!$E:$E,[1]Comparação!$AD$60,[1]Input!$F:$F,[1]Comparação!AD79)</f>
        <v>#VALUE!</v>
      </c>
      <c r="AG79" s="73" t="e">
        <f t="shared" si="30"/>
        <v>#VALUE!</v>
      </c>
      <c r="AH79" s="70" t="s">
        <v>36</v>
      </c>
      <c r="AI79" s="71" t="e">
        <f>SUMIFS([1]Input!$AC:$AC,[1]Input!$A:$A,[1]Comparação!$AH$1,[1]Input!$E:$E,[1]Comparação!$AH$60,[1]Input!$F:$F,[1]Comparação!AH79)</f>
        <v>#VALUE!</v>
      </c>
      <c r="AJ79" s="74" t="e">
        <f>SUMIFS([1]Input!$M:$M,[1]Input!$A:$A,[1]Comparação!$AH$1,[1]Input!$E:$E,[1]Comparação!$AH$60,[1]Input!$F:$F,[1]Comparação!AH79)</f>
        <v>#VALUE!</v>
      </c>
      <c r="AK79" s="73" t="e">
        <f t="shared" si="31"/>
        <v>#VALUE!</v>
      </c>
      <c r="AL79" s="70" t="s">
        <v>36</v>
      </c>
      <c r="AM79" s="71" t="e">
        <f>SUMIFS([1]Input!$AC:$AC,[1]Input!$A:$A,[1]Comparação!$AL$1,[1]Input!$E:$E,[1]Comparação!$AL$60,[1]Input!$F:$F,[1]Comparação!AL79)</f>
        <v>#VALUE!</v>
      </c>
      <c r="AN79" s="74" t="e">
        <f>SUMIFS([1]Input!$M:$M,[1]Input!$A:$A,[1]Comparação!$AL$1,[1]Input!$E:$E,[1]Comparação!$AL$60,[1]Input!$F:$F,[1]Comparação!AL79)</f>
        <v>#VALUE!</v>
      </c>
      <c r="AO79" s="73" t="e">
        <f t="shared" si="32"/>
        <v>#VALUE!</v>
      </c>
      <c r="AP79" s="70" t="s">
        <v>36</v>
      </c>
      <c r="AQ79" s="71" t="e">
        <f>SUMIFS([1]Input!$AC:$AC,[1]Input!$A:$A,[1]Comparação!$AP$1,[1]Input!$E:$E,[1]Comparação!$AP$60,[1]Input!$F:$F,[1]Comparação!AP79)</f>
        <v>#VALUE!</v>
      </c>
      <c r="AR79" s="74" t="e">
        <f>SUMIFS([1]Input!$M:$M,[1]Input!$A:$A,[1]Comparação!$AP$1,[1]Input!$E:$E,[1]Comparação!$AP$60,[1]Input!$F:$F,[1]Comparação!AP79)</f>
        <v>#VALUE!</v>
      </c>
      <c r="AS79" s="73" t="e">
        <f t="shared" si="33"/>
        <v>#VALUE!</v>
      </c>
      <c r="AT79" s="70" t="s">
        <v>36</v>
      </c>
      <c r="AU79" s="71" t="e">
        <f>SUMIFS([1]Input!$AC:$AC,[1]Input!$A:$A,[1]Comparação!$AT$1,[1]Input!$E:$E,[1]Comparação!$AT$60,[1]Input!$F:$F,[1]Comparação!AT79)</f>
        <v>#VALUE!</v>
      </c>
      <c r="AV79" s="74" t="e">
        <f>SUMIFS([1]Input!$M:$M,[1]Input!$A:$A,[1]Comparação!$AT$1,[1]Input!$E:$E,[1]Comparação!$AT$60,[1]Input!$F:$F,[1]Comparação!AT79)</f>
        <v>#VALUE!</v>
      </c>
      <c r="AW79" s="73" t="e">
        <f t="shared" si="34"/>
        <v>#VALUE!</v>
      </c>
      <c r="AY79" s="70" t="s">
        <v>36</v>
      </c>
      <c r="AZ79" s="68">
        <f t="shared" si="19"/>
        <v>3317.8166666666671</v>
      </c>
      <c r="BA79" s="68" t="e">
        <f t="shared" si="10"/>
        <v>#VALUE!</v>
      </c>
      <c r="BB79" s="68" t="e">
        <f t="shared" si="11"/>
        <v>#VALUE!</v>
      </c>
      <c r="BC79" s="69" t="e">
        <f t="shared" si="12"/>
        <v>#VALUE!</v>
      </c>
    </row>
    <row r="80" spans="2:55" hidden="1" outlineLevel="1" x14ac:dyDescent="0.3">
      <c r="B80" s="70" t="s">
        <v>30</v>
      </c>
      <c r="C80" s="71">
        <f>SUMIFS(Input!$AA:$AA,Input!$A:$A,Comparação!$B$1,Input!$E:$E,$B$60,Input!$F:$F,Comparação!B80)</f>
        <v>0</v>
      </c>
      <c r="D80" s="72">
        <f>SUMIFS(Input!$K:$K,Input!$A:$A,Comparação!$B$1,Input!$E:$E,Comparação!$B$31,Input!$F:$F,Comparação!B80)</f>
        <v>0</v>
      </c>
      <c r="E80" s="73" t="str">
        <f t="shared" si="27"/>
        <v/>
      </c>
      <c r="F80" s="70" t="s">
        <v>30</v>
      </c>
      <c r="G80" s="71">
        <f>SUMIFS(Input!$AA:$AA,Input!$A:$A,$F$1,Input!$E:$E,$F$60,Input!$F:$F,Comparação!F80)</f>
        <v>0</v>
      </c>
      <c r="H80" s="74">
        <f>SUMIFS(Input!$K:$K,Input!$A:$A,$F$1,Input!$E:$E,$F$60,Input!$F:$F,Comparação!F80)</f>
        <v>0</v>
      </c>
      <c r="I80" s="73" t="str">
        <f t="shared" si="35"/>
        <v/>
      </c>
      <c r="J80" s="70" t="s">
        <v>30</v>
      </c>
      <c r="K80" s="71">
        <f>SUMIFS(Input!$AA:$AA,Input!$A:$A,$J$1,Input!$E:$E,Comparação!$J$60,Input!$F:$F,Comparação!J80)</f>
        <v>0</v>
      </c>
      <c r="L80" s="74">
        <f>SUMIFS(Input!$K:$K,Input!$A:$A,$J$1,Input!$E:$E,$J$60,Input!$F:$F,Comparação!J80)</f>
        <v>0</v>
      </c>
      <c r="M80" s="73" t="str">
        <f t="shared" si="36"/>
        <v/>
      </c>
      <c r="N80" s="70" t="s">
        <v>30</v>
      </c>
      <c r="O80" s="71">
        <f>SUMIFS(Input!$AA:$AA,Input!$A:$A,$N$1,Input!$E:$E,$N$60,Input!$F:$F,Comparação!N80)</f>
        <v>0</v>
      </c>
      <c r="P80" s="74">
        <f>SUMIFS(Input!$K:$K,Input!$A:$A,$N$1,Input!$E:$E,$N$60,Input!$F:$F,Comparação!N80)</f>
        <v>0</v>
      </c>
      <c r="Q80" s="73" t="str">
        <f t="shared" si="37"/>
        <v/>
      </c>
      <c r="R80" s="70" t="s">
        <v>30</v>
      </c>
      <c r="S80" s="71">
        <f>SUMIFS(Input!$AA:$AA,Input!$A:$A,$R$1,Input!$E:$E,Comparação!$R$60,Input!$F:$F,Comparação!R80)</f>
        <v>0</v>
      </c>
      <c r="T80" s="74">
        <f>SUMIFS(Input!$K:$K,Input!$A:$A,$R$1,Input!$E:$E,$R$60,Input!$F:$F,Comparação!R80)</f>
        <v>0</v>
      </c>
      <c r="U80" s="73" t="str">
        <f t="shared" si="38"/>
        <v/>
      </c>
      <c r="V80" s="70" t="s">
        <v>30</v>
      </c>
      <c r="W80" s="71" t="e">
        <f>SUMIFS([1]Input!$AC:$AC,[1]Input!$A:$A,[1]Comparação!$V$1,[1]Input!$E:$E,[1]Comparação!$V$60,[1]Input!$F:$F,[1]Comparação!V80)</f>
        <v>#VALUE!</v>
      </c>
      <c r="X80" s="74" t="e">
        <f>SUMIFS([1]Input!$M:$M,[1]Input!$A:$A,[1]Comparação!$V$1,[1]Input!$E:$E,[1]Comparação!$V$60,[1]Input!$F:$F,[1]Comparação!V80)</f>
        <v>#VALUE!</v>
      </c>
      <c r="Y80" s="73" t="e">
        <f t="shared" si="28"/>
        <v>#VALUE!</v>
      </c>
      <c r="Z80" s="70" t="s">
        <v>30</v>
      </c>
      <c r="AA80" s="71" t="e">
        <f>SUMIFS([1]Input!$AC:$AC,[1]Input!$A:$A,[1]Comparação!$Z$1,[1]Input!$E:$E,[1]Comparação!$Z$60,[1]Input!$F:$F,[1]Comparação!Z80)</f>
        <v>#VALUE!</v>
      </c>
      <c r="AB80" s="74" t="e">
        <f>SUMIFS([1]Input!$M:$M,[1]Input!$A:$A,[1]Comparação!$Z$1,[1]Input!$E:$E,[1]Comparação!$Z$60,[1]Input!$F:$F,[1]Comparação!Z80)</f>
        <v>#VALUE!</v>
      </c>
      <c r="AC80" s="73" t="e">
        <f t="shared" si="29"/>
        <v>#VALUE!</v>
      </c>
      <c r="AD80" s="70" t="s">
        <v>30</v>
      </c>
      <c r="AE80" s="71" t="e">
        <f>SUMIFS([1]Input!$AC:$AC,[1]Input!$A:$A,[1]Comparação!$AD$1,[1]Input!$E:$E,[1]Comparação!$AD$60,[1]Input!$F:$F,[1]Comparação!AD80)</f>
        <v>#VALUE!</v>
      </c>
      <c r="AF80" s="74" t="e">
        <f>SUMIFS([1]Input!$M:$M,[1]Input!$A:$A,[1]Comparação!$AD$1,[1]Input!$E:$E,[1]Comparação!$AD$60,[1]Input!$F:$F,[1]Comparação!AD80)</f>
        <v>#VALUE!</v>
      </c>
      <c r="AG80" s="73" t="e">
        <f t="shared" si="30"/>
        <v>#VALUE!</v>
      </c>
      <c r="AH80" s="70" t="s">
        <v>30</v>
      </c>
      <c r="AI80" s="71" t="e">
        <f>SUMIFS([1]Input!$AC:$AC,[1]Input!$A:$A,[1]Comparação!$AH$1,[1]Input!$E:$E,[1]Comparação!$AH$60,[1]Input!$F:$F,[1]Comparação!AH80)</f>
        <v>#VALUE!</v>
      </c>
      <c r="AJ80" s="74" t="e">
        <f>SUMIFS([1]Input!$M:$M,[1]Input!$A:$A,[1]Comparação!$AH$1,[1]Input!$E:$E,[1]Comparação!$AH$60,[1]Input!$F:$F,[1]Comparação!AH80)</f>
        <v>#VALUE!</v>
      </c>
      <c r="AK80" s="73" t="e">
        <f t="shared" si="31"/>
        <v>#VALUE!</v>
      </c>
      <c r="AL80" s="70" t="s">
        <v>30</v>
      </c>
      <c r="AM80" s="71" t="e">
        <f>SUMIFS([1]Input!$AC:$AC,[1]Input!$A:$A,[1]Comparação!$AL$1,[1]Input!$E:$E,[1]Comparação!$AL$60,[1]Input!$F:$F,[1]Comparação!AL80)</f>
        <v>#VALUE!</v>
      </c>
      <c r="AN80" s="74" t="e">
        <f>SUMIFS([1]Input!$M:$M,[1]Input!$A:$A,[1]Comparação!$AL$1,[1]Input!$E:$E,[1]Comparação!$AL$60,[1]Input!$F:$F,[1]Comparação!AL80)</f>
        <v>#VALUE!</v>
      </c>
      <c r="AO80" s="73" t="e">
        <f t="shared" si="32"/>
        <v>#VALUE!</v>
      </c>
      <c r="AP80" s="70" t="s">
        <v>30</v>
      </c>
      <c r="AQ80" s="71" t="e">
        <f>SUMIFS([1]Input!$AC:$AC,[1]Input!$A:$A,[1]Comparação!$AP$1,[1]Input!$E:$E,[1]Comparação!$AP$60,[1]Input!$F:$F,[1]Comparação!AP80)</f>
        <v>#VALUE!</v>
      </c>
      <c r="AR80" s="74" t="e">
        <f>SUMIFS([1]Input!$M:$M,[1]Input!$A:$A,[1]Comparação!$AP$1,[1]Input!$E:$E,[1]Comparação!$AP$60,[1]Input!$F:$F,[1]Comparação!AP80)</f>
        <v>#VALUE!</v>
      </c>
      <c r="AS80" s="73" t="e">
        <f t="shared" si="33"/>
        <v>#VALUE!</v>
      </c>
      <c r="AT80" s="70" t="s">
        <v>30</v>
      </c>
      <c r="AU80" s="71" t="e">
        <f>SUMIFS([1]Input!$AC:$AC,[1]Input!$A:$A,[1]Comparação!$AT$1,[1]Input!$E:$E,[1]Comparação!$AT$60,[1]Input!$F:$F,[1]Comparação!AT80)</f>
        <v>#VALUE!</v>
      </c>
      <c r="AV80" s="74" t="e">
        <f>SUMIFS([1]Input!$M:$M,[1]Input!$A:$A,[1]Comparação!$AT$1,[1]Input!$E:$E,[1]Comparação!$AT$60,[1]Input!$F:$F,[1]Comparação!AT80)</f>
        <v>#VALUE!</v>
      </c>
      <c r="AW80" s="73" t="e">
        <f t="shared" si="34"/>
        <v>#VALUE!</v>
      </c>
      <c r="AY80" s="70" t="s">
        <v>30</v>
      </c>
      <c r="AZ80" s="68" t="e">
        <f t="shared" si="19"/>
        <v>#DIV/0!</v>
      </c>
      <c r="BA80" s="68" t="e">
        <f t="shared" si="10"/>
        <v>#VALUE!</v>
      </c>
      <c r="BB80" s="68" t="e">
        <f t="shared" si="11"/>
        <v>#VALUE!</v>
      </c>
      <c r="BC80" s="69" t="e">
        <f t="shared" si="12"/>
        <v>#VALUE!</v>
      </c>
    </row>
    <row r="81" spans="2:55" hidden="1" outlineLevel="1" x14ac:dyDescent="0.3">
      <c r="B81" s="70" t="s">
        <v>41</v>
      </c>
      <c r="C81" s="71">
        <f>SUMIFS(Input!$AA:$AA,Input!$A:$A,Comparação!$B$1,Input!$E:$E,$B$60,Input!$F:$F,Comparação!B81)</f>
        <v>0</v>
      </c>
      <c r="D81" s="72">
        <f>SUMIFS(Input!$K:$K,Input!$A:$A,Comparação!$B$1,Input!$E:$E,Comparação!$B$31,Input!$F:$F,Comparação!B81)</f>
        <v>0</v>
      </c>
      <c r="E81" s="73" t="str">
        <f t="shared" si="27"/>
        <v/>
      </c>
      <c r="F81" s="70" t="s">
        <v>41</v>
      </c>
      <c r="G81" s="71">
        <f>SUMIFS(Input!$AA:$AA,Input!$A:$A,$F$1,Input!$E:$E,$F$60,Input!$F:$F,Comparação!F81)</f>
        <v>0</v>
      </c>
      <c r="H81" s="74">
        <f>SUMIFS(Input!$K:$K,Input!$A:$A,$F$1,Input!$E:$E,$F$60,Input!$F:$F,Comparação!F81)</f>
        <v>0</v>
      </c>
      <c r="I81" s="73" t="str">
        <f t="shared" si="35"/>
        <v/>
      </c>
      <c r="J81" s="70" t="s">
        <v>41</v>
      </c>
      <c r="K81" s="71">
        <f>SUMIFS(Input!$AA:$AA,Input!$A:$A,$J$1,Input!$E:$E,Comparação!$J$60,Input!$F:$F,Comparação!J81)</f>
        <v>0</v>
      </c>
      <c r="L81" s="74">
        <f>SUMIFS(Input!$K:$K,Input!$A:$A,$J$1,Input!$E:$E,$J$60,Input!$F:$F,Comparação!J81)</f>
        <v>0</v>
      </c>
      <c r="M81" s="73" t="str">
        <f t="shared" si="36"/>
        <v/>
      </c>
      <c r="N81" s="70" t="s">
        <v>41</v>
      </c>
      <c r="O81" s="71">
        <f>SUMIFS(Input!$AA:$AA,Input!$A:$A,$N$1,Input!$E:$E,$N$60,Input!$F:$F,Comparação!N81)</f>
        <v>0</v>
      </c>
      <c r="P81" s="74">
        <f>SUMIFS(Input!$K:$K,Input!$A:$A,$N$1,Input!$E:$E,$N$60,Input!$F:$F,Comparação!N81)</f>
        <v>0</v>
      </c>
      <c r="Q81" s="73" t="str">
        <f t="shared" si="37"/>
        <v/>
      </c>
      <c r="R81" s="70" t="s">
        <v>41</v>
      </c>
      <c r="S81" s="71">
        <f>SUMIFS(Input!$AA:$AA,Input!$A:$A,$R$1,Input!$E:$E,Comparação!$R$60,Input!$F:$F,Comparação!R81)</f>
        <v>0</v>
      </c>
      <c r="T81" s="74">
        <f>SUMIFS(Input!$K:$K,Input!$A:$A,$R$1,Input!$E:$E,$R$60,Input!$F:$F,Comparação!R81)</f>
        <v>0</v>
      </c>
      <c r="U81" s="73" t="str">
        <f t="shared" si="38"/>
        <v/>
      </c>
      <c r="V81" s="70" t="s">
        <v>41</v>
      </c>
      <c r="W81" s="71" t="e">
        <f>SUMIFS([1]Input!$AC:$AC,[1]Input!$A:$A,[1]Comparação!$V$1,[1]Input!$E:$E,[1]Comparação!$V$60,[1]Input!$F:$F,[1]Comparação!V81)</f>
        <v>#VALUE!</v>
      </c>
      <c r="X81" s="74" t="e">
        <f>SUMIFS([1]Input!$M:$M,[1]Input!$A:$A,[1]Comparação!$V$1,[1]Input!$E:$E,[1]Comparação!$V$60,[1]Input!$F:$F,[1]Comparação!V81)</f>
        <v>#VALUE!</v>
      </c>
      <c r="Y81" s="73" t="e">
        <f t="shared" si="28"/>
        <v>#VALUE!</v>
      </c>
      <c r="Z81" s="70" t="s">
        <v>41</v>
      </c>
      <c r="AA81" s="71" t="e">
        <f>SUMIFS([1]Input!$AC:$AC,[1]Input!$A:$A,[1]Comparação!$Z$1,[1]Input!$E:$E,[1]Comparação!$Z$60,[1]Input!$F:$F,[1]Comparação!Z81)</f>
        <v>#VALUE!</v>
      </c>
      <c r="AB81" s="74" t="e">
        <f>SUMIFS([1]Input!$M:$M,[1]Input!$A:$A,[1]Comparação!$Z$1,[1]Input!$E:$E,[1]Comparação!$Z$60,[1]Input!$F:$F,[1]Comparação!Z81)</f>
        <v>#VALUE!</v>
      </c>
      <c r="AC81" s="73" t="e">
        <f t="shared" si="29"/>
        <v>#VALUE!</v>
      </c>
      <c r="AD81" s="70" t="s">
        <v>41</v>
      </c>
      <c r="AE81" s="71" t="e">
        <f>SUMIFS([1]Input!$AC:$AC,[1]Input!$A:$A,[1]Comparação!$AD$1,[1]Input!$E:$E,[1]Comparação!$AD$60,[1]Input!$F:$F,[1]Comparação!AD81)</f>
        <v>#VALUE!</v>
      </c>
      <c r="AF81" s="74" t="e">
        <f>SUMIFS([1]Input!$M:$M,[1]Input!$A:$A,[1]Comparação!$AD$1,[1]Input!$E:$E,[1]Comparação!$AD$60,[1]Input!$F:$F,[1]Comparação!AD81)</f>
        <v>#VALUE!</v>
      </c>
      <c r="AG81" s="73" t="e">
        <f t="shared" si="30"/>
        <v>#VALUE!</v>
      </c>
      <c r="AH81" s="70" t="s">
        <v>41</v>
      </c>
      <c r="AI81" s="71" t="e">
        <f>SUMIFS([1]Input!$AC:$AC,[1]Input!$A:$A,[1]Comparação!$AH$1,[1]Input!$E:$E,[1]Comparação!$AH$60,[1]Input!$F:$F,[1]Comparação!AH81)</f>
        <v>#VALUE!</v>
      </c>
      <c r="AJ81" s="74" t="e">
        <f>SUMIFS([1]Input!$M:$M,[1]Input!$A:$A,[1]Comparação!$AH$1,[1]Input!$E:$E,[1]Comparação!$AH$60,[1]Input!$F:$F,[1]Comparação!AH81)</f>
        <v>#VALUE!</v>
      </c>
      <c r="AK81" s="73" t="e">
        <f t="shared" si="31"/>
        <v>#VALUE!</v>
      </c>
      <c r="AL81" s="70" t="s">
        <v>41</v>
      </c>
      <c r="AM81" s="71" t="e">
        <f>SUMIFS([1]Input!$AC:$AC,[1]Input!$A:$A,[1]Comparação!$AL$1,[1]Input!$E:$E,[1]Comparação!$AL$60,[1]Input!$F:$F,[1]Comparação!AL81)</f>
        <v>#VALUE!</v>
      </c>
      <c r="AN81" s="74" t="e">
        <f>SUMIFS([1]Input!$M:$M,[1]Input!$A:$A,[1]Comparação!$AL$1,[1]Input!$E:$E,[1]Comparação!$AL$60,[1]Input!$F:$F,[1]Comparação!AL81)</f>
        <v>#VALUE!</v>
      </c>
      <c r="AO81" s="73" t="e">
        <f t="shared" si="32"/>
        <v>#VALUE!</v>
      </c>
      <c r="AP81" s="70" t="s">
        <v>41</v>
      </c>
      <c r="AQ81" s="71" t="e">
        <f>SUMIFS([1]Input!$AC:$AC,[1]Input!$A:$A,[1]Comparação!$AP$1,[1]Input!$E:$E,[1]Comparação!$AP$60,[1]Input!$F:$F,[1]Comparação!AP81)</f>
        <v>#VALUE!</v>
      </c>
      <c r="AR81" s="74" t="e">
        <f>SUMIFS([1]Input!$M:$M,[1]Input!$A:$A,[1]Comparação!$AP$1,[1]Input!$E:$E,[1]Comparação!$AP$60,[1]Input!$F:$F,[1]Comparação!AP81)</f>
        <v>#VALUE!</v>
      </c>
      <c r="AS81" s="73" t="e">
        <f t="shared" si="33"/>
        <v>#VALUE!</v>
      </c>
      <c r="AT81" s="70" t="s">
        <v>41</v>
      </c>
      <c r="AU81" s="71" t="e">
        <f>SUMIFS([1]Input!$AC:$AC,[1]Input!$A:$A,[1]Comparação!$AT$1,[1]Input!$E:$E,[1]Comparação!$AT$60,[1]Input!$F:$F,[1]Comparação!AT81)</f>
        <v>#VALUE!</v>
      </c>
      <c r="AV81" s="74" t="e">
        <f>SUMIFS([1]Input!$M:$M,[1]Input!$A:$A,[1]Comparação!$AT$1,[1]Input!$E:$E,[1]Comparação!$AT$60,[1]Input!$F:$F,[1]Comparação!AT81)</f>
        <v>#VALUE!</v>
      </c>
      <c r="AW81" s="73" t="e">
        <f t="shared" si="34"/>
        <v>#VALUE!</v>
      </c>
      <c r="AY81" s="70" t="s">
        <v>41</v>
      </c>
      <c r="AZ81" s="68" t="e">
        <f t="shared" si="19"/>
        <v>#DIV/0!</v>
      </c>
      <c r="BA81" s="68" t="e">
        <f t="shared" si="10"/>
        <v>#VALUE!</v>
      </c>
      <c r="BB81" s="68" t="e">
        <f t="shared" si="11"/>
        <v>#VALUE!</v>
      </c>
      <c r="BC81" s="69" t="e">
        <f t="shared" si="12"/>
        <v>#VALUE!</v>
      </c>
    </row>
    <row r="82" spans="2:55" hidden="1" outlineLevel="1" x14ac:dyDescent="0.3">
      <c r="B82" s="70" t="s">
        <v>187</v>
      </c>
      <c r="C82" s="71">
        <f>SUMIFS(Input!$AA:$AA,Input!$A:$A,Comparação!$B$1,Input!$E:$E,$B$60,Input!$F:$F,Comparação!B82)</f>
        <v>0</v>
      </c>
      <c r="D82" s="72">
        <f>SUMIFS(Input!$K:$K,Input!$A:$A,Comparação!$B$1,Input!$E:$E,Comparação!$B$31,Input!$F:$F,Comparação!B82)</f>
        <v>0</v>
      </c>
      <c r="E82" s="73" t="str">
        <f t="shared" si="27"/>
        <v/>
      </c>
      <c r="F82" s="70" t="s">
        <v>187</v>
      </c>
      <c r="G82" s="71">
        <f>SUMIFS(Input!$AA:$AA,Input!$A:$A,$F$1,Input!$E:$E,$F$60,Input!$F:$F,Comparação!F82)</f>
        <v>0</v>
      </c>
      <c r="H82" s="74">
        <f>SUMIFS(Input!$K:$K,Input!$A:$A,$F$1,Input!$E:$E,$F$60,Input!$F:$F,Comparação!F82)</f>
        <v>0</v>
      </c>
      <c r="I82" s="73" t="str">
        <f t="shared" si="35"/>
        <v/>
      </c>
      <c r="J82" s="70" t="s">
        <v>187</v>
      </c>
      <c r="K82" s="71">
        <f>SUMIFS(Input!$AA:$AA,Input!$A:$A,$J$1,Input!$E:$E,Comparação!$J$60,Input!$F:$F,Comparação!J82)</f>
        <v>0</v>
      </c>
      <c r="L82" s="74">
        <f>SUMIFS(Input!$K:$K,Input!$A:$A,$J$1,Input!$E:$E,$J$60,Input!$F:$F,Comparação!J82)</f>
        <v>0</v>
      </c>
      <c r="M82" s="73" t="str">
        <f t="shared" si="36"/>
        <v/>
      </c>
      <c r="N82" s="70" t="s">
        <v>187</v>
      </c>
      <c r="O82" s="71">
        <f>SUMIFS(Input!$AA:$AA,Input!$A:$A,$N$1,Input!$E:$E,$N$60,Input!$F:$F,Comparação!N82)</f>
        <v>6</v>
      </c>
      <c r="P82" s="74">
        <f>SUMIFS(Input!$K:$K,Input!$A:$A,$N$1,Input!$E:$E,$N$60,Input!$F:$F,Comparação!N82)</f>
        <v>16118.48</v>
      </c>
      <c r="Q82" s="73">
        <f t="shared" si="37"/>
        <v>2686.4133333333334</v>
      </c>
      <c r="R82" s="70" t="s">
        <v>187</v>
      </c>
      <c r="S82" s="71">
        <f>SUMIFS(Input!$AA:$AA,Input!$A:$A,$R$1,Input!$E:$E,Comparação!$R$60,Input!$F:$F,Comparação!R82)</f>
        <v>0</v>
      </c>
      <c r="T82" s="74">
        <f>SUMIFS(Input!$K:$K,Input!$A:$A,$R$1,Input!$E:$E,$R$60,Input!$F:$F,Comparação!R82)</f>
        <v>0</v>
      </c>
      <c r="U82" s="73" t="str">
        <f t="shared" si="38"/>
        <v/>
      </c>
      <c r="V82" s="70" t="s">
        <v>187</v>
      </c>
      <c r="W82" s="71" t="e">
        <f>SUMIFS([1]Input!$AC:$AC,[1]Input!$A:$A,[1]Comparação!$V$1,[1]Input!$E:$E,[1]Comparação!$V$60,[1]Input!$F:$F,[1]Comparação!V82)</f>
        <v>#VALUE!</v>
      </c>
      <c r="X82" s="74" t="e">
        <f>SUMIFS([1]Input!$M:$M,[1]Input!$A:$A,[1]Comparação!$V$1,[1]Input!$E:$E,[1]Comparação!$V$60,[1]Input!$F:$F,[1]Comparação!V82)</f>
        <v>#VALUE!</v>
      </c>
      <c r="Y82" s="73" t="e">
        <f t="shared" si="28"/>
        <v>#VALUE!</v>
      </c>
      <c r="Z82" s="70" t="s">
        <v>187</v>
      </c>
      <c r="AA82" s="71" t="e">
        <f>SUMIFS([1]Input!$AC:$AC,[1]Input!$A:$A,[1]Comparação!$Z$1,[1]Input!$E:$E,[1]Comparação!$Z$60,[1]Input!$F:$F,[1]Comparação!Z82)</f>
        <v>#VALUE!</v>
      </c>
      <c r="AB82" s="74" t="e">
        <f>SUMIFS([1]Input!$M:$M,[1]Input!$A:$A,[1]Comparação!$Z$1,[1]Input!$E:$E,[1]Comparação!$Z$60,[1]Input!$F:$F,[1]Comparação!Z82)</f>
        <v>#VALUE!</v>
      </c>
      <c r="AC82" s="73" t="e">
        <f t="shared" si="29"/>
        <v>#VALUE!</v>
      </c>
      <c r="AD82" s="70" t="s">
        <v>187</v>
      </c>
      <c r="AE82" s="71" t="e">
        <f>SUMIFS([1]Input!$AC:$AC,[1]Input!$A:$A,[1]Comparação!$AD$1,[1]Input!$E:$E,[1]Comparação!$AD$60,[1]Input!$F:$F,[1]Comparação!AD82)</f>
        <v>#VALUE!</v>
      </c>
      <c r="AF82" s="74" t="e">
        <f>SUMIFS([1]Input!$M:$M,[1]Input!$A:$A,[1]Comparação!$AD$1,[1]Input!$E:$E,[1]Comparação!$AD$60,[1]Input!$F:$F,[1]Comparação!AD82)</f>
        <v>#VALUE!</v>
      </c>
      <c r="AG82" s="73" t="e">
        <f t="shared" si="30"/>
        <v>#VALUE!</v>
      </c>
      <c r="AH82" s="70" t="s">
        <v>187</v>
      </c>
      <c r="AI82" s="71" t="e">
        <f>SUMIFS([1]Input!$AC:$AC,[1]Input!$A:$A,[1]Comparação!$AH$1,[1]Input!$E:$E,[1]Comparação!$AH$60,[1]Input!$F:$F,[1]Comparação!AH82)</f>
        <v>#VALUE!</v>
      </c>
      <c r="AJ82" s="74" t="e">
        <f>SUMIFS([1]Input!$M:$M,[1]Input!$A:$A,[1]Comparação!$AH$1,[1]Input!$E:$E,[1]Comparação!$AH$60,[1]Input!$F:$F,[1]Comparação!AH82)</f>
        <v>#VALUE!</v>
      </c>
      <c r="AK82" s="73" t="e">
        <f t="shared" si="31"/>
        <v>#VALUE!</v>
      </c>
      <c r="AL82" s="70" t="s">
        <v>187</v>
      </c>
      <c r="AM82" s="71" t="e">
        <f>SUMIFS([1]Input!$AC:$AC,[1]Input!$A:$A,[1]Comparação!$AL$1,[1]Input!$E:$E,[1]Comparação!$AL$60,[1]Input!$F:$F,[1]Comparação!AL82)</f>
        <v>#VALUE!</v>
      </c>
      <c r="AN82" s="74" t="e">
        <f>SUMIFS([1]Input!$M:$M,[1]Input!$A:$A,[1]Comparação!$AL$1,[1]Input!$E:$E,[1]Comparação!$AL$60,[1]Input!$F:$F,[1]Comparação!AL82)</f>
        <v>#VALUE!</v>
      </c>
      <c r="AO82" s="73" t="e">
        <f t="shared" si="32"/>
        <v>#VALUE!</v>
      </c>
      <c r="AP82" s="70" t="s">
        <v>187</v>
      </c>
      <c r="AQ82" s="71" t="e">
        <f>SUMIFS([1]Input!$AC:$AC,[1]Input!$A:$A,[1]Comparação!$AP$1,[1]Input!$E:$E,[1]Comparação!$AP$60,[1]Input!$F:$F,[1]Comparação!AP82)</f>
        <v>#VALUE!</v>
      </c>
      <c r="AR82" s="74" t="e">
        <f>SUMIFS([1]Input!$M:$M,[1]Input!$A:$A,[1]Comparação!$AP$1,[1]Input!$E:$E,[1]Comparação!$AP$60,[1]Input!$F:$F,[1]Comparação!AP82)</f>
        <v>#VALUE!</v>
      </c>
      <c r="AS82" s="73" t="e">
        <f t="shared" si="33"/>
        <v>#VALUE!</v>
      </c>
      <c r="AT82" s="70" t="s">
        <v>187</v>
      </c>
      <c r="AU82" s="71" t="e">
        <f>SUMIFS([1]Input!$AC:$AC,[1]Input!$A:$A,[1]Comparação!$AT$1,[1]Input!$E:$E,[1]Comparação!$AT$60,[1]Input!$F:$F,[1]Comparação!AT82)</f>
        <v>#VALUE!</v>
      </c>
      <c r="AV82" s="74" t="e">
        <f>SUMIFS([1]Input!$M:$M,[1]Input!$A:$A,[1]Comparação!$AT$1,[1]Input!$E:$E,[1]Comparação!$AT$60,[1]Input!$F:$F,[1]Comparação!AT82)</f>
        <v>#VALUE!</v>
      </c>
      <c r="AW82" s="73" t="e">
        <f t="shared" si="34"/>
        <v>#VALUE!</v>
      </c>
      <c r="AY82" s="70" t="s">
        <v>187</v>
      </c>
      <c r="AZ82" s="68" t="e">
        <f t="shared" si="19"/>
        <v>#DIV/0!</v>
      </c>
      <c r="BA82" s="68" t="e">
        <f t="shared" si="10"/>
        <v>#VALUE!</v>
      </c>
      <c r="BB82" s="68" t="e">
        <f t="shared" si="11"/>
        <v>#VALUE!</v>
      </c>
      <c r="BC82" s="69" t="e">
        <f t="shared" si="12"/>
        <v>#VALUE!</v>
      </c>
    </row>
    <row r="83" spans="2:55" hidden="1" outlineLevel="1" x14ac:dyDescent="0.3">
      <c r="B83" s="70" t="s">
        <v>43</v>
      </c>
      <c r="C83" s="71">
        <f>SUMIFS(Input!$AA:$AA,Input!$A:$A,Comparação!$B$1,Input!$E:$E,$B$60,Input!$F:$F,Comparação!B83)</f>
        <v>0</v>
      </c>
      <c r="D83" s="72">
        <f>SUMIFS(Input!$K:$K,Input!$A:$A,Comparação!$B$1,Input!$E:$E,Comparação!$B$31,Input!$F:$F,Comparação!B83)</f>
        <v>-78483.600000000006</v>
      </c>
      <c r="E83" s="73" t="e">
        <f t="shared" si="27"/>
        <v>#DIV/0!</v>
      </c>
      <c r="F83" s="70" t="s">
        <v>43</v>
      </c>
      <c r="G83" s="71">
        <f>SUMIFS(Input!$AA:$AA,Input!$A:$A,$F$1,Input!$E:$E,$F$60,Input!$F:$F,Comparação!F83)</f>
        <v>0</v>
      </c>
      <c r="H83" s="74">
        <f>SUMIFS(Input!$K:$K,Input!$A:$A,$F$1,Input!$E:$E,$F$60,Input!$F:$F,Comparação!F83)</f>
        <v>0</v>
      </c>
      <c r="I83" s="73" t="str">
        <f t="shared" si="35"/>
        <v/>
      </c>
      <c r="J83" s="70" t="s">
        <v>43</v>
      </c>
      <c r="K83" s="71">
        <f>SUMIFS(Input!$AA:$AA,Input!$A:$A,$J$1,Input!$E:$E,Comparação!$J$60,Input!$F:$F,Comparação!J83)</f>
        <v>0</v>
      </c>
      <c r="L83" s="74">
        <f>SUMIFS(Input!$K:$K,Input!$A:$A,$J$1,Input!$E:$E,$J$60,Input!$F:$F,Comparação!J83)</f>
        <v>0</v>
      </c>
      <c r="M83" s="73" t="str">
        <f t="shared" si="36"/>
        <v/>
      </c>
      <c r="N83" s="70" t="s">
        <v>43</v>
      </c>
      <c r="O83" s="71">
        <f>SUMIFS(Input!$AA:$AA,Input!$A:$A,$N$1,Input!$E:$E,$N$60,Input!$F:$F,Comparação!N83)</f>
        <v>15</v>
      </c>
      <c r="P83" s="74">
        <f>SUMIFS(Input!$K:$K,Input!$A:$A,$N$1,Input!$E:$E,$N$60,Input!$F:$F,Comparação!N83)</f>
        <v>49820.85</v>
      </c>
      <c r="Q83" s="73">
        <f t="shared" si="37"/>
        <v>3321.39</v>
      </c>
      <c r="R83" s="70" t="s">
        <v>43</v>
      </c>
      <c r="S83" s="71">
        <f>SUMIFS(Input!$AA:$AA,Input!$A:$A,$R$1,Input!$E:$E,Comparação!$R$60,Input!$F:$F,Comparação!R83)</f>
        <v>48</v>
      </c>
      <c r="T83" s="74">
        <f>SUMIFS(Input!$K:$K,Input!$A:$A,$R$1,Input!$E:$E,$R$60,Input!$F:$F,Comparação!R83)</f>
        <v>193604.43</v>
      </c>
      <c r="U83" s="73">
        <f t="shared" si="38"/>
        <v>4033.4256249999999</v>
      </c>
      <c r="V83" s="70" t="s">
        <v>43</v>
      </c>
      <c r="W83" s="71" t="e">
        <f>SUMIFS([1]Input!$AC:$AC,[1]Input!$A:$A,[1]Comparação!$V$1,[1]Input!$E:$E,[1]Comparação!$V$60,[1]Input!$F:$F,[1]Comparação!V83)</f>
        <v>#VALUE!</v>
      </c>
      <c r="X83" s="74" t="e">
        <f>SUMIFS([1]Input!$M:$M,[1]Input!$A:$A,[1]Comparação!$V$1,[1]Input!$E:$E,[1]Comparação!$V$60,[1]Input!$F:$F,[1]Comparação!V83)</f>
        <v>#VALUE!</v>
      </c>
      <c r="Y83" s="73" t="e">
        <f t="shared" si="28"/>
        <v>#VALUE!</v>
      </c>
      <c r="Z83" s="70" t="s">
        <v>43</v>
      </c>
      <c r="AA83" s="71" t="e">
        <f>SUMIFS([1]Input!$AC:$AC,[1]Input!$A:$A,[1]Comparação!$Z$1,[1]Input!$E:$E,[1]Comparação!$Z$60,[1]Input!$F:$F,[1]Comparação!Z83)</f>
        <v>#VALUE!</v>
      </c>
      <c r="AB83" s="74" t="e">
        <f>SUMIFS([1]Input!$M:$M,[1]Input!$A:$A,[1]Comparação!$Z$1,[1]Input!$E:$E,[1]Comparação!$Z$60,[1]Input!$F:$F,[1]Comparação!Z83)</f>
        <v>#VALUE!</v>
      </c>
      <c r="AC83" s="73" t="e">
        <f t="shared" si="29"/>
        <v>#VALUE!</v>
      </c>
      <c r="AD83" s="70" t="s">
        <v>43</v>
      </c>
      <c r="AE83" s="71" t="e">
        <f>SUMIFS([1]Input!$AC:$AC,[1]Input!$A:$A,[1]Comparação!$AD$1,[1]Input!$E:$E,[1]Comparação!$AD$60,[1]Input!$F:$F,[1]Comparação!AD83)</f>
        <v>#VALUE!</v>
      </c>
      <c r="AF83" s="74" t="e">
        <f>SUMIFS([1]Input!$M:$M,[1]Input!$A:$A,[1]Comparação!$AD$1,[1]Input!$E:$E,[1]Comparação!$AD$60,[1]Input!$F:$F,[1]Comparação!AD83)</f>
        <v>#VALUE!</v>
      </c>
      <c r="AG83" s="73" t="e">
        <f t="shared" si="30"/>
        <v>#VALUE!</v>
      </c>
      <c r="AH83" s="70" t="s">
        <v>43</v>
      </c>
      <c r="AI83" s="71" t="e">
        <f>SUMIFS([1]Input!$AC:$AC,[1]Input!$A:$A,[1]Comparação!$AH$1,[1]Input!$E:$E,[1]Comparação!$AH$60,[1]Input!$F:$F,[1]Comparação!AH83)</f>
        <v>#VALUE!</v>
      </c>
      <c r="AJ83" s="74" t="e">
        <f>SUMIFS([1]Input!$M:$M,[1]Input!$A:$A,[1]Comparação!$AH$1,[1]Input!$E:$E,[1]Comparação!$AH$60,[1]Input!$F:$F,[1]Comparação!AH83)</f>
        <v>#VALUE!</v>
      </c>
      <c r="AK83" s="73" t="e">
        <f t="shared" si="31"/>
        <v>#VALUE!</v>
      </c>
      <c r="AL83" s="70" t="s">
        <v>43</v>
      </c>
      <c r="AM83" s="71" t="e">
        <f>SUMIFS([1]Input!$AC:$AC,[1]Input!$A:$A,[1]Comparação!$AL$1,[1]Input!$E:$E,[1]Comparação!$AL$60,[1]Input!$F:$F,[1]Comparação!AL83)</f>
        <v>#VALUE!</v>
      </c>
      <c r="AN83" s="74" t="e">
        <f>SUMIFS([1]Input!$M:$M,[1]Input!$A:$A,[1]Comparação!$AL$1,[1]Input!$E:$E,[1]Comparação!$AL$60,[1]Input!$F:$F,[1]Comparação!AL83)</f>
        <v>#VALUE!</v>
      </c>
      <c r="AO83" s="73" t="e">
        <f t="shared" si="32"/>
        <v>#VALUE!</v>
      </c>
      <c r="AP83" s="70" t="s">
        <v>43</v>
      </c>
      <c r="AQ83" s="71" t="e">
        <f>SUMIFS([1]Input!$AC:$AC,[1]Input!$A:$A,[1]Comparação!$AP$1,[1]Input!$E:$E,[1]Comparação!$AP$60,[1]Input!$F:$F,[1]Comparação!AP83)</f>
        <v>#VALUE!</v>
      </c>
      <c r="AR83" s="74" t="e">
        <f>SUMIFS([1]Input!$M:$M,[1]Input!$A:$A,[1]Comparação!$AP$1,[1]Input!$E:$E,[1]Comparação!$AP$60,[1]Input!$F:$F,[1]Comparação!AP83)</f>
        <v>#VALUE!</v>
      </c>
      <c r="AS83" s="73" t="e">
        <f t="shared" si="33"/>
        <v>#VALUE!</v>
      </c>
      <c r="AT83" s="70" t="s">
        <v>43</v>
      </c>
      <c r="AU83" s="71" t="e">
        <f>SUMIFS([1]Input!$AC:$AC,[1]Input!$A:$A,[1]Comparação!$AT$1,[1]Input!$E:$E,[1]Comparação!$AT$60,[1]Input!$F:$F,[1]Comparação!AT83)</f>
        <v>#VALUE!</v>
      </c>
      <c r="AV83" s="74" t="e">
        <f>SUMIFS([1]Input!$M:$M,[1]Input!$A:$A,[1]Comparação!$AT$1,[1]Input!$E:$E,[1]Comparação!$AT$60,[1]Input!$F:$F,[1]Comparação!AT83)</f>
        <v>#VALUE!</v>
      </c>
      <c r="AW83" s="73" t="e">
        <f t="shared" si="34"/>
        <v>#VALUE!</v>
      </c>
      <c r="AY83" s="70" t="s">
        <v>43</v>
      </c>
      <c r="AZ83" s="68" t="e">
        <f t="shared" si="19"/>
        <v>#DIV/0!</v>
      </c>
      <c r="BA83" s="68" t="e">
        <f t="shared" si="10"/>
        <v>#VALUE!</v>
      </c>
      <c r="BB83" s="68" t="e">
        <f t="shared" si="11"/>
        <v>#VALUE!</v>
      </c>
      <c r="BC83" s="69" t="e">
        <f t="shared" si="12"/>
        <v>#VALUE!</v>
      </c>
    </row>
    <row r="84" spans="2:55" hidden="1" outlineLevel="1" x14ac:dyDescent="0.3">
      <c r="B84" s="70" t="s">
        <v>38</v>
      </c>
      <c r="C84" s="71">
        <f>SUMIFS(Input!$AA:$AA,Input!$A:$A,Comparação!$B$1,Input!$E:$E,$B$60,Input!$F:$F,Comparação!B84)</f>
        <v>0</v>
      </c>
      <c r="D84" s="72">
        <f>SUMIFS(Input!$K:$K,Input!$A:$A,Comparação!$B$1,Input!$E:$E,Comparação!$B$31,Input!$F:$F,Comparação!B84)</f>
        <v>0</v>
      </c>
      <c r="E84" s="73" t="str">
        <f t="shared" si="27"/>
        <v/>
      </c>
      <c r="F84" s="70" t="s">
        <v>38</v>
      </c>
      <c r="G84" s="71">
        <f>SUMIFS(Input!$AA:$AA,Input!$A:$A,$F$1,Input!$E:$E,$F$60,Input!$F:$F,Comparação!F84)</f>
        <v>0</v>
      </c>
      <c r="H84" s="74">
        <f>SUMIFS(Input!$K:$K,Input!$A:$A,$F$1,Input!$E:$E,$F$60,Input!$F:$F,Comparação!F84)</f>
        <v>0</v>
      </c>
      <c r="I84" s="73" t="str">
        <f t="shared" si="35"/>
        <v/>
      </c>
      <c r="J84" s="70" t="s">
        <v>38</v>
      </c>
      <c r="K84" s="71">
        <f>SUMIFS(Input!$AA:$AA,Input!$A:$A,$J$1,Input!$E:$E,Comparação!$J$60,Input!$F:$F,Comparação!J84)</f>
        <v>0</v>
      </c>
      <c r="L84" s="74">
        <f>SUMIFS(Input!$K:$K,Input!$A:$A,$J$1,Input!$E:$E,$J$60,Input!$F:$F,Comparação!J84)</f>
        <v>0</v>
      </c>
      <c r="M84" s="73" t="str">
        <f t="shared" si="36"/>
        <v/>
      </c>
      <c r="N84" s="70" t="s">
        <v>38</v>
      </c>
      <c r="O84" s="71">
        <f>SUMIFS(Input!$AA:$AA,Input!$A:$A,$N$1,Input!$E:$E,$N$60,Input!$F:$F,Comparação!N84)</f>
        <v>0</v>
      </c>
      <c r="P84" s="74">
        <f>SUMIFS(Input!$K:$K,Input!$A:$A,$N$1,Input!$E:$E,$N$60,Input!$F:$F,Comparação!N84)</f>
        <v>0</v>
      </c>
      <c r="Q84" s="73" t="str">
        <f t="shared" si="37"/>
        <v/>
      </c>
      <c r="R84" s="70" t="s">
        <v>38</v>
      </c>
      <c r="S84" s="71">
        <f>SUMIFS(Input!$AA:$AA,Input!$A:$A,$R$1,Input!$E:$E,Comparação!$R$60,Input!$F:$F,Comparação!R84)</f>
        <v>0</v>
      </c>
      <c r="T84" s="74">
        <f>SUMIFS(Input!$K:$K,Input!$A:$A,$R$1,Input!$E:$E,$R$60,Input!$F:$F,Comparação!R84)</f>
        <v>0</v>
      </c>
      <c r="U84" s="73" t="str">
        <f t="shared" si="38"/>
        <v/>
      </c>
      <c r="V84" s="70" t="s">
        <v>38</v>
      </c>
      <c r="W84" s="71" t="e">
        <f>SUMIFS([1]Input!$AC:$AC,[1]Input!$A:$A,[1]Comparação!$V$1,[1]Input!$E:$E,[1]Comparação!$V$60,[1]Input!$F:$F,[1]Comparação!V84)</f>
        <v>#VALUE!</v>
      </c>
      <c r="X84" s="74" t="e">
        <f>SUMIFS([1]Input!$M:$M,[1]Input!$A:$A,[1]Comparação!$V$1,[1]Input!$E:$E,[1]Comparação!$V$60,[1]Input!$F:$F,[1]Comparação!V84)</f>
        <v>#VALUE!</v>
      </c>
      <c r="Y84" s="73" t="e">
        <f t="shared" si="28"/>
        <v>#VALUE!</v>
      </c>
      <c r="Z84" s="70" t="s">
        <v>38</v>
      </c>
      <c r="AA84" s="71" t="e">
        <f>SUMIFS([1]Input!$AC:$AC,[1]Input!$A:$A,[1]Comparação!$Z$1,[1]Input!$E:$E,[1]Comparação!$Z$60,[1]Input!$F:$F,[1]Comparação!Z84)</f>
        <v>#VALUE!</v>
      </c>
      <c r="AB84" s="74" t="e">
        <f>SUMIFS([1]Input!$M:$M,[1]Input!$A:$A,[1]Comparação!$Z$1,[1]Input!$E:$E,[1]Comparação!$Z$60,[1]Input!$F:$F,[1]Comparação!Z84)</f>
        <v>#VALUE!</v>
      </c>
      <c r="AC84" s="73" t="e">
        <f t="shared" si="29"/>
        <v>#VALUE!</v>
      </c>
      <c r="AD84" s="70" t="s">
        <v>38</v>
      </c>
      <c r="AE84" s="71" t="e">
        <f>SUMIFS([1]Input!$AC:$AC,[1]Input!$A:$A,[1]Comparação!$AD$1,[1]Input!$E:$E,[1]Comparação!$AD$60,[1]Input!$F:$F,[1]Comparação!AD84)</f>
        <v>#VALUE!</v>
      </c>
      <c r="AF84" s="74" t="e">
        <f>SUMIFS([1]Input!$M:$M,[1]Input!$A:$A,[1]Comparação!$AD$1,[1]Input!$E:$E,[1]Comparação!$AD$60,[1]Input!$F:$F,[1]Comparação!AD84)</f>
        <v>#VALUE!</v>
      </c>
      <c r="AG84" s="73" t="e">
        <f t="shared" si="30"/>
        <v>#VALUE!</v>
      </c>
      <c r="AH84" s="70" t="s">
        <v>38</v>
      </c>
      <c r="AI84" s="71" t="e">
        <f>SUMIFS([1]Input!$AC:$AC,[1]Input!$A:$A,[1]Comparação!$AH$1,[1]Input!$E:$E,[1]Comparação!$AH$60,[1]Input!$F:$F,[1]Comparação!AH84)</f>
        <v>#VALUE!</v>
      </c>
      <c r="AJ84" s="74" t="e">
        <f>SUMIFS([1]Input!$M:$M,[1]Input!$A:$A,[1]Comparação!$AH$1,[1]Input!$E:$E,[1]Comparação!$AH$60,[1]Input!$F:$F,[1]Comparação!AH84)</f>
        <v>#VALUE!</v>
      </c>
      <c r="AK84" s="73" t="e">
        <f t="shared" si="31"/>
        <v>#VALUE!</v>
      </c>
      <c r="AL84" s="70" t="s">
        <v>38</v>
      </c>
      <c r="AM84" s="71" t="e">
        <f>SUMIFS([1]Input!$AC:$AC,[1]Input!$A:$A,[1]Comparação!$AL$1,[1]Input!$E:$E,[1]Comparação!$AL$60,[1]Input!$F:$F,[1]Comparação!AL84)</f>
        <v>#VALUE!</v>
      </c>
      <c r="AN84" s="74" t="e">
        <f>SUMIFS([1]Input!$M:$M,[1]Input!$A:$A,[1]Comparação!$AL$1,[1]Input!$E:$E,[1]Comparação!$AL$60,[1]Input!$F:$F,[1]Comparação!AL84)</f>
        <v>#VALUE!</v>
      </c>
      <c r="AO84" s="73" t="e">
        <f t="shared" si="32"/>
        <v>#VALUE!</v>
      </c>
      <c r="AP84" s="70" t="s">
        <v>38</v>
      </c>
      <c r="AQ84" s="71" t="e">
        <f>SUMIFS([1]Input!$AC:$AC,[1]Input!$A:$A,[1]Comparação!$AP$1,[1]Input!$E:$E,[1]Comparação!$AP$60,[1]Input!$F:$F,[1]Comparação!AP84)</f>
        <v>#VALUE!</v>
      </c>
      <c r="AR84" s="74" t="e">
        <f>SUMIFS([1]Input!$M:$M,[1]Input!$A:$A,[1]Comparação!$AP$1,[1]Input!$E:$E,[1]Comparação!$AP$60,[1]Input!$F:$F,[1]Comparação!AP84)</f>
        <v>#VALUE!</v>
      </c>
      <c r="AS84" s="73" t="e">
        <f t="shared" si="33"/>
        <v>#VALUE!</v>
      </c>
      <c r="AT84" s="70" t="s">
        <v>38</v>
      </c>
      <c r="AU84" s="71" t="e">
        <f>SUMIFS([1]Input!$AC:$AC,[1]Input!$A:$A,[1]Comparação!$AT$1,[1]Input!$E:$E,[1]Comparação!$AT$60,[1]Input!$F:$F,[1]Comparação!AT84)</f>
        <v>#VALUE!</v>
      </c>
      <c r="AV84" s="74" t="e">
        <f>SUMIFS([1]Input!$M:$M,[1]Input!$A:$A,[1]Comparação!$AT$1,[1]Input!$E:$E,[1]Comparação!$AT$60,[1]Input!$F:$F,[1]Comparação!AT84)</f>
        <v>#VALUE!</v>
      </c>
      <c r="AW84" s="73" t="e">
        <f t="shared" si="34"/>
        <v>#VALUE!</v>
      </c>
      <c r="AY84" s="70" t="s">
        <v>38</v>
      </c>
      <c r="AZ84" s="68" t="e">
        <f t="shared" si="19"/>
        <v>#DIV/0!</v>
      </c>
      <c r="BA84" s="68" t="e">
        <f t="shared" si="10"/>
        <v>#VALUE!</v>
      </c>
      <c r="BB84" s="68" t="e">
        <f t="shared" si="11"/>
        <v>#VALUE!</v>
      </c>
      <c r="BC84" s="69" t="e">
        <f t="shared" si="12"/>
        <v>#VALUE!</v>
      </c>
    </row>
    <row r="85" spans="2:55" hidden="1" outlineLevel="1" x14ac:dyDescent="0.3">
      <c r="B85" s="70" t="s">
        <v>52</v>
      </c>
      <c r="C85" s="71">
        <f>SUMIFS(Input!$AA:$AA,Input!$A:$A,Comparação!$B$1,Input!$E:$E,$B$60,Input!$F:$F,Comparação!B85)</f>
        <v>0</v>
      </c>
      <c r="D85" s="72">
        <f>SUMIFS(Input!$K:$K,Input!$A:$A,Comparação!$B$1,Input!$E:$E,Comparação!$B$31,Input!$F:$F,Comparação!B85)</f>
        <v>0</v>
      </c>
      <c r="E85" s="73" t="str">
        <f t="shared" si="27"/>
        <v/>
      </c>
      <c r="F85" s="70" t="s">
        <v>52</v>
      </c>
      <c r="G85" s="71">
        <f>SUMIFS(Input!$AA:$AA,Input!$A:$A,$F$1,Input!$E:$E,$F$60,Input!$F:$F,Comparação!F85)</f>
        <v>30</v>
      </c>
      <c r="H85" s="74">
        <f>SUMIFS(Input!$K:$K,Input!$A:$A,$F$1,Input!$E:$E,$F$60,Input!$F:$F,Comparação!F85)</f>
        <v>90725</v>
      </c>
      <c r="I85" s="73">
        <f t="shared" si="35"/>
        <v>3024.1666666666665</v>
      </c>
      <c r="J85" s="70" t="s">
        <v>52</v>
      </c>
      <c r="K85" s="71">
        <f>SUMIFS(Input!$AA:$AA,Input!$A:$A,$J$1,Input!$E:$E,Comparação!$J$60,Input!$F:$F,Comparação!J85)</f>
        <v>0</v>
      </c>
      <c r="L85" s="74">
        <f>SUMIFS(Input!$K:$K,Input!$A:$A,$J$1,Input!$E:$E,$J$60,Input!$F:$F,Comparação!J85)</f>
        <v>0</v>
      </c>
      <c r="M85" s="73" t="str">
        <f t="shared" si="36"/>
        <v/>
      </c>
      <c r="N85" s="70" t="s">
        <v>52</v>
      </c>
      <c r="O85" s="71">
        <f>SUMIFS(Input!$AA:$AA,Input!$A:$A,$N$1,Input!$E:$E,$N$60,Input!$F:$F,Comparação!N85)</f>
        <v>10</v>
      </c>
      <c r="P85" s="74">
        <f>SUMIFS(Input!$K:$K,Input!$A:$A,$N$1,Input!$E:$E,$N$60,Input!$F:$F,Comparação!N85)</f>
        <v>60673.9</v>
      </c>
      <c r="Q85" s="73">
        <f t="shared" si="37"/>
        <v>6067.39</v>
      </c>
      <c r="R85" s="70" t="s">
        <v>52</v>
      </c>
      <c r="S85" s="71">
        <f>SUMIFS(Input!$AA:$AA,Input!$A:$A,$R$1,Input!$E:$E,Comparação!$R$60,Input!$F:$F,Comparação!R85)</f>
        <v>0</v>
      </c>
      <c r="T85" s="74">
        <f>SUMIFS(Input!$K:$K,Input!$A:$A,$R$1,Input!$E:$E,$R$60,Input!$F:$F,Comparação!R85)</f>
        <v>0</v>
      </c>
      <c r="U85" s="73" t="str">
        <f t="shared" si="38"/>
        <v/>
      </c>
      <c r="V85" s="70" t="s">
        <v>52</v>
      </c>
      <c r="W85" s="71" t="e">
        <f>SUMIFS([1]Input!$AC:$AC,[1]Input!$A:$A,[1]Comparação!$V$1,[1]Input!$E:$E,[1]Comparação!$V$60,[1]Input!$F:$F,[1]Comparação!V85)</f>
        <v>#VALUE!</v>
      </c>
      <c r="X85" s="74" t="e">
        <f>SUMIFS([1]Input!$M:$M,[1]Input!$A:$A,[1]Comparação!$V$1,[1]Input!$E:$E,[1]Comparação!$V$60,[1]Input!$F:$F,[1]Comparação!V85)</f>
        <v>#VALUE!</v>
      </c>
      <c r="Y85" s="73" t="e">
        <f t="shared" si="28"/>
        <v>#VALUE!</v>
      </c>
      <c r="Z85" s="70" t="s">
        <v>52</v>
      </c>
      <c r="AA85" s="71" t="e">
        <f>SUMIFS([1]Input!$AC:$AC,[1]Input!$A:$A,[1]Comparação!$Z$1,[1]Input!$E:$E,[1]Comparação!$Z$60,[1]Input!$F:$F,[1]Comparação!Z85)</f>
        <v>#VALUE!</v>
      </c>
      <c r="AB85" s="74" t="e">
        <f>SUMIFS([1]Input!$M:$M,[1]Input!$A:$A,[1]Comparação!$Z$1,[1]Input!$E:$E,[1]Comparação!$Z$60,[1]Input!$F:$F,[1]Comparação!Z85)</f>
        <v>#VALUE!</v>
      </c>
      <c r="AC85" s="73" t="e">
        <f t="shared" si="29"/>
        <v>#VALUE!</v>
      </c>
      <c r="AD85" s="70" t="s">
        <v>52</v>
      </c>
      <c r="AE85" s="71" t="e">
        <f>SUMIFS([1]Input!$AC:$AC,[1]Input!$A:$A,[1]Comparação!$AD$1,[1]Input!$E:$E,[1]Comparação!$AD$60,[1]Input!$F:$F,[1]Comparação!AD85)</f>
        <v>#VALUE!</v>
      </c>
      <c r="AF85" s="74" t="e">
        <f>SUMIFS([1]Input!$M:$M,[1]Input!$A:$A,[1]Comparação!$AD$1,[1]Input!$E:$E,[1]Comparação!$AD$60,[1]Input!$F:$F,[1]Comparação!AD85)</f>
        <v>#VALUE!</v>
      </c>
      <c r="AG85" s="73" t="e">
        <f t="shared" si="30"/>
        <v>#VALUE!</v>
      </c>
      <c r="AH85" s="70" t="s">
        <v>52</v>
      </c>
      <c r="AI85" s="71" t="e">
        <f>SUMIFS([1]Input!$AC:$AC,[1]Input!$A:$A,[1]Comparação!$AH$1,[1]Input!$E:$E,[1]Comparação!$AH$60,[1]Input!$F:$F,[1]Comparação!AH85)</f>
        <v>#VALUE!</v>
      </c>
      <c r="AJ85" s="74" t="e">
        <f>SUMIFS([1]Input!$M:$M,[1]Input!$A:$A,[1]Comparação!$AH$1,[1]Input!$E:$E,[1]Comparação!$AH$60,[1]Input!$F:$F,[1]Comparação!AH85)</f>
        <v>#VALUE!</v>
      </c>
      <c r="AK85" s="73" t="e">
        <f t="shared" si="31"/>
        <v>#VALUE!</v>
      </c>
      <c r="AL85" s="70" t="s">
        <v>52</v>
      </c>
      <c r="AM85" s="71" t="e">
        <f>SUMIFS([1]Input!$AC:$AC,[1]Input!$A:$A,[1]Comparação!$AL$1,[1]Input!$E:$E,[1]Comparação!$AL$60,[1]Input!$F:$F,[1]Comparação!AL85)</f>
        <v>#VALUE!</v>
      </c>
      <c r="AN85" s="74" t="e">
        <f>SUMIFS([1]Input!$M:$M,[1]Input!$A:$A,[1]Comparação!$AL$1,[1]Input!$E:$E,[1]Comparação!$AL$60,[1]Input!$F:$F,[1]Comparação!AL85)</f>
        <v>#VALUE!</v>
      </c>
      <c r="AO85" s="73" t="e">
        <f t="shared" si="32"/>
        <v>#VALUE!</v>
      </c>
      <c r="AP85" s="70" t="s">
        <v>52</v>
      </c>
      <c r="AQ85" s="71" t="e">
        <f>SUMIFS([1]Input!$AC:$AC,[1]Input!$A:$A,[1]Comparação!$AP$1,[1]Input!$E:$E,[1]Comparação!$AP$60,[1]Input!$F:$F,[1]Comparação!AP85)</f>
        <v>#VALUE!</v>
      </c>
      <c r="AR85" s="74" t="e">
        <f>SUMIFS([1]Input!$M:$M,[1]Input!$A:$A,[1]Comparação!$AP$1,[1]Input!$E:$E,[1]Comparação!$AP$60,[1]Input!$F:$F,[1]Comparação!AP85)</f>
        <v>#VALUE!</v>
      </c>
      <c r="AS85" s="73" t="e">
        <f t="shared" si="33"/>
        <v>#VALUE!</v>
      </c>
      <c r="AT85" s="70" t="s">
        <v>52</v>
      </c>
      <c r="AU85" s="71" t="e">
        <f>SUMIFS([1]Input!$AC:$AC,[1]Input!$A:$A,[1]Comparação!$AT$1,[1]Input!$E:$E,[1]Comparação!$AT$60,[1]Input!$F:$F,[1]Comparação!AT85)</f>
        <v>#VALUE!</v>
      </c>
      <c r="AV85" s="74" t="e">
        <f>SUMIFS([1]Input!$M:$M,[1]Input!$A:$A,[1]Comparação!$AT$1,[1]Input!$E:$E,[1]Comparação!$AT$60,[1]Input!$F:$F,[1]Comparação!AT85)</f>
        <v>#VALUE!</v>
      </c>
      <c r="AW85" s="73" t="e">
        <f t="shared" si="34"/>
        <v>#VALUE!</v>
      </c>
      <c r="AY85" s="70" t="s">
        <v>52</v>
      </c>
      <c r="AZ85" s="68">
        <f t="shared" si="19"/>
        <v>3024.1666666666665</v>
      </c>
      <c r="BA85" s="68" t="e">
        <f t="shared" si="10"/>
        <v>#VALUE!</v>
      </c>
      <c r="BB85" s="68" t="e">
        <f t="shared" si="11"/>
        <v>#VALUE!</v>
      </c>
      <c r="BC85" s="69" t="e">
        <f t="shared" si="12"/>
        <v>#VALUE!</v>
      </c>
    </row>
    <row r="86" spans="2:55" hidden="1" outlineLevel="1" x14ac:dyDescent="0.3">
      <c r="B86" s="70" t="s">
        <v>23</v>
      </c>
      <c r="C86" s="71">
        <f>SUMIFS(Input!$AA:$AA,Input!$A:$A,Comparação!$B$1,Input!$E:$E,$B$60,Input!$F:$F,Comparação!B86)</f>
        <v>0</v>
      </c>
      <c r="D86" s="72">
        <f>SUMIFS(Input!$K:$K,Input!$A:$A,Comparação!$B$1,Input!$E:$E,Comparação!$B$31,Input!$F:$F,Comparação!B86)</f>
        <v>0</v>
      </c>
      <c r="E86" s="73" t="str">
        <f t="shared" si="27"/>
        <v/>
      </c>
      <c r="F86" s="70" t="s">
        <v>23</v>
      </c>
      <c r="G86" s="71">
        <f>SUMIFS(Input!$AA:$AA,Input!$A:$A,$F$1,Input!$E:$E,$F$60,Input!$F:$F,Comparação!F86)</f>
        <v>0</v>
      </c>
      <c r="H86" s="74">
        <f>SUMIFS(Input!$K:$K,Input!$A:$A,$F$1,Input!$E:$E,$F$60,Input!$F:$F,Comparação!F86)</f>
        <v>0</v>
      </c>
      <c r="I86" s="73" t="str">
        <f t="shared" si="35"/>
        <v/>
      </c>
      <c r="J86" s="70" t="s">
        <v>23</v>
      </c>
      <c r="K86" s="71">
        <f>SUMIFS(Input!$AA:$AA,Input!$A:$A,$J$1,Input!$E:$E,Comparação!$J$60,Input!$F:$F,Comparação!J86)</f>
        <v>0</v>
      </c>
      <c r="L86" s="74">
        <f>SUMIFS(Input!$K:$K,Input!$A:$A,$J$1,Input!$E:$E,$J$60,Input!$F:$F,Comparação!J86)</f>
        <v>0</v>
      </c>
      <c r="M86" s="73" t="str">
        <f t="shared" si="36"/>
        <v/>
      </c>
      <c r="N86" s="70" t="s">
        <v>23</v>
      </c>
      <c r="O86" s="71">
        <f>SUMIFS(Input!$AA:$AA,Input!$A:$A,$N$1,Input!$E:$E,$N$60,Input!$F:$F,Comparação!N86)</f>
        <v>0</v>
      </c>
      <c r="P86" s="74">
        <f>SUMIFS(Input!$K:$K,Input!$A:$A,$N$1,Input!$E:$E,$N$60,Input!$F:$F,Comparação!N86)</f>
        <v>0</v>
      </c>
      <c r="Q86" s="73" t="str">
        <f t="shared" si="37"/>
        <v/>
      </c>
      <c r="R86" s="70" t="s">
        <v>23</v>
      </c>
      <c r="S86" s="71">
        <f>SUMIFS(Input!$AA:$AA,Input!$A:$A,$R$1,Input!$E:$E,Comparação!$R$60,Input!$F:$F,Comparação!R86)</f>
        <v>0</v>
      </c>
      <c r="T86" s="74">
        <f>SUMIFS(Input!$K:$K,Input!$A:$A,$R$1,Input!$E:$E,$R$60,Input!$F:$F,Comparação!R86)</f>
        <v>0</v>
      </c>
      <c r="U86" s="73" t="str">
        <f t="shared" si="38"/>
        <v/>
      </c>
      <c r="V86" s="70" t="s">
        <v>23</v>
      </c>
      <c r="W86" s="71" t="e">
        <f>SUMIFS([1]Input!$AC:$AC,[1]Input!$A:$A,[1]Comparação!$V$1,[1]Input!$E:$E,[1]Comparação!$V$60,[1]Input!$F:$F,[1]Comparação!V86)</f>
        <v>#VALUE!</v>
      </c>
      <c r="X86" s="74" t="e">
        <f>SUMIFS([1]Input!$M:$M,[1]Input!$A:$A,[1]Comparação!$V$1,[1]Input!$E:$E,[1]Comparação!$V$60,[1]Input!$F:$F,[1]Comparação!V86)</f>
        <v>#VALUE!</v>
      </c>
      <c r="Y86" s="73" t="e">
        <f t="shared" si="28"/>
        <v>#VALUE!</v>
      </c>
      <c r="Z86" s="70" t="s">
        <v>23</v>
      </c>
      <c r="AA86" s="71" t="e">
        <f>SUMIFS([1]Input!$AC:$AC,[1]Input!$A:$A,[1]Comparação!$Z$1,[1]Input!$E:$E,[1]Comparação!$Z$60,[1]Input!$F:$F,[1]Comparação!Z86)</f>
        <v>#VALUE!</v>
      </c>
      <c r="AB86" s="74" t="e">
        <f>SUMIFS([1]Input!$M:$M,[1]Input!$A:$A,[1]Comparação!$Z$1,[1]Input!$E:$E,[1]Comparação!$Z$60,[1]Input!$F:$F,[1]Comparação!Z86)</f>
        <v>#VALUE!</v>
      </c>
      <c r="AC86" s="73" t="e">
        <f t="shared" si="29"/>
        <v>#VALUE!</v>
      </c>
      <c r="AD86" s="70" t="s">
        <v>23</v>
      </c>
      <c r="AE86" s="71" t="e">
        <f>SUMIFS([1]Input!$AC:$AC,[1]Input!$A:$A,[1]Comparação!$AD$1,[1]Input!$E:$E,[1]Comparação!$AD$60,[1]Input!$F:$F,[1]Comparação!AD86)</f>
        <v>#VALUE!</v>
      </c>
      <c r="AF86" s="74" t="e">
        <f>SUMIFS([1]Input!$M:$M,[1]Input!$A:$A,[1]Comparação!$AD$1,[1]Input!$E:$E,[1]Comparação!$AD$60,[1]Input!$F:$F,[1]Comparação!AD86)</f>
        <v>#VALUE!</v>
      </c>
      <c r="AG86" s="73" t="e">
        <f t="shared" si="30"/>
        <v>#VALUE!</v>
      </c>
      <c r="AH86" s="70" t="s">
        <v>23</v>
      </c>
      <c r="AI86" s="71" t="e">
        <f>SUMIFS([1]Input!$AC:$AC,[1]Input!$A:$A,[1]Comparação!$AH$1,[1]Input!$E:$E,[1]Comparação!$AH$60,[1]Input!$F:$F,[1]Comparação!AH86)</f>
        <v>#VALUE!</v>
      </c>
      <c r="AJ86" s="74" t="e">
        <f>SUMIFS([1]Input!$M:$M,[1]Input!$A:$A,[1]Comparação!$AH$1,[1]Input!$E:$E,[1]Comparação!$AH$60,[1]Input!$F:$F,[1]Comparação!AH86)</f>
        <v>#VALUE!</v>
      </c>
      <c r="AK86" s="73" t="e">
        <f t="shared" si="31"/>
        <v>#VALUE!</v>
      </c>
      <c r="AL86" s="70" t="s">
        <v>23</v>
      </c>
      <c r="AM86" s="71" t="e">
        <f>SUMIFS([1]Input!$AC:$AC,[1]Input!$A:$A,[1]Comparação!$AL$1,[1]Input!$E:$E,[1]Comparação!$AL$60,[1]Input!$F:$F,[1]Comparação!AL86)</f>
        <v>#VALUE!</v>
      </c>
      <c r="AN86" s="74" t="e">
        <f>SUMIFS([1]Input!$M:$M,[1]Input!$A:$A,[1]Comparação!$AL$1,[1]Input!$E:$E,[1]Comparação!$AL$60,[1]Input!$F:$F,[1]Comparação!AL86)</f>
        <v>#VALUE!</v>
      </c>
      <c r="AO86" s="73" t="e">
        <f t="shared" si="32"/>
        <v>#VALUE!</v>
      </c>
      <c r="AP86" s="70" t="s">
        <v>23</v>
      </c>
      <c r="AQ86" s="71" t="e">
        <f>SUMIFS([1]Input!$AC:$AC,[1]Input!$A:$A,[1]Comparação!$AP$1,[1]Input!$E:$E,[1]Comparação!$AP$60,[1]Input!$F:$F,[1]Comparação!AP86)</f>
        <v>#VALUE!</v>
      </c>
      <c r="AR86" s="74" t="e">
        <f>SUMIFS([1]Input!$M:$M,[1]Input!$A:$A,[1]Comparação!$AP$1,[1]Input!$E:$E,[1]Comparação!$AP$60,[1]Input!$F:$F,[1]Comparação!AP86)</f>
        <v>#VALUE!</v>
      </c>
      <c r="AS86" s="73" t="e">
        <f t="shared" si="33"/>
        <v>#VALUE!</v>
      </c>
      <c r="AT86" s="70" t="s">
        <v>23</v>
      </c>
      <c r="AU86" s="71" t="e">
        <f>SUMIFS([1]Input!$AC:$AC,[1]Input!$A:$A,[1]Comparação!$AT$1,[1]Input!$E:$E,[1]Comparação!$AT$60,[1]Input!$F:$F,[1]Comparação!AT86)</f>
        <v>#VALUE!</v>
      </c>
      <c r="AV86" s="74" t="e">
        <f>SUMIFS([1]Input!$M:$M,[1]Input!$A:$A,[1]Comparação!$AT$1,[1]Input!$E:$E,[1]Comparação!$AT$60,[1]Input!$F:$F,[1]Comparação!AT86)</f>
        <v>#VALUE!</v>
      </c>
      <c r="AW86" s="73" t="e">
        <f t="shared" si="34"/>
        <v>#VALUE!</v>
      </c>
      <c r="AY86" s="70" t="s">
        <v>23</v>
      </c>
      <c r="AZ86" s="68" t="e">
        <f t="shared" si="19"/>
        <v>#DIV/0!</v>
      </c>
      <c r="BA86" s="68" t="e">
        <f t="shared" si="10"/>
        <v>#VALUE!</v>
      </c>
      <c r="BB86" s="68" t="e">
        <f t="shared" si="11"/>
        <v>#VALUE!</v>
      </c>
      <c r="BC86" s="69" t="e">
        <f t="shared" si="12"/>
        <v>#VALUE!</v>
      </c>
    </row>
    <row r="87" spans="2:55" hidden="1" outlineLevel="1" x14ac:dyDescent="0.3">
      <c r="B87" s="70" t="s">
        <v>24</v>
      </c>
      <c r="C87" s="71">
        <f>SUMIFS(Input!$AA:$AA,Input!$A:$A,Comparação!$B$1,Input!$E:$E,$B$60,Input!$F:$F,Comparação!B87)</f>
        <v>0</v>
      </c>
      <c r="D87" s="72">
        <f>SUMIFS(Input!$K:$K,Input!$A:$A,Comparação!$B$1,Input!$E:$E,Comparação!$B$31,Input!$F:$F,Comparação!B87)</f>
        <v>0</v>
      </c>
      <c r="E87" s="73" t="str">
        <f t="shared" si="27"/>
        <v/>
      </c>
      <c r="F87" s="70" t="s">
        <v>24</v>
      </c>
      <c r="G87" s="71">
        <f>SUMIFS(Input!$AA:$AA,Input!$A:$A,$F$1,Input!$E:$E,$F$60,Input!$F:$F,Comparação!F87)</f>
        <v>0</v>
      </c>
      <c r="H87" s="74">
        <f>SUMIFS(Input!$K:$K,Input!$A:$A,$F$1,Input!$E:$E,$F$60,Input!$F:$F,Comparação!F87)</f>
        <v>0</v>
      </c>
      <c r="I87" s="73" t="str">
        <f t="shared" si="35"/>
        <v/>
      </c>
      <c r="J87" s="70" t="s">
        <v>24</v>
      </c>
      <c r="K87" s="71">
        <f>SUMIFS(Input!$AA:$AA,Input!$A:$A,$J$1,Input!$E:$E,Comparação!$J$60,Input!$F:$F,Comparação!J87)</f>
        <v>0</v>
      </c>
      <c r="L87" s="74">
        <f>SUMIFS(Input!$K:$K,Input!$A:$A,$J$1,Input!$E:$E,$J$60,Input!$F:$F,Comparação!J87)</f>
        <v>0</v>
      </c>
      <c r="M87" s="73" t="str">
        <f t="shared" si="36"/>
        <v/>
      </c>
      <c r="N87" s="70" t="s">
        <v>24</v>
      </c>
      <c r="O87" s="71">
        <f>SUMIFS(Input!$AA:$AA,Input!$A:$A,$N$1,Input!$E:$E,$N$60,Input!$F:$F,Comparação!N87)</f>
        <v>0</v>
      </c>
      <c r="P87" s="74">
        <f>SUMIFS(Input!$K:$K,Input!$A:$A,$N$1,Input!$E:$E,$N$60,Input!$F:$F,Comparação!N87)</f>
        <v>0</v>
      </c>
      <c r="Q87" s="73" t="str">
        <f t="shared" si="37"/>
        <v/>
      </c>
      <c r="R87" s="70" t="s">
        <v>24</v>
      </c>
      <c r="S87" s="71">
        <f>SUMIFS(Input!$AA:$AA,Input!$A:$A,$R$1,Input!$E:$E,Comparação!$R$60,Input!$F:$F,Comparação!R87)</f>
        <v>0</v>
      </c>
      <c r="T87" s="74">
        <f>SUMIFS(Input!$K:$K,Input!$A:$A,$R$1,Input!$E:$E,$R$60,Input!$F:$F,Comparação!R87)</f>
        <v>0</v>
      </c>
      <c r="U87" s="73" t="str">
        <f t="shared" si="38"/>
        <v/>
      </c>
      <c r="V87" s="70" t="s">
        <v>24</v>
      </c>
      <c r="W87" s="71" t="e">
        <f>SUMIFS([1]Input!$AC:$AC,[1]Input!$A:$A,[1]Comparação!$V$1,[1]Input!$E:$E,[1]Comparação!$V$60,[1]Input!$F:$F,[1]Comparação!V87)</f>
        <v>#VALUE!</v>
      </c>
      <c r="X87" s="74" t="e">
        <f>SUMIFS([1]Input!$M:$M,[1]Input!$A:$A,[1]Comparação!$V$1,[1]Input!$E:$E,[1]Comparação!$V$60,[1]Input!$F:$F,[1]Comparação!V87)</f>
        <v>#VALUE!</v>
      </c>
      <c r="Y87" s="73" t="e">
        <f t="shared" si="28"/>
        <v>#VALUE!</v>
      </c>
      <c r="Z87" s="70" t="s">
        <v>24</v>
      </c>
      <c r="AA87" s="71" t="e">
        <f>SUMIFS([1]Input!$AC:$AC,[1]Input!$A:$A,[1]Comparação!$Z$1,[1]Input!$E:$E,[1]Comparação!$Z$60,[1]Input!$F:$F,[1]Comparação!Z87)</f>
        <v>#VALUE!</v>
      </c>
      <c r="AB87" s="74" t="e">
        <f>SUMIFS([1]Input!$M:$M,[1]Input!$A:$A,[1]Comparação!$Z$1,[1]Input!$E:$E,[1]Comparação!$Z$60,[1]Input!$F:$F,[1]Comparação!Z87)</f>
        <v>#VALUE!</v>
      </c>
      <c r="AC87" s="73" t="e">
        <f t="shared" si="29"/>
        <v>#VALUE!</v>
      </c>
      <c r="AD87" s="70" t="s">
        <v>24</v>
      </c>
      <c r="AE87" s="71" t="e">
        <f>SUMIFS([1]Input!$AC:$AC,[1]Input!$A:$A,[1]Comparação!$AD$1,[1]Input!$E:$E,[1]Comparação!$AD$60,[1]Input!$F:$F,[1]Comparação!AD87)</f>
        <v>#VALUE!</v>
      </c>
      <c r="AF87" s="74" t="e">
        <f>SUMIFS([1]Input!$M:$M,[1]Input!$A:$A,[1]Comparação!$AD$1,[1]Input!$E:$E,[1]Comparação!$AD$60,[1]Input!$F:$F,[1]Comparação!AD87)</f>
        <v>#VALUE!</v>
      </c>
      <c r="AG87" s="73" t="e">
        <f t="shared" si="30"/>
        <v>#VALUE!</v>
      </c>
      <c r="AH87" s="70" t="s">
        <v>24</v>
      </c>
      <c r="AI87" s="71" t="e">
        <f>SUMIFS([1]Input!$AC:$AC,[1]Input!$A:$A,[1]Comparação!$AH$1,[1]Input!$E:$E,[1]Comparação!$AH$60,[1]Input!$F:$F,[1]Comparação!AH87)</f>
        <v>#VALUE!</v>
      </c>
      <c r="AJ87" s="74" t="e">
        <f>SUMIFS([1]Input!$M:$M,[1]Input!$A:$A,[1]Comparação!$AH$1,[1]Input!$E:$E,[1]Comparação!$AH$60,[1]Input!$F:$F,[1]Comparação!AH87)</f>
        <v>#VALUE!</v>
      </c>
      <c r="AK87" s="73" t="e">
        <f t="shared" si="31"/>
        <v>#VALUE!</v>
      </c>
      <c r="AL87" s="70" t="s">
        <v>24</v>
      </c>
      <c r="AM87" s="71" t="e">
        <f>SUMIFS([1]Input!$AC:$AC,[1]Input!$A:$A,[1]Comparação!$AL$1,[1]Input!$E:$E,[1]Comparação!$AL$60,[1]Input!$F:$F,[1]Comparação!AL87)</f>
        <v>#VALUE!</v>
      </c>
      <c r="AN87" s="74" t="e">
        <f>SUMIFS([1]Input!$M:$M,[1]Input!$A:$A,[1]Comparação!$AL$1,[1]Input!$E:$E,[1]Comparação!$AL$60,[1]Input!$F:$F,[1]Comparação!AL87)</f>
        <v>#VALUE!</v>
      </c>
      <c r="AO87" s="73" t="e">
        <f t="shared" si="32"/>
        <v>#VALUE!</v>
      </c>
      <c r="AP87" s="70" t="s">
        <v>24</v>
      </c>
      <c r="AQ87" s="71" t="e">
        <f>SUMIFS([1]Input!$AC:$AC,[1]Input!$A:$A,[1]Comparação!$AP$1,[1]Input!$E:$E,[1]Comparação!$AP$60,[1]Input!$F:$F,[1]Comparação!AP87)</f>
        <v>#VALUE!</v>
      </c>
      <c r="AR87" s="74" t="e">
        <f>SUMIFS([1]Input!$M:$M,[1]Input!$A:$A,[1]Comparação!$AP$1,[1]Input!$E:$E,[1]Comparação!$AP$60,[1]Input!$F:$F,[1]Comparação!AP87)</f>
        <v>#VALUE!</v>
      </c>
      <c r="AS87" s="73" t="e">
        <f t="shared" si="33"/>
        <v>#VALUE!</v>
      </c>
      <c r="AT87" s="70" t="s">
        <v>24</v>
      </c>
      <c r="AU87" s="71" t="e">
        <f>SUMIFS([1]Input!$AC:$AC,[1]Input!$A:$A,[1]Comparação!$AT$1,[1]Input!$E:$E,[1]Comparação!$AT$60,[1]Input!$F:$F,[1]Comparação!AT87)</f>
        <v>#VALUE!</v>
      </c>
      <c r="AV87" s="74" t="e">
        <f>SUMIFS([1]Input!$M:$M,[1]Input!$A:$A,[1]Comparação!$AT$1,[1]Input!$E:$E,[1]Comparação!$AT$60,[1]Input!$F:$F,[1]Comparação!AT87)</f>
        <v>#VALUE!</v>
      </c>
      <c r="AW87" s="73" t="e">
        <f t="shared" si="34"/>
        <v>#VALUE!</v>
      </c>
      <c r="AY87" s="70" t="s">
        <v>24</v>
      </c>
      <c r="AZ87" s="68" t="e">
        <f t="shared" si="19"/>
        <v>#DIV/0!</v>
      </c>
      <c r="BA87" s="68" t="e">
        <f t="shared" si="10"/>
        <v>#VALUE!</v>
      </c>
      <c r="BB87" s="68" t="e">
        <f t="shared" si="11"/>
        <v>#VALUE!</v>
      </c>
      <c r="BC87" s="69" t="e">
        <f t="shared" si="12"/>
        <v>#VALUE!</v>
      </c>
    </row>
    <row r="88" spans="2:55" ht="15" hidden="1" outlineLevel="1" thickBot="1" x14ac:dyDescent="0.35">
      <c r="B88" s="76" t="s">
        <v>40</v>
      </c>
      <c r="C88" s="71">
        <f>SUMIFS(Input!$AA:$AA,Input!$A:$A,Comparação!$B$1,Input!$E:$E,$B$60,Input!$F:$F,Comparação!B88)</f>
        <v>0</v>
      </c>
      <c r="D88" s="72">
        <f>SUMIFS(Input!$K:$K,Input!$A:$A,Comparação!$B$1,Input!$E:$E,Comparação!$B$31,Input!$F:$F,Comparação!B88)</f>
        <v>0</v>
      </c>
      <c r="E88" s="73" t="str">
        <f t="shared" si="27"/>
        <v/>
      </c>
      <c r="F88" s="76" t="s">
        <v>40</v>
      </c>
      <c r="G88" s="71">
        <f>SUMIFS(Input!$AA:$AA,Input!$A:$A,$F$1,Input!$E:$E,$F$60,Input!$F:$F,Comparação!F88)</f>
        <v>0</v>
      </c>
      <c r="H88" s="74">
        <f>SUMIFS(Input!$K:$K,Input!$A:$A,$F$1,Input!$E:$E,$F$60,Input!$F:$F,Comparação!F88)</f>
        <v>0</v>
      </c>
      <c r="I88" s="77"/>
      <c r="J88" s="76" t="s">
        <v>40</v>
      </c>
      <c r="K88" s="71">
        <f>SUMIFS(Input!$AA:$AA,Input!$A:$A,$J$1,Input!$E:$E,Comparação!$J$60,Input!$F:$F,Comparação!J88)</f>
        <v>0</v>
      </c>
      <c r="L88" s="74">
        <f>SUMIFS(Input!$K:$K,Input!$A:$A,$J$1,Input!$E:$E,$J$60,Input!$F:$F,Comparação!J88)</f>
        <v>0</v>
      </c>
      <c r="M88" s="77"/>
      <c r="N88" s="76" t="s">
        <v>40</v>
      </c>
      <c r="O88" s="71">
        <f>SUMIFS(Input!$AA:$AA,Input!$A:$A,$N$1,Input!$E:$E,$N$60,Input!$F:$F,Comparação!N88)</f>
        <v>0</v>
      </c>
      <c r="P88" s="74">
        <f>SUMIFS(Input!$K:$K,Input!$A:$A,$N$1,Input!$E:$E,$N$60,Input!$F:$F,Comparação!N88)</f>
        <v>0</v>
      </c>
      <c r="Q88" s="77"/>
      <c r="R88" s="76" t="s">
        <v>40</v>
      </c>
      <c r="S88" s="71">
        <f>SUMIFS(Input!$AA:$AA,Input!$A:$A,$R$1,Input!$E:$E,Comparação!$R$60,Input!$F:$F,Comparação!R88)</f>
        <v>0</v>
      </c>
      <c r="T88" s="74">
        <f>SUMIFS(Input!$K:$K,Input!$A:$A,$R$1,Input!$E:$E,$R$60,Input!$F:$F,Comparação!R88)</f>
        <v>0</v>
      </c>
      <c r="U88" s="73" t="str">
        <f t="shared" si="38"/>
        <v/>
      </c>
      <c r="V88" s="76" t="s">
        <v>40</v>
      </c>
      <c r="W88" s="71" t="e">
        <f>SUMIFS([1]Input!$AC:$AC,[1]Input!$A:$A,[1]Comparação!$V$1,[1]Input!$E:$E,[1]Comparação!$V$60,[1]Input!$F:$F,[1]Comparação!V88)</f>
        <v>#VALUE!</v>
      </c>
      <c r="X88" s="74" t="e">
        <f>SUMIFS([1]Input!$M:$M,[1]Input!$A:$A,[1]Comparação!$V$1,[1]Input!$E:$E,[1]Comparação!$V$60,[1]Input!$F:$F,[1]Comparação!V88)</f>
        <v>#VALUE!</v>
      </c>
      <c r="Y88" s="77"/>
      <c r="Z88" s="76" t="s">
        <v>40</v>
      </c>
      <c r="AA88" s="71" t="e">
        <f>SUMIFS([1]Input!$AC:$AC,[1]Input!$A:$A,[1]Comparação!$Z$1,[1]Input!$E:$E,[1]Comparação!$Z$60,[1]Input!$F:$F,[1]Comparação!Z88)</f>
        <v>#VALUE!</v>
      </c>
      <c r="AB88" s="74" t="e">
        <f>SUMIFS([1]Input!$M:$M,[1]Input!$A:$A,[1]Comparação!$Z$1,[1]Input!$E:$E,[1]Comparação!$Z$60,[1]Input!$F:$F,[1]Comparação!Z88)</f>
        <v>#VALUE!</v>
      </c>
      <c r="AC88" s="73" t="e">
        <f t="shared" si="29"/>
        <v>#VALUE!</v>
      </c>
      <c r="AD88" s="76" t="s">
        <v>40</v>
      </c>
      <c r="AE88" s="71" t="e">
        <f>SUMIFS([1]Input!$AC:$AC,[1]Input!$A:$A,[1]Comparação!$AD$1,[1]Input!$E:$E,[1]Comparação!$AD$60,[1]Input!$F:$F,[1]Comparação!AD88)</f>
        <v>#VALUE!</v>
      </c>
      <c r="AF88" s="74" t="e">
        <f>SUMIFS([1]Input!$M:$M,[1]Input!$A:$A,[1]Comparação!$AD$1,[1]Input!$E:$E,[1]Comparação!$AD$60,[1]Input!$F:$F,[1]Comparação!AD88)</f>
        <v>#VALUE!</v>
      </c>
      <c r="AG88" s="73" t="e">
        <f t="shared" si="30"/>
        <v>#VALUE!</v>
      </c>
      <c r="AH88" s="76" t="s">
        <v>40</v>
      </c>
      <c r="AI88" s="71" t="e">
        <f>SUMIFS([1]Input!$AC:$AC,[1]Input!$A:$A,[1]Comparação!$AH$1,[1]Input!$E:$E,[1]Comparação!$AH$60,[1]Input!$F:$F,[1]Comparação!AH88)</f>
        <v>#VALUE!</v>
      </c>
      <c r="AJ88" s="74" t="e">
        <f>SUMIFS([1]Input!$M:$M,[1]Input!$A:$A,[1]Comparação!$AH$1,[1]Input!$E:$E,[1]Comparação!$AH$60,[1]Input!$F:$F,[1]Comparação!AH88)</f>
        <v>#VALUE!</v>
      </c>
      <c r="AK88" s="73" t="e">
        <f t="shared" si="31"/>
        <v>#VALUE!</v>
      </c>
      <c r="AL88" s="76" t="s">
        <v>40</v>
      </c>
      <c r="AM88" s="71" t="e">
        <f>SUMIFS([1]Input!$AC:$AC,[1]Input!$A:$A,[1]Comparação!$AL$1,[1]Input!$E:$E,[1]Comparação!$AL$60,[1]Input!$F:$F,[1]Comparação!AL88)</f>
        <v>#VALUE!</v>
      </c>
      <c r="AN88" s="74" t="e">
        <f>SUMIFS([1]Input!$M:$M,[1]Input!$A:$A,[1]Comparação!$AL$1,[1]Input!$E:$E,[1]Comparação!$AL$60,[1]Input!$F:$F,[1]Comparação!AL88)</f>
        <v>#VALUE!</v>
      </c>
      <c r="AO88" s="73" t="e">
        <f t="shared" si="32"/>
        <v>#VALUE!</v>
      </c>
      <c r="AP88" s="76" t="s">
        <v>40</v>
      </c>
      <c r="AQ88" s="71" t="e">
        <f>SUMIFS([1]Input!$AC:$AC,[1]Input!$A:$A,[1]Comparação!$AP$1,[1]Input!$E:$E,[1]Comparação!$AP$60,[1]Input!$F:$F,[1]Comparação!AP88)</f>
        <v>#VALUE!</v>
      </c>
      <c r="AR88" s="74" t="e">
        <f>SUMIFS([1]Input!$M:$M,[1]Input!$A:$A,[1]Comparação!$AP$1,[1]Input!$E:$E,[1]Comparação!$AP$60,[1]Input!$F:$F,[1]Comparação!AP88)</f>
        <v>#VALUE!</v>
      </c>
      <c r="AS88" s="73" t="e">
        <f t="shared" si="33"/>
        <v>#VALUE!</v>
      </c>
      <c r="AT88" s="76" t="s">
        <v>40</v>
      </c>
      <c r="AU88" s="71" t="e">
        <f>SUMIFS([1]Input!$AC:$AC,[1]Input!$A:$A,[1]Comparação!$AT$1,[1]Input!$E:$E,[1]Comparação!$AT$60,[1]Input!$F:$F,[1]Comparação!AT88)</f>
        <v>#VALUE!</v>
      </c>
      <c r="AV88" s="74" t="e">
        <f>SUMIFS([1]Input!$M:$M,[1]Input!$A:$A,[1]Comparação!$AT$1,[1]Input!$E:$E,[1]Comparação!$AT$60,[1]Input!$F:$F,[1]Comparação!AT88)</f>
        <v>#VALUE!</v>
      </c>
      <c r="AW88" s="73" t="e">
        <f t="shared" si="34"/>
        <v>#VALUE!</v>
      </c>
      <c r="AY88" s="76" t="s">
        <v>40</v>
      </c>
      <c r="AZ88" s="68" t="e">
        <f t="shared" si="19"/>
        <v>#DIV/0!</v>
      </c>
      <c r="BA88" s="68" t="e">
        <f t="shared" si="10"/>
        <v>#DIV/0!</v>
      </c>
      <c r="BB88" s="68" t="e">
        <f t="shared" si="11"/>
        <v>#VALUE!</v>
      </c>
      <c r="BC88" s="69" t="e">
        <f t="shared" si="12"/>
        <v>#VALUE!</v>
      </c>
    </row>
    <row r="89" spans="2:55" ht="15" collapsed="1" thickBot="1" x14ac:dyDescent="0.35">
      <c r="B89" s="78" t="s">
        <v>8</v>
      </c>
      <c r="C89" s="79">
        <f>SUMIFS(Input!$AA:$AA,Input!$A:$A,$B$1,Input!$E:$E,Comparação!B89)</f>
        <v>0</v>
      </c>
      <c r="D89" s="80">
        <f>SUMIFS(Input!$K:$K,Input!$A:$A,$B$1,Input!$E:$E,Comparação!B89)</f>
        <v>70339.679999999993</v>
      </c>
      <c r="E89" s="87"/>
      <c r="F89" s="78" t="s">
        <v>8</v>
      </c>
      <c r="G89" s="79">
        <f>SUMIFS(Input!$AA:$AA,Input!$A:$A,Comparação!F1,Input!$E:$E,Comparação!F89)</f>
        <v>0</v>
      </c>
      <c r="H89" s="80">
        <f>SUMIFS(Input!$K:$K,Input!$A:$A,Comparação!F1,Input!$E:$E,Comparação!F89)</f>
        <v>63961.120000000003</v>
      </c>
      <c r="I89" s="81"/>
      <c r="J89" s="78" t="s">
        <v>8</v>
      </c>
      <c r="K89" s="79">
        <f>SUMIFS(Input!$AA:$AA,Input!$A:$A,Comparação!J1,Input!$E:$E,Comparação!J89)</f>
        <v>0</v>
      </c>
      <c r="L89" s="80">
        <f>SUMIFS(Input!$K:$K,Input!$A:$A,Comparação!J1,Input!$E:$E,Comparação!J89)</f>
        <v>160500.16999999998</v>
      </c>
      <c r="M89" s="87"/>
      <c r="N89" s="78" t="s">
        <v>8</v>
      </c>
      <c r="O89" s="83">
        <f>SUMIFS(Input!$AA:$AA,Input!$A:$A,N1,Input!$E:$E,Comparação!N89)</f>
        <v>0</v>
      </c>
      <c r="P89" s="84">
        <f>SUMIFS(Input!$K:$K,Input!$A:$A,Comparação!N1,Input!$E:$E,Comparação!N89)</f>
        <v>-4352.5999999999985</v>
      </c>
      <c r="Q89" s="85"/>
      <c r="R89" s="86" t="s">
        <v>8</v>
      </c>
      <c r="S89" s="65">
        <f>SUMIFS(Input!$AA:$AA,Input!$A:$A,Comparação!R1,Input!$E:$E,Comparação!R89)</f>
        <v>0</v>
      </c>
      <c r="T89" s="66">
        <f>SUMIFS(Input!$K:$K,Input!$A:$A,Comparação!R1,Input!$E:$E,Comparação!R89)</f>
        <v>34188</v>
      </c>
      <c r="U89" s="67"/>
      <c r="V89" s="86" t="s">
        <v>8</v>
      </c>
      <c r="W89" s="79" t="e">
        <f>SUMIFS([1]Input!$AC:$AC,[1]Input!$A:$A,[1]Comparação!V1,[1]Input!$E:$E,[1]Comparação!V89)</f>
        <v>#VALUE!</v>
      </c>
      <c r="X89" s="80" t="e">
        <f>SUMIFS([1]Input!$M:$M,[1]Input!$A:$A,[1]Comparação!$V$1,[1]Input!$E:$E,[1]Comparação!V89)</f>
        <v>#VALUE!</v>
      </c>
      <c r="Y89" s="87"/>
      <c r="Z89" s="86" t="s">
        <v>8</v>
      </c>
      <c r="AA89" s="79" t="e">
        <f>SUMIFS([1]Input!$AC:$AC,[1]Input!$A:$A,[1]Comparação!Z1,[1]Input!$E:$E,[1]Comparação!Z89)</f>
        <v>#VALUE!</v>
      </c>
      <c r="AB89" s="80" t="e">
        <f>SUMIFS([1]Input!$M:$M,[1]Input!$A:$A,[1]Comparação!$Z$1,[1]Input!$E:$E,[1]Comparação!Z89)</f>
        <v>#VALUE!</v>
      </c>
      <c r="AC89" s="87"/>
      <c r="AD89" s="86" t="s">
        <v>8</v>
      </c>
      <c r="AE89" s="79" t="e">
        <f>SUMIFS([1]Input!$AC:$AC,[1]Input!$A:$A,[1]Comparação!AD1,[1]Input!$E:$E,[1]Comparação!AD89)</f>
        <v>#VALUE!</v>
      </c>
      <c r="AF89" s="80" t="e">
        <f>SUMIFS([1]Input!$M:$M,[1]Input!$A:$A,[1]Comparação!$AD$1,[1]Input!$E:$E,[1]Comparação!AD89)</f>
        <v>#VALUE!</v>
      </c>
      <c r="AG89" s="87"/>
      <c r="AH89" s="86" t="s">
        <v>8</v>
      </c>
      <c r="AI89" s="79" t="e">
        <f>SUMIFS([1]Input!$AC:$AC,[1]Input!$A:$A,[1]Comparação!AH1,[1]Input!$E:$E,[1]Comparação!AH89)</f>
        <v>#VALUE!</v>
      </c>
      <c r="AJ89" s="80" t="e">
        <f>SUMIFS([1]Input!$M:$M,[1]Input!$A:$A,[1]Comparação!$AH$1,[1]Input!$E:$E,[1]Comparação!AH89)</f>
        <v>#VALUE!</v>
      </c>
      <c r="AK89" s="87"/>
      <c r="AL89" s="86" t="s">
        <v>8</v>
      </c>
      <c r="AM89" s="79" t="e">
        <f>SUMIFS([1]Input!$AC:$AC,[1]Input!$A:$A,[1]Comparação!AL1,[1]Input!$E:$E,[1]Comparação!AL89)</f>
        <v>#VALUE!</v>
      </c>
      <c r="AN89" s="80" t="e">
        <f>SUMIFS([1]Input!$M:$M,[1]Input!$A:$A,[1]Comparação!$AL$1,[1]Input!$E:$E,[1]Comparação!AL89)</f>
        <v>#VALUE!</v>
      </c>
      <c r="AO89" s="87"/>
      <c r="AP89" s="86" t="s">
        <v>8</v>
      </c>
      <c r="AQ89" s="79" t="e">
        <f>SUMIFS([1]Input!$AC:$AC,[1]Input!$A:$A,[1]Comparação!AP1,[1]Input!$E:$E,[1]Comparação!AP89)</f>
        <v>#VALUE!</v>
      </c>
      <c r="AR89" s="80" t="e">
        <f>SUMIFS([1]Input!$M:$M,[1]Input!$A:$A,[1]Comparação!$AP$1,[1]Input!$E:$E,[1]Comparação!AP89)</f>
        <v>#VALUE!</v>
      </c>
      <c r="AS89" s="87"/>
      <c r="AT89" s="86" t="s">
        <v>8</v>
      </c>
      <c r="AU89" s="79" t="e">
        <f>SUMIFS([1]Input!$AC:$AC,[1]Input!$A:$A,[1]Comparação!AT1,[1]Input!$E:$E,[1]Comparação!AT89)</f>
        <v>#VALUE!</v>
      </c>
      <c r="AV89" s="80" t="e">
        <f>SUMIFS([1]Input!$M:$M,[1]Input!$A:$A,[1]Comparação!$AT$1,[1]Input!$E:$E,[1]Comparação!AT89)</f>
        <v>#VALUE!</v>
      </c>
      <c r="AW89" s="87"/>
      <c r="AY89" s="86" t="s">
        <v>8</v>
      </c>
      <c r="AZ89" s="68">
        <v>0</v>
      </c>
      <c r="BA89" s="68">
        <v>0</v>
      </c>
      <c r="BB89" s="68">
        <v>0</v>
      </c>
      <c r="BC89" s="69"/>
    </row>
    <row r="90" spans="2:55" hidden="1" outlineLevel="1" x14ac:dyDescent="0.3">
      <c r="B90" s="70" t="s">
        <v>31</v>
      </c>
      <c r="C90" s="71">
        <f>SUMIFS(Input!$AA:$AA,Input!$A:$A,Comparação!$B$1,Input!$E:$E,$B$89,Input!$F:$F,Comparação!B90)</f>
        <v>0</v>
      </c>
      <c r="D90" s="72">
        <f>SUMIFS(Input!$K:$K,Input!$A:$A,Comparação!$B$1,Input!$E:$E,$B$89,Input!$F:$F,B90)</f>
        <v>0</v>
      </c>
      <c r="E90" s="73" t="str">
        <f>IF(D90=0,"",D90/C90)</f>
        <v/>
      </c>
      <c r="F90" s="70" t="s">
        <v>31</v>
      </c>
      <c r="G90" s="71">
        <f>SUMIFS(Input!$AA:$AA,Input!$A:$A,$F$1,Input!$E:$E,$F$89,Input!$F:$F,Comparação!F90)</f>
        <v>0</v>
      </c>
      <c r="H90" s="74">
        <f>SUMIFS(Input!$K:$K,Input!$A:$A,$F$1,Input!$E:$E,$F$89,Input!$F:$F,Comparação!F90)</f>
        <v>0</v>
      </c>
      <c r="I90" s="73" t="str">
        <f>IF(H90=0,"",H90/G90)</f>
        <v/>
      </c>
      <c r="J90" s="70" t="s">
        <v>31</v>
      </c>
      <c r="K90" s="71">
        <f>SUMIFS(Input!$AA:$AA,Input!$A:$A,$J$1,Input!$E:$E,Comparação!$J$89,Input!$F:$F,Comparação!J90)</f>
        <v>0</v>
      </c>
      <c r="L90" s="74">
        <f>SUMIFS(Input!$K:$K,Input!$A:$A,$J$1,Input!$E:$E,$J$89,Input!$F:$F,Comparação!J90)</f>
        <v>0</v>
      </c>
      <c r="M90" s="73" t="str">
        <f>IF(L90=0,"",L90/K90)</f>
        <v/>
      </c>
      <c r="N90" s="70" t="s">
        <v>31</v>
      </c>
      <c r="O90" s="71">
        <f>SUMIFS(Input!$AA:$AA,Input!$A:$A,$N$1,Input!$E:$E,$N$89,Input!$F:$F,Comparação!N90)</f>
        <v>0</v>
      </c>
      <c r="P90" s="74">
        <f>SUMIFS(Input!$K:$K,Input!$A:$A,$N$1,Input!$E:$E,$N$89,Input!$F:$F,Comparação!N90)</f>
        <v>0</v>
      </c>
      <c r="Q90" s="73" t="str">
        <f>IF(P90=0,"",P90/O90)</f>
        <v/>
      </c>
      <c r="R90" s="70" t="s">
        <v>31</v>
      </c>
      <c r="S90" s="71">
        <f>SUMIFS(Input!$AA:$AA,Input!$A:$A,$R$1,Input!$E:$E,Comparação!$R$89,Input!$F:$F,Comparação!R90)</f>
        <v>0</v>
      </c>
      <c r="T90" s="74">
        <f>SUMIFS(Input!$K:$K,Input!$A:$A,$R$1,Input!$E:$E,$R$89,Input!$F:$F,Comparação!R90)</f>
        <v>0</v>
      </c>
      <c r="U90" s="73" t="str">
        <f>IF(T90=0,"",T90/S90)</f>
        <v/>
      </c>
      <c r="V90" s="70" t="s">
        <v>31</v>
      </c>
      <c r="W90" s="71" t="e">
        <f>SUMIFS([1]Input!$AC:$AC,[1]Input!$A:$A,[1]Comparação!$V$1,[1]Input!$E:$E,[1]Comparação!$V$89,[1]Input!$F:$F,[1]Comparação!V90)</f>
        <v>#VALUE!</v>
      </c>
      <c r="X90" s="74" t="e">
        <f>SUMIFS([1]Input!$M:$M,[1]Input!$A:$A,[1]Comparação!$V$1,[1]Input!$E:$E,[1]Comparação!$V$89,[1]Input!$F:$F,[1]Comparação!V90)</f>
        <v>#VALUE!</v>
      </c>
      <c r="Y90" s="89"/>
      <c r="Z90" s="70" t="s">
        <v>31</v>
      </c>
      <c r="AA90" s="71" t="e">
        <f>SUMIFS([1]Input!$AC:$AC,[1]Input!$A:$A,[1]Comparação!$Z$1,[1]Input!$E:$E,[1]Comparação!$Z$89,[1]Input!$F:$F,[1]Comparação!Z90)</f>
        <v>#VALUE!</v>
      </c>
      <c r="AB90" s="74" t="e">
        <f>SUMIFS([1]Input!$M:$M,[1]Input!$A:$A,[1]Comparação!$Z$1,[1]Input!$E:$E,[1]Comparação!$Z$89,[1]Input!$F:$F,[1]Comparação!Z90)</f>
        <v>#VALUE!</v>
      </c>
      <c r="AC90" s="89"/>
      <c r="AD90" s="70" t="s">
        <v>31</v>
      </c>
      <c r="AE90" s="71" t="e">
        <f>SUMIFS([1]Input!$AC:$AC,[1]Input!$A:$A,[1]Comparação!$AD$1,[1]Input!$E:$E,[1]Comparação!$AD$89,[1]Input!$F:$F,[1]Comparação!AD90)</f>
        <v>#VALUE!</v>
      </c>
      <c r="AF90" s="74" t="e">
        <f>SUMIFS([1]Input!$M:$M,[1]Input!$A:$A,[1]Comparação!$AD$1,[1]Input!$E:$E,[1]Comparação!$AD$89,[1]Input!$F:$F,[1]Comparação!AD90)</f>
        <v>#VALUE!</v>
      </c>
      <c r="AG90" s="89"/>
      <c r="AH90" s="70" t="s">
        <v>31</v>
      </c>
      <c r="AI90" s="71" t="e">
        <f>SUMIFS([1]Input!$AC:$AC,[1]Input!$A:$A,[1]Comparação!$AH$1,[1]Input!$E:$E,[1]Comparação!$AH$89,[1]Input!$F:$F,[1]Comparação!AH90)</f>
        <v>#VALUE!</v>
      </c>
      <c r="AJ90" s="74" t="e">
        <f>SUMIFS([1]Input!$M:$M,[1]Input!$A:$A,[1]Comparação!$AH$1,[1]Input!$E:$E,[1]Comparação!$AH$89,[1]Input!$F:$F,[1]Comparação!AH90)</f>
        <v>#VALUE!</v>
      </c>
      <c r="AK90" s="89"/>
      <c r="AL90" s="70" t="s">
        <v>31</v>
      </c>
      <c r="AM90" s="71" t="e">
        <f>SUMIFS([1]Input!$AC:$AC,[1]Input!$A:$A,[1]Comparação!$AL$1,[1]Input!$E:$E,[1]Comparação!$AL$89,[1]Input!$F:$F,[1]Comparação!AL90)</f>
        <v>#VALUE!</v>
      </c>
      <c r="AN90" s="74" t="e">
        <f>SUMIFS([1]Input!$M:$M,[1]Input!$A:$A,[1]Comparação!$AL$1,[1]Input!$E:$E,[1]Comparação!$AL$89,[1]Input!$F:$F,[1]Comparação!AL90)</f>
        <v>#VALUE!</v>
      </c>
      <c r="AO90" s="89"/>
      <c r="AP90" s="70" t="s">
        <v>31</v>
      </c>
      <c r="AQ90" s="71" t="e">
        <f>SUMIFS([1]Input!$AC:$AC,[1]Input!$A:$A,[1]Comparação!$AP$1,[1]Input!$E:$E,[1]Comparação!$AP$89,[1]Input!$F:$F,[1]Comparação!AP90)</f>
        <v>#VALUE!</v>
      </c>
      <c r="AR90" s="74" t="e">
        <f>SUMIFS([1]Input!$M:$M,[1]Input!$A:$A,[1]Comparação!$AP$1,[1]Input!$E:$E,[1]Comparação!$AP$89,[1]Input!$F:$F,[1]Comparação!AP90)</f>
        <v>#VALUE!</v>
      </c>
      <c r="AS90" s="89"/>
      <c r="AT90" s="70" t="s">
        <v>31</v>
      </c>
      <c r="AU90" s="71" t="e">
        <f>SUMIFS([1]Input!$AC:$AC,[1]Input!$A:$A,[1]Comparação!$AT$1,[1]Input!$E:$E,[1]Comparação!$AT$89,[1]Input!$F:$F,[1]Comparação!AT90)</f>
        <v>#VALUE!</v>
      </c>
      <c r="AV90" s="74" t="e">
        <f>SUMIFS([1]Input!$M:$M,[1]Input!$A:$A,[1]Comparação!$AT$1,[1]Input!$E:$E,[1]Comparação!$AT$89,[1]Input!$F:$F,[1]Comparação!AT90)</f>
        <v>#VALUE!</v>
      </c>
      <c r="AW90" s="89"/>
      <c r="AY90" s="70" t="s">
        <v>31</v>
      </c>
      <c r="AZ90" s="68" t="e">
        <f t="shared" si="19"/>
        <v>#DIV/0!</v>
      </c>
      <c r="BA90" s="68" t="e">
        <f t="shared" si="10"/>
        <v>#DIV/0!</v>
      </c>
      <c r="BB90" s="68">
        <f t="shared" si="11"/>
        <v>0</v>
      </c>
      <c r="BC90" s="69" t="e">
        <f t="shared" si="12"/>
        <v>#DIV/0!</v>
      </c>
    </row>
    <row r="91" spans="2:55" hidden="1" outlineLevel="1" x14ac:dyDescent="0.3">
      <c r="B91" s="70" t="s">
        <v>35</v>
      </c>
      <c r="C91" s="71">
        <f>SUMIFS(Input!$AA:$AA,Input!$A:$A,Comparação!$B$1,Input!$E:$E,$B$89,Input!$F:$F,Comparação!B91)</f>
        <v>0</v>
      </c>
      <c r="D91" s="72">
        <f>SUMIFS(Input!$K:$K,Input!$A:$A,Comparação!$B$1,Input!$E:$E,$B$89,Input!$F:$F,B91)</f>
        <v>0</v>
      </c>
      <c r="E91" s="73" t="str">
        <f>IF(D91=0,"",D91/C91)</f>
        <v/>
      </c>
      <c r="F91" s="70" t="s">
        <v>35</v>
      </c>
      <c r="G91" s="71">
        <f>SUMIFS(Input!$AA:$AA,Input!$A:$A,$F$1,Input!$E:$E,$F$89,Input!$F:$F,Comparação!F91)</f>
        <v>0</v>
      </c>
      <c r="H91" s="74">
        <f>SUMIFS(Input!$K:$K,Input!$A:$A,$F$1,Input!$E:$E,$F$89,Input!$F:$F,Comparação!F91)</f>
        <v>0</v>
      </c>
      <c r="I91" s="73" t="str">
        <f t="shared" ref="I91:I116" si="39">IF(H91=0,"",H91/G91)</f>
        <v/>
      </c>
      <c r="J91" s="70" t="s">
        <v>35</v>
      </c>
      <c r="K91" s="71">
        <f>SUMIFS(Input!$AA:$AA,Input!$A:$A,$J$1,Input!$E:$E,Comparação!$J$89,Input!$F:$F,Comparação!J91)</f>
        <v>0</v>
      </c>
      <c r="L91" s="74">
        <f>SUMIFS(Input!$K:$K,Input!$A:$A,$J$1,Input!$E:$E,$J$89,Input!$F:$F,Comparação!J91)</f>
        <v>0</v>
      </c>
      <c r="M91" s="73" t="str">
        <f t="shared" ref="M91:M116" si="40">IF(L91=0,"",L91/K91)</f>
        <v/>
      </c>
      <c r="N91" s="70" t="s">
        <v>35</v>
      </c>
      <c r="O91" s="71">
        <f>SUMIFS(Input!$AA:$AA,Input!$A:$A,$N$1,Input!$E:$E,$N$89,Input!$F:$F,Comparação!N91)</f>
        <v>0</v>
      </c>
      <c r="P91" s="74">
        <f>SUMIFS(Input!$K:$K,Input!$A:$A,$N$1,Input!$E:$E,$N$89,Input!$F:$F,Comparação!N91)</f>
        <v>0</v>
      </c>
      <c r="Q91" s="73"/>
      <c r="R91" s="70" t="s">
        <v>35</v>
      </c>
      <c r="S91" s="71">
        <f>SUMIFS(Input!$AA:$AA,Input!$A:$A,$R$1,Input!$E:$E,Comparação!$R$89,Input!$F:$F,Comparação!R91)</f>
        <v>0</v>
      </c>
      <c r="T91" s="74">
        <f>SUMIFS(Input!$K:$K,Input!$A:$A,$R$1,Input!$E:$E,$R$89,Input!$F:$F,Comparação!R91)</f>
        <v>0</v>
      </c>
      <c r="U91" s="89"/>
      <c r="V91" s="70" t="s">
        <v>35</v>
      </c>
      <c r="W91" s="71" t="e">
        <f>SUMIFS([1]Input!$AC:$AC,[1]Input!$A:$A,[1]Comparação!$V$1,[1]Input!$E:$E,[1]Comparação!$V$89,[1]Input!$F:$F,[1]Comparação!V91)</f>
        <v>#VALUE!</v>
      </c>
      <c r="X91" s="74" t="e">
        <f>SUMIFS([1]Input!$M:$M,[1]Input!$A:$A,[1]Comparação!$V$1,[1]Input!$E:$E,[1]Comparação!$V$89,[1]Input!$F:$F,[1]Comparação!V91)</f>
        <v>#VALUE!</v>
      </c>
      <c r="Y91" s="89"/>
      <c r="Z91" s="70" t="s">
        <v>35</v>
      </c>
      <c r="AA91" s="71" t="e">
        <f>SUMIFS([1]Input!$AC:$AC,[1]Input!$A:$A,[1]Comparação!$Z$1,[1]Input!$E:$E,[1]Comparação!$Z$89,[1]Input!$F:$F,[1]Comparação!Z91)</f>
        <v>#VALUE!</v>
      </c>
      <c r="AB91" s="74" t="e">
        <f>SUMIFS([1]Input!$M:$M,[1]Input!$A:$A,[1]Comparação!$Z$1,[1]Input!$E:$E,[1]Comparação!$Z$89,[1]Input!$F:$F,[1]Comparação!Z91)</f>
        <v>#VALUE!</v>
      </c>
      <c r="AC91" s="89"/>
      <c r="AD91" s="70" t="s">
        <v>35</v>
      </c>
      <c r="AE91" s="71" t="e">
        <f>SUMIFS([1]Input!$AC:$AC,[1]Input!$A:$A,[1]Comparação!$AD$1,[1]Input!$E:$E,[1]Comparação!$AD$89,[1]Input!$F:$F,[1]Comparação!AD91)</f>
        <v>#VALUE!</v>
      </c>
      <c r="AF91" s="74" t="e">
        <f>SUMIFS([1]Input!$M:$M,[1]Input!$A:$A,[1]Comparação!$AD$1,[1]Input!$E:$E,[1]Comparação!$AD$89,[1]Input!$F:$F,[1]Comparação!AD91)</f>
        <v>#VALUE!</v>
      </c>
      <c r="AG91" s="89"/>
      <c r="AH91" s="70" t="s">
        <v>35</v>
      </c>
      <c r="AI91" s="71" t="e">
        <f>SUMIFS([1]Input!$AC:$AC,[1]Input!$A:$A,[1]Comparação!$AH$1,[1]Input!$E:$E,[1]Comparação!$AH$89,[1]Input!$F:$F,[1]Comparação!AH91)</f>
        <v>#VALUE!</v>
      </c>
      <c r="AJ91" s="74" t="e">
        <f>SUMIFS([1]Input!$M:$M,[1]Input!$A:$A,[1]Comparação!$AH$1,[1]Input!$E:$E,[1]Comparação!$AH$89,[1]Input!$F:$F,[1]Comparação!AH91)</f>
        <v>#VALUE!</v>
      </c>
      <c r="AK91" s="89"/>
      <c r="AL91" s="70" t="s">
        <v>35</v>
      </c>
      <c r="AM91" s="71" t="e">
        <f>SUMIFS([1]Input!$AC:$AC,[1]Input!$A:$A,[1]Comparação!$AL$1,[1]Input!$E:$E,[1]Comparação!$AL$89,[1]Input!$F:$F,[1]Comparação!AL91)</f>
        <v>#VALUE!</v>
      </c>
      <c r="AN91" s="74" t="e">
        <f>SUMIFS([1]Input!$M:$M,[1]Input!$A:$A,[1]Comparação!$AL$1,[1]Input!$E:$E,[1]Comparação!$AL$89,[1]Input!$F:$F,[1]Comparação!AL91)</f>
        <v>#VALUE!</v>
      </c>
      <c r="AO91" s="89"/>
      <c r="AP91" s="70" t="s">
        <v>35</v>
      </c>
      <c r="AQ91" s="71" t="e">
        <f>SUMIFS([1]Input!$AC:$AC,[1]Input!$A:$A,[1]Comparação!$AP$1,[1]Input!$E:$E,[1]Comparação!$AP$89,[1]Input!$F:$F,[1]Comparação!AP91)</f>
        <v>#VALUE!</v>
      </c>
      <c r="AR91" s="74" t="e">
        <f>SUMIFS([1]Input!$M:$M,[1]Input!$A:$A,[1]Comparação!$AP$1,[1]Input!$E:$E,[1]Comparação!$AP$89,[1]Input!$F:$F,[1]Comparação!AP91)</f>
        <v>#VALUE!</v>
      </c>
      <c r="AS91" s="89"/>
      <c r="AT91" s="70" t="s">
        <v>35</v>
      </c>
      <c r="AU91" s="71" t="e">
        <f>SUMIFS([1]Input!$AC:$AC,[1]Input!$A:$A,[1]Comparação!$AT$1,[1]Input!$E:$E,[1]Comparação!$AT$89,[1]Input!$F:$F,[1]Comparação!AT91)</f>
        <v>#VALUE!</v>
      </c>
      <c r="AV91" s="74" t="e">
        <f>SUMIFS([1]Input!$M:$M,[1]Input!$A:$A,[1]Comparação!$AT$1,[1]Input!$E:$E,[1]Comparação!$AT$89,[1]Input!$F:$F,[1]Comparação!AT91)</f>
        <v>#VALUE!</v>
      </c>
      <c r="AW91" s="89"/>
      <c r="AY91" s="70" t="s">
        <v>35</v>
      </c>
      <c r="AZ91" s="68" t="e">
        <f t="shared" si="19"/>
        <v>#DIV/0!</v>
      </c>
      <c r="BA91" s="68" t="e">
        <f t="shared" si="10"/>
        <v>#DIV/0!</v>
      </c>
      <c r="BB91" s="68">
        <f t="shared" si="11"/>
        <v>0</v>
      </c>
      <c r="BC91" s="69" t="e">
        <f t="shared" si="12"/>
        <v>#DIV/0!</v>
      </c>
    </row>
    <row r="92" spans="2:55" hidden="1" outlineLevel="1" x14ac:dyDescent="0.3">
      <c r="B92" s="70" t="s">
        <v>50</v>
      </c>
      <c r="C92" s="71">
        <f>SUMIFS(Input!$AA:$AA,Input!$A:$A,Comparação!$B$1,Input!$E:$E,$B$89,Input!$F:$F,Comparação!B92)</f>
        <v>0</v>
      </c>
      <c r="D92" s="72">
        <f>SUMIFS(Input!$K:$K,Input!$A:$A,Comparação!$B$1,Input!$E:$E,$B$89,Input!$F:$F,B92)</f>
        <v>0</v>
      </c>
      <c r="E92" s="73" t="str">
        <f t="shared" ref="E92:E116" si="41">IF(D92=0,"",D92/C92)</f>
        <v/>
      </c>
      <c r="F92" s="70" t="s">
        <v>50</v>
      </c>
      <c r="G92" s="71">
        <f>SUMIFS(Input!$AA:$AA,Input!$A:$A,$F$1,Input!$E:$E,$F$89,Input!$F:$F,Comparação!F92)</f>
        <v>0</v>
      </c>
      <c r="H92" s="74">
        <f>SUMIFS(Input!$K:$K,Input!$A:$A,$F$1,Input!$E:$E,$F$89,Input!$F:$F,Comparação!F92)</f>
        <v>38112.58</v>
      </c>
      <c r="I92" s="73"/>
      <c r="J92" s="70" t="s">
        <v>50</v>
      </c>
      <c r="K92" s="71">
        <f>SUMIFS(Input!$AA:$AA,Input!$A:$A,$J$1,Input!$E:$E,Comparação!$J$89,Input!$F:$F,Comparação!J92)</f>
        <v>0</v>
      </c>
      <c r="L92" s="74">
        <f>SUMIFS(Input!$K:$K,Input!$A:$A,$J$1,Input!$E:$E,$J$89,Input!$F:$F,Comparação!J92)</f>
        <v>69309.53</v>
      </c>
      <c r="M92" s="73" t="e">
        <f t="shared" si="40"/>
        <v>#DIV/0!</v>
      </c>
      <c r="N92" s="70" t="s">
        <v>50</v>
      </c>
      <c r="O92" s="71">
        <f>SUMIFS(Input!$AA:$AA,Input!$A:$A,$N$1,Input!$E:$E,$N$89,Input!$F:$F,Comparação!N92)</f>
        <v>0</v>
      </c>
      <c r="P92" s="74">
        <f>SUMIFS(Input!$K:$K,Input!$A:$A,$N$1,Input!$E:$E,$N$89,Input!$F:$F,Comparação!N92)</f>
        <v>-19822.8</v>
      </c>
      <c r="Q92" s="73"/>
      <c r="R92" s="70" t="s">
        <v>50</v>
      </c>
      <c r="S92" s="71">
        <f>SUMIFS(Input!$AA:$AA,Input!$A:$A,$R$1,Input!$E:$E,Comparação!$R$89,Input!$F:$F,Comparação!R92)</f>
        <v>0</v>
      </c>
      <c r="T92" s="74">
        <f>SUMIFS(Input!$K:$K,Input!$A:$A,$R$1,Input!$E:$E,$R$89,Input!$F:$F,Comparação!R92)</f>
        <v>6908</v>
      </c>
      <c r="U92" s="89"/>
      <c r="V92" s="70" t="s">
        <v>50</v>
      </c>
      <c r="W92" s="71" t="e">
        <f>SUMIFS([1]Input!$AC:$AC,[1]Input!$A:$A,[1]Comparação!$V$1,[1]Input!$E:$E,[1]Comparação!$V$89,[1]Input!$F:$F,[1]Comparação!V92)</f>
        <v>#VALUE!</v>
      </c>
      <c r="X92" s="74" t="e">
        <f>SUMIFS([1]Input!$M:$M,[1]Input!$A:$A,[1]Comparação!$V$1,[1]Input!$E:$E,[1]Comparação!$V$89,[1]Input!$F:$F,[1]Comparação!V92)</f>
        <v>#VALUE!</v>
      </c>
      <c r="Y92" s="89"/>
      <c r="Z92" s="70" t="s">
        <v>50</v>
      </c>
      <c r="AA92" s="71" t="e">
        <f>SUMIFS([1]Input!$AC:$AC,[1]Input!$A:$A,[1]Comparação!$Z$1,[1]Input!$E:$E,[1]Comparação!$Z$89,[1]Input!$F:$F,[1]Comparação!Z92)</f>
        <v>#VALUE!</v>
      </c>
      <c r="AB92" s="74" t="e">
        <f>SUMIFS([1]Input!$M:$M,[1]Input!$A:$A,[1]Comparação!$Z$1,[1]Input!$E:$E,[1]Comparação!$Z$89,[1]Input!$F:$F,[1]Comparação!Z92)</f>
        <v>#VALUE!</v>
      </c>
      <c r="AC92" s="89"/>
      <c r="AD92" s="70" t="s">
        <v>50</v>
      </c>
      <c r="AE92" s="71" t="e">
        <f>SUMIFS([1]Input!$AC:$AC,[1]Input!$A:$A,[1]Comparação!$AD$1,[1]Input!$E:$E,[1]Comparação!$AD$89,[1]Input!$F:$F,[1]Comparação!AD92)</f>
        <v>#VALUE!</v>
      </c>
      <c r="AF92" s="74" t="e">
        <f>SUMIFS([1]Input!$M:$M,[1]Input!$A:$A,[1]Comparação!$AD$1,[1]Input!$E:$E,[1]Comparação!$AD$89,[1]Input!$F:$F,[1]Comparação!AD92)</f>
        <v>#VALUE!</v>
      </c>
      <c r="AG92" s="89"/>
      <c r="AH92" s="70" t="s">
        <v>50</v>
      </c>
      <c r="AI92" s="71" t="e">
        <f>SUMIFS([1]Input!$AC:$AC,[1]Input!$A:$A,[1]Comparação!$AH$1,[1]Input!$E:$E,[1]Comparação!$AH$89,[1]Input!$F:$F,[1]Comparação!AH92)</f>
        <v>#VALUE!</v>
      </c>
      <c r="AJ92" s="74" t="e">
        <f>SUMIFS([1]Input!$M:$M,[1]Input!$A:$A,[1]Comparação!$AH$1,[1]Input!$E:$E,[1]Comparação!$AH$89,[1]Input!$F:$F,[1]Comparação!AH92)</f>
        <v>#VALUE!</v>
      </c>
      <c r="AK92" s="89"/>
      <c r="AL92" s="70" t="s">
        <v>50</v>
      </c>
      <c r="AM92" s="71" t="e">
        <f>SUMIFS([1]Input!$AC:$AC,[1]Input!$A:$A,[1]Comparação!$AL$1,[1]Input!$E:$E,[1]Comparação!$AL$89,[1]Input!$F:$F,[1]Comparação!AL92)</f>
        <v>#VALUE!</v>
      </c>
      <c r="AN92" s="74" t="e">
        <f>SUMIFS([1]Input!$M:$M,[1]Input!$A:$A,[1]Comparação!$AL$1,[1]Input!$E:$E,[1]Comparação!$AL$89,[1]Input!$F:$F,[1]Comparação!AL92)</f>
        <v>#VALUE!</v>
      </c>
      <c r="AO92" s="89"/>
      <c r="AP92" s="70" t="s">
        <v>50</v>
      </c>
      <c r="AQ92" s="71" t="e">
        <f>SUMIFS([1]Input!$AC:$AC,[1]Input!$A:$A,[1]Comparação!$AP$1,[1]Input!$E:$E,[1]Comparação!$AP$89,[1]Input!$F:$F,[1]Comparação!AP92)</f>
        <v>#VALUE!</v>
      </c>
      <c r="AR92" s="74" t="e">
        <f>SUMIFS([1]Input!$M:$M,[1]Input!$A:$A,[1]Comparação!$AP$1,[1]Input!$E:$E,[1]Comparação!$AP$89,[1]Input!$F:$F,[1]Comparação!AP92)</f>
        <v>#VALUE!</v>
      </c>
      <c r="AS92" s="89"/>
      <c r="AT92" s="70" t="s">
        <v>50</v>
      </c>
      <c r="AU92" s="71" t="e">
        <f>SUMIFS([1]Input!$AC:$AC,[1]Input!$A:$A,[1]Comparação!$AT$1,[1]Input!$E:$E,[1]Comparação!$AT$89,[1]Input!$F:$F,[1]Comparação!AT92)</f>
        <v>#VALUE!</v>
      </c>
      <c r="AV92" s="74" t="e">
        <f>SUMIFS([1]Input!$M:$M,[1]Input!$A:$A,[1]Comparação!$AT$1,[1]Input!$E:$E,[1]Comparação!$AT$89,[1]Input!$F:$F,[1]Comparação!AT92)</f>
        <v>#VALUE!</v>
      </c>
      <c r="AW92" s="89"/>
      <c r="AY92" s="70" t="s">
        <v>50</v>
      </c>
      <c r="AZ92" s="68" t="e">
        <f t="shared" si="19"/>
        <v>#DIV/0!</v>
      </c>
      <c r="BA92" s="68" t="e">
        <f t="shared" si="10"/>
        <v>#DIV/0!</v>
      </c>
      <c r="BB92" s="68">
        <f t="shared" si="11"/>
        <v>0</v>
      </c>
      <c r="BC92" s="69" t="e">
        <f t="shared" si="12"/>
        <v>#DIV/0!</v>
      </c>
    </row>
    <row r="93" spans="2:55" hidden="1" outlineLevel="1" x14ac:dyDescent="0.3">
      <c r="B93" s="70" t="s">
        <v>42</v>
      </c>
      <c r="C93" s="71">
        <f>SUMIFS(Input!$AA:$AA,Input!$A:$A,Comparação!$B$1,Input!$E:$E,$B$89,Input!$F:$F,Comparação!B93)</f>
        <v>0</v>
      </c>
      <c r="D93" s="72">
        <f>SUMIFS(Input!$K:$K,Input!$A:$A,Comparação!$B$1,Input!$E:$E,$B$89,Input!$F:$F,B93)</f>
        <v>0</v>
      </c>
      <c r="E93" s="73" t="str">
        <f t="shared" si="41"/>
        <v/>
      </c>
      <c r="F93" s="70" t="s">
        <v>42</v>
      </c>
      <c r="G93" s="71">
        <f>SUMIFS(Input!$AA:$AA,Input!$A:$A,$F$1,Input!$E:$E,$F$89,Input!$F:$F,Comparação!F93)</f>
        <v>0</v>
      </c>
      <c r="H93" s="74">
        <f>SUMIFS(Input!$K:$K,Input!$A:$A,$F$1,Input!$E:$E,$F$89,Input!$F:$F,Comparação!F93)</f>
        <v>0</v>
      </c>
      <c r="I93" s="73" t="str">
        <f t="shared" si="39"/>
        <v/>
      </c>
      <c r="J93" s="70" t="s">
        <v>42</v>
      </c>
      <c r="K93" s="71">
        <f>SUMIFS(Input!$AA:$AA,Input!$A:$A,$J$1,Input!$E:$E,Comparação!$J$89,Input!$F:$F,Comparação!J93)</f>
        <v>0</v>
      </c>
      <c r="L93" s="74">
        <f>SUMIFS(Input!$K:$K,Input!$A:$A,$J$1,Input!$E:$E,$J$89,Input!$F:$F,Comparação!J93)</f>
        <v>0</v>
      </c>
      <c r="M93" s="73" t="str">
        <f t="shared" si="40"/>
        <v/>
      </c>
      <c r="N93" s="70" t="s">
        <v>42</v>
      </c>
      <c r="O93" s="71">
        <f>SUMIFS(Input!$AA:$AA,Input!$A:$A,$N$1,Input!$E:$E,$N$89,Input!$F:$F,Comparação!N93)</f>
        <v>0</v>
      </c>
      <c r="P93" s="74">
        <f>SUMIFS(Input!$K:$K,Input!$A:$A,$N$1,Input!$E:$E,$N$89,Input!$F:$F,Comparação!N93)</f>
        <v>0</v>
      </c>
      <c r="Q93" s="73"/>
      <c r="R93" s="70" t="s">
        <v>42</v>
      </c>
      <c r="S93" s="71">
        <f>SUMIFS(Input!$AA:$AA,Input!$A:$A,$R$1,Input!$E:$E,Comparação!$R$89,Input!$F:$F,Comparação!R93)</f>
        <v>0</v>
      </c>
      <c r="T93" s="74">
        <f>SUMIFS(Input!$K:$K,Input!$A:$A,$R$1,Input!$E:$E,$R$89,Input!$F:$F,Comparação!R93)</f>
        <v>0</v>
      </c>
      <c r="U93" s="89"/>
      <c r="V93" s="70" t="s">
        <v>42</v>
      </c>
      <c r="W93" s="71" t="e">
        <f>SUMIFS([1]Input!$AC:$AC,[1]Input!$A:$A,[1]Comparação!$V$1,[1]Input!$E:$E,[1]Comparação!$V$89,[1]Input!$F:$F,[1]Comparação!V93)</f>
        <v>#VALUE!</v>
      </c>
      <c r="X93" s="74" t="e">
        <f>SUMIFS([1]Input!$M:$M,[1]Input!$A:$A,[1]Comparação!$V$1,[1]Input!$E:$E,[1]Comparação!$V$89,[1]Input!$F:$F,[1]Comparação!V93)</f>
        <v>#VALUE!</v>
      </c>
      <c r="Y93" s="89"/>
      <c r="Z93" s="70" t="s">
        <v>42</v>
      </c>
      <c r="AA93" s="71" t="e">
        <f>SUMIFS([1]Input!$AC:$AC,[1]Input!$A:$A,[1]Comparação!$Z$1,[1]Input!$E:$E,[1]Comparação!$Z$89,[1]Input!$F:$F,[1]Comparação!Z93)</f>
        <v>#VALUE!</v>
      </c>
      <c r="AB93" s="74" t="e">
        <f>SUMIFS([1]Input!$M:$M,[1]Input!$A:$A,[1]Comparação!$Z$1,[1]Input!$E:$E,[1]Comparação!$Z$89,[1]Input!$F:$F,[1]Comparação!Z93)</f>
        <v>#VALUE!</v>
      </c>
      <c r="AC93" s="89"/>
      <c r="AD93" s="70" t="s">
        <v>42</v>
      </c>
      <c r="AE93" s="71" t="e">
        <f>SUMIFS([1]Input!$AC:$AC,[1]Input!$A:$A,[1]Comparação!$AD$1,[1]Input!$E:$E,[1]Comparação!$AD$89,[1]Input!$F:$F,[1]Comparação!AD93)</f>
        <v>#VALUE!</v>
      </c>
      <c r="AF93" s="74" t="e">
        <f>SUMIFS([1]Input!$M:$M,[1]Input!$A:$A,[1]Comparação!$AD$1,[1]Input!$E:$E,[1]Comparação!$AD$89,[1]Input!$F:$F,[1]Comparação!AD93)</f>
        <v>#VALUE!</v>
      </c>
      <c r="AG93" s="89"/>
      <c r="AH93" s="70" t="s">
        <v>42</v>
      </c>
      <c r="AI93" s="71" t="e">
        <f>SUMIFS([1]Input!$AC:$AC,[1]Input!$A:$A,[1]Comparação!$AH$1,[1]Input!$E:$E,[1]Comparação!$AH$89,[1]Input!$F:$F,[1]Comparação!AH93)</f>
        <v>#VALUE!</v>
      </c>
      <c r="AJ93" s="74" t="e">
        <f>SUMIFS([1]Input!$M:$M,[1]Input!$A:$A,[1]Comparação!$AH$1,[1]Input!$E:$E,[1]Comparação!$AH$89,[1]Input!$F:$F,[1]Comparação!AH93)</f>
        <v>#VALUE!</v>
      </c>
      <c r="AK93" s="89"/>
      <c r="AL93" s="70" t="s">
        <v>42</v>
      </c>
      <c r="AM93" s="71" t="e">
        <f>SUMIFS([1]Input!$AC:$AC,[1]Input!$A:$A,[1]Comparação!$AL$1,[1]Input!$E:$E,[1]Comparação!$AL$89,[1]Input!$F:$F,[1]Comparação!AL93)</f>
        <v>#VALUE!</v>
      </c>
      <c r="AN93" s="74" t="e">
        <f>SUMIFS([1]Input!$M:$M,[1]Input!$A:$A,[1]Comparação!$AL$1,[1]Input!$E:$E,[1]Comparação!$AL$89,[1]Input!$F:$F,[1]Comparação!AL93)</f>
        <v>#VALUE!</v>
      </c>
      <c r="AO93" s="89"/>
      <c r="AP93" s="70" t="s">
        <v>42</v>
      </c>
      <c r="AQ93" s="71" t="e">
        <f>SUMIFS([1]Input!$AC:$AC,[1]Input!$A:$A,[1]Comparação!$AP$1,[1]Input!$E:$E,[1]Comparação!$AP$89,[1]Input!$F:$F,[1]Comparação!AP93)</f>
        <v>#VALUE!</v>
      </c>
      <c r="AR93" s="74" t="e">
        <f>SUMIFS([1]Input!$M:$M,[1]Input!$A:$A,[1]Comparação!$AP$1,[1]Input!$E:$E,[1]Comparação!$AP$89,[1]Input!$F:$F,[1]Comparação!AP93)</f>
        <v>#VALUE!</v>
      </c>
      <c r="AS93" s="89"/>
      <c r="AT93" s="70" t="s">
        <v>42</v>
      </c>
      <c r="AU93" s="71" t="e">
        <f>SUMIFS([1]Input!$AC:$AC,[1]Input!$A:$A,[1]Comparação!$AT$1,[1]Input!$E:$E,[1]Comparação!$AT$89,[1]Input!$F:$F,[1]Comparação!AT93)</f>
        <v>#VALUE!</v>
      </c>
      <c r="AV93" s="74" t="e">
        <f>SUMIFS([1]Input!$M:$M,[1]Input!$A:$A,[1]Comparação!$AT$1,[1]Input!$E:$E,[1]Comparação!$AT$89,[1]Input!$F:$F,[1]Comparação!AT93)</f>
        <v>#VALUE!</v>
      </c>
      <c r="AW93" s="89"/>
      <c r="AY93" s="70" t="s">
        <v>42</v>
      </c>
      <c r="AZ93" s="68" t="e">
        <f t="shared" si="19"/>
        <v>#DIV/0!</v>
      </c>
      <c r="BA93" s="68" t="e">
        <f t="shared" si="10"/>
        <v>#DIV/0!</v>
      </c>
      <c r="BB93" s="68">
        <f t="shared" si="11"/>
        <v>0</v>
      </c>
      <c r="BC93" s="69" t="e">
        <f t="shared" si="12"/>
        <v>#DIV/0!</v>
      </c>
    </row>
    <row r="94" spans="2:55" hidden="1" outlineLevel="1" x14ac:dyDescent="0.3">
      <c r="B94" s="70" t="s">
        <v>49</v>
      </c>
      <c r="C94" s="71">
        <f>SUMIFS(Input!$AA:$AA,Input!$A:$A,Comparação!$B$1,Input!$E:$E,$B$89,Input!$F:$F,Comparação!B94)</f>
        <v>0</v>
      </c>
      <c r="D94" s="72">
        <f>SUMIFS(Input!$K:$K,Input!$A:$A,Comparação!$B$1,Input!$E:$E,$B$89,Input!$F:$F,B94)</f>
        <v>0</v>
      </c>
      <c r="E94" s="73" t="str">
        <f t="shared" si="41"/>
        <v/>
      </c>
      <c r="F94" s="70" t="s">
        <v>49</v>
      </c>
      <c r="G94" s="71">
        <f>SUMIFS(Input!$AA:$AA,Input!$A:$A,$F$1,Input!$E:$E,$F$89,Input!$F:$F,Comparação!F94)</f>
        <v>0</v>
      </c>
      <c r="H94" s="74">
        <f>SUMIFS(Input!$K:$K,Input!$A:$A,$F$1,Input!$E:$E,$F$89,Input!$F:$F,Comparação!F94)</f>
        <v>0</v>
      </c>
      <c r="I94" s="73" t="str">
        <f t="shared" si="39"/>
        <v/>
      </c>
      <c r="J94" s="70" t="s">
        <v>49</v>
      </c>
      <c r="K94" s="71">
        <f>SUMIFS(Input!$AA:$AA,Input!$A:$A,$J$1,Input!$E:$E,Comparação!$J$89,Input!$F:$F,Comparação!J94)</f>
        <v>0</v>
      </c>
      <c r="L94" s="74">
        <f>SUMIFS(Input!$K:$K,Input!$A:$A,$J$1,Input!$E:$E,$J$89,Input!$F:$F,Comparação!J94)</f>
        <v>0</v>
      </c>
      <c r="M94" s="73" t="str">
        <f t="shared" si="40"/>
        <v/>
      </c>
      <c r="N94" s="70" t="s">
        <v>49</v>
      </c>
      <c r="O94" s="71">
        <f>SUMIFS(Input!$AA:$AA,Input!$A:$A,$N$1,Input!$E:$E,$N$89,Input!$F:$F,Comparação!N94)</f>
        <v>0</v>
      </c>
      <c r="P94" s="74">
        <f>SUMIFS(Input!$K:$K,Input!$A:$A,$N$1,Input!$E:$E,$N$89,Input!$F:$F,Comparação!N94)</f>
        <v>0</v>
      </c>
      <c r="Q94" s="73"/>
      <c r="R94" s="70" t="s">
        <v>49</v>
      </c>
      <c r="S94" s="71">
        <f>SUMIFS(Input!$AA:$AA,Input!$A:$A,$R$1,Input!$E:$E,Comparação!$R$89,Input!$F:$F,Comparação!R94)</f>
        <v>0</v>
      </c>
      <c r="T94" s="74">
        <f>SUMIFS(Input!$K:$K,Input!$A:$A,$R$1,Input!$E:$E,$R$89,Input!$F:$F,Comparação!R94)</f>
        <v>0</v>
      </c>
      <c r="U94" s="89"/>
      <c r="V94" s="70" t="s">
        <v>49</v>
      </c>
      <c r="W94" s="71" t="e">
        <f>SUMIFS([1]Input!$AC:$AC,[1]Input!$A:$A,[1]Comparação!$V$1,[1]Input!$E:$E,[1]Comparação!$V$89,[1]Input!$F:$F,[1]Comparação!V94)</f>
        <v>#VALUE!</v>
      </c>
      <c r="X94" s="74" t="e">
        <f>SUMIFS([1]Input!$M:$M,[1]Input!$A:$A,[1]Comparação!$V$1,[1]Input!$E:$E,[1]Comparação!$V$89,[1]Input!$F:$F,[1]Comparação!V94)</f>
        <v>#VALUE!</v>
      </c>
      <c r="Y94" s="89"/>
      <c r="Z94" s="70" t="s">
        <v>49</v>
      </c>
      <c r="AA94" s="71" t="e">
        <f>SUMIFS([1]Input!$AC:$AC,[1]Input!$A:$A,[1]Comparação!$Z$1,[1]Input!$E:$E,[1]Comparação!$Z$89,[1]Input!$F:$F,[1]Comparação!Z94)</f>
        <v>#VALUE!</v>
      </c>
      <c r="AB94" s="74" t="e">
        <f>SUMIFS([1]Input!$M:$M,[1]Input!$A:$A,[1]Comparação!$Z$1,[1]Input!$E:$E,[1]Comparação!$Z$89,[1]Input!$F:$F,[1]Comparação!Z94)</f>
        <v>#VALUE!</v>
      </c>
      <c r="AC94" s="89"/>
      <c r="AD94" s="70" t="s">
        <v>49</v>
      </c>
      <c r="AE94" s="71" t="e">
        <f>SUMIFS([1]Input!$AC:$AC,[1]Input!$A:$A,[1]Comparação!$AD$1,[1]Input!$E:$E,[1]Comparação!$AD$89,[1]Input!$F:$F,[1]Comparação!AD94)</f>
        <v>#VALUE!</v>
      </c>
      <c r="AF94" s="74" t="e">
        <f>SUMIFS([1]Input!$M:$M,[1]Input!$A:$A,[1]Comparação!$AD$1,[1]Input!$E:$E,[1]Comparação!$AD$89,[1]Input!$F:$F,[1]Comparação!AD94)</f>
        <v>#VALUE!</v>
      </c>
      <c r="AG94" s="89"/>
      <c r="AH94" s="70" t="s">
        <v>49</v>
      </c>
      <c r="AI94" s="71" t="e">
        <f>SUMIFS([1]Input!$AC:$AC,[1]Input!$A:$A,[1]Comparação!$AH$1,[1]Input!$E:$E,[1]Comparação!$AH$89,[1]Input!$F:$F,[1]Comparação!AH94)</f>
        <v>#VALUE!</v>
      </c>
      <c r="AJ94" s="74" t="e">
        <f>SUMIFS([1]Input!$M:$M,[1]Input!$A:$A,[1]Comparação!$AH$1,[1]Input!$E:$E,[1]Comparação!$AH$89,[1]Input!$F:$F,[1]Comparação!AH94)</f>
        <v>#VALUE!</v>
      </c>
      <c r="AK94" s="89"/>
      <c r="AL94" s="70" t="s">
        <v>49</v>
      </c>
      <c r="AM94" s="71" t="e">
        <f>SUMIFS([1]Input!$AC:$AC,[1]Input!$A:$A,[1]Comparação!$AL$1,[1]Input!$E:$E,[1]Comparação!$AL$89,[1]Input!$F:$F,[1]Comparação!AL94)</f>
        <v>#VALUE!</v>
      </c>
      <c r="AN94" s="74" t="e">
        <f>SUMIFS([1]Input!$M:$M,[1]Input!$A:$A,[1]Comparação!$AL$1,[1]Input!$E:$E,[1]Comparação!$AL$89,[1]Input!$F:$F,[1]Comparação!AL94)</f>
        <v>#VALUE!</v>
      </c>
      <c r="AO94" s="89"/>
      <c r="AP94" s="70" t="s">
        <v>49</v>
      </c>
      <c r="AQ94" s="71" t="e">
        <f>SUMIFS([1]Input!$AC:$AC,[1]Input!$A:$A,[1]Comparação!$AP$1,[1]Input!$E:$E,[1]Comparação!$AP$89,[1]Input!$F:$F,[1]Comparação!AP94)</f>
        <v>#VALUE!</v>
      </c>
      <c r="AR94" s="74" t="e">
        <f>SUMIFS([1]Input!$M:$M,[1]Input!$A:$A,[1]Comparação!$AP$1,[1]Input!$E:$E,[1]Comparação!$AP$89,[1]Input!$F:$F,[1]Comparação!AP94)</f>
        <v>#VALUE!</v>
      </c>
      <c r="AS94" s="89"/>
      <c r="AT94" s="70" t="s">
        <v>49</v>
      </c>
      <c r="AU94" s="71" t="e">
        <f>SUMIFS([1]Input!$AC:$AC,[1]Input!$A:$A,[1]Comparação!$AT$1,[1]Input!$E:$E,[1]Comparação!$AT$89,[1]Input!$F:$F,[1]Comparação!AT94)</f>
        <v>#VALUE!</v>
      </c>
      <c r="AV94" s="74" t="e">
        <f>SUMIFS([1]Input!$M:$M,[1]Input!$A:$A,[1]Comparação!$AT$1,[1]Input!$E:$E,[1]Comparação!$AT$89,[1]Input!$F:$F,[1]Comparação!AT94)</f>
        <v>#VALUE!</v>
      </c>
      <c r="AW94" s="89"/>
      <c r="AY94" s="70" t="s">
        <v>49</v>
      </c>
      <c r="AZ94" s="68" t="e">
        <f t="shared" si="19"/>
        <v>#DIV/0!</v>
      </c>
      <c r="BA94" s="68" t="e">
        <f t="shared" si="10"/>
        <v>#DIV/0!</v>
      </c>
      <c r="BB94" s="68">
        <f t="shared" si="11"/>
        <v>0</v>
      </c>
      <c r="BC94" s="69" t="e">
        <f t="shared" si="12"/>
        <v>#DIV/0!</v>
      </c>
    </row>
    <row r="95" spans="2:55" hidden="1" outlineLevel="1" x14ac:dyDescent="0.3">
      <c r="B95" s="70" t="s">
        <v>53</v>
      </c>
      <c r="C95" s="71">
        <f>SUMIFS(Input!$AA:$AA,Input!$A:$A,Comparação!$B$1,Input!$E:$E,$B$89,Input!$F:$F,Comparação!B95)</f>
        <v>0</v>
      </c>
      <c r="D95" s="72">
        <f>SUMIFS(Input!$K:$K,Input!$A:$A,Comparação!$B$1,Input!$E:$E,$B$89,Input!$F:$F,B95)</f>
        <v>0</v>
      </c>
      <c r="E95" s="73" t="str">
        <f t="shared" si="41"/>
        <v/>
      </c>
      <c r="F95" s="70" t="s">
        <v>53</v>
      </c>
      <c r="G95" s="71">
        <f>SUMIFS(Input!$AA:$AA,Input!$A:$A,$F$1,Input!$E:$E,$F$89,Input!$F:$F,Comparação!F95)</f>
        <v>0</v>
      </c>
      <c r="H95" s="74">
        <f>SUMIFS(Input!$K:$K,Input!$A:$A,$F$1,Input!$E:$E,$F$89,Input!$F:$F,Comparação!F95)</f>
        <v>0</v>
      </c>
      <c r="I95" s="73" t="str">
        <f t="shared" si="39"/>
        <v/>
      </c>
      <c r="J95" s="70" t="s">
        <v>53</v>
      </c>
      <c r="K95" s="71">
        <f>SUMIFS(Input!$AA:$AA,Input!$A:$A,$J$1,Input!$E:$E,Comparação!$J$89,Input!$F:$F,Comparação!J95)</f>
        <v>0</v>
      </c>
      <c r="L95" s="74">
        <f>SUMIFS(Input!$K:$K,Input!$A:$A,$J$1,Input!$E:$E,$J$89,Input!$F:$F,Comparação!J95)</f>
        <v>0</v>
      </c>
      <c r="M95" s="73" t="str">
        <f t="shared" si="40"/>
        <v/>
      </c>
      <c r="N95" s="70" t="s">
        <v>53</v>
      </c>
      <c r="O95" s="71">
        <f>SUMIFS(Input!$AA:$AA,Input!$A:$A,$N$1,Input!$E:$E,$N$89,Input!$F:$F,Comparação!N95)</f>
        <v>0</v>
      </c>
      <c r="P95" s="74">
        <f>SUMIFS(Input!$K:$K,Input!$A:$A,$N$1,Input!$E:$E,$N$89,Input!$F:$F,Comparação!N95)</f>
        <v>0</v>
      </c>
      <c r="Q95" s="73"/>
      <c r="R95" s="70" t="s">
        <v>53</v>
      </c>
      <c r="S95" s="71">
        <f>SUMIFS(Input!$AA:$AA,Input!$A:$A,$R$1,Input!$E:$E,Comparação!$R$89,Input!$F:$F,Comparação!R95)</f>
        <v>0</v>
      </c>
      <c r="T95" s="74">
        <f>SUMIFS(Input!$K:$K,Input!$A:$A,$R$1,Input!$E:$E,$R$89,Input!$F:$F,Comparação!R95)</f>
        <v>0</v>
      </c>
      <c r="U95" s="89"/>
      <c r="V95" s="70" t="s">
        <v>53</v>
      </c>
      <c r="W95" s="71" t="e">
        <f>SUMIFS([1]Input!$AC:$AC,[1]Input!$A:$A,[1]Comparação!$V$1,[1]Input!$E:$E,[1]Comparação!$V$89,[1]Input!$F:$F,[1]Comparação!V95)</f>
        <v>#VALUE!</v>
      </c>
      <c r="X95" s="74" t="e">
        <f>SUMIFS([1]Input!$M:$M,[1]Input!$A:$A,[1]Comparação!$V$1,[1]Input!$E:$E,[1]Comparação!$V$89,[1]Input!$F:$F,[1]Comparação!V95)</f>
        <v>#VALUE!</v>
      </c>
      <c r="Y95" s="89"/>
      <c r="Z95" s="70" t="s">
        <v>53</v>
      </c>
      <c r="AA95" s="71" t="e">
        <f>SUMIFS([1]Input!$AC:$AC,[1]Input!$A:$A,[1]Comparação!$Z$1,[1]Input!$E:$E,[1]Comparação!$Z$89,[1]Input!$F:$F,[1]Comparação!Z95)</f>
        <v>#VALUE!</v>
      </c>
      <c r="AB95" s="74" t="e">
        <f>SUMIFS([1]Input!$M:$M,[1]Input!$A:$A,[1]Comparação!$Z$1,[1]Input!$E:$E,[1]Comparação!$Z$89,[1]Input!$F:$F,[1]Comparação!Z95)</f>
        <v>#VALUE!</v>
      </c>
      <c r="AC95" s="89"/>
      <c r="AD95" s="70" t="s">
        <v>53</v>
      </c>
      <c r="AE95" s="71" t="e">
        <f>SUMIFS([1]Input!$AC:$AC,[1]Input!$A:$A,[1]Comparação!$AD$1,[1]Input!$E:$E,[1]Comparação!$AD$89,[1]Input!$F:$F,[1]Comparação!AD95)</f>
        <v>#VALUE!</v>
      </c>
      <c r="AF95" s="74" t="e">
        <f>SUMIFS([1]Input!$M:$M,[1]Input!$A:$A,[1]Comparação!$AD$1,[1]Input!$E:$E,[1]Comparação!$AD$89,[1]Input!$F:$F,[1]Comparação!AD95)</f>
        <v>#VALUE!</v>
      </c>
      <c r="AG95" s="89"/>
      <c r="AH95" s="70" t="s">
        <v>53</v>
      </c>
      <c r="AI95" s="71" t="e">
        <f>SUMIFS([1]Input!$AC:$AC,[1]Input!$A:$A,[1]Comparação!$AH$1,[1]Input!$E:$E,[1]Comparação!$AH$89,[1]Input!$F:$F,[1]Comparação!AH95)</f>
        <v>#VALUE!</v>
      </c>
      <c r="AJ95" s="74" t="e">
        <f>SUMIFS([1]Input!$M:$M,[1]Input!$A:$A,[1]Comparação!$AH$1,[1]Input!$E:$E,[1]Comparação!$AH$89,[1]Input!$F:$F,[1]Comparação!AH95)</f>
        <v>#VALUE!</v>
      </c>
      <c r="AK95" s="89"/>
      <c r="AL95" s="70" t="s">
        <v>53</v>
      </c>
      <c r="AM95" s="71" t="e">
        <f>SUMIFS([1]Input!$AC:$AC,[1]Input!$A:$A,[1]Comparação!$AL$1,[1]Input!$E:$E,[1]Comparação!$AL$89,[1]Input!$F:$F,[1]Comparação!AL95)</f>
        <v>#VALUE!</v>
      </c>
      <c r="AN95" s="74" t="e">
        <f>SUMIFS([1]Input!$M:$M,[1]Input!$A:$A,[1]Comparação!$AL$1,[1]Input!$E:$E,[1]Comparação!$AL$89,[1]Input!$F:$F,[1]Comparação!AL95)</f>
        <v>#VALUE!</v>
      </c>
      <c r="AO95" s="89"/>
      <c r="AP95" s="70" t="s">
        <v>53</v>
      </c>
      <c r="AQ95" s="71" t="e">
        <f>SUMIFS([1]Input!$AC:$AC,[1]Input!$A:$A,[1]Comparação!$AP$1,[1]Input!$E:$E,[1]Comparação!$AP$89,[1]Input!$F:$F,[1]Comparação!AP95)</f>
        <v>#VALUE!</v>
      </c>
      <c r="AR95" s="74" t="e">
        <f>SUMIFS([1]Input!$M:$M,[1]Input!$A:$A,[1]Comparação!$AP$1,[1]Input!$E:$E,[1]Comparação!$AP$89,[1]Input!$F:$F,[1]Comparação!AP95)</f>
        <v>#VALUE!</v>
      </c>
      <c r="AS95" s="89"/>
      <c r="AT95" s="70" t="s">
        <v>53</v>
      </c>
      <c r="AU95" s="71" t="e">
        <f>SUMIFS([1]Input!$AC:$AC,[1]Input!$A:$A,[1]Comparação!$AT$1,[1]Input!$E:$E,[1]Comparação!$AT$89,[1]Input!$F:$F,[1]Comparação!AT95)</f>
        <v>#VALUE!</v>
      </c>
      <c r="AV95" s="74" t="e">
        <f>SUMIFS([1]Input!$M:$M,[1]Input!$A:$A,[1]Comparação!$AT$1,[1]Input!$E:$E,[1]Comparação!$AT$89,[1]Input!$F:$F,[1]Comparação!AT95)</f>
        <v>#VALUE!</v>
      </c>
      <c r="AW95" s="89"/>
      <c r="AY95" s="70" t="s">
        <v>53</v>
      </c>
      <c r="AZ95" s="68" t="e">
        <f t="shared" si="19"/>
        <v>#DIV/0!</v>
      </c>
      <c r="BA95" s="68" t="e">
        <f t="shared" ref="BA95:BA158" si="42">AVERAGE(Q95,U95,Y95)</f>
        <v>#DIV/0!</v>
      </c>
      <c r="BB95" s="68">
        <f t="shared" ref="BB95:BB158" si="43">AC95</f>
        <v>0</v>
      </c>
      <c r="BC95" s="69" t="e">
        <f t="shared" ref="BC95:BC158" si="44">BB95/AVERAGE(AZ95:BA95)</f>
        <v>#DIV/0!</v>
      </c>
    </row>
    <row r="96" spans="2:55" hidden="1" outlineLevel="1" x14ac:dyDescent="0.3">
      <c r="B96" s="70" t="s">
        <v>27</v>
      </c>
      <c r="C96" s="71">
        <f>SUMIFS(Input!$AA:$AA,Input!$A:$A,Comparação!$B$1,Input!$E:$E,$B$89,Input!$F:$F,Comparação!B96)</f>
        <v>0</v>
      </c>
      <c r="D96" s="72">
        <f>SUMIFS(Input!$K:$K,Input!$A:$A,Comparação!$B$1,Input!$E:$E,$B$89,Input!$F:$F,B96)</f>
        <v>0</v>
      </c>
      <c r="E96" s="73" t="str">
        <f t="shared" si="41"/>
        <v/>
      </c>
      <c r="F96" s="70" t="s">
        <v>27</v>
      </c>
      <c r="G96" s="71">
        <f>SUMIFS(Input!$AA:$AA,Input!$A:$A,$F$1,Input!$E:$E,$F$89,Input!$F:$F,Comparação!F96)</f>
        <v>0</v>
      </c>
      <c r="H96" s="74">
        <f>SUMIFS(Input!$K:$K,Input!$A:$A,$F$1,Input!$E:$E,$F$89,Input!$F:$F,Comparação!F96)</f>
        <v>0</v>
      </c>
      <c r="I96" s="73" t="str">
        <f t="shared" si="39"/>
        <v/>
      </c>
      <c r="J96" s="70" t="s">
        <v>27</v>
      </c>
      <c r="K96" s="71">
        <f>SUMIFS(Input!$AA:$AA,Input!$A:$A,$J$1,Input!$E:$E,Comparação!$J$89,Input!$F:$F,Comparação!J96)</f>
        <v>0</v>
      </c>
      <c r="L96" s="74">
        <f>SUMIFS(Input!$K:$K,Input!$A:$A,$J$1,Input!$E:$E,$J$89,Input!$F:$F,Comparação!J96)</f>
        <v>0</v>
      </c>
      <c r="M96" s="73" t="str">
        <f t="shared" si="40"/>
        <v/>
      </c>
      <c r="N96" s="70" t="s">
        <v>27</v>
      </c>
      <c r="O96" s="71">
        <f>SUMIFS(Input!$AA:$AA,Input!$A:$A,$N$1,Input!$E:$E,$N$89,Input!$F:$F,Comparação!N96)</f>
        <v>0</v>
      </c>
      <c r="P96" s="74">
        <f>SUMIFS(Input!$K:$K,Input!$A:$A,$N$1,Input!$E:$E,$N$89,Input!$F:$F,Comparação!N96)</f>
        <v>0</v>
      </c>
      <c r="Q96" s="73"/>
      <c r="R96" s="70" t="s">
        <v>27</v>
      </c>
      <c r="S96" s="71">
        <f>SUMIFS(Input!$AA:$AA,Input!$A:$A,$R$1,Input!$E:$E,Comparação!$R$89,Input!$F:$F,Comparação!R96)</f>
        <v>0</v>
      </c>
      <c r="T96" s="74">
        <f>SUMIFS(Input!$K:$K,Input!$A:$A,$R$1,Input!$E:$E,$R$89,Input!$F:$F,Comparação!R96)</f>
        <v>0</v>
      </c>
      <c r="U96" s="89"/>
      <c r="V96" s="70" t="s">
        <v>27</v>
      </c>
      <c r="W96" s="71" t="e">
        <f>SUMIFS([1]Input!$AC:$AC,[1]Input!$A:$A,[1]Comparação!$V$1,[1]Input!$E:$E,[1]Comparação!$V$89,[1]Input!$F:$F,[1]Comparação!V96)</f>
        <v>#VALUE!</v>
      </c>
      <c r="X96" s="74" t="e">
        <f>SUMIFS([1]Input!$M:$M,[1]Input!$A:$A,[1]Comparação!$V$1,[1]Input!$E:$E,[1]Comparação!$V$89,[1]Input!$F:$F,[1]Comparação!V96)</f>
        <v>#VALUE!</v>
      </c>
      <c r="Y96" s="89"/>
      <c r="Z96" s="70" t="s">
        <v>27</v>
      </c>
      <c r="AA96" s="71" t="e">
        <f>SUMIFS([1]Input!$AC:$AC,[1]Input!$A:$A,[1]Comparação!$Z$1,[1]Input!$E:$E,[1]Comparação!$Z$89,[1]Input!$F:$F,[1]Comparação!Z96)</f>
        <v>#VALUE!</v>
      </c>
      <c r="AB96" s="74" t="e">
        <f>SUMIFS([1]Input!$M:$M,[1]Input!$A:$A,[1]Comparação!$Z$1,[1]Input!$E:$E,[1]Comparação!$Z$89,[1]Input!$F:$F,[1]Comparação!Z96)</f>
        <v>#VALUE!</v>
      </c>
      <c r="AC96" s="89"/>
      <c r="AD96" s="70" t="s">
        <v>27</v>
      </c>
      <c r="AE96" s="71" t="e">
        <f>SUMIFS([1]Input!$AC:$AC,[1]Input!$A:$A,[1]Comparação!$AD$1,[1]Input!$E:$E,[1]Comparação!$AD$89,[1]Input!$F:$F,[1]Comparação!AD96)</f>
        <v>#VALUE!</v>
      </c>
      <c r="AF96" s="74" t="e">
        <f>SUMIFS([1]Input!$M:$M,[1]Input!$A:$A,[1]Comparação!$AD$1,[1]Input!$E:$E,[1]Comparação!$AD$89,[1]Input!$F:$F,[1]Comparação!AD96)</f>
        <v>#VALUE!</v>
      </c>
      <c r="AG96" s="89"/>
      <c r="AH96" s="70" t="s">
        <v>27</v>
      </c>
      <c r="AI96" s="71" t="e">
        <f>SUMIFS([1]Input!$AC:$AC,[1]Input!$A:$A,[1]Comparação!$AH$1,[1]Input!$E:$E,[1]Comparação!$AH$89,[1]Input!$F:$F,[1]Comparação!AH96)</f>
        <v>#VALUE!</v>
      </c>
      <c r="AJ96" s="74" t="e">
        <f>SUMIFS([1]Input!$M:$M,[1]Input!$A:$A,[1]Comparação!$AH$1,[1]Input!$E:$E,[1]Comparação!$AH$89,[1]Input!$F:$F,[1]Comparação!AH96)</f>
        <v>#VALUE!</v>
      </c>
      <c r="AK96" s="89"/>
      <c r="AL96" s="70" t="s">
        <v>27</v>
      </c>
      <c r="AM96" s="71" t="e">
        <f>SUMIFS([1]Input!$AC:$AC,[1]Input!$A:$A,[1]Comparação!$AL$1,[1]Input!$E:$E,[1]Comparação!$AL$89,[1]Input!$F:$F,[1]Comparação!AL96)</f>
        <v>#VALUE!</v>
      </c>
      <c r="AN96" s="74" t="e">
        <f>SUMIFS([1]Input!$M:$M,[1]Input!$A:$A,[1]Comparação!$AL$1,[1]Input!$E:$E,[1]Comparação!$AL$89,[1]Input!$F:$F,[1]Comparação!AL96)</f>
        <v>#VALUE!</v>
      </c>
      <c r="AO96" s="89"/>
      <c r="AP96" s="70" t="s">
        <v>27</v>
      </c>
      <c r="AQ96" s="71" t="e">
        <f>SUMIFS([1]Input!$AC:$AC,[1]Input!$A:$A,[1]Comparação!$AP$1,[1]Input!$E:$E,[1]Comparação!$AP$89,[1]Input!$F:$F,[1]Comparação!AP96)</f>
        <v>#VALUE!</v>
      </c>
      <c r="AR96" s="74" t="e">
        <f>SUMIFS([1]Input!$M:$M,[1]Input!$A:$A,[1]Comparação!$AP$1,[1]Input!$E:$E,[1]Comparação!$AP$89,[1]Input!$F:$F,[1]Comparação!AP96)</f>
        <v>#VALUE!</v>
      </c>
      <c r="AS96" s="89"/>
      <c r="AT96" s="70" t="s">
        <v>27</v>
      </c>
      <c r="AU96" s="71" t="e">
        <f>SUMIFS([1]Input!$AC:$AC,[1]Input!$A:$A,[1]Comparação!$AT$1,[1]Input!$E:$E,[1]Comparação!$AT$89,[1]Input!$F:$F,[1]Comparação!AT96)</f>
        <v>#VALUE!</v>
      </c>
      <c r="AV96" s="74" t="e">
        <f>SUMIFS([1]Input!$M:$M,[1]Input!$A:$A,[1]Comparação!$AT$1,[1]Input!$E:$E,[1]Comparação!$AT$89,[1]Input!$F:$F,[1]Comparação!AT96)</f>
        <v>#VALUE!</v>
      </c>
      <c r="AW96" s="89"/>
      <c r="AY96" s="70" t="s">
        <v>27</v>
      </c>
      <c r="AZ96" s="68" t="e">
        <f t="shared" ref="AZ96:AZ146" si="45">AVERAGE(E96,I96,M96)</f>
        <v>#DIV/0!</v>
      </c>
      <c r="BA96" s="68" t="e">
        <f t="shared" si="42"/>
        <v>#DIV/0!</v>
      </c>
      <c r="BB96" s="68">
        <f t="shared" si="43"/>
        <v>0</v>
      </c>
      <c r="BC96" s="69" t="e">
        <f t="shared" si="44"/>
        <v>#DIV/0!</v>
      </c>
    </row>
    <row r="97" spans="2:55" hidden="1" outlineLevel="1" x14ac:dyDescent="0.3">
      <c r="B97" s="70" t="s">
        <v>34</v>
      </c>
      <c r="C97" s="71">
        <f>SUMIFS(Input!$AA:$AA,Input!$A:$A,Comparação!$B$1,Input!$E:$E,$B$89,Input!$F:$F,Comparação!B97)</f>
        <v>0</v>
      </c>
      <c r="D97" s="72">
        <f>SUMIFS(Input!$K:$K,Input!$A:$A,Comparação!$B$1,Input!$E:$E,$B$89,Input!$F:$F,B97)</f>
        <v>27319.68</v>
      </c>
      <c r="E97" s="73"/>
      <c r="F97" s="70" t="s">
        <v>34</v>
      </c>
      <c r="G97" s="71">
        <f>SUMIFS(Input!$AA:$AA,Input!$A:$A,$F$1,Input!$E:$E,$F$89,Input!$F:$F,Comparação!F97)</f>
        <v>0</v>
      </c>
      <c r="H97" s="74">
        <f>SUMIFS(Input!$K:$K,Input!$A:$A,$F$1,Input!$E:$E,$F$89,Input!$F:$F,Comparação!F97)</f>
        <v>0</v>
      </c>
      <c r="I97" s="73" t="str">
        <f t="shared" si="39"/>
        <v/>
      </c>
      <c r="J97" s="70" t="s">
        <v>34</v>
      </c>
      <c r="K97" s="71">
        <f>SUMIFS(Input!$AA:$AA,Input!$A:$A,$J$1,Input!$E:$E,Comparação!$J$89,Input!$F:$F,Comparação!J97)</f>
        <v>0</v>
      </c>
      <c r="L97" s="74">
        <f>SUMIFS(Input!$K:$K,Input!$A:$A,$J$1,Input!$E:$E,$J$89,Input!$F:$F,Comparação!J97)</f>
        <v>-33827.760000000002</v>
      </c>
      <c r="M97" s="73" t="e">
        <f t="shared" si="40"/>
        <v>#DIV/0!</v>
      </c>
      <c r="N97" s="70" t="s">
        <v>34</v>
      </c>
      <c r="O97" s="71">
        <f>SUMIFS(Input!$AA:$AA,Input!$A:$A,$N$1,Input!$E:$E,$N$89,Input!$F:$F,Comparação!N97)</f>
        <v>0</v>
      </c>
      <c r="P97" s="74">
        <f>SUMIFS(Input!$K:$K,Input!$A:$A,$N$1,Input!$E:$E,$N$89,Input!$F:$F,Comparação!N97)</f>
        <v>0</v>
      </c>
      <c r="Q97" s="73" t="str">
        <f t="shared" ref="Q97" si="46">IF(P97=0,"",P97/O97)</f>
        <v/>
      </c>
      <c r="R97" s="70" t="s">
        <v>34</v>
      </c>
      <c r="S97" s="71">
        <f>SUMIFS(Input!$AA:$AA,Input!$A:$A,$R$1,Input!$E:$E,Comparação!$R$89,Input!$F:$F,Comparação!R97)</f>
        <v>0</v>
      </c>
      <c r="T97" s="74">
        <f>SUMIFS(Input!$K:$K,Input!$A:$A,$R$1,Input!$E:$E,$R$89,Input!$F:$F,Comparação!R97)</f>
        <v>0</v>
      </c>
      <c r="U97" s="73" t="str">
        <f t="shared" ref="U97" si="47">IF(T97=0,"",T97/S97)</f>
        <v/>
      </c>
      <c r="V97" s="70" t="s">
        <v>34</v>
      </c>
      <c r="W97" s="71" t="e">
        <f>SUMIFS([1]Input!$AC:$AC,[1]Input!$A:$A,[1]Comparação!$V$1,[1]Input!$E:$E,[1]Comparação!$V$89,[1]Input!$F:$F,[1]Comparação!V97)</f>
        <v>#VALUE!</v>
      </c>
      <c r="X97" s="74" t="e">
        <f>SUMIFS([1]Input!$M:$M,[1]Input!$A:$A,[1]Comparação!$V$1,[1]Input!$E:$E,[1]Comparação!$V$89,[1]Input!$F:$F,[1]Comparação!V97)</f>
        <v>#VALUE!</v>
      </c>
      <c r="Y97" s="73" t="e">
        <f>IF(X97=0,"",X97/W97)</f>
        <v>#VALUE!</v>
      </c>
      <c r="Z97" s="70" t="s">
        <v>34</v>
      </c>
      <c r="AA97" s="71" t="e">
        <f>SUMIFS([1]Input!$AC:$AC,[1]Input!$A:$A,[1]Comparação!$Z$1,[1]Input!$E:$E,[1]Comparação!$Z$89,[1]Input!$F:$F,[1]Comparação!Z97)</f>
        <v>#VALUE!</v>
      </c>
      <c r="AB97" s="74" t="e">
        <f>SUMIFS([1]Input!$M:$M,[1]Input!$A:$A,[1]Comparação!$Z$1,[1]Input!$E:$E,[1]Comparação!$Z$89,[1]Input!$F:$F,[1]Comparação!Z97)</f>
        <v>#VALUE!</v>
      </c>
      <c r="AC97" s="89"/>
      <c r="AD97" s="70" t="s">
        <v>34</v>
      </c>
      <c r="AE97" s="71" t="e">
        <f>SUMIFS([1]Input!$AC:$AC,[1]Input!$A:$A,[1]Comparação!$AD$1,[1]Input!$E:$E,[1]Comparação!$AD$89,[1]Input!$F:$F,[1]Comparação!AD97)</f>
        <v>#VALUE!</v>
      </c>
      <c r="AF97" s="74" t="e">
        <f>SUMIFS([1]Input!$M:$M,[1]Input!$A:$A,[1]Comparação!$AD$1,[1]Input!$E:$E,[1]Comparação!$AD$89,[1]Input!$F:$F,[1]Comparação!AD97)</f>
        <v>#VALUE!</v>
      </c>
      <c r="AG97" s="89"/>
      <c r="AH97" s="70" t="s">
        <v>34</v>
      </c>
      <c r="AI97" s="71" t="e">
        <f>SUMIFS([1]Input!$AC:$AC,[1]Input!$A:$A,[1]Comparação!$AH$1,[1]Input!$E:$E,[1]Comparação!$AH$89,[1]Input!$F:$F,[1]Comparação!AH97)</f>
        <v>#VALUE!</v>
      </c>
      <c r="AJ97" s="74" t="e">
        <f>SUMIFS([1]Input!$M:$M,[1]Input!$A:$A,[1]Comparação!$AH$1,[1]Input!$E:$E,[1]Comparação!$AH$89,[1]Input!$F:$F,[1]Comparação!AH97)</f>
        <v>#VALUE!</v>
      </c>
      <c r="AK97" s="89"/>
      <c r="AL97" s="70" t="s">
        <v>34</v>
      </c>
      <c r="AM97" s="71" t="e">
        <f>SUMIFS([1]Input!$AC:$AC,[1]Input!$A:$A,[1]Comparação!$AL$1,[1]Input!$E:$E,[1]Comparação!$AL$89,[1]Input!$F:$F,[1]Comparação!AL97)</f>
        <v>#VALUE!</v>
      </c>
      <c r="AN97" s="74" t="e">
        <f>SUMIFS([1]Input!$M:$M,[1]Input!$A:$A,[1]Comparação!$AL$1,[1]Input!$E:$E,[1]Comparação!$AL$89,[1]Input!$F:$F,[1]Comparação!AL97)</f>
        <v>#VALUE!</v>
      </c>
      <c r="AO97" s="89"/>
      <c r="AP97" s="70" t="s">
        <v>34</v>
      </c>
      <c r="AQ97" s="71" t="e">
        <f>SUMIFS([1]Input!$AC:$AC,[1]Input!$A:$A,[1]Comparação!$AP$1,[1]Input!$E:$E,[1]Comparação!$AP$89,[1]Input!$F:$F,[1]Comparação!AP97)</f>
        <v>#VALUE!</v>
      </c>
      <c r="AR97" s="74" t="e">
        <f>SUMIFS([1]Input!$M:$M,[1]Input!$A:$A,[1]Comparação!$AP$1,[1]Input!$E:$E,[1]Comparação!$AP$89,[1]Input!$F:$F,[1]Comparação!AP97)</f>
        <v>#VALUE!</v>
      </c>
      <c r="AS97" s="89"/>
      <c r="AT97" s="70" t="s">
        <v>34</v>
      </c>
      <c r="AU97" s="71" t="e">
        <f>SUMIFS([1]Input!$AC:$AC,[1]Input!$A:$A,[1]Comparação!$AT$1,[1]Input!$E:$E,[1]Comparação!$AT$89,[1]Input!$F:$F,[1]Comparação!AT97)</f>
        <v>#VALUE!</v>
      </c>
      <c r="AV97" s="74" t="e">
        <f>SUMIFS([1]Input!$M:$M,[1]Input!$A:$A,[1]Comparação!$AT$1,[1]Input!$E:$E,[1]Comparação!$AT$89,[1]Input!$F:$F,[1]Comparação!AT97)</f>
        <v>#VALUE!</v>
      </c>
      <c r="AW97" s="89"/>
      <c r="AY97" s="70" t="s">
        <v>34</v>
      </c>
      <c r="AZ97" s="68" t="e">
        <f t="shared" si="45"/>
        <v>#DIV/0!</v>
      </c>
      <c r="BA97" s="68" t="e">
        <f t="shared" si="42"/>
        <v>#VALUE!</v>
      </c>
      <c r="BB97" s="68">
        <f t="shared" si="43"/>
        <v>0</v>
      </c>
      <c r="BC97" s="69" t="e">
        <f t="shared" si="44"/>
        <v>#DIV/0!</v>
      </c>
    </row>
    <row r="98" spans="2:55" hidden="1" outlineLevel="1" x14ac:dyDescent="0.3">
      <c r="B98" s="70" t="s">
        <v>29</v>
      </c>
      <c r="C98" s="71">
        <f>SUMIFS(Input!$AA:$AA,Input!$A:$A,Comparação!$B$1,Input!$E:$E,$B$89,Input!$F:$F,Comparação!B98)</f>
        <v>0</v>
      </c>
      <c r="D98" s="72">
        <f>SUMIFS(Input!$K:$K,Input!$A:$A,Comparação!$B$1,Input!$E:$E,$B$89,Input!$F:$F,B98)</f>
        <v>0</v>
      </c>
      <c r="E98" s="73" t="str">
        <f t="shared" si="41"/>
        <v/>
      </c>
      <c r="F98" s="70" t="s">
        <v>29</v>
      </c>
      <c r="G98" s="71">
        <f>SUMIFS(Input!$AA:$AA,Input!$A:$A,$F$1,Input!$E:$E,$F$89,Input!$F:$F,Comparação!F98)</f>
        <v>0</v>
      </c>
      <c r="H98" s="74">
        <f>SUMIFS(Input!$K:$K,Input!$A:$A,$F$1,Input!$E:$E,$F$89,Input!$F:$F,Comparação!F98)</f>
        <v>25848.54</v>
      </c>
      <c r="I98" s="73"/>
      <c r="J98" s="70" t="s">
        <v>29</v>
      </c>
      <c r="K98" s="71">
        <f>SUMIFS(Input!$AA:$AA,Input!$A:$A,$J$1,Input!$E:$E,Comparação!$J$89,Input!$F:$F,Comparação!J98)</f>
        <v>0</v>
      </c>
      <c r="L98" s="74">
        <f>SUMIFS(Input!$K:$K,Input!$A:$A,$J$1,Input!$E:$E,$J$89,Input!$F:$F,Comparação!J98)</f>
        <v>125018.4</v>
      </c>
      <c r="M98" s="73" t="e">
        <f t="shared" si="40"/>
        <v>#DIV/0!</v>
      </c>
      <c r="N98" s="70" t="s">
        <v>29</v>
      </c>
      <c r="O98" s="71">
        <f>SUMIFS(Input!$AA:$AA,Input!$A:$A,$N$1,Input!$E:$E,$N$89,Input!$F:$F,Comparação!N98)</f>
        <v>0</v>
      </c>
      <c r="P98" s="74">
        <f>SUMIFS(Input!$K:$K,Input!$A:$A,$N$1,Input!$E:$E,$N$89,Input!$F:$F,Comparação!N98)</f>
        <v>0.2</v>
      </c>
      <c r="Q98" s="73"/>
      <c r="R98" s="70" t="s">
        <v>29</v>
      </c>
      <c r="S98" s="71">
        <f>SUMIFS(Input!$AA:$AA,Input!$A:$A,$R$1,Input!$E:$E,Comparação!$R$89,Input!$F:$F,Comparação!R98)</f>
        <v>0</v>
      </c>
      <c r="T98" s="74">
        <f>SUMIFS(Input!$K:$K,Input!$A:$A,$R$1,Input!$E:$E,$R$89,Input!$F:$F,Comparação!R98)</f>
        <v>0</v>
      </c>
      <c r="U98" s="73"/>
      <c r="V98" s="70" t="s">
        <v>29</v>
      </c>
      <c r="W98" s="71" t="e">
        <f>SUMIFS([1]Input!$AC:$AC,[1]Input!$A:$A,[1]Comparação!$V$1,[1]Input!$E:$E,[1]Comparação!$V$89,[1]Input!$F:$F,[1]Comparação!V98)</f>
        <v>#VALUE!</v>
      </c>
      <c r="X98" s="74" t="e">
        <f>SUMIFS([1]Input!$M:$M,[1]Input!$A:$A,[1]Comparação!$V$1,[1]Input!$E:$E,[1]Comparação!$V$89,[1]Input!$F:$F,[1]Comparação!V98)</f>
        <v>#VALUE!</v>
      </c>
      <c r="Y98" s="73"/>
      <c r="Z98" s="70" t="s">
        <v>29</v>
      </c>
      <c r="AA98" s="71" t="e">
        <f>SUMIFS([1]Input!$AC:$AC,[1]Input!$A:$A,[1]Comparação!$Z$1,[1]Input!$E:$E,[1]Comparação!$Z$89,[1]Input!$F:$F,[1]Comparação!Z98)</f>
        <v>#VALUE!</v>
      </c>
      <c r="AB98" s="74" t="e">
        <f>SUMIFS([1]Input!$M:$M,[1]Input!$A:$A,[1]Comparação!$Z$1,[1]Input!$E:$E,[1]Comparação!$Z$89,[1]Input!$F:$F,[1]Comparação!Z98)</f>
        <v>#VALUE!</v>
      </c>
      <c r="AC98" s="89"/>
      <c r="AD98" s="70" t="s">
        <v>29</v>
      </c>
      <c r="AE98" s="71" t="e">
        <f>SUMIFS([1]Input!$AC:$AC,[1]Input!$A:$A,[1]Comparação!$AD$1,[1]Input!$E:$E,[1]Comparação!$AD$89,[1]Input!$F:$F,[1]Comparação!AD98)</f>
        <v>#VALUE!</v>
      </c>
      <c r="AF98" s="74" t="e">
        <f>SUMIFS([1]Input!$M:$M,[1]Input!$A:$A,[1]Comparação!$AD$1,[1]Input!$E:$E,[1]Comparação!$AD$89,[1]Input!$F:$F,[1]Comparação!AD98)</f>
        <v>#VALUE!</v>
      </c>
      <c r="AG98" s="89"/>
      <c r="AH98" s="70" t="s">
        <v>29</v>
      </c>
      <c r="AI98" s="71" t="e">
        <f>SUMIFS([1]Input!$AC:$AC,[1]Input!$A:$A,[1]Comparação!$AH$1,[1]Input!$E:$E,[1]Comparação!$AH$89,[1]Input!$F:$F,[1]Comparação!AH98)</f>
        <v>#VALUE!</v>
      </c>
      <c r="AJ98" s="74" t="e">
        <f>SUMIFS([1]Input!$M:$M,[1]Input!$A:$A,[1]Comparação!$AH$1,[1]Input!$E:$E,[1]Comparação!$AH$89,[1]Input!$F:$F,[1]Comparação!AH98)</f>
        <v>#VALUE!</v>
      </c>
      <c r="AK98" s="89"/>
      <c r="AL98" s="70" t="s">
        <v>29</v>
      </c>
      <c r="AM98" s="71" t="e">
        <f>SUMIFS([1]Input!$AC:$AC,[1]Input!$A:$A,[1]Comparação!$AL$1,[1]Input!$E:$E,[1]Comparação!$AL$89,[1]Input!$F:$F,[1]Comparação!AL98)</f>
        <v>#VALUE!</v>
      </c>
      <c r="AN98" s="74" t="e">
        <f>SUMIFS([1]Input!$M:$M,[1]Input!$A:$A,[1]Comparação!$AL$1,[1]Input!$E:$E,[1]Comparação!$AL$89,[1]Input!$F:$F,[1]Comparação!AL98)</f>
        <v>#VALUE!</v>
      </c>
      <c r="AO98" s="89"/>
      <c r="AP98" s="70" t="s">
        <v>29</v>
      </c>
      <c r="AQ98" s="71" t="e">
        <f>SUMIFS([1]Input!$AC:$AC,[1]Input!$A:$A,[1]Comparação!$AP$1,[1]Input!$E:$E,[1]Comparação!$AP$89,[1]Input!$F:$F,[1]Comparação!AP98)</f>
        <v>#VALUE!</v>
      </c>
      <c r="AR98" s="74" t="e">
        <f>SUMIFS([1]Input!$M:$M,[1]Input!$A:$A,[1]Comparação!$AP$1,[1]Input!$E:$E,[1]Comparação!$AP$89,[1]Input!$F:$F,[1]Comparação!AP98)</f>
        <v>#VALUE!</v>
      </c>
      <c r="AS98" s="89"/>
      <c r="AT98" s="70" t="s">
        <v>29</v>
      </c>
      <c r="AU98" s="71" t="e">
        <f>SUMIFS([1]Input!$AC:$AC,[1]Input!$A:$A,[1]Comparação!$AT$1,[1]Input!$E:$E,[1]Comparação!$AT$89,[1]Input!$F:$F,[1]Comparação!AT98)</f>
        <v>#VALUE!</v>
      </c>
      <c r="AV98" s="74" t="e">
        <f>SUMIFS([1]Input!$M:$M,[1]Input!$A:$A,[1]Comparação!$AT$1,[1]Input!$E:$E,[1]Comparação!$AT$89,[1]Input!$F:$F,[1]Comparação!AT98)</f>
        <v>#VALUE!</v>
      </c>
      <c r="AW98" s="89"/>
      <c r="AY98" s="70" t="s">
        <v>29</v>
      </c>
      <c r="AZ98" s="68" t="e">
        <f t="shared" si="45"/>
        <v>#DIV/0!</v>
      </c>
      <c r="BA98" s="68" t="e">
        <f t="shared" si="42"/>
        <v>#DIV/0!</v>
      </c>
      <c r="BB98" s="68">
        <f t="shared" si="43"/>
        <v>0</v>
      </c>
      <c r="BC98" s="69" t="e">
        <f t="shared" si="44"/>
        <v>#DIV/0!</v>
      </c>
    </row>
    <row r="99" spans="2:55" hidden="1" outlineLevel="1" x14ac:dyDescent="0.3">
      <c r="B99" s="70" t="s">
        <v>25</v>
      </c>
      <c r="C99" s="71">
        <f>SUMIFS(Input!$AA:$AA,Input!$A:$A,Comparação!$B$1,Input!$E:$E,$B$89,Input!$F:$F,Comparação!B99)</f>
        <v>0</v>
      </c>
      <c r="D99" s="72">
        <f>SUMIFS(Input!$K:$K,Input!$A:$A,Comparação!$B$1,Input!$E:$E,$B$89,Input!$F:$F,B99)</f>
        <v>0</v>
      </c>
      <c r="E99" s="73" t="str">
        <f t="shared" si="41"/>
        <v/>
      </c>
      <c r="F99" s="70" t="s">
        <v>25</v>
      </c>
      <c r="G99" s="71">
        <f>SUMIFS(Input!$AA:$AA,Input!$A:$A,$F$1,Input!$E:$E,$F$89,Input!$F:$F,Comparação!F99)</f>
        <v>0</v>
      </c>
      <c r="H99" s="74">
        <f>SUMIFS(Input!$K:$K,Input!$A:$A,$F$1,Input!$E:$E,$F$89,Input!$F:$F,Comparação!F99)</f>
        <v>0</v>
      </c>
      <c r="I99" s="73" t="str">
        <f t="shared" si="39"/>
        <v/>
      </c>
      <c r="J99" s="70" t="s">
        <v>25</v>
      </c>
      <c r="K99" s="71">
        <f>SUMIFS(Input!$AA:$AA,Input!$A:$A,$J$1,Input!$E:$E,Comparação!$J$89,Input!$F:$F,Comparação!J99)</f>
        <v>0</v>
      </c>
      <c r="L99" s="74">
        <f>SUMIFS(Input!$K:$K,Input!$A:$A,$J$1,Input!$E:$E,$J$89,Input!$F:$F,Comparação!J99)</f>
        <v>0</v>
      </c>
      <c r="M99" s="73" t="str">
        <f t="shared" si="40"/>
        <v/>
      </c>
      <c r="N99" s="70" t="s">
        <v>25</v>
      </c>
      <c r="O99" s="71">
        <f>SUMIFS(Input!$AA:$AA,Input!$A:$A,$N$1,Input!$E:$E,$N$89,Input!$F:$F,Comparação!N99)</f>
        <v>0</v>
      </c>
      <c r="P99" s="74">
        <f>SUMIFS(Input!$K:$K,Input!$A:$A,$N$1,Input!$E:$E,$N$89,Input!$F:$F,Comparação!N99)</f>
        <v>0</v>
      </c>
      <c r="Q99" s="73"/>
      <c r="R99" s="70" t="s">
        <v>25</v>
      </c>
      <c r="S99" s="71">
        <f>SUMIFS(Input!$AA:$AA,Input!$A:$A,$R$1,Input!$E:$E,Comparação!$R$89,Input!$F:$F,Comparação!R99)</f>
        <v>0</v>
      </c>
      <c r="T99" s="74">
        <f>SUMIFS(Input!$K:$K,Input!$A:$A,$R$1,Input!$E:$E,$R$89,Input!$F:$F,Comparação!R99)</f>
        <v>0</v>
      </c>
      <c r="U99" s="89"/>
      <c r="V99" s="70" t="s">
        <v>25</v>
      </c>
      <c r="W99" s="71" t="e">
        <f>SUMIFS([1]Input!$AC:$AC,[1]Input!$A:$A,[1]Comparação!$V$1,[1]Input!$E:$E,[1]Comparação!$V$89,[1]Input!$F:$F,[1]Comparação!V99)</f>
        <v>#VALUE!</v>
      </c>
      <c r="X99" s="74" t="e">
        <f>SUMIFS([1]Input!$M:$M,[1]Input!$A:$A,[1]Comparação!$V$1,[1]Input!$E:$E,[1]Comparação!$V$89,[1]Input!$F:$F,[1]Comparação!V99)</f>
        <v>#VALUE!</v>
      </c>
      <c r="Y99" s="89"/>
      <c r="Z99" s="70" t="s">
        <v>25</v>
      </c>
      <c r="AA99" s="71" t="e">
        <f>SUMIFS([1]Input!$AC:$AC,[1]Input!$A:$A,[1]Comparação!$Z$1,[1]Input!$E:$E,[1]Comparação!$Z$89,[1]Input!$F:$F,[1]Comparação!Z99)</f>
        <v>#VALUE!</v>
      </c>
      <c r="AB99" s="74" t="e">
        <f>SUMIFS([1]Input!$M:$M,[1]Input!$A:$A,[1]Comparação!$Z$1,[1]Input!$E:$E,[1]Comparação!$Z$89,[1]Input!$F:$F,[1]Comparação!Z99)</f>
        <v>#VALUE!</v>
      </c>
      <c r="AC99" s="89"/>
      <c r="AD99" s="70" t="s">
        <v>25</v>
      </c>
      <c r="AE99" s="71" t="e">
        <f>SUMIFS([1]Input!$AC:$AC,[1]Input!$A:$A,[1]Comparação!$AD$1,[1]Input!$E:$E,[1]Comparação!$AD$89,[1]Input!$F:$F,[1]Comparação!AD99)</f>
        <v>#VALUE!</v>
      </c>
      <c r="AF99" s="74" t="e">
        <f>SUMIFS([1]Input!$M:$M,[1]Input!$A:$A,[1]Comparação!$AD$1,[1]Input!$E:$E,[1]Comparação!$AD$89,[1]Input!$F:$F,[1]Comparação!AD99)</f>
        <v>#VALUE!</v>
      </c>
      <c r="AG99" s="89"/>
      <c r="AH99" s="70" t="s">
        <v>25</v>
      </c>
      <c r="AI99" s="71" t="e">
        <f>SUMIFS([1]Input!$AC:$AC,[1]Input!$A:$A,[1]Comparação!$AH$1,[1]Input!$E:$E,[1]Comparação!$AH$89,[1]Input!$F:$F,[1]Comparação!AH99)</f>
        <v>#VALUE!</v>
      </c>
      <c r="AJ99" s="74" t="e">
        <f>SUMIFS([1]Input!$M:$M,[1]Input!$A:$A,[1]Comparação!$AH$1,[1]Input!$E:$E,[1]Comparação!$AH$89,[1]Input!$F:$F,[1]Comparação!AH99)</f>
        <v>#VALUE!</v>
      </c>
      <c r="AK99" s="89"/>
      <c r="AL99" s="70" t="s">
        <v>25</v>
      </c>
      <c r="AM99" s="71" t="e">
        <f>SUMIFS([1]Input!$AC:$AC,[1]Input!$A:$A,[1]Comparação!$AL$1,[1]Input!$E:$E,[1]Comparação!$AL$89,[1]Input!$F:$F,[1]Comparação!AL99)</f>
        <v>#VALUE!</v>
      </c>
      <c r="AN99" s="74" t="e">
        <f>SUMIFS([1]Input!$M:$M,[1]Input!$A:$A,[1]Comparação!$AL$1,[1]Input!$E:$E,[1]Comparação!$AL$89,[1]Input!$F:$F,[1]Comparação!AL99)</f>
        <v>#VALUE!</v>
      </c>
      <c r="AO99" s="89"/>
      <c r="AP99" s="70" t="s">
        <v>25</v>
      </c>
      <c r="AQ99" s="71" t="e">
        <f>SUMIFS([1]Input!$AC:$AC,[1]Input!$A:$A,[1]Comparação!$AP$1,[1]Input!$E:$E,[1]Comparação!$AP$89,[1]Input!$F:$F,[1]Comparação!AP99)</f>
        <v>#VALUE!</v>
      </c>
      <c r="AR99" s="74" t="e">
        <f>SUMIFS([1]Input!$M:$M,[1]Input!$A:$A,[1]Comparação!$AP$1,[1]Input!$E:$E,[1]Comparação!$AP$89,[1]Input!$F:$F,[1]Comparação!AP99)</f>
        <v>#VALUE!</v>
      </c>
      <c r="AS99" s="89"/>
      <c r="AT99" s="70" t="s">
        <v>25</v>
      </c>
      <c r="AU99" s="71" t="e">
        <f>SUMIFS([1]Input!$AC:$AC,[1]Input!$A:$A,[1]Comparação!$AT$1,[1]Input!$E:$E,[1]Comparação!$AT$89,[1]Input!$F:$F,[1]Comparação!AT99)</f>
        <v>#VALUE!</v>
      </c>
      <c r="AV99" s="74" t="e">
        <f>SUMIFS([1]Input!$M:$M,[1]Input!$A:$A,[1]Comparação!$AT$1,[1]Input!$E:$E,[1]Comparação!$AT$89,[1]Input!$F:$F,[1]Comparação!AT99)</f>
        <v>#VALUE!</v>
      </c>
      <c r="AW99" s="89"/>
      <c r="AY99" s="70" t="s">
        <v>25</v>
      </c>
      <c r="AZ99" s="68" t="e">
        <f t="shared" si="45"/>
        <v>#DIV/0!</v>
      </c>
      <c r="BA99" s="68" t="e">
        <f t="shared" si="42"/>
        <v>#DIV/0!</v>
      </c>
      <c r="BB99" s="68">
        <f t="shared" si="43"/>
        <v>0</v>
      </c>
      <c r="BC99" s="69" t="e">
        <f t="shared" si="44"/>
        <v>#DIV/0!</v>
      </c>
    </row>
    <row r="100" spans="2:55" hidden="1" outlineLevel="1" x14ac:dyDescent="0.3">
      <c r="B100" s="70" t="s">
        <v>28</v>
      </c>
      <c r="C100" s="71">
        <f>SUMIFS(Input!$AA:$AA,Input!$A:$A,Comparação!$B$1,Input!$E:$E,$B$89,Input!$F:$F,Comparação!B100)</f>
        <v>0</v>
      </c>
      <c r="D100" s="72">
        <f>SUMIFS(Input!$K:$K,Input!$A:$A,Comparação!$B$1,Input!$E:$E,$B$89,Input!$F:$F,B100)</f>
        <v>43020</v>
      </c>
      <c r="E100" s="73"/>
      <c r="F100" s="70" t="s">
        <v>28</v>
      </c>
      <c r="G100" s="71">
        <f>SUMIFS(Input!$AA:$AA,Input!$A:$A,$F$1,Input!$E:$E,$F$89,Input!$F:$F,Comparação!F100)</f>
        <v>0</v>
      </c>
      <c r="H100" s="74">
        <f>SUMIFS(Input!$K:$K,Input!$A:$A,$F$1,Input!$E:$E,$F$89,Input!$F:$F,Comparação!F100)</f>
        <v>0</v>
      </c>
      <c r="I100" s="73" t="str">
        <f t="shared" si="39"/>
        <v/>
      </c>
      <c r="J100" s="70" t="s">
        <v>28</v>
      </c>
      <c r="K100" s="71">
        <f>SUMIFS(Input!$AA:$AA,Input!$A:$A,$J$1,Input!$E:$E,Comparação!$J$89,Input!$F:$F,Comparação!J100)</f>
        <v>0</v>
      </c>
      <c r="L100" s="74">
        <f>SUMIFS(Input!$K:$K,Input!$A:$A,$J$1,Input!$E:$E,$J$89,Input!$F:$F,Comparação!J100)</f>
        <v>0</v>
      </c>
      <c r="M100" s="73" t="str">
        <f t="shared" si="40"/>
        <v/>
      </c>
      <c r="N100" s="70" t="s">
        <v>28</v>
      </c>
      <c r="O100" s="71">
        <f>SUMIFS(Input!$AA:$AA,Input!$A:$A,$N$1,Input!$E:$E,$N$89,Input!$F:$F,Comparação!N100)</f>
        <v>0</v>
      </c>
      <c r="P100" s="74">
        <f>SUMIFS(Input!$K:$K,Input!$A:$A,$N$1,Input!$E:$E,$N$89,Input!$F:$F,Comparação!N100)</f>
        <v>15470</v>
      </c>
      <c r="Q100" s="73"/>
      <c r="R100" s="70" t="s">
        <v>28</v>
      </c>
      <c r="S100" s="71">
        <f>SUMIFS(Input!$AA:$AA,Input!$A:$A,$R$1,Input!$E:$E,Comparação!$R$89,Input!$F:$F,Comparação!R100)</f>
        <v>0</v>
      </c>
      <c r="T100" s="74">
        <f>SUMIFS(Input!$K:$K,Input!$A:$A,$R$1,Input!$E:$E,$R$89,Input!$F:$F,Comparação!R100)</f>
        <v>27280</v>
      </c>
      <c r="U100" s="89"/>
      <c r="V100" s="70" t="s">
        <v>28</v>
      </c>
      <c r="W100" s="71" t="e">
        <f>SUMIFS([1]Input!$AC:$AC,[1]Input!$A:$A,[1]Comparação!$V$1,[1]Input!$E:$E,[1]Comparação!$V$89,[1]Input!$F:$F,[1]Comparação!V100)</f>
        <v>#VALUE!</v>
      </c>
      <c r="X100" s="74" t="e">
        <f>SUMIFS([1]Input!$M:$M,[1]Input!$A:$A,[1]Comparação!$V$1,[1]Input!$E:$E,[1]Comparação!$V$89,[1]Input!$F:$F,[1]Comparação!V100)</f>
        <v>#VALUE!</v>
      </c>
      <c r="Y100" s="89"/>
      <c r="Z100" s="70" t="s">
        <v>28</v>
      </c>
      <c r="AA100" s="71" t="e">
        <f>SUMIFS([1]Input!$AC:$AC,[1]Input!$A:$A,[1]Comparação!$Z$1,[1]Input!$E:$E,[1]Comparação!$Z$89,[1]Input!$F:$F,[1]Comparação!Z100)</f>
        <v>#VALUE!</v>
      </c>
      <c r="AB100" s="74" t="e">
        <f>SUMIFS([1]Input!$M:$M,[1]Input!$A:$A,[1]Comparação!$Z$1,[1]Input!$E:$E,[1]Comparação!$Z$89,[1]Input!$F:$F,[1]Comparação!Z100)</f>
        <v>#VALUE!</v>
      </c>
      <c r="AC100" s="89"/>
      <c r="AD100" s="70" t="s">
        <v>28</v>
      </c>
      <c r="AE100" s="71" t="e">
        <f>SUMIFS([1]Input!$AC:$AC,[1]Input!$A:$A,[1]Comparação!$AD$1,[1]Input!$E:$E,[1]Comparação!$AD$89,[1]Input!$F:$F,[1]Comparação!AD100)</f>
        <v>#VALUE!</v>
      </c>
      <c r="AF100" s="74" t="e">
        <f>SUMIFS([1]Input!$M:$M,[1]Input!$A:$A,[1]Comparação!$AD$1,[1]Input!$E:$E,[1]Comparação!$AD$89,[1]Input!$F:$F,[1]Comparação!AD100)</f>
        <v>#VALUE!</v>
      </c>
      <c r="AG100" s="89"/>
      <c r="AH100" s="70" t="s">
        <v>28</v>
      </c>
      <c r="AI100" s="71" t="e">
        <f>SUMIFS([1]Input!$AC:$AC,[1]Input!$A:$A,[1]Comparação!$AH$1,[1]Input!$E:$E,[1]Comparação!$AH$89,[1]Input!$F:$F,[1]Comparação!AH100)</f>
        <v>#VALUE!</v>
      </c>
      <c r="AJ100" s="74" t="e">
        <f>SUMIFS([1]Input!$M:$M,[1]Input!$A:$A,[1]Comparação!$AH$1,[1]Input!$E:$E,[1]Comparação!$AH$89,[1]Input!$F:$F,[1]Comparação!AH100)</f>
        <v>#VALUE!</v>
      </c>
      <c r="AK100" s="89"/>
      <c r="AL100" s="70" t="s">
        <v>28</v>
      </c>
      <c r="AM100" s="71" t="e">
        <f>SUMIFS([1]Input!$AC:$AC,[1]Input!$A:$A,[1]Comparação!$AL$1,[1]Input!$E:$E,[1]Comparação!$AL$89,[1]Input!$F:$F,[1]Comparação!AL100)</f>
        <v>#VALUE!</v>
      </c>
      <c r="AN100" s="74" t="e">
        <f>SUMIFS([1]Input!$M:$M,[1]Input!$A:$A,[1]Comparação!$AL$1,[1]Input!$E:$E,[1]Comparação!$AL$89,[1]Input!$F:$F,[1]Comparação!AL100)</f>
        <v>#VALUE!</v>
      </c>
      <c r="AO100" s="89"/>
      <c r="AP100" s="70" t="s">
        <v>28</v>
      </c>
      <c r="AQ100" s="71" t="e">
        <f>SUMIFS([1]Input!$AC:$AC,[1]Input!$A:$A,[1]Comparação!$AP$1,[1]Input!$E:$E,[1]Comparação!$AP$89,[1]Input!$F:$F,[1]Comparação!AP100)</f>
        <v>#VALUE!</v>
      </c>
      <c r="AR100" s="74" t="e">
        <f>SUMIFS([1]Input!$M:$M,[1]Input!$A:$A,[1]Comparação!$AP$1,[1]Input!$E:$E,[1]Comparação!$AP$89,[1]Input!$F:$F,[1]Comparação!AP100)</f>
        <v>#VALUE!</v>
      </c>
      <c r="AS100" s="89"/>
      <c r="AT100" s="70" t="s">
        <v>28</v>
      </c>
      <c r="AU100" s="71" t="e">
        <f>SUMIFS([1]Input!$AC:$AC,[1]Input!$A:$A,[1]Comparação!$AT$1,[1]Input!$E:$E,[1]Comparação!$AT$89,[1]Input!$F:$F,[1]Comparação!AT100)</f>
        <v>#VALUE!</v>
      </c>
      <c r="AV100" s="74" t="e">
        <f>SUMIFS([1]Input!$M:$M,[1]Input!$A:$A,[1]Comparação!$AT$1,[1]Input!$E:$E,[1]Comparação!$AT$89,[1]Input!$F:$F,[1]Comparação!AT100)</f>
        <v>#VALUE!</v>
      </c>
      <c r="AW100" s="89"/>
      <c r="AY100" s="70" t="s">
        <v>28</v>
      </c>
      <c r="AZ100" s="68" t="e">
        <f t="shared" si="45"/>
        <v>#DIV/0!</v>
      </c>
      <c r="BA100" s="68" t="e">
        <f t="shared" si="42"/>
        <v>#DIV/0!</v>
      </c>
      <c r="BB100" s="68">
        <f t="shared" si="43"/>
        <v>0</v>
      </c>
      <c r="BC100" s="69" t="e">
        <f t="shared" si="44"/>
        <v>#DIV/0!</v>
      </c>
    </row>
    <row r="101" spans="2:55" hidden="1" outlineLevel="1" x14ac:dyDescent="0.3">
      <c r="B101" s="70" t="s">
        <v>26</v>
      </c>
      <c r="C101" s="71">
        <f>SUMIFS(Input!$AA:$AA,Input!$A:$A,Comparação!$B$1,Input!$E:$E,$B$89,Input!$F:$F,Comparação!B101)</f>
        <v>0</v>
      </c>
      <c r="D101" s="72">
        <f>SUMIFS(Input!$K:$K,Input!$A:$A,Comparação!$B$1,Input!$E:$E,$B$89,Input!$F:$F,B101)</f>
        <v>0</v>
      </c>
      <c r="E101" s="73" t="str">
        <f t="shared" si="41"/>
        <v/>
      </c>
      <c r="F101" s="70" t="s">
        <v>26</v>
      </c>
      <c r="G101" s="71">
        <f>SUMIFS(Input!$AA:$AA,Input!$A:$A,$F$1,Input!$E:$E,$F$89,Input!$F:$F,Comparação!F101)</f>
        <v>0</v>
      </c>
      <c r="H101" s="74">
        <f>SUMIFS(Input!$K:$K,Input!$A:$A,$F$1,Input!$E:$E,$F$89,Input!$F:$F,Comparação!F101)</f>
        <v>0</v>
      </c>
      <c r="I101" s="73" t="str">
        <f t="shared" si="39"/>
        <v/>
      </c>
      <c r="J101" s="70" t="s">
        <v>26</v>
      </c>
      <c r="K101" s="71">
        <f>SUMIFS(Input!$AA:$AA,Input!$A:$A,$J$1,Input!$E:$E,Comparação!$J$89,Input!$F:$F,Comparação!J101)</f>
        <v>0</v>
      </c>
      <c r="L101" s="74">
        <f>SUMIFS(Input!$K:$K,Input!$A:$A,$J$1,Input!$E:$E,$J$89,Input!$F:$F,Comparação!J101)</f>
        <v>0</v>
      </c>
      <c r="M101" s="73" t="str">
        <f t="shared" si="40"/>
        <v/>
      </c>
      <c r="N101" s="70" t="s">
        <v>26</v>
      </c>
      <c r="O101" s="71">
        <f>SUMIFS(Input!$AA:$AA,Input!$A:$A,$N$1,Input!$E:$E,$N$89,Input!$F:$F,Comparação!N101)</f>
        <v>0</v>
      </c>
      <c r="P101" s="74">
        <f>SUMIFS(Input!$K:$K,Input!$A:$A,$N$1,Input!$E:$E,$N$89,Input!$F:$F,Comparação!N101)</f>
        <v>0</v>
      </c>
      <c r="Q101" s="73"/>
      <c r="R101" s="70" t="s">
        <v>26</v>
      </c>
      <c r="S101" s="71">
        <f>SUMIFS(Input!$AA:$AA,Input!$A:$A,$R$1,Input!$E:$E,Comparação!$R$89,Input!$F:$F,Comparação!R101)</f>
        <v>0</v>
      </c>
      <c r="T101" s="74">
        <f>SUMIFS(Input!$K:$K,Input!$A:$A,$R$1,Input!$E:$E,$R$89,Input!$F:$F,Comparação!R101)</f>
        <v>0</v>
      </c>
      <c r="U101" s="89"/>
      <c r="V101" s="70" t="s">
        <v>26</v>
      </c>
      <c r="W101" s="71" t="e">
        <f>SUMIFS([1]Input!$AC:$AC,[1]Input!$A:$A,[1]Comparação!$V$1,[1]Input!$E:$E,[1]Comparação!$V$89,[1]Input!$F:$F,[1]Comparação!V101)</f>
        <v>#VALUE!</v>
      </c>
      <c r="X101" s="74" t="e">
        <f>SUMIFS([1]Input!$M:$M,[1]Input!$A:$A,[1]Comparação!$V$1,[1]Input!$E:$E,[1]Comparação!$V$89,[1]Input!$F:$F,[1]Comparação!V101)</f>
        <v>#VALUE!</v>
      </c>
      <c r="Y101" s="89"/>
      <c r="Z101" s="70" t="s">
        <v>26</v>
      </c>
      <c r="AA101" s="71" t="e">
        <f>SUMIFS([1]Input!$AC:$AC,[1]Input!$A:$A,[1]Comparação!$Z$1,[1]Input!$E:$E,[1]Comparação!$Z$89,[1]Input!$F:$F,[1]Comparação!Z101)</f>
        <v>#VALUE!</v>
      </c>
      <c r="AB101" s="74" t="e">
        <f>SUMIFS([1]Input!$M:$M,[1]Input!$A:$A,[1]Comparação!$Z$1,[1]Input!$E:$E,[1]Comparação!$Z$89,[1]Input!$F:$F,[1]Comparação!Z101)</f>
        <v>#VALUE!</v>
      </c>
      <c r="AC101" s="89"/>
      <c r="AD101" s="70" t="s">
        <v>26</v>
      </c>
      <c r="AE101" s="71" t="e">
        <f>SUMIFS([1]Input!$AC:$AC,[1]Input!$A:$A,[1]Comparação!$AD$1,[1]Input!$E:$E,[1]Comparação!$AD$89,[1]Input!$F:$F,[1]Comparação!AD101)</f>
        <v>#VALUE!</v>
      </c>
      <c r="AF101" s="74" t="e">
        <f>SUMIFS([1]Input!$M:$M,[1]Input!$A:$A,[1]Comparação!$AD$1,[1]Input!$E:$E,[1]Comparação!$AD$89,[1]Input!$F:$F,[1]Comparação!AD101)</f>
        <v>#VALUE!</v>
      </c>
      <c r="AG101" s="89"/>
      <c r="AH101" s="70" t="s">
        <v>26</v>
      </c>
      <c r="AI101" s="71" t="e">
        <f>SUMIFS([1]Input!$AC:$AC,[1]Input!$A:$A,[1]Comparação!$AH$1,[1]Input!$E:$E,[1]Comparação!$AH$89,[1]Input!$F:$F,[1]Comparação!AH101)</f>
        <v>#VALUE!</v>
      </c>
      <c r="AJ101" s="74" t="e">
        <f>SUMIFS([1]Input!$M:$M,[1]Input!$A:$A,[1]Comparação!$AH$1,[1]Input!$E:$E,[1]Comparação!$AH$89,[1]Input!$F:$F,[1]Comparação!AH101)</f>
        <v>#VALUE!</v>
      </c>
      <c r="AK101" s="89"/>
      <c r="AL101" s="70" t="s">
        <v>26</v>
      </c>
      <c r="AM101" s="71" t="e">
        <f>SUMIFS([1]Input!$AC:$AC,[1]Input!$A:$A,[1]Comparação!$AL$1,[1]Input!$E:$E,[1]Comparação!$AL$89,[1]Input!$F:$F,[1]Comparação!AL101)</f>
        <v>#VALUE!</v>
      </c>
      <c r="AN101" s="74" t="e">
        <f>SUMIFS([1]Input!$M:$M,[1]Input!$A:$A,[1]Comparação!$AL$1,[1]Input!$E:$E,[1]Comparação!$AL$89,[1]Input!$F:$F,[1]Comparação!AL101)</f>
        <v>#VALUE!</v>
      </c>
      <c r="AO101" s="89"/>
      <c r="AP101" s="70" t="s">
        <v>26</v>
      </c>
      <c r="AQ101" s="71" t="e">
        <f>SUMIFS([1]Input!$AC:$AC,[1]Input!$A:$A,[1]Comparação!$AP$1,[1]Input!$E:$E,[1]Comparação!$AP$89,[1]Input!$F:$F,[1]Comparação!AP101)</f>
        <v>#VALUE!</v>
      </c>
      <c r="AR101" s="74" t="e">
        <f>SUMIFS([1]Input!$M:$M,[1]Input!$A:$A,[1]Comparação!$AP$1,[1]Input!$E:$E,[1]Comparação!$AP$89,[1]Input!$F:$F,[1]Comparação!AP101)</f>
        <v>#VALUE!</v>
      </c>
      <c r="AS101" s="89"/>
      <c r="AT101" s="70" t="s">
        <v>26</v>
      </c>
      <c r="AU101" s="71" t="e">
        <f>SUMIFS([1]Input!$AC:$AC,[1]Input!$A:$A,[1]Comparação!$AT$1,[1]Input!$E:$E,[1]Comparação!$AT$89,[1]Input!$F:$F,[1]Comparação!AT101)</f>
        <v>#VALUE!</v>
      </c>
      <c r="AV101" s="74" t="e">
        <f>SUMIFS([1]Input!$M:$M,[1]Input!$A:$A,[1]Comparação!$AT$1,[1]Input!$E:$E,[1]Comparação!$AT$89,[1]Input!$F:$F,[1]Comparação!AT101)</f>
        <v>#VALUE!</v>
      </c>
      <c r="AW101" s="89"/>
      <c r="AY101" s="70" t="s">
        <v>26</v>
      </c>
      <c r="AZ101" s="68" t="e">
        <f t="shared" si="45"/>
        <v>#DIV/0!</v>
      </c>
      <c r="BA101" s="68" t="e">
        <f t="shared" si="42"/>
        <v>#DIV/0!</v>
      </c>
      <c r="BB101" s="68">
        <f t="shared" si="43"/>
        <v>0</v>
      </c>
      <c r="BC101" s="69" t="e">
        <f t="shared" si="44"/>
        <v>#DIV/0!</v>
      </c>
    </row>
    <row r="102" spans="2:55" hidden="1" outlineLevel="1" x14ac:dyDescent="0.3">
      <c r="B102" s="70" t="s">
        <v>33</v>
      </c>
      <c r="C102" s="71">
        <f>SUMIFS(Input!$AA:$AA,Input!$A:$A,Comparação!$B$1,Input!$E:$E,$B$89,Input!$F:$F,Comparação!B102)</f>
        <v>0</v>
      </c>
      <c r="D102" s="72">
        <f>SUMIFS(Input!$K:$K,Input!$A:$A,Comparação!$B$1,Input!$E:$E,$B$89,Input!$F:$F,B102)</f>
        <v>0</v>
      </c>
      <c r="E102" s="73" t="str">
        <f t="shared" si="41"/>
        <v/>
      </c>
      <c r="F102" s="70" t="s">
        <v>33</v>
      </c>
      <c r="G102" s="71">
        <f>SUMIFS(Input!$AA:$AA,Input!$A:$A,$F$1,Input!$E:$E,$F$89,Input!$F:$F,Comparação!F102)</f>
        <v>0</v>
      </c>
      <c r="H102" s="74">
        <f>SUMIFS(Input!$K:$K,Input!$A:$A,$F$1,Input!$E:$E,$F$89,Input!$F:$F,Comparação!F102)</f>
        <v>0</v>
      </c>
      <c r="I102" s="73" t="str">
        <f t="shared" si="39"/>
        <v/>
      </c>
      <c r="J102" s="70" t="s">
        <v>33</v>
      </c>
      <c r="K102" s="71">
        <f>SUMIFS(Input!$AA:$AA,Input!$A:$A,$J$1,Input!$E:$E,Comparação!$J$89,Input!$F:$F,Comparação!J102)</f>
        <v>0</v>
      </c>
      <c r="L102" s="74">
        <f>SUMIFS(Input!$K:$K,Input!$A:$A,$J$1,Input!$E:$E,$J$89,Input!$F:$F,Comparação!J102)</f>
        <v>0</v>
      </c>
      <c r="M102" s="73" t="str">
        <f t="shared" si="40"/>
        <v/>
      </c>
      <c r="N102" s="70" t="s">
        <v>33</v>
      </c>
      <c r="O102" s="71">
        <f>SUMIFS(Input!$AA:$AA,Input!$A:$A,$N$1,Input!$E:$E,$N$89,Input!$F:$F,Comparação!N102)</f>
        <v>0</v>
      </c>
      <c r="P102" s="74">
        <f>SUMIFS(Input!$K:$K,Input!$A:$A,$N$1,Input!$E:$E,$N$89,Input!$F:$F,Comparação!N102)</f>
        <v>0</v>
      </c>
      <c r="Q102" s="73"/>
      <c r="R102" s="70" t="s">
        <v>33</v>
      </c>
      <c r="S102" s="71">
        <f>SUMIFS(Input!$AA:$AA,Input!$A:$A,$R$1,Input!$E:$E,Comparação!$R$89,Input!$F:$F,Comparação!R102)</f>
        <v>0</v>
      </c>
      <c r="T102" s="74">
        <f>SUMIFS(Input!$K:$K,Input!$A:$A,$R$1,Input!$E:$E,$R$89,Input!$F:$F,Comparação!R102)</f>
        <v>0</v>
      </c>
      <c r="U102" s="89"/>
      <c r="V102" s="70" t="s">
        <v>33</v>
      </c>
      <c r="W102" s="71" t="e">
        <f>SUMIFS([1]Input!$AC:$AC,[1]Input!$A:$A,[1]Comparação!$V$1,[1]Input!$E:$E,[1]Comparação!$V$89,[1]Input!$F:$F,[1]Comparação!V102)</f>
        <v>#VALUE!</v>
      </c>
      <c r="X102" s="74" t="e">
        <f>SUMIFS([1]Input!$M:$M,[1]Input!$A:$A,[1]Comparação!$V$1,[1]Input!$E:$E,[1]Comparação!$V$89,[1]Input!$F:$F,[1]Comparação!V102)</f>
        <v>#VALUE!</v>
      </c>
      <c r="Y102" s="89"/>
      <c r="Z102" s="70" t="s">
        <v>33</v>
      </c>
      <c r="AA102" s="71" t="e">
        <f>SUMIFS([1]Input!$AC:$AC,[1]Input!$A:$A,[1]Comparação!$Z$1,[1]Input!$E:$E,[1]Comparação!$Z$89,[1]Input!$F:$F,[1]Comparação!Z102)</f>
        <v>#VALUE!</v>
      </c>
      <c r="AB102" s="74" t="e">
        <f>SUMIFS([1]Input!$M:$M,[1]Input!$A:$A,[1]Comparação!$Z$1,[1]Input!$E:$E,[1]Comparação!$Z$89,[1]Input!$F:$F,[1]Comparação!Z102)</f>
        <v>#VALUE!</v>
      </c>
      <c r="AC102" s="89"/>
      <c r="AD102" s="70" t="s">
        <v>33</v>
      </c>
      <c r="AE102" s="71" t="e">
        <f>SUMIFS([1]Input!$AC:$AC,[1]Input!$A:$A,[1]Comparação!$AD$1,[1]Input!$E:$E,[1]Comparação!$AD$89,[1]Input!$F:$F,[1]Comparação!AD102)</f>
        <v>#VALUE!</v>
      </c>
      <c r="AF102" s="74" t="e">
        <f>SUMIFS([1]Input!$M:$M,[1]Input!$A:$A,[1]Comparação!$AD$1,[1]Input!$E:$E,[1]Comparação!$AD$89,[1]Input!$F:$F,[1]Comparação!AD102)</f>
        <v>#VALUE!</v>
      </c>
      <c r="AG102" s="89"/>
      <c r="AH102" s="70" t="s">
        <v>33</v>
      </c>
      <c r="AI102" s="71" t="e">
        <f>SUMIFS([1]Input!$AC:$AC,[1]Input!$A:$A,[1]Comparação!$AH$1,[1]Input!$E:$E,[1]Comparação!$AH$89,[1]Input!$F:$F,[1]Comparação!AH102)</f>
        <v>#VALUE!</v>
      </c>
      <c r="AJ102" s="74" t="e">
        <f>SUMIFS([1]Input!$M:$M,[1]Input!$A:$A,[1]Comparação!$AH$1,[1]Input!$E:$E,[1]Comparação!$AH$89,[1]Input!$F:$F,[1]Comparação!AH102)</f>
        <v>#VALUE!</v>
      </c>
      <c r="AK102" s="89"/>
      <c r="AL102" s="70" t="s">
        <v>33</v>
      </c>
      <c r="AM102" s="71" t="e">
        <f>SUMIFS([1]Input!$AC:$AC,[1]Input!$A:$A,[1]Comparação!$AL$1,[1]Input!$E:$E,[1]Comparação!$AL$89,[1]Input!$F:$F,[1]Comparação!AL102)</f>
        <v>#VALUE!</v>
      </c>
      <c r="AN102" s="74" t="e">
        <f>SUMIFS([1]Input!$M:$M,[1]Input!$A:$A,[1]Comparação!$AL$1,[1]Input!$E:$E,[1]Comparação!$AL$89,[1]Input!$F:$F,[1]Comparação!AL102)</f>
        <v>#VALUE!</v>
      </c>
      <c r="AO102" s="89"/>
      <c r="AP102" s="70" t="s">
        <v>33</v>
      </c>
      <c r="AQ102" s="71" t="e">
        <f>SUMIFS([1]Input!$AC:$AC,[1]Input!$A:$A,[1]Comparação!$AP$1,[1]Input!$E:$E,[1]Comparação!$AP$89,[1]Input!$F:$F,[1]Comparação!AP102)</f>
        <v>#VALUE!</v>
      </c>
      <c r="AR102" s="74" t="e">
        <f>SUMIFS([1]Input!$M:$M,[1]Input!$A:$A,[1]Comparação!$AP$1,[1]Input!$E:$E,[1]Comparação!$AP$89,[1]Input!$F:$F,[1]Comparação!AP102)</f>
        <v>#VALUE!</v>
      </c>
      <c r="AS102" s="89"/>
      <c r="AT102" s="70" t="s">
        <v>33</v>
      </c>
      <c r="AU102" s="71" t="e">
        <f>SUMIFS([1]Input!$AC:$AC,[1]Input!$A:$A,[1]Comparação!$AT$1,[1]Input!$E:$E,[1]Comparação!$AT$89,[1]Input!$F:$F,[1]Comparação!AT102)</f>
        <v>#VALUE!</v>
      </c>
      <c r="AV102" s="74" t="e">
        <f>SUMIFS([1]Input!$M:$M,[1]Input!$A:$A,[1]Comparação!$AT$1,[1]Input!$E:$E,[1]Comparação!$AT$89,[1]Input!$F:$F,[1]Comparação!AT102)</f>
        <v>#VALUE!</v>
      </c>
      <c r="AW102" s="89"/>
      <c r="AY102" s="70" t="s">
        <v>33</v>
      </c>
      <c r="AZ102" s="68" t="e">
        <f t="shared" si="45"/>
        <v>#DIV/0!</v>
      </c>
      <c r="BA102" s="68" t="e">
        <f t="shared" si="42"/>
        <v>#DIV/0!</v>
      </c>
      <c r="BB102" s="68">
        <f t="shared" si="43"/>
        <v>0</v>
      </c>
      <c r="BC102" s="69" t="e">
        <f t="shared" si="44"/>
        <v>#DIV/0!</v>
      </c>
    </row>
    <row r="103" spans="2:55" hidden="1" outlineLevel="1" x14ac:dyDescent="0.3">
      <c r="B103" s="70" t="s">
        <v>235</v>
      </c>
      <c r="C103" s="71">
        <f>SUMIFS(Input!$AA:$AA,Input!$A:$A,Comparação!$B$1,Input!$E:$E,$B$89,Input!$F:$F,Comparação!B103)</f>
        <v>0</v>
      </c>
      <c r="D103" s="72">
        <f>SUMIFS(Input!$K:$K,Input!$A:$A,Comparação!$B$1,Input!$E:$E,$B$89,Input!$F:$F,B103)</f>
        <v>0</v>
      </c>
      <c r="E103" s="73" t="str">
        <f t="shared" si="41"/>
        <v/>
      </c>
      <c r="F103" s="70" t="s">
        <v>235</v>
      </c>
      <c r="G103" s="71">
        <f>SUMIFS(Input!$AA:$AA,Input!$A:$A,$F$1,Input!$E:$E,$F$89,Input!$F:$F,Comparação!F103)</f>
        <v>0</v>
      </c>
      <c r="H103" s="74">
        <f>SUMIFS(Input!$K:$K,Input!$A:$A,$F$1,Input!$E:$E,$F$89,Input!$F:$F,Comparação!F103)</f>
        <v>0</v>
      </c>
      <c r="I103" s="73" t="str">
        <f t="shared" si="39"/>
        <v/>
      </c>
      <c r="J103" s="70" t="s">
        <v>235</v>
      </c>
      <c r="K103" s="71">
        <f>SUMIFS(Input!$AA:$AA,Input!$A:$A,$J$1,Input!$E:$E,Comparação!$J$89,Input!$F:$F,Comparação!J103)</f>
        <v>0</v>
      </c>
      <c r="L103" s="74">
        <f>SUMIFS(Input!$K:$K,Input!$A:$A,$J$1,Input!$E:$E,$J$89,Input!$F:$F,Comparação!J103)</f>
        <v>0</v>
      </c>
      <c r="M103" s="73" t="str">
        <f t="shared" si="40"/>
        <v/>
      </c>
      <c r="N103" s="70" t="s">
        <v>235</v>
      </c>
      <c r="O103" s="71">
        <f>SUMIFS(Input!$AA:$AA,Input!$A:$A,$N$1,Input!$E:$E,$N$89,Input!$F:$F,Comparação!N103)</f>
        <v>0</v>
      </c>
      <c r="P103" s="74">
        <f>SUMIFS(Input!$K:$K,Input!$A:$A,$N$1,Input!$E:$E,$N$89,Input!$F:$F,Comparação!N103)</f>
        <v>0</v>
      </c>
      <c r="Q103" s="73"/>
      <c r="R103" s="70" t="s">
        <v>235</v>
      </c>
      <c r="S103" s="71">
        <f>SUMIFS(Input!$AA:$AA,Input!$A:$A,$R$1,Input!$E:$E,Comparação!$R$89,Input!$F:$F,Comparação!R103)</f>
        <v>0</v>
      </c>
      <c r="T103" s="74">
        <f>SUMIFS(Input!$K:$K,Input!$A:$A,$R$1,Input!$E:$E,$R$89,Input!$F:$F,Comparação!R103)</f>
        <v>0</v>
      </c>
      <c r="U103" s="89"/>
      <c r="V103" s="70" t="s">
        <v>235</v>
      </c>
      <c r="W103" s="71" t="e">
        <f>SUMIFS([1]Input!$AC:$AC,[1]Input!$A:$A,[1]Comparação!$V$1,[1]Input!$E:$E,[1]Comparação!$V$89,[1]Input!$F:$F,[1]Comparação!V103)</f>
        <v>#VALUE!</v>
      </c>
      <c r="X103" s="74" t="e">
        <f>SUMIFS([1]Input!$M:$M,[1]Input!$A:$A,[1]Comparação!$V$1,[1]Input!$E:$E,[1]Comparação!$V$89,[1]Input!$F:$F,[1]Comparação!V103)</f>
        <v>#VALUE!</v>
      </c>
      <c r="Y103" s="89"/>
      <c r="Z103" s="70" t="s">
        <v>235</v>
      </c>
      <c r="AA103" s="71" t="e">
        <f>SUMIFS([1]Input!$AC:$AC,[1]Input!$A:$A,[1]Comparação!$Z$1,[1]Input!$E:$E,[1]Comparação!$Z$89,[1]Input!$F:$F,[1]Comparação!Z103)</f>
        <v>#VALUE!</v>
      </c>
      <c r="AB103" s="74" t="e">
        <f>SUMIFS([1]Input!$M:$M,[1]Input!$A:$A,[1]Comparação!$Z$1,[1]Input!$E:$E,[1]Comparação!$Z$89,[1]Input!$F:$F,[1]Comparação!Z103)</f>
        <v>#VALUE!</v>
      </c>
      <c r="AC103" s="89"/>
      <c r="AD103" s="70" t="s">
        <v>235</v>
      </c>
      <c r="AE103" s="71" t="e">
        <f>SUMIFS([1]Input!$AC:$AC,[1]Input!$A:$A,[1]Comparação!$AD$1,[1]Input!$E:$E,[1]Comparação!$AD$89,[1]Input!$F:$F,[1]Comparação!AD103)</f>
        <v>#VALUE!</v>
      </c>
      <c r="AF103" s="74" t="e">
        <f>SUMIFS([1]Input!$M:$M,[1]Input!$A:$A,[1]Comparação!$AD$1,[1]Input!$E:$E,[1]Comparação!$AD$89,[1]Input!$F:$F,[1]Comparação!AD103)</f>
        <v>#VALUE!</v>
      </c>
      <c r="AG103" s="89"/>
      <c r="AH103" s="70" t="s">
        <v>235</v>
      </c>
      <c r="AI103" s="71" t="e">
        <f>SUMIFS([1]Input!$AC:$AC,[1]Input!$A:$A,[1]Comparação!$AH$1,[1]Input!$E:$E,[1]Comparação!$AH$89,[1]Input!$F:$F,[1]Comparação!AH103)</f>
        <v>#VALUE!</v>
      </c>
      <c r="AJ103" s="74" t="e">
        <f>SUMIFS([1]Input!$M:$M,[1]Input!$A:$A,[1]Comparação!$AH$1,[1]Input!$E:$E,[1]Comparação!$AH$89,[1]Input!$F:$F,[1]Comparação!AH103)</f>
        <v>#VALUE!</v>
      </c>
      <c r="AK103" s="89"/>
      <c r="AL103" s="70" t="s">
        <v>235</v>
      </c>
      <c r="AM103" s="71" t="e">
        <f>SUMIFS([1]Input!$AC:$AC,[1]Input!$A:$A,[1]Comparação!$AL$1,[1]Input!$E:$E,[1]Comparação!$AL$89,[1]Input!$F:$F,[1]Comparação!AL103)</f>
        <v>#VALUE!</v>
      </c>
      <c r="AN103" s="74" t="e">
        <f>SUMIFS([1]Input!$M:$M,[1]Input!$A:$A,[1]Comparação!$AL$1,[1]Input!$E:$E,[1]Comparação!$AL$89,[1]Input!$F:$F,[1]Comparação!AL103)</f>
        <v>#VALUE!</v>
      </c>
      <c r="AO103" s="89"/>
      <c r="AP103" s="70" t="s">
        <v>235</v>
      </c>
      <c r="AQ103" s="71" t="e">
        <f>SUMIFS([1]Input!$AC:$AC,[1]Input!$A:$A,[1]Comparação!$AP$1,[1]Input!$E:$E,[1]Comparação!$AP$89,[1]Input!$F:$F,[1]Comparação!AP103)</f>
        <v>#VALUE!</v>
      </c>
      <c r="AR103" s="74" t="e">
        <f>SUMIFS([1]Input!$M:$M,[1]Input!$A:$A,[1]Comparação!$AP$1,[1]Input!$E:$E,[1]Comparação!$AP$89,[1]Input!$F:$F,[1]Comparação!AP103)</f>
        <v>#VALUE!</v>
      </c>
      <c r="AS103" s="89"/>
      <c r="AT103" s="70" t="s">
        <v>235</v>
      </c>
      <c r="AU103" s="71" t="e">
        <f>SUMIFS([1]Input!$AC:$AC,[1]Input!$A:$A,[1]Comparação!$AT$1,[1]Input!$E:$E,[1]Comparação!$AT$89,[1]Input!$F:$F,[1]Comparação!AT103)</f>
        <v>#VALUE!</v>
      </c>
      <c r="AV103" s="74" t="e">
        <f>SUMIFS([1]Input!$M:$M,[1]Input!$A:$A,[1]Comparação!$AT$1,[1]Input!$E:$E,[1]Comparação!$AT$89,[1]Input!$F:$F,[1]Comparação!AT103)</f>
        <v>#VALUE!</v>
      </c>
      <c r="AW103" s="89"/>
      <c r="AY103" s="70" t="s">
        <v>235</v>
      </c>
      <c r="AZ103" s="68" t="e">
        <f t="shared" si="45"/>
        <v>#DIV/0!</v>
      </c>
      <c r="BA103" s="68" t="e">
        <f t="shared" si="42"/>
        <v>#DIV/0!</v>
      </c>
      <c r="BB103" s="68">
        <f t="shared" si="43"/>
        <v>0</v>
      </c>
      <c r="BC103" s="69" t="e">
        <f t="shared" si="44"/>
        <v>#DIV/0!</v>
      </c>
    </row>
    <row r="104" spans="2:55" hidden="1" outlineLevel="1" x14ac:dyDescent="0.3">
      <c r="B104" s="70" t="s">
        <v>46</v>
      </c>
      <c r="C104" s="71">
        <f>SUMIFS(Input!$AA:$AA,Input!$A:$A,Comparação!$B$1,Input!$E:$E,$B$89,Input!$F:$F,Comparação!B104)</f>
        <v>0</v>
      </c>
      <c r="D104" s="72">
        <f>SUMIFS(Input!$K:$K,Input!$A:$A,Comparação!$B$1,Input!$E:$E,$B$89,Input!$F:$F,B104)</f>
        <v>0</v>
      </c>
      <c r="E104" s="73" t="str">
        <f t="shared" si="41"/>
        <v/>
      </c>
      <c r="F104" s="70" t="s">
        <v>46</v>
      </c>
      <c r="G104" s="71">
        <f>SUMIFS(Input!$AA:$AA,Input!$A:$A,$F$1,Input!$E:$E,$F$89,Input!$F:$F,Comparação!F104)</f>
        <v>0</v>
      </c>
      <c r="H104" s="74">
        <f>SUMIFS(Input!$K:$K,Input!$A:$A,$F$1,Input!$E:$E,$F$89,Input!$F:$F,Comparação!F104)</f>
        <v>0</v>
      </c>
      <c r="I104" s="73" t="str">
        <f t="shared" si="39"/>
        <v/>
      </c>
      <c r="J104" s="70" t="s">
        <v>46</v>
      </c>
      <c r="K104" s="71">
        <f>SUMIFS(Input!$AA:$AA,Input!$A:$A,$J$1,Input!$E:$E,Comparação!$J$89,Input!$F:$F,Comparação!J104)</f>
        <v>0</v>
      </c>
      <c r="L104" s="74">
        <f>SUMIFS(Input!$K:$K,Input!$A:$A,$J$1,Input!$E:$E,$J$89,Input!$F:$F,Comparação!J104)</f>
        <v>0</v>
      </c>
      <c r="M104" s="73" t="str">
        <f t="shared" si="40"/>
        <v/>
      </c>
      <c r="N104" s="70" t="s">
        <v>46</v>
      </c>
      <c r="O104" s="71">
        <f>SUMIFS(Input!$AA:$AA,Input!$A:$A,$N$1,Input!$E:$E,$N$89,Input!$F:$F,Comparação!N104)</f>
        <v>0</v>
      </c>
      <c r="P104" s="74">
        <f>SUMIFS(Input!$K:$K,Input!$A:$A,$N$1,Input!$E:$E,$N$89,Input!$F:$F,Comparação!N104)</f>
        <v>0</v>
      </c>
      <c r="Q104" s="73"/>
      <c r="R104" s="70" t="s">
        <v>46</v>
      </c>
      <c r="S104" s="71">
        <f>SUMIFS(Input!$AA:$AA,Input!$A:$A,$R$1,Input!$E:$E,Comparação!$R$89,Input!$F:$F,Comparação!R104)</f>
        <v>0</v>
      </c>
      <c r="T104" s="74">
        <f>SUMIFS(Input!$K:$K,Input!$A:$A,$R$1,Input!$E:$E,$R$89,Input!$F:$F,Comparação!R104)</f>
        <v>0</v>
      </c>
      <c r="U104" s="89"/>
      <c r="V104" s="70" t="s">
        <v>46</v>
      </c>
      <c r="W104" s="71" t="e">
        <f>SUMIFS([1]Input!$AC:$AC,[1]Input!$A:$A,[1]Comparação!$V$1,[1]Input!$E:$E,[1]Comparação!$V$89,[1]Input!$F:$F,[1]Comparação!V104)</f>
        <v>#VALUE!</v>
      </c>
      <c r="X104" s="74" t="e">
        <f>SUMIFS([1]Input!$M:$M,[1]Input!$A:$A,[1]Comparação!$V$1,[1]Input!$E:$E,[1]Comparação!$V$89,[1]Input!$F:$F,[1]Comparação!V104)</f>
        <v>#VALUE!</v>
      </c>
      <c r="Y104" s="89"/>
      <c r="Z104" s="70" t="s">
        <v>46</v>
      </c>
      <c r="AA104" s="71" t="e">
        <f>SUMIFS([1]Input!$AC:$AC,[1]Input!$A:$A,[1]Comparação!$Z$1,[1]Input!$E:$E,[1]Comparação!$Z$89,[1]Input!$F:$F,[1]Comparação!Z104)</f>
        <v>#VALUE!</v>
      </c>
      <c r="AB104" s="74" t="e">
        <f>SUMIFS([1]Input!$M:$M,[1]Input!$A:$A,[1]Comparação!$Z$1,[1]Input!$E:$E,[1]Comparação!$Z$89,[1]Input!$F:$F,[1]Comparação!Z104)</f>
        <v>#VALUE!</v>
      </c>
      <c r="AC104" s="89"/>
      <c r="AD104" s="70" t="s">
        <v>46</v>
      </c>
      <c r="AE104" s="71" t="e">
        <f>SUMIFS([1]Input!$AC:$AC,[1]Input!$A:$A,[1]Comparação!$AD$1,[1]Input!$E:$E,[1]Comparação!$AD$89,[1]Input!$F:$F,[1]Comparação!AD104)</f>
        <v>#VALUE!</v>
      </c>
      <c r="AF104" s="74" t="e">
        <f>SUMIFS([1]Input!$M:$M,[1]Input!$A:$A,[1]Comparação!$AD$1,[1]Input!$E:$E,[1]Comparação!$AD$89,[1]Input!$F:$F,[1]Comparação!AD104)</f>
        <v>#VALUE!</v>
      </c>
      <c r="AG104" s="89"/>
      <c r="AH104" s="70" t="s">
        <v>46</v>
      </c>
      <c r="AI104" s="71" t="e">
        <f>SUMIFS([1]Input!$AC:$AC,[1]Input!$A:$A,[1]Comparação!$AH$1,[1]Input!$E:$E,[1]Comparação!$AH$89,[1]Input!$F:$F,[1]Comparação!AH104)</f>
        <v>#VALUE!</v>
      </c>
      <c r="AJ104" s="74" t="e">
        <f>SUMIFS([1]Input!$M:$M,[1]Input!$A:$A,[1]Comparação!$AH$1,[1]Input!$E:$E,[1]Comparação!$AH$89,[1]Input!$F:$F,[1]Comparação!AH104)</f>
        <v>#VALUE!</v>
      </c>
      <c r="AK104" s="89"/>
      <c r="AL104" s="70" t="s">
        <v>46</v>
      </c>
      <c r="AM104" s="71" t="e">
        <f>SUMIFS([1]Input!$AC:$AC,[1]Input!$A:$A,[1]Comparação!$AL$1,[1]Input!$E:$E,[1]Comparação!$AL$89,[1]Input!$F:$F,[1]Comparação!AL104)</f>
        <v>#VALUE!</v>
      </c>
      <c r="AN104" s="74" t="e">
        <f>SUMIFS([1]Input!$M:$M,[1]Input!$A:$A,[1]Comparação!$AL$1,[1]Input!$E:$E,[1]Comparação!$AL$89,[1]Input!$F:$F,[1]Comparação!AL104)</f>
        <v>#VALUE!</v>
      </c>
      <c r="AO104" s="89"/>
      <c r="AP104" s="70" t="s">
        <v>46</v>
      </c>
      <c r="AQ104" s="71" t="e">
        <f>SUMIFS([1]Input!$AC:$AC,[1]Input!$A:$A,[1]Comparação!$AP$1,[1]Input!$E:$E,[1]Comparação!$AP$89,[1]Input!$F:$F,[1]Comparação!AP104)</f>
        <v>#VALUE!</v>
      </c>
      <c r="AR104" s="74" t="e">
        <f>SUMIFS([1]Input!$M:$M,[1]Input!$A:$A,[1]Comparação!$AP$1,[1]Input!$E:$E,[1]Comparação!$AP$89,[1]Input!$F:$F,[1]Comparação!AP104)</f>
        <v>#VALUE!</v>
      </c>
      <c r="AS104" s="89"/>
      <c r="AT104" s="70" t="s">
        <v>46</v>
      </c>
      <c r="AU104" s="71" t="e">
        <f>SUMIFS([1]Input!$AC:$AC,[1]Input!$A:$A,[1]Comparação!$AT$1,[1]Input!$E:$E,[1]Comparação!$AT$89,[1]Input!$F:$F,[1]Comparação!AT104)</f>
        <v>#VALUE!</v>
      </c>
      <c r="AV104" s="74" t="e">
        <f>SUMIFS([1]Input!$M:$M,[1]Input!$A:$A,[1]Comparação!$AT$1,[1]Input!$E:$E,[1]Comparação!$AT$89,[1]Input!$F:$F,[1]Comparação!AT104)</f>
        <v>#VALUE!</v>
      </c>
      <c r="AW104" s="89"/>
      <c r="AY104" s="70" t="s">
        <v>46</v>
      </c>
      <c r="AZ104" s="68" t="e">
        <f t="shared" si="45"/>
        <v>#DIV/0!</v>
      </c>
      <c r="BA104" s="68" t="e">
        <f t="shared" si="42"/>
        <v>#DIV/0!</v>
      </c>
      <c r="BB104" s="68">
        <f t="shared" si="43"/>
        <v>0</v>
      </c>
      <c r="BC104" s="69" t="e">
        <f t="shared" si="44"/>
        <v>#DIV/0!</v>
      </c>
    </row>
    <row r="105" spans="2:55" hidden="1" outlineLevel="1" x14ac:dyDescent="0.3">
      <c r="B105" s="70" t="s">
        <v>44</v>
      </c>
      <c r="C105" s="71">
        <f>SUMIFS(Input!$AA:$AA,Input!$A:$A,Comparação!$B$1,Input!$E:$E,$B$89,Input!$F:$F,Comparação!B105)</f>
        <v>0</v>
      </c>
      <c r="D105" s="72">
        <f>SUMIFS(Input!$K:$K,Input!$A:$A,Comparação!$B$1,Input!$E:$E,$B$89,Input!$F:$F,B105)</f>
        <v>0</v>
      </c>
      <c r="E105" s="73" t="str">
        <f t="shared" si="41"/>
        <v/>
      </c>
      <c r="F105" s="70" t="s">
        <v>44</v>
      </c>
      <c r="G105" s="71">
        <f>SUMIFS(Input!$AA:$AA,Input!$A:$A,$F$1,Input!$E:$E,$F$89,Input!$F:$F,Comparação!F105)</f>
        <v>0</v>
      </c>
      <c r="H105" s="74">
        <f>SUMIFS(Input!$K:$K,Input!$A:$A,$F$1,Input!$E:$E,$F$89,Input!$F:$F,Comparação!F105)</f>
        <v>0</v>
      </c>
      <c r="I105" s="73" t="str">
        <f t="shared" si="39"/>
        <v/>
      </c>
      <c r="J105" s="70" t="s">
        <v>44</v>
      </c>
      <c r="K105" s="71">
        <f>SUMIFS(Input!$AA:$AA,Input!$A:$A,$J$1,Input!$E:$E,Comparação!$J$89,Input!$F:$F,Comparação!J105)</f>
        <v>0</v>
      </c>
      <c r="L105" s="74">
        <f>SUMIFS(Input!$K:$K,Input!$A:$A,$J$1,Input!$E:$E,$J$89,Input!$F:$F,Comparação!J105)</f>
        <v>0</v>
      </c>
      <c r="M105" s="73" t="str">
        <f t="shared" si="40"/>
        <v/>
      </c>
      <c r="N105" s="70" t="s">
        <v>44</v>
      </c>
      <c r="O105" s="71">
        <f>SUMIFS(Input!$AA:$AA,Input!$A:$A,$N$1,Input!$E:$E,$N$89,Input!$F:$F,Comparação!N105)</f>
        <v>0</v>
      </c>
      <c r="P105" s="74">
        <f>SUMIFS(Input!$K:$K,Input!$A:$A,$N$1,Input!$E:$E,$N$89,Input!$F:$F,Comparação!N105)</f>
        <v>0</v>
      </c>
      <c r="Q105" s="73"/>
      <c r="R105" s="70" t="s">
        <v>44</v>
      </c>
      <c r="S105" s="71">
        <f>SUMIFS(Input!$AA:$AA,Input!$A:$A,$R$1,Input!$E:$E,Comparação!$R$89,Input!$F:$F,Comparação!R105)</f>
        <v>0</v>
      </c>
      <c r="T105" s="74">
        <f>SUMIFS(Input!$K:$K,Input!$A:$A,$R$1,Input!$E:$E,$R$89,Input!$F:$F,Comparação!R105)</f>
        <v>0</v>
      </c>
      <c r="U105" s="89"/>
      <c r="V105" s="70" t="s">
        <v>44</v>
      </c>
      <c r="W105" s="71" t="e">
        <f>SUMIFS([1]Input!$AC:$AC,[1]Input!$A:$A,[1]Comparação!$V$1,[1]Input!$E:$E,[1]Comparação!$V$89,[1]Input!$F:$F,[1]Comparação!V105)</f>
        <v>#VALUE!</v>
      </c>
      <c r="X105" s="74" t="e">
        <f>SUMIFS([1]Input!$M:$M,[1]Input!$A:$A,[1]Comparação!$V$1,[1]Input!$E:$E,[1]Comparação!$V$89,[1]Input!$F:$F,[1]Comparação!V105)</f>
        <v>#VALUE!</v>
      </c>
      <c r="Y105" s="89"/>
      <c r="Z105" s="70" t="s">
        <v>44</v>
      </c>
      <c r="AA105" s="71" t="e">
        <f>SUMIFS([1]Input!$AC:$AC,[1]Input!$A:$A,[1]Comparação!$Z$1,[1]Input!$E:$E,[1]Comparação!$Z$89,[1]Input!$F:$F,[1]Comparação!Z105)</f>
        <v>#VALUE!</v>
      </c>
      <c r="AB105" s="74" t="e">
        <f>SUMIFS([1]Input!$M:$M,[1]Input!$A:$A,[1]Comparação!$Z$1,[1]Input!$E:$E,[1]Comparação!$Z$89,[1]Input!$F:$F,[1]Comparação!Z105)</f>
        <v>#VALUE!</v>
      </c>
      <c r="AC105" s="89"/>
      <c r="AD105" s="70" t="s">
        <v>44</v>
      </c>
      <c r="AE105" s="71" t="e">
        <f>SUMIFS([1]Input!$AC:$AC,[1]Input!$A:$A,[1]Comparação!$AD$1,[1]Input!$E:$E,[1]Comparação!$AD$89,[1]Input!$F:$F,[1]Comparação!AD105)</f>
        <v>#VALUE!</v>
      </c>
      <c r="AF105" s="74" t="e">
        <f>SUMIFS([1]Input!$M:$M,[1]Input!$A:$A,[1]Comparação!$AD$1,[1]Input!$E:$E,[1]Comparação!$AD$89,[1]Input!$F:$F,[1]Comparação!AD105)</f>
        <v>#VALUE!</v>
      </c>
      <c r="AG105" s="89"/>
      <c r="AH105" s="70" t="s">
        <v>44</v>
      </c>
      <c r="AI105" s="71" t="e">
        <f>SUMIFS([1]Input!$AC:$AC,[1]Input!$A:$A,[1]Comparação!$AH$1,[1]Input!$E:$E,[1]Comparação!$AH$89,[1]Input!$F:$F,[1]Comparação!AH105)</f>
        <v>#VALUE!</v>
      </c>
      <c r="AJ105" s="74" t="e">
        <f>SUMIFS([1]Input!$M:$M,[1]Input!$A:$A,[1]Comparação!$AH$1,[1]Input!$E:$E,[1]Comparação!$AH$89,[1]Input!$F:$F,[1]Comparação!AH105)</f>
        <v>#VALUE!</v>
      </c>
      <c r="AK105" s="89"/>
      <c r="AL105" s="70" t="s">
        <v>44</v>
      </c>
      <c r="AM105" s="71" t="e">
        <f>SUMIFS([1]Input!$AC:$AC,[1]Input!$A:$A,[1]Comparação!$AL$1,[1]Input!$E:$E,[1]Comparação!$AL$89,[1]Input!$F:$F,[1]Comparação!AL105)</f>
        <v>#VALUE!</v>
      </c>
      <c r="AN105" s="74" t="e">
        <f>SUMIFS([1]Input!$M:$M,[1]Input!$A:$A,[1]Comparação!$AL$1,[1]Input!$E:$E,[1]Comparação!$AL$89,[1]Input!$F:$F,[1]Comparação!AL105)</f>
        <v>#VALUE!</v>
      </c>
      <c r="AO105" s="89"/>
      <c r="AP105" s="70" t="s">
        <v>44</v>
      </c>
      <c r="AQ105" s="71" t="e">
        <f>SUMIFS([1]Input!$AC:$AC,[1]Input!$A:$A,[1]Comparação!$AP$1,[1]Input!$E:$E,[1]Comparação!$AP$89,[1]Input!$F:$F,[1]Comparação!AP105)</f>
        <v>#VALUE!</v>
      </c>
      <c r="AR105" s="74" t="e">
        <f>SUMIFS([1]Input!$M:$M,[1]Input!$A:$A,[1]Comparação!$AP$1,[1]Input!$E:$E,[1]Comparação!$AP$89,[1]Input!$F:$F,[1]Comparação!AP105)</f>
        <v>#VALUE!</v>
      </c>
      <c r="AS105" s="89"/>
      <c r="AT105" s="70" t="s">
        <v>44</v>
      </c>
      <c r="AU105" s="71" t="e">
        <f>SUMIFS([1]Input!$AC:$AC,[1]Input!$A:$A,[1]Comparação!$AT$1,[1]Input!$E:$E,[1]Comparação!$AT$89,[1]Input!$F:$F,[1]Comparação!AT105)</f>
        <v>#VALUE!</v>
      </c>
      <c r="AV105" s="74" t="e">
        <f>SUMIFS([1]Input!$M:$M,[1]Input!$A:$A,[1]Comparação!$AT$1,[1]Input!$E:$E,[1]Comparação!$AT$89,[1]Input!$F:$F,[1]Comparação!AT105)</f>
        <v>#VALUE!</v>
      </c>
      <c r="AW105" s="89"/>
      <c r="AY105" s="70" t="s">
        <v>44</v>
      </c>
      <c r="AZ105" s="68" t="e">
        <f t="shared" si="45"/>
        <v>#DIV/0!</v>
      </c>
      <c r="BA105" s="68" t="e">
        <f t="shared" si="42"/>
        <v>#DIV/0!</v>
      </c>
      <c r="BB105" s="68">
        <f t="shared" si="43"/>
        <v>0</v>
      </c>
      <c r="BC105" s="69" t="e">
        <f t="shared" si="44"/>
        <v>#DIV/0!</v>
      </c>
    </row>
    <row r="106" spans="2:55" hidden="1" outlineLevel="1" x14ac:dyDescent="0.3">
      <c r="B106" s="70" t="s">
        <v>32</v>
      </c>
      <c r="C106" s="71">
        <f>SUMIFS(Input!$AA:$AA,Input!$A:$A,Comparação!$B$1,Input!$E:$E,$B$89,Input!$F:$F,Comparação!B106)</f>
        <v>0</v>
      </c>
      <c r="D106" s="72">
        <f>SUMIFS(Input!$K:$K,Input!$A:$A,Comparação!$B$1,Input!$E:$E,$B$89,Input!$F:$F,B106)</f>
        <v>0</v>
      </c>
      <c r="E106" s="73" t="str">
        <f t="shared" si="41"/>
        <v/>
      </c>
      <c r="F106" s="70" t="s">
        <v>32</v>
      </c>
      <c r="G106" s="71">
        <f>SUMIFS(Input!$AA:$AA,Input!$A:$A,$F$1,Input!$E:$E,$F$89,Input!$F:$F,Comparação!F106)</f>
        <v>0</v>
      </c>
      <c r="H106" s="74">
        <f>SUMIFS(Input!$K:$K,Input!$A:$A,$F$1,Input!$E:$E,$F$89,Input!$F:$F,Comparação!F106)</f>
        <v>0</v>
      </c>
      <c r="I106" s="73" t="str">
        <f t="shared" si="39"/>
        <v/>
      </c>
      <c r="J106" s="70" t="s">
        <v>32</v>
      </c>
      <c r="K106" s="71">
        <f>SUMIFS(Input!$AA:$AA,Input!$A:$A,$J$1,Input!$E:$E,Comparação!$J$89,Input!$F:$F,Comparação!J106)</f>
        <v>0</v>
      </c>
      <c r="L106" s="74">
        <f>SUMIFS(Input!$K:$K,Input!$A:$A,$J$1,Input!$E:$E,$J$89,Input!$F:$F,Comparação!J106)</f>
        <v>0</v>
      </c>
      <c r="M106" s="73" t="str">
        <f t="shared" si="40"/>
        <v/>
      </c>
      <c r="N106" s="70" t="s">
        <v>32</v>
      </c>
      <c r="O106" s="71">
        <f>SUMIFS(Input!$AA:$AA,Input!$A:$A,$N$1,Input!$E:$E,$N$89,Input!$F:$F,Comparação!N106)</f>
        <v>0</v>
      </c>
      <c r="P106" s="74">
        <f>SUMIFS(Input!$K:$K,Input!$A:$A,$N$1,Input!$E:$E,$N$89,Input!$F:$F,Comparação!N106)</f>
        <v>0</v>
      </c>
      <c r="Q106" s="73"/>
      <c r="R106" s="70" t="s">
        <v>32</v>
      </c>
      <c r="S106" s="71">
        <f>SUMIFS(Input!$AA:$AA,Input!$A:$A,$R$1,Input!$E:$E,Comparação!$R$89,Input!$F:$F,Comparação!R106)</f>
        <v>0</v>
      </c>
      <c r="T106" s="74">
        <f>SUMIFS(Input!$K:$K,Input!$A:$A,$R$1,Input!$E:$E,$R$89,Input!$F:$F,Comparação!R106)</f>
        <v>0</v>
      </c>
      <c r="U106" s="89"/>
      <c r="V106" s="70" t="s">
        <v>32</v>
      </c>
      <c r="W106" s="71" t="e">
        <f>SUMIFS([1]Input!$AC:$AC,[1]Input!$A:$A,[1]Comparação!$V$1,[1]Input!$E:$E,[1]Comparação!$V$89,[1]Input!$F:$F,[1]Comparação!V106)</f>
        <v>#VALUE!</v>
      </c>
      <c r="X106" s="74" t="e">
        <f>SUMIFS([1]Input!$M:$M,[1]Input!$A:$A,[1]Comparação!$V$1,[1]Input!$E:$E,[1]Comparação!$V$89,[1]Input!$F:$F,[1]Comparação!V106)</f>
        <v>#VALUE!</v>
      </c>
      <c r="Y106" s="89"/>
      <c r="Z106" s="70" t="s">
        <v>32</v>
      </c>
      <c r="AA106" s="71" t="e">
        <f>SUMIFS([1]Input!$AC:$AC,[1]Input!$A:$A,[1]Comparação!$Z$1,[1]Input!$E:$E,[1]Comparação!$Z$89,[1]Input!$F:$F,[1]Comparação!Z106)</f>
        <v>#VALUE!</v>
      </c>
      <c r="AB106" s="74" t="e">
        <f>SUMIFS([1]Input!$M:$M,[1]Input!$A:$A,[1]Comparação!$Z$1,[1]Input!$E:$E,[1]Comparação!$Z$89,[1]Input!$F:$F,[1]Comparação!Z106)</f>
        <v>#VALUE!</v>
      </c>
      <c r="AC106" s="89"/>
      <c r="AD106" s="70" t="s">
        <v>32</v>
      </c>
      <c r="AE106" s="71" t="e">
        <f>SUMIFS([1]Input!$AC:$AC,[1]Input!$A:$A,[1]Comparação!$AD$1,[1]Input!$E:$E,[1]Comparação!$AD$89,[1]Input!$F:$F,[1]Comparação!AD106)</f>
        <v>#VALUE!</v>
      </c>
      <c r="AF106" s="74" t="e">
        <f>SUMIFS([1]Input!$M:$M,[1]Input!$A:$A,[1]Comparação!$AD$1,[1]Input!$E:$E,[1]Comparação!$AD$89,[1]Input!$F:$F,[1]Comparação!AD106)</f>
        <v>#VALUE!</v>
      </c>
      <c r="AG106" s="89"/>
      <c r="AH106" s="70" t="s">
        <v>32</v>
      </c>
      <c r="AI106" s="71" t="e">
        <f>SUMIFS([1]Input!$AC:$AC,[1]Input!$A:$A,[1]Comparação!$AH$1,[1]Input!$E:$E,[1]Comparação!$AH$89,[1]Input!$F:$F,[1]Comparação!AH106)</f>
        <v>#VALUE!</v>
      </c>
      <c r="AJ106" s="74" t="e">
        <f>SUMIFS([1]Input!$M:$M,[1]Input!$A:$A,[1]Comparação!$AH$1,[1]Input!$E:$E,[1]Comparação!$AH$89,[1]Input!$F:$F,[1]Comparação!AH106)</f>
        <v>#VALUE!</v>
      </c>
      <c r="AK106" s="89"/>
      <c r="AL106" s="70" t="s">
        <v>32</v>
      </c>
      <c r="AM106" s="71" t="e">
        <f>SUMIFS([1]Input!$AC:$AC,[1]Input!$A:$A,[1]Comparação!$AL$1,[1]Input!$E:$E,[1]Comparação!$AL$89,[1]Input!$F:$F,[1]Comparação!AL106)</f>
        <v>#VALUE!</v>
      </c>
      <c r="AN106" s="74" t="e">
        <f>SUMIFS([1]Input!$M:$M,[1]Input!$A:$A,[1]Comparação!$AL$1,[1]Input!$E:$E,[1]Comparação!$AL$89,[1]Input!$F:$F,[1]Comparação!AL106)</f>
        <v>#VALUE!</v>
      </c>
      <c r="AO106" s="89"/>
      <c r="AP106" s="70" t="s">
        <v>32</v>
      </c>
      <c r="AQ106" s="71" t="e">
        <f>SUMIFS([1]Input!$AC:$AC,[1]Input!$A:$A,[1]Comparação!$AP$1,[1]Input!$E:$E,[1]Comparação!$AP$89,[1]Input!$F:$F,[1]Comparação!AP106)</f>
        <v>#VALUE!</v>
      </c>
      <c r="AR106" s="74" t="e">
        <f>SUMIFS([1]Input!$M:$M,[1]Input!$A:$A,[1]Comparação!$AP$1,[1]Input!$E:$E,[1]Comparação!$AP$89,[1]Input!$F:$F,[1]Comparação!AP106)</f>
        <v>#VALUE!</v>
      </c>
      <c r="AS106" s="89"/>
      <c r="AT106" s="70" t="s">
        <v>32</v>
      </c>
      <c r="AU106" s="71" t="e">
        <f>SUMIFS([1]Input!$AC:$AC,[1]Input!$A:$A,[1]Comparação!$AT$1,[1]Input!$E:$E,[1]Comparação!$AT$89,[1]Input!$F:$F,[1]Comparação!AT106)</f>
        <v>#VALUE!</v>
      </c>
      <c r="AV106" s="74" t="e">
        <f>SUMIFS([1]Input!$M:$M,[1]Input!$A:$A,[1]Comparação!$AT$1,[1]Input!$E:$E,[1]Comparação!$AT$89,[1]Input!$F:$F,[1]Comparação!AT106)</f>
        <v>#VALUE!</v>
      </c>
      <c r="AW106" s="89"/>
      <c r="AY106" s="70" t="s">
        <v>32</v>
      </c>
      <c r="AZ106" s="68" t="e">
        <f t="shared" si="45"/>
        <v>#DIV/0!</v>
      </c>
      <c r="BA106" s="68" t="e">
        <f t="shared" si="42"/>
        <v>#DIV/0!</v>
      </c>
      <c r="BB106" s="68">
        <f t="shared" si="43"/>
        <v>0</v>
      </c>
      <c r="BC106" s="69" t="e">
        <f t="shared" si="44"/>
        <v>#DIV/0!</v>
      </c>
    </row>
    <row r="107" spans="2:55" hidden="1" outlineLevel="1" x14ac:dyDescent="0.3">
      <c r="B107" s="70" t="s">
        <v>51</v>
      </c>
      <c r="C107" s="71">
        <f>SUMIFS(Input!$AA:$AA,Input!$A:$A,Comparação!$B$1,Input!$E:$E,$B$89,Input!$F:$F,Comparação!B107)</f>
        <v>0</v>
      </c>
      <c r="D107" s="72">
        <f>SUMIFS(Input!$K:$K,Input!$A:$A,Comparação!$B$1,Input!$E:$E,$B$89,Input!$F:$F,B107)</f>
        <v>0</v>
      </c>
      <c r="E107" s="73" t="str">
        <f t="shared" si="41"/>
        <v/>
      </c>
      <c r="F107" s="70" t="s">
        <v>51</v>
      </c>
      <c r="G107" s="71">
        <f>SUMIFS(Input!$AA:$AA,Input!$A:$A,$F$1,Input!$E:$E,$F$89,Input!$F:$F,Comparação!F107)</f>
        <v>0</v>
      </c>
      <c r="H107" s="74">
        <f>SUMIFS(Input!$K:$K,Input!$A:$A,$F$1,Input!$E:$E,$F$89,Input!$F:$F,Comparação!F107)</f>
        <v>0</v>
      </c>
      <c r="I107" s="73" t="str">
        <f t="shared" si="39"/>
        <v/>
      </c>
      <c r="J107" s="70" t="s">
        <v>51</v>
      </c>
      <c r="K107" s="71">
        <f>SUMIFS(Input!$AA:$AA,Input!$A:$A,$J$1,Input!$E:$E,Comparação!$J$89,Input!$F:$F,Comparação!J107)</f>
        <v>0</v>
      </c>
      <c r="L107" s="74">
        <f>SUMIFS(Input!$K:$K,Input!$A:$A,$J$1,Input!$E:$E,$J$89,Input!$F:$F,Comparação!J107)</f>
        <v>0</v>
      </c>
      <c r="M107" s="73" t="str">
        <f t="shared" si="40"/>
        <v/>
      </c>
      <c r="N107" s="70" t="s">
        <v>51</v>
      </c>
      <c r="O107" s="71">
        <f>SUMIFS(Input!$AA:$AA,Input!$A:$A,$N$1,Input!$E:$E,$N$89,Input!$F:$F,Comparação!N107)</f>
        <v>0</v>
      </c>
      <c r="P107" s="74">
        <f>SUMIFS(Input!$K:$K,Input!$A:$A,$N$1,Input!$E:$E,$N$89,Input!$F:$F,Comparação!N107)</f>
        <v>0</v>
      </c>
      <c r="Q107" s="73"/>
      <c r="R107" s="70" t="s">
        <v>51</v>
      </c>
      <c r="S107" s="71">
        <f>SUMIFS(Input!$AA:$AA,Input!$A:$A,$R$1,Input!$E:$E,Comparação!$R$89,Input!$F:$F,Comparação!R107)</f>
        <v>0</v>
      </c>
      <c r="T107" s="74">
        <f>SUMIFS(Input!$K:$K,Input!$A:$A,$R$1,Input!$E:$E,$R$89,Input!$F:$F,Comparação!R107)</f>
        <v>0</v>
      </c>
      <c r="U107" s="89"/>
      <c r="V107" s="70" t="s">
        <v>51</v>
      </c>
      <c r="W107" s="71" t="e">
        <f>SUMIFS([1]Input!$AC:$AC,[1]Input!$A:$A,[1]Comparação!$V$1,[1]Input!$E:$E,[1]Comparação!$V$89,[1]Input!$F:$F,[1]Comparação!V107)</f>
        <v>#VALUE!</v>
      </c>
      <c r="X107" s="74" t="e">
        <f>SUMIFS([1]Input!$M:$M,[1]Input!$A:$A,[1]Comparação!$V$1,[1]Input!$E:$E,[1]Comparação!$V$89,[1]Input!$F:$F,[1]Comparação!V107)</f>
        <v>#VALUE!</v>
      </c>
      <c r="Y107" s="89"/>
      <c r="Z107" s="70" t="s">
        <v>51</v>
      </c>
      <c r="AA107" s="71" t="e">
        <f>SUMIFS([1]Input!$AC:$AC,[1]Input!$A:$A,[1]Comparação!$Z$1,[1]Input!$E:$E,[1]Comparação!$Z$89,[1]Input!$F:$F,[1]Comparação!Z107)</f>
        <v>#VALUE!</v>
      </c>
      <c r="AB107" s="74" t="e">
        <f>SUMIFS([1]Input!$M:$M,[1]Input!$A:$A,[1]Comparação!$Z$1,[1]Input!$E:$E,[1]Comparação!$Z$89,[1]Input!$F:$F,[1]Comparação!Z107)</f>
        <v>#VALUE!</v>
      </c>
      <c r="AC107" s="89"/>
      <c r="AD107" s="70" t="s">
        <v>51</v>
      </c>
      <c r="AE107" s="71" t="e">
        <f>SUMIFS([1]Input!$AC:$AC,[1]Input!$A:$A,[1]Comparação!$AD$1,[1]Input!$E:$E,[1]Comparação!$AD$89,[1]Input!$F:$F,[1]Comparação!AD107)</f>
        <v>#VALUE!</v>
      </c>
      <c r="AF107" s="74" t="e">
        <f>SUMIFS([1]Input!$M:$M,[1]Input!$A:$A,[1]Comparação!$AD$1,[1]Input!$E:$E,[1]Comparação!$AD$89,[1]Input!$F:$F,[1]Comparação!AD107)</f>
        <v>#VALUE!</v>
      </c>
      <c r="AG107" s="89"/>
      <c r="AH107" s="70" t="s">
        <v>51</v>
      </c>
      <c r="AI107" s="71" t="e">
        <f>SUMIFS([1]Input!$AC:$AC,[1]Input!$A:$A,[1]Comparação!$AH$1,[1]Input!$E:$E,[1]Comparação!$AH$89,[1]Input!$F:$F,[1]Comparação!AH107)</f>
        <v>#VALUE!</v>
      </c>
      <c r="AJ107" s="74" t="e">
        <f>SUMIFS([1]Input!$M:$M,[1]Input!$A:$A,[1]Comparação!$AH$1,[1]Input!$E:$E,[1]Comparação!$AH$89,[1]Input!$F:$F,[1]Comparação!AH107)</f>
        <v>#VALUE!</v>
      </c>
      <c r="AK107" s="89"/>
      <c r="AL107" s="70" t="s">
        <v>51</v>
      </c>
      <c r="AM107" s="71" t="e">
        <f>SUMIFS([1]Input!$AC:$AC,[1]Input!$A:$A,[1]Comparação!$AL$1,[1]Input!$E:$E,[1]Comparação!$AL$89,[1]Input!$F:$F,[1]Comparação!AL107)</f>
        <v>#VALUE!</v>
      </c>
      <c r="AN107" s="74" t="e">
        <f>SUMIFS([1]Input!$M:$M,[1]Input!$A:$A,[1]Comparação!$AL$1,[1]Input!$E:$E,[1]Comparação!$AL$89,[1]Input!$F:$F,[1]Comparação!AL107)</f>
        <v>#VALUE!</v>
      </c>
      <c r="AO107" s="89"/>
      <c r="AP107" s="70" t="s">
        <v>51</v>
      </c>
      <c r="AQ107" s="71" t="e">
        <f>SUMIFS([1]Input!$AC:$AC,[1]Input!$A:$A,[1]Comparação!$AP$1,[1]Input!$E:$E,[1]Comparação!$AP$89,[1]Input!$F:$F,[1]Comparação!AP107)</f>
        <v>#VALUE!</v>
      </c>
      <c r="AR107" s="74" t="e">
        <f>SUMIFS([1]Input!$M:$M,[1]Input!$A:$A,[1]Comparação!$AP$1,[1]Input!$E:$E,[1]Comparação!$AP$89,[1]Input!$F:$F,[1]Comparação!AP107)</f>
        <v>#VALUE!</v>
      </c>
      <c r="AS107" s="89"/>
      <c r="AT107" s="70" t="s">
        <v>51</v>
      </c>
      <c r="AU107" s="71" t="e">
        <f>SUMIFS([1]Input!$AC:$AC,[1]Input!$A:$A,[1]Comparação!$AT$1,[1]Input!$E:$E,[1]Comparação!$AT$89,[1]Input!$F:$F,[1]Comparação!AT107)</f>
        <v>#VALUE!</v>
      </c>
      <c r="AV107" s="74" t="e">
        <f>SUMIFS([1]Input!$M:$M,[1]Input!$A:$A,[1]Comparação!$AT$1,[1]Input!$E:$E,[1]Comparação!$AT$89,[1]Input!$F:$F,[1]Comparação!AT107)</f>
        <v>#VALUE!</v>
      </c>
      <c r="AW107" s="89"/>
      <c r="AY107" s="70" t="s">
        <v>51</v>
      </c>
      <c r="AZ107" s="68" t="e">
        <f t="shared" si="45"/>
        <v>#DIV/0!</v>
      </c>
      <c r="BA107" s="68" t="e">
        <f t="shared" si="42"/>
        <v>#DIV/0!</v>
      </c>
      <c r="BB107" s="68">
        <f t="shared" si="43"/>
        <v>0</v>
      </c>
      <c r="BC107" s="69" t="e">
        <f t="shared" si="44"/>
        <v>#DIV/0!</v>
      </c>
    </row>
    <row r="108" spans="2:55" hidden="1" outlineLevel="1" x14ac:dyDescent="0.3">
      <c r="B108" s="70" t="s">
        <v>36</v>
      </c>
      <c r="C108" s="71">
        <f>SUMIFS(Input!$AA:$AA,Input!$A:$A,Comparação!$B$1,Input!$E:$E,$B$89,Input!$F:$F,Comparação!B108)</f>
        <v>0</v>
      </c>
      <c r="D108" s="72">
        <f>SUMIFS(Input!$K:$K,Input!$A:$A,Comparação!$B$1,Input!$E:$E,$B$89,Input!$F:$F,B108)</f>
        <v>0</v>
      </c>
      <c r="E108" s="73" t="str">
        <f t="shared" si="41"/>
        <v/>
      </c>
      <c r="F108" s="70" t="s">
        <v>36</v>
      </c>
      <c r="G108" s="71">
        <f>SUMIFS(Input!$AA:$AA,Input!$A:$A,$F$1,Input!$E:$E,$F$89,Input!$F:$F,Comparação!F108)</f>
        <v>0</v>
      </c>
      <c r="H108" s="74">
        <f>SUMIFS(Input!$K:$K,Input!$A:$A,$F$1,Input!$E:$E,$F$89,Input!$F:$F,Comparação!F108)</f>
        <v>0</v>
      </c>
      <c r="I108" s="73" t="str">
        <f t="shared" si="39"/>
        <v/>
      </c>
      <c r="J108" s="70" t="s">
        <v>36</v>
      </c>
      <c r="K108" s="71">
        <f>SUMIFS(Input!$AA:$AA,Input!$A:$A,$J$1,Input!$E:$E,Comparação!$J$89,Input!$F:$F,Comparação!J108)</f>
        <v>0</v>
      </c>
      <c r="L108" s="74">
        <f>SUMIFS(Input!$K:$K,Input!$A:$A,$J$1,Input!$E:$E,$J$89,Input!$F:$F,Comparação!J108)</f>
        <v>0</v>
      </c>
      <c r="M108" s="73" t="str">
        <f t="shared" si="40"/>
        <v/>
      </c>
      <c r="N108" s="70" t="s">
        <v>36</v>
      </c>
      <c r="O108" s="71">
        <f>SUMIFS(Input!$AA:$AA,Input!$A:$A,$N$1,Input!$E:$E,$N$89,Input!$F:$F,Comparação!N108)</f>
        <v>0</v>
      </c>
      <c r="P108" s="74">
        <f>SUMIFS(Input!$K:$K,Input!$A:$A,$N$1,Input!$E:$E,$N$89,Input!$F:$F,Comparação!N108)</f>
        <v>0</v>
      </c>
      <c r="Q108" s="73"/>
      <c r="R108" s="70" t="s">
        <v>36</v>
      </c>
      <c r="S108" s="71">
        <f>SUMIFS(Input!$AA:$AA,Input!$A:$A,$R$1,Input!$E:$E,Comparação!$R$89,Input!$F:$F,Comparação!R108)</f>
        <v>0</v>
      </c>
      <c r="T108" s="74">
        <f>SUMIFS(Input!$K:$K,Input!$A:$A,$R$1,Input!$E:$E,$R$89,Input!$F:$F,Comparação!R108)</f>
        <v>0</v>
      </c>
      <c r="U108" s="89"/>
      <c r="V108" s="70" t="s">
        <v>36</v>
      </c>
      <c r="W108" s="71" t="e">
        <f>SUMIFS([1]Input!$AC:$AC,[1]Input!$A:$A,[1]Comparação!$V$1,[1]Input!$E:$E,[1]Comparação!$V$89,[1]Input!$F:$F,[1]Comparação!V108)</f>
        <v>#VALUE!</v>
      </c>
      <c r="X108" s="74" t="e">
        <f>SUMIFS([1]Input!$M:$M,[1]Input!$A:$A,[1]Comparação!$V$1,[1]Input!$E:$E,[1]Comparação!$V$89,[1]Input!$F:$F,[1]Comparação!V108)</f>
        <v>#VALUE!</v>
      </c>
      <c r="Y108" s="89"/>
      <c r="Z108" s="70" t="s">
        <v>36</v>
      </c>
      <c r="AA108" s="71" t="e">
        <f>SUMIFS([1]Input!$AC:$AC,[1]Input!$A:$A,[1]Comparação!$Z$1,[1]Input!$E:$E,[1]Comparação!$Z$89,[1]Input!$F:$F,[1]Comparação!Z108)</f>
        <v>#VALUE!</v>
      </c>
      <c r="AB108" s="74" t="e">
        <f>SUMIFS([1]Input!$M:$M,[1]Input!$A:$A,[1]Comparação!$Z$1,[1]Input!$E:$E,[1]Comparação!$Z$89,[1]Input!$F:$F,[1]Comparação!Z108)</f>
        <v>#VALUE!</v>
      </c>
      <c r="AC108" s="89"/>
      <c r="AD108" s="70" t="s">
        <v>36</v>
      </c>
      <c r="AE108" s="71" t="e">
        <f>SUMIFS([1]Input!$AC:$AC,[1]Input!$A:$A,[1]Comparação!$AD$1,[1]Input!$E:$E,[1]Comparação!$AD$89,[1]Input!$F:$F,[1]Comparação!AD108)</f>
        <v>#VALUE!</v>
      </c>
      <c r="AF108" s="74" t="e">
        <f>SUMIFS([1]Input!$M:$M,[1]Input!$A:$A,[1]Comparação!$AD$1,[1]Input!$E:$E,[1]Comparação!$AD$89,[1]Input!$F:$F,[1]Comparação!AD108)</f>
        <v>#VALUE!</v>
      </c>
      <c r="AG108" s="89"/>
      <c r="AH108" s="70" t="s">
        <v>36</v>
      </c>
      <c r="AI108" s="71" t="e">
        <f>SUMIFS([1]Input!$AC:$AC,[1]Input!$A:$A,[1]Comparação!$AH$1,[1]Input!$E:$E,[1]Comparação!$AH$89,[1]Input!$F:$F,[1]Comparação!AH108)</f>
        <v>#VALUE!</v>
      </c>
      <c r="AJ108" s="74" t="e">
        <f>SUMIFS([1]Input!$M:$M,[1]Input!$A:$A,[1]Comparação!$AH$1,[1]Input!$E:$E,[1]Comparação!$AH$89,[1]Input!$F:$F,[1]Comparação!AH108)</f>
        <v>#VALUE!</v>
      </c>
      <c r="AK108" s="89"/>
      <c r="AL108" s="70" t="s">
        <v>36</v>
      </c>
      <c r="AM108" s="71" t="e">
        <f>SUMIFS([1]Input!$AC:$AC,[1]Input!$A:$A,[1]Comparação!$AL$1,[1]Input!$E:$E,[1]Comparação!$AL$89,[1]Input!$F:$F,[1]Comparação!AL108)</f>
        <v>#VALUE!</v>
      </c>
      <c r="AN108" s="74" t="e">
        <f>SUMIFS([1]Input!$M:$M,[1]Input!$A:$A,[1]Comparação!$AL$1,[1]Input!$E:$E,[1]Comparação!$AL$89,[1]Input!$F:$F,[1]Comparação!AL108)</f>
        <v>#VALUE!</v>
      </c>
      <c r="AO108" s="89"/>
      <c r="AP108" s="70" t="s">
        <v>36</v>
      </c>
      <c r="AQ108" s="71" t="e">
        <f>SUMIFS([1]Input!$AC:$AC,[1]Input!$A:$A,[1]Comparação!$AP$1,[1]Input!$E:$E,[1]Comparação!$AP$89,[1]Input!$F:$F,[1]Comparação!AP108)</f>
        <v>#VALUE!</v>
      </c>
      <c r="AR108" s="74" t="e">
        <f>SUMIFS([1]Input!$M:$M,[1]Input!$A:$A,[1]Comparação!$AP$1,[1]Input!$E:$E,[1]Comparação!$AP$89,[1]Input!$F:$F,[1]Comparação!AP108)</f>
        <v>#VALUE!</v>
      </c>
      <c r="AS108" s="89"/>
      <c r="AT108" s="70" t="s">
        <v>36</v>
      </c>
      <c r="AU108" s="71" t="e">
        <f>SUMIFS([1]Input!$AC:$AC,[1]Input!$A:$A,[1]Comparação!$AT$1,[1]Input!$E:$E,[1]Comparação!$AT$89,[1]Input!$F:$F,[1]Comparação!AT108)</f>
        <v>#VALUE!</v>
      </c>
      <c r="AV108" s="74" t="e">
        <f>SUMIFS([1]Input!$M:$M,[1]Input!$A:$A,[1]Comparação!$AT$1,[1]Input!$E:$E,[1]Comparação!$AT$89,[1]Input!$F:$F,[1]Comparação!AT108)</f>
        <v>#VALUE!</v>
      </c>
      <c r="AW108" s="89"/>
      <c r="AY108" s="70" t="s">
        <v>36</v>
      </c>
      <c r="AZ108" s="68" t="e">
        <f t="shared" si="45"/>
        <v>#DIV/0!</v>
      </c>
      <c r="BA108" s="68" t="e">
        <f t="shared" si="42"/>
        <v>#DIV/0!</v>
      </c>
      <c r="BB108" s="68">
        <f t="shared" si="43"/>
        <v>0</v>
      </c>
      <c r="BC108" s="69" t="e">
        <f t="shared" si="44"/>
        <v>#DIV/0!</v>
      </c>
    </row>
    <row r="109" spans="2:55" hidden="1" outlineLevel="1" x14ac:dyDescent="0.3">
      <c r="B109" s="70" t="s">
        <v>30</v>
      </c>
      <c r="C109" s="71">
        <f>SUMIFS(Input!$AA:$AA,Input!$A:$A,Comparação!$B$1,Input!$E:$E,$B$89,Input!$F:$F,Comparação!B109)</f>
        <v>0</v>
      </c>
      <c r="D109" s="72">
        <f>SUMIFS(Input!$K:$K,Input!$A:$A,Comparação!$B$1,Input!$E:$E,$B$89,Input!$F:$F,B109)</f>
        <v>0</v>
      </c>
      <c r="E109" s="73" t="str">
        <f t="shared" si="41"/>
        <v/>
      </c>
      <c r="F109" s="70" t="s">
        <v>30</v>
      </c>
      <c r="G109" s="71">
        <f>SUMIFS(Input!$AA:$AA,Input!$A:$A,$F$1,Input!$E:$E,$F$89,Input!$F:$F,Comparação!F109)</f>
        <v>0</v>
      </c>
      <c r="H109" s="74">
        <f>SUMIFS(Input!$K:$K,Input!$A:$A,$F$1,Input!$E:$E,$F$89,Input!$F:$F,Comparação!F109)</f>
        <v>0</v>
      </c>
      <c r="I109" s="73" t="str">
        <f t="shared" si="39"/>
        <v/>
      </c>
      <c r="J109" s="70" t="s">
        <v>30</v>
      </c>
      <c r="K109" s="71">
        <f>SUMIFS(Input!$AA:$AA,Input!$A:$A,$J$1,Input!$E:$E,Comparação!$J$89,Input!$F:$F,Comparação!J109)</f>
        <v>0</v>
      </c>
      <c r="L109" s="74">
        <f>SUMIFS(Input!$K:$K,Input!$A:$A,$J$1,Input!$E:$E,$J$89,Input!$F:$F,Comparação!J109)</f>
        <v>0</v>
      </c>
      <c r="M109" s="73" t="str">
        <f t="shared" si="40"/>
        <v/>
      </c>
      <c r="N109" s="70" t="s">
        <v>30</v>
      </c>
      <c r="O109" s="71">
        <f>SUMIFS(Input!$AA:$AA,Input!$A:$A,$N$1,Input!$E:$E,$N$89,Input!$F:$F,Comparação!N109)</f>
        <v>0</v>
      </c>
      <c r="P109" s="74">
        <f>SUMIFS(Input!$K:$K,Input!$A:$A,$N$1,Input!$E:$E,$N$89,Input!$F:$F,Comparação!N109)</f>
        <v>0</v>
      </c>
      <c r="Q109" s="73"/>
      <c r="R109" s="70" t="s">
        <v>30</v>
      </c>
      <c r="S109" s="71">
        <f>SUMIFS(Input!$AA:$AA,Input!$A:$A,$R$1,Input!$E:$E,Comparação!$R$89,Input!$F:$F,Comparação!R109)</f>
        <v>0</v>
      </c>
      <c r="T109" s="74">
        <f>SUMIFS(Input!$K:$K,Input!$A:$A,$R$1,Input!$E:$E,$R$89,Input!$F:$F,Comparação!R109)</f>
        <v>0</v>
      </c>
      <c r="U109" s="89"/>
      <c r="V109" s="70" t="s">
        <v>30</v>
      </c>
      <c r="W109" s="71" t="e">
        <f>SUMIFS([1]Input!$AC:$AC,[1]Input!$A:$A,[1]Comparação!$V$1,[1]Input!$E:$E,[1]Comparação!$V$89,[1]Input!$F:$F,[1]Comparação!V109)</f>
        <v>#VALUE!</v>
      </c>
      <c r="X109" s="74" t="e">
        <f>SUMIFS([1]Input!$M:$M,[1]Input!$A:$A,[1]Comparação!$V$1,[1]Input!$E:$E,[1]Comparação!$V$89,[1]Input!$F:$F,[1]Comparação!V109)</f>
        <v>#VALUE!</v>
      </c>
      <c r="Y109" s="89"/>
      <c r="Z109" s="70" t="s">
        <v>30</v>
      </c>
      <c r="AA109" s="71" t="e">
        <f>SUMIFS([1]Input!$AC:$AC,[1]Input!$A:$A,[1]Comparação!$Z$1,[1]Input!$E:$E,[1]Comparação!$Z$89,[1]Input!$F:$F,[1]Comparação!Z109)</f>
        <v>#VALUE!</v>
      </c>
      <c r="AB109" s="74" t="e">
        <f>SUMIFS([1]Input!$M:$M,[1]Input!$A:$A,[1]Comparação!$Z$1,[1]Input!$E:$E,[1]Comparação!$Z$89,[1]Input!$F:$F,[1]Comparação!Z109)</f>
        <v>#VALUE!</v>
      </c>
      <c r="AC109" s="89"/>
      <c r="AD109" s="70" t="s">
        <v>30</v>
      </c>
      <c r="AE109" s="71" t="e">
        <f>SUMIFS([1]Input!$AC:$AC,[1]Input!$A:$A,[1]Comparação!$AD$1,[1]Input!$E:$E,[1]Comparação!$AD$89,[1]Input!$F:$F,[1]Comparação!AD109)</f>
        <v>#VALUE!</v>
      </c>
      <c r="AF109" s="74" t="e">
        <f>SUMIFS([1]Input!$M:$M,[1]Input!$A:$A,[1]Comparação!$AD$1,[1]Input!$E:$E,[1]Comparação!$AD$89,[1]Input!$F:$F,[1]Comparação!AD109)</f>
        <v>#VALUE!</v>
      </c>
      <c r="AG109" s="89"/>
      <c r="AH109" s="70" t="s">
        <v>30</v>
      </c>
      <c r="AI109" s="71" t="e">
        <f>SUMIFS([1]Input!$AC:$AC,[1]Input!$A:$A,[1]Comparação!$AH$1,[1]Input!$E:$E,[1]Comparação!$AH$89,[1]Input!$F:$F,[1]Comparação!AH109)</f>
        <v>#VALUE!</v>
      </c>
      <c r="AJ109" s="74" t="e">
        <f>SUMIFS([1]Input!$M:$M,[1]Input!$A:$A,[1]Comparação!$AH$1,[1]Input!$E:$E,[1]Comparação!$AH$89,[1]Input!$F:$F,[1]Comparação!AH109)</f>
        <v>#VALUE!</v>
      </c>
      <c r="AK109" s="89"/>
      <c r="AL109" s="70" t="s">
        <v>30</v>
      </c>
      <c r="AM109" s="71" t="e">
        <f>SUMIFS([1]Input!$AC:$AC,[1]Input!$A:$A,[1]Comparação!$AL$1,[1]Input!$E:$E,[1]Comparação!$AL$89,[1]Input!$F:$F,[1]Comparação!AL109)</f>
        <v>#VALUE!</v>
      </c>
      <c r="AN109" s="74" t="e">
        <f>SUMIFS([1]Input!$M:$M,[1]Input!$A:$A,[1]Comparação!$AL$1,[1]Input!$E:$E,[1]Comparação!$AL$89,[1]Input!$F:$F,[1]Comparação!AL109)</f>
        <v>#VALUE!</v>
      </c>
      <c r="AO109" s="89"/>
      <c r="AP109" s="70" t="s">
        <v>30</v>
      </c>
      <c r="AQ109" s="71" t="e">
        <f>SUMIFS([1]Input!$AC:$AC,[1]Input!$A:$A,[1]Comparação!$AP$1,[1]Input!$E:$E,[1]Comparação!$AP$89,[1]Input!$F:$F,[1]Comparação!AP109)</f>
        <v>#VALUE!</v>
      </c>
      <c r="AR109" s="74" t="e">
        <f>SUMIFS([1]Input!$M:$M,[1]Input!$A:$A,[1]Comparação!$AP$1,[1]Input!$E:$E,[1]Comparação!$AP$89,[1]Input!$F:$F,[1]Comparação!AP109)</f>
        <v>#VALUE!</v>
      </c>
      <c r="AS109" s="89"/>
      <c r="AT109" s="70" t="s">
        <v>30</v>
      </c>
      <c r="AU109" s="71" t="e">
        <f>SUMIFS([1]Input!$AC:$AC,[1]Input!$A:$A,[1]Comparação!$AT$1,[1]Input!$E:$E,[1]Comparação!$AT$89,[1]Input!$F:$F,[1]Comparação!AT109)</f>
        <v>#VALUE!</v>
      </c>
      <c r="AV109" s="74" t="e">
        <f>SUMIFS([1]Input!$M:$M,[1]Input!$A:$A,[1]Comparação!$AT$1,[1]Input!$E:$E,[1]Comparação!$AT$89,[1]Input!$F:$F,[1]Comparação!AT109)</f>
        <v>#VALUE!</v>
      </c>
      <c r="AW109" s="89"/>
      <c r="AY109" s="70" t="s">
        <v>30</v>
      </c>
      <c r="AZ109" s="68" t="e">
        <f t="shared" si="45"/>
        <v>#DIV/0!</v>
      </c>
      <c r="BA109" s="68" t="e">
        <f t="shared" si="42"/>
        <v>#DIV/0!</v>
      </c>
      <c r="BB109" s="68">
        <f t="shared" si="43"/>
        <v>0</v>
      </c>
      <c r="BC109" s="69" t="e">
        <f t="shared" si="44"/>
        <v>#DIV/0!</v>
      </c>
    </row>
    <row r="110" spans="2:55" hidden="1" outlineLevel="1" x14ac:dyDescent="0.3">
      <c r="B110" s="70" t="s">
        <v>41</v>
      </c>
      <c r="C110" s="71">
        <f>SUMIFS(Input!$AA:$AA,Input!$A:$A,Comparação!$B$1,Input!$E:$E,$B$89,Input!$F:$F,Comparação!B110)</f>
        <v>0</v>
      </c>
      <c r="D110" s="72">
        <f>SUMIFS(Input!$K:$K,Input!$A:$A,Comparação!$B$1,Input!$E:$E,$B$89,Input!$F:$F,B110)</f>
        <v>0</v>
      </c>
      <c r="E110" s="73" t="str">
        <f t="shared" si="41"/>
        <v/>
      </c>
      <c r="F110" s="70" t="s">
        <v>41</v>
      </c>
      <c r="G110" s="71">
        <f>SUMIFS(Input!$AA:$AA,Input!$A:$A,$F$1,Input!$E:$E,$F$89,Input!$F:$F,Comparação!F110)</f>
        <v>0</v>
      </c>
      <c r="H110" s="74">
        <f>SUMIFS(Input!$K:$K,Input!$A:$A,$F$1,Input!$E:$E,$F$89,Input!$F:$F,Comparação!F110)</f>
        <v>0</v>
      </c>
      <c r="I110" s="73" t="str">
        <f t="shared" si="39"/>
        <v/>
      </c>
      <c r="J110" s="70" t="s">
        <v>41</v>
      </c>
      <c r="K110" s="71">
        <f>SUMIFS(Input!$AA:$AA,Input!$A:$A,$J$1,Input!$E:$E,Comparação!$J$89,Input!$F:$F,Comparação!J110)</f>
        <v>0</v>
      </c>
      <c r="L110" s="74">
        <f>SUMIFS(Input!$K:$K,Input!$A:$A,$J$1,Input!$E:$E,$J$89,Input!$F:$F,Comparação!J110)</f>
        <v>0</v>
      </c>
      <c r="M110" s="73" t="str">
        <f t="shared" si="40"/>
        <v/>
      </c>
      <c r="N110" s="70" t="s">
        <v>41</v>
      </c>
      <c r="O110" s="71">
        <f>SUMIFS(Input!$AA:$AA,Input!$A:$A,$N$1,Input!$E:$E,$N$89,Input!$F:$F,Comparação!N110)</f>
        <v>0</v>
      </c>
      <c r="P110" s="74">
        <f>SUMIFS(Input!$K:$K,Input!$A:$A,$N$1,Input!$E:$E,$N$89,Input!$F:$F,Comparação!N110)</f>
        <v>0</v>
      </c>
      <c r="Q110" s="73"/>
      <c r="R110" s="70" t="s">
        <v>41</v>
      </c>
      <c r="S110" s="71">
        <f>SUMIFS(Input!$AA:$AA,Input!$A:$A,$R$1,Input!$E:$E,Comparação!$R$89,Input!$F:$F,Comparação!R110)</f>
        <v>0</v>
      </c>
      <c r="T110" s="74">
        <f>SUMIFS(Input!$K:$K,Input!$A:$A,$R$1,Input!$E:$E,$R$89,Input!$F:$F,Comparação!R110)</f>
        <v>0</v>
      </c>
      <c r="U110" s="89"/>
      <c r="V110" s="70" t="s">
        <v>41</v>
      </c>
      <c r="W110" s="71" t="e">
        <f>SUMIFS([1]Input!$AC:$AC,[1]Input!$A:$A,[1]Comparação!$V$1,[1]Input!$E:$E,[1]Comparação!$V$89,[1]Input!$F:$F,[1]Comparação!V110)</f>
        <v>#VALUE!</v>
      </c>
      <c r="X110" s="74" t="e">
        <f>SUMIFS([1]Input!$M:$M,[1]Input!$A:$A,[1]Comparação!$V$1,[1]Input!$E:$E,[1]Comparação!$V$89,[1]Input!$F:$F,[1]Comparação!V110)</f>
        <v>#VALUE!</v>
      </c>
      <c r="Y110" s="89"/>
      <c r="Z110" s="70" t="s">
        <v>41</v>
      </c>
      <c r="AA110" s="71" t="e">
        <f>SUMIFS([1]Input!$AC:$AC,[1]Input!$A:$A,[1]Comparação!$Z$1,[1]Input!$E:$E,[1]Comparação!$Z$89,[1]Input!$F:$F,[1]Comparação!Z110)</f>
        <v>#VALUE!</v>
      </c>
      <c r="AB110" s="74" t="e">
        <f>SUMIFS([1]Input!$M:$M,[1]Input!$A:$A,[1]Comparação!$Z$1,[1]Input!$E:$E,[1]Comparação!$Z$89,[1]Input!$F:$F,[1]Comparação!Z110)</f>
        <v>#VALUE!</v>
      </c>
      <c r="AC110" s="89"/>
      <c r="AD110" s="70" t="s">
        <v>41</v>
      </c>
      <c r="AE110" s="71" t="e">
        <f>SUMIFS([1]Input!$AC:$AC,[1]Input!$A:$A,[1]Comparação!$AD$1,[1]Input!$E:$E,[1]Comparação!$AD$89,[1]Input!$F:$F,[1]Comparação!AD110)</f>
        <v>#VALUE!</v>
      </c>
      <c r="AF110" s="74" t="e">
        <f>SUMIFS([1]Input!$M:$M,[1]Input!$A:$A,[1]Comparação!$AD$1,[1]Input!$E:$E,[1]Comparação!$AD$89,[1]Input!$F:$F,[1]Comparação!AD110)</f>
        <v>#VALUE!</v>
      </c>
      <c r="AG110" s="89"/>
      <c r="AH110" s="70" t="s">
        <v>41</v>
      </c>
      <c r="AI110" s="71" t="e">
        <f>SUMIFS([1]Input!$AC:$AC,[1]Input!$A:$A,[1]Comparação!$AH$1,[1]Input!$E:$E,[1]Comparação!$AH$89,[1]Input!$F:$F,[1]Comparação!AH110)</f>
        <v>#VALUE!</v>
      </c>
      <c r="AJ110" s="74" t="e">
        <f>SUMIFS([1]Input!$M:$M,[1]Input!$A:$A,[1]Comparação!$AH$1,[1]Input!$E:$E,[1]Comparação!$AH$89,[1]Input!$F:$F,[1]Comparação!AH110)</f>
        <v>#VALUE!</v>
      </c>
      <c r="AK110" s="89"/>
      <c r="AL110" s="70" t="s">
        <v>41</v>
      </c>
      <c r="AM110" s="71" t="e">
        <f>SUMIFS([1]Input!$AC:$AC,[1]Input!$A:$A,[1]Comparação!$AL$1,[1]Input!$E:$E,[1]Comparação!$AL$89,[1]Input!$F:$F,[1]Comparação!AL110)</f>
        <v>#VALUE!</v>
      </c>
      <c r="AN110" s="74" t="e">
        <f>SUMIFS([1]Input!$M:$M,[1]Input!$A:$A,[1]Comparação!$AL$1,[1]Input!$E:$E,[1]Comparação!$AL$89,[1]Input!$F:$F,[1]Comparação!AL110)</f>
        <v>#VALUE!</v>
      </c>
      <c r="AO110" s="89"/>
      <c r="AP110" s="70" t="s">
        <v>41</v>
      </c>
      <c r="AQ110" s="71" t="e">
        <f>SUMIFS([1]Input!$AC:$AC,[1]Input!$A:$A,[1]Comparação!$AP$1,[1]Input!$E:$E,[1]Comparação!$AP$89,[1]Input!$F:$F,[1]Comparação!AP110)</f>
        <v>#VALUE!</v>
      </c>
      <c r="AR110" s="74" t="e">
        <f>SUMIFS([1]Input!$M:$M,[1]Input!$A:$A,[1]Comparação!$AP$1,[1]Input!$E:$E,[1]Comparação!$AP$89,[1]Input!$F:$F,[1]Comparação!AP110)</f>
        <v>#VALUE!</v>
      </c>
      <c r="AS110" s="89"/>
      <c r="AT110" s="70" t="s">
        <v>41</v>
      </c>
      <c r="AU110" s="71" t="e">
        <f>SUMIFS([1]Input!$AC:$AC,[1]Input!$A:$A,[1]Comparação!$AT$1,[1]Input!$E:$E,[1]Comparação!$AT$89,[1]Input!$F:$F,[1]Comparação!AT110)</f>
        <v>#VALUE!</v>
      </c>
      <c r="AV110" s="74" t="e">
        <f>SUMIFS([1]Input!$M:$M,[1]Input!$A:$A,[1]Comparação!$AT$1,[1]Input!$E:$E,[1]Comparação!$AT$89,[1]Input!$F:$F,[1]Comparação!AT110)</f>
        <v>#VALUE!</v>
      </c>
      <c r="AW110" s="89"/>
      <c r="AY110" s="70" t="s">
        <v>41</v>
      </c>
      <c r="AZ110" s="68" t="e">
        <f t="shared" si="45"/>
        <v>#DIV/0!</v>
      </c>
      <c r="BA110" s="68" t="e">
        <f t="shared" si="42"/>
        <v>#DIV/0!</v>
      </c>
      <c r="BB110" s="68">
        <f t="shared" si="43"/>
        <v>0</v>
      </c>
      <c r="BC110" s="69" t="e">
        <f t="shared" si="44"/>
        <v>#DIV/0!</v>
      </c>
    </row>
    <row r="111" spans="2:55" hidden="1" outlineLevel="1" x14ac:dyDescent="0.3">
      <c r="B111" s="70" t="s">
        <v>187</v>
      </c>
      <c r="C111" s="71">
        <f>SUMIFS(Input!$AA:$AA,Input!$A:$A,Comparação!$B$1,Input!$E:$E,$B$89,Input!$F:$F,Comparação!B111)</f>
        <v>0</v>
      </c>
      <c r="D111" s="72">
        <f>SUMIFS(Input!$K:$K,Input!$A:$A,Comparação!$B$1,Input!$E:$E,$B$89,Input!$F:$F,B111)</f>
        <v>0</v>
      </c>
      <c r="E111" s="73" t="str">
        <f t="shared" si="41"/>
        <v/>
      </c>
      <c r="F111" s="70" t="s">
        <v>187</v>
      </c>
      <c r="G111" s="71">
        <f>SUMIFS(Input!$AA:$AA,Input!$A:$A,$F$1,Input!$E:$E,$F$89,Input!$F:$F,Comparação!F111)</f>
        <v>0</v>
      </c>
      <c r="H111" s="74">
        <f>SUMIFS(Input!$K:$K,Input!$A:$A,$F$1,Input!$E:$E,$F$89,Input!$F:$F,Comparação!F111)</f>
        <v>0</v>
      </c>
      <c r="I111" s="73" t="str">
        <f t="shared" si="39"/>
        <v/>
      </c>
      <c r="J111" s="70" t="s">
        <v>187</v>
      </c>
      <c r="K111" s="71">
        <f>SUMIFS(Input!$AA:$AA,Input!$A:$A,$J$1,Input!$E:$E,Comparação!$J$89,Input!$F:$F,Comparação!J111)</f>
        <v>0</v>
      </c>
      <c r="L111" s="74">
        <f>SUMIFS(Input!$K:$K,Input!$A:$A,$J$1,Input!$E:$E,$J$89,Input!$F:$F,Comparação!J111)</f>
        <v>0</v>
      </c>
      <c r="M111" s="73" t="str">
        <f t="shared" si="40"/>
        <v/>
      </c>
      <c r="N111" s="70" t="s">
        <v>187</v>
      </c>
      <c r="O111" s="71">
        <f>SUMIFS(Input!$AA:$AA,Input!$A:$A,$N$1,Input!$E:$E,$N$89,Input!$F:$F,Comparação!N111)</f>
        <v>0</v>
      </c>
      <c r="P111" s="74">
        <f>SUMIFS(Input!$K:$K,Input!$A:$A,$N$1,Input!$E:$E,$N$89,Input!$F:$F,Comparação!N111)</f>
        <v>0</v>
      </c>
      <c r="Q111" s="73"/>
      <c r="R111" s="70" t="s">
        <v>187</v>
      </c>
      <c r="S111" s="71">
        <f>SUMIFS(Input!$AA:$AA,Input!$A:$A,$R$1,Input!$E:$E,Comparação!$R$89,Input!$F:$F,Comparação!R111)</f>
        <v>0</v>
      </c>
      <c r="T111" s="74">
        <f>SUMIFS(Input!$K:$K,Input!$A:$A,$R$1,Input!$E:$E,$R$89,Input!$F:$F,Comparação!R111)</f>
        <v>0</v>
      </c>
      <c r="U111" s="89"/>
      <c r="V111" s="70" t="s">
        <v>187</v>
      </c>
      <c r="W111" s="71" t="e">
        <f>SUMIFS([1]Input!$AC:$AC,[1]Input!$A:$A,[1]Comparação!$V$1,[1]Input!$E:$E,[1]Comparação!$V$89,[1]Input!$F:$F,[1]Comparação!V111)</f>
        <v>#VALUE!</v>
      </c>
      <c r="X111" s="74" t="e">
        <f>SUMIFS([1]Input!$M:$M,[1]Input!$A:$A,[1]Comparação!$V$1,[1]Input!$E:$E,[1]Comparação!$V$89,[1]Input!$F:$F,[1]Comparação!V111)</f>
        <v>#VALUE!</v>
      </c>
      <c r="Y111" s="89"/>
      <c r="Z111" s="70" t="s">
        <v>187</v>
      </c>
      <c r="AA111" s="71" t="e">
        <f>SUMIFS([1]Input!$AC:$AC,[1]Input!$A:$A,[1]Comparação!$Z$1,[1]Input!$E:$E,[1]Comparação!$Z$89,[1]Input!$F:$F,[1]Comparação!Z111)</f>
        <v>#VALUE!</v>
      </c>
      <c r="AB111" s="74" t="e">
        <f>SUMIFS([1]Input!$M:$M,[1]Input!$A:$A,[1]Comparação!$Z$1,[1]Input!$E:$E,[1]Comparação!$Z$89,[1]Input!$F:$F,[1]Comparação!Z111)</f>
        <v>#VALUE!</v>
      </c>
      <c r="AC111" s="89"/>
      <c r="AD111" s="70" t="s">
        <v>187</v>
      </c>
      <c r="AE111" s="71" t="e">
        <f>SUMIFS([1]Input!$AC:$AC,[1]Input!$A:$A,[1]Comparação!$AD$1,[1]Input!$E:$E,[1]Comparação!$AD$89,[1]Input!$F:$F,[1]Comparação!AD111)</f>
        <v>#VALUE!</v>
      </c>
      <c r="AF111" s="74" t="e">
        <f>SUMIFS([1]Input!$M:$M,[1]Input!$A:$A,[1]Comparação!$AD$1,[1]Input!$E:$E,[1]Comparação!$AD$89,[1]Input!$F:$F,[1]Comparação!AD111)</f>
        <v>#VALUE!</v>
      </c>
      <c r="AG111" s="89"/>
      <c r="AH111" s="70" t="s">
        <v>187</v>
      </c>
      <c r="AI111" s="71" t="e">
        <f>SUMIFS([1]Input!$AC:$AC,[1]Input!$A:$A,[1]Comparação!$AH$1,[1]Input!$E:$E,[1]Comparação!$AH$89,[1]Input!$F:$F,[1]Comparação!AH111)</f>
        <v>#VALUE!</v>
      </c>
      <c r="AJ111" s="74" t="e">
        <f>SUMIFS([1]Input!$M:$M,[1]Input!$A:$A,[1]Comparação!$AH$1,[1]Input!$E:$E,[1]Comparação!$AH$89,[1]Input!$F:$F,[1]Comparação!AH111)</f>
        <v>#VALUE!</v>
      </c>
      <c r="AK111" s="89"/>
      <c r="AL111" s="70" t="s">
        <v>187</v>
      </c>
      <c r="AM111" s="71" t="e">
        <f>SUMIFS([1]Input!$AC:$AC,[1]Input!$A:$A,[1]Comparação!$AL$1,[1]Input!$E:$E,[1]Comparação!$AL$89,[1]Input!$F:$F,[1]Comparação!AL111)</f>
        <v>#VALUE!</v>
      </c>
      <c r="AN111" s="74" t="e">
        <f>SUMIFS([1]Input!$M:$M,[1]Input!$A:$A,[1]Comparação!$AL$1,[1]Input!$E:$E,[1]Comparação!$AL$89,[1]Input!$F:$F,[1]Comparação!AL111)</f>
        <v>#VALUE!</v>
      </c>
      <c r="AO111" s="89"/>
      <c r="AP111" s="70" t="s">
        <v>187</v>
      </c>
      <c r="AQ111" s="71" t="e">
        <f>SUMIFS([1]Input!$AC:$AC,[1]Input!$A:$A,[1]Comparação!$AP$1,[1]Input!$E:$E,[1]Comparação!$AP$89,[1]Input!$F:$F,[1]Comparação!AP111)</f>
        <v>#VALUE!</v>
      </c>
      <c r="AR111" s="74" t="e">
        <f>SUMIFS([1]Input!$M:$M,[1]Input!$A:$A,[1]Comparação!$AP$1,[1]Input!$E:$E,[1]Comparação!$AP$89,[1]Input!$F:$F,[1]Comparação!AP111)</f>
        <v>#VALUE!</v>
      </c>
      <c r="AS111" s="89"/>
      <c r="AT111" s="70" t="s">
        <v>187</v>
      </c>
      <c r="AU111" s="71" t="e">
        <f>SUMIFS([1]Input!$AC:$AC,[1]Input!$A:$A,[1]Comparação!$AT$1,[1]Input!$E:$E,[1]Comparação!$AT$89,[1]Input!$F:$F,[1]Comparação!AT111)</f>
        <v>#VALUE!</v>
      </c>
      <c r="AV111" s="74" t="e">
        <f>SUMIFS([1]Input!$M:$M,[1]Input!$A:$A,[1]Comparação!$AT$1,[1]Input!$E:$E,[1]Comparação!$AT$89,[1]Input!$F:$F,[1]Comparação!AT111)</f>
        <v>#VALUE!</v>
      </c>
      <c r="AW111" s="89"/>
      <c r="AY111" s="70" t="s">
        <v>187</v>
      </c>
      <c r="AZ111" s="68" t="e">
        <f t="shared" si="45"/>
        <v>#DIV/0!</v>
      </c>
      <c r="BA111" s="68" t="e">
        <f t="shared" si="42"/>
        <v>#DIV/0!</v>
      </c>
      <c r="BB111" s="68">
        <f t="shared" si="43"/>
        <v>0</v>
      </c>
      <c r="BC111" s="69" t="e">
        <f t="shared" si="44"/>
        <v>#DIV/0!</v>
      </c>
    </row>
    <row r="112" spans="2:55" hidden="1" outlineLevel="1" x14ac:dyDescent="0.3">
      <c r="B112" s="70" t="s">
        <v>43</v>
      </c>
      <c r="C112" s="71">
        <f>SUMIFS(Input!$AA:$AA,Input!$A:$A,Comparação!$B$1,Input!$E:$E,$B$89,Input!$F:$F,Comparação!B112)</f>
        <v>0</v>
      </c>
      <c r="D112" s="72">
        <f>SUMIFS(Input!$K:$K,Input!$A:$A,Comparação!$B$1,Input!$E:$E,$B$89,Input!$F:$F,B112)</f>
        <v>0</v>
      </c>
      <c r="E112" s="73" t="str">
        <f t="shared" si="41"/>
        <v/>
      </c>
      <c r="F112" s="70" t="s">
        <v>43</v>
      </c>
      <c r="G112" s="71">
        <f>SUMIFS(Input!$AA:$AA,Input!$A:$A,$F$1,Input!$E:$E,$F$89,Input!$F:$F,Comparação!F112)</f>
        <v>0</v>
      </c>
      <c r="H112" s="74">
        <f>SUMIFS(Input!$K:$K,Input!$A:$A,$F$1,Input!$E:$E,$F$89,Input!$F:$F,Comparação!F112)</f>
        <v>0</v>
      </c>
      <c r="I112" s="73" t="str">
        <f t="shared" si="39"/>
        <v/>
      </c>
      <c r="J112" s="70" t="s">
        <v>43</v>
      </c>
      <c r="K112" s="71">
        <f>SUMIFS(Input!$AA:$AA,Input!$A:$A,$J$1,Input!$E:$E,Comparação!$J$89,Input!$F:$F,Comparação!J112)</f>
        <v>0</v>
      </c>
      <c r="L112" s="74">
        <f>SUMIFS(Input!$K:$K,Input!$A:$A,$J$1,Input!$E:$E,$J$89,Input!$F:$F,Comparação!J112)</f>
        <v>0</v>
      </c>
      <c r="M112" s="73" t="str">
        <f t="shared" si="40"/>
        <v/>
      </c>
      <c r="N112" s="70" t="s">
        <v>43</v>
      </c>
      <c r="O112" s="71">
        <f>SUMIFS(Input!$AA:$AA,Input!$A:$A,$N$1,Input!$E:$E,$N$89,Input!$F:$F,Comparação!N112)</f>
        <v>0</v>
      </c>
      <c r="P112" s="74">
        <f>SUMIFS(Input!$K:$K,Input!$A:$A,$N$1,Input!$E:$E,$N$89,Input!$F:$F,Comparação!N112)</f>
        <v>0</v>
      </c>
      <c r="Q112" s="73"/>
      <c r="R112" s="70" t="s">
        <v>43</v>
      </c>
      <c r="S112" s="71">
        <f>SUMIFS(Input!$AA:$AA,Input!$A:$A,$R$1,Input!$E:$E,Comparação!$R$89,Input!$F:$F,Comparação!R112)</f>
        <v>0</v>
      </c>
      <c r="T112" s="74">
        <f>SUMIFS(Input!$K:$K,Input!$A:$A,$R$1,Input!$E:$E,$R$89,Input!$F:$F,Comparação!R112)</f>
        <v>0</v>
      </c>
      <c r="U112" s="89"/>
      <c r="V112" s="70" t="s">
        <v>43</v>
      </c>
      <c r="W112" s="71" t="e">
        <f>SUMIFS([1]Input!$AC:$AC,[1]Input!$A:$A,[1]Comparação!$V$1,[1]Input!$E:$E,[1]Comparação!$V$89,[1]Input!$F:$F,[1]Comparação!V112)</f>
        <v>#VALUE!</v>
      </c>
      <c r="X112" s="74" t="e">
        <f>SUMIFS([1]Input!$M:$M,[1]Input!$A:$A,[1]Comparação!$V$1,[1]Input!$E:$E,[1]Comparação!$V$89,[1]Input!$F:$F,[1]Comparação!V112)</f>
        <v>#VALUE!</v>
      </c>
      <c r="Y112" s="89"/>
      <c r="Z112" s="70" t="s">
        <v>43</v>
      </c>
      <c r="AA112" s="71" t="e">
        <f>SUMIFS([1]Input!$AC:$AC,[1]Input!$A:$A,[1]Comparação!$Z$1,[1]Input!$E:$E,[1]Comparação!$Z$89,[1]Input!$F:$F,[1]Comparação!Z112)</f>
        <v>#VALUE!</v>
      </c>
      <c r="AB112" s="74" t="e">
        <f>SUMIFS([1]Input!$M:$M,[1]Input!$A:$A,[1]Comparação!$Z$1,[1]Input!$E:$E,[1]Comparação!$Z$89,[1]Input!$F:$F,[1]Comparação!Z112)</f>
        <v>#VALUE!</v>
      </c>
      <c r="AC112" s="89"/>
      <c r="AD112" s="70" t="s">
        <v>43</v>
      </c>
      <c r="AE112" s="71" t="e">
        <f>SUMIFS([1]Input!$AC:$AC,[1]Input!$A:$A,[1]Comparação!$AD$1,[1]Input!$E:$E,[1]Comparação!$AD$89,[1]Input!$F:$F,[1]Comparação!AD112)</f>
        <v>#VALUE!</v>
      </c>
      <c r="AF112" s="74" t="e">
        <f>SUMIFS([1]Input!$M:$M,[1]Input!$A:$A,[1]Comparação!$AD$1,[1]Input!$E:$E,[1]Comparação!$AD$89,[1]Input!$F:$F,[1]Comparação!AD112)</f>
        <v>#VALUE!</v>
      </c>
      <c r="AG112" s="89"/>
      <c r="AH112" s="70" t="s">
        <v>43</v>
      </c>
      <c r="AI112" s="71" t="e">
        <f>SUMIFS([1]Input!$AC:$AC,[1]Input!$A:$A,[1]Comparação!$AH$1,[1]Input!$E:$E,[1]Comparação!$AH$89,[1]Input!$F:$F,[1]Comparação!AH112)</f>
        <v>#VALUE!</v>
      </c>
      <c r="AJ112" s="74" t="e">
        <f>SUMIFS([1]Input!$M:$M,[1]Input!$A:$A,[1]Comparação!$AH$1,[1]Input!$E:$E,[1]Comparação!$AH$89,[1]Input!$F:$F,[1]Comparação!AH112)</f>
        <v>#VALUE!</v>
      </c>
      <c r="AK112" s="89"/>
      <c r="AL112" s="70" t="s">
        <v>43</v>
      </c>
      <c r="AM112" s="71" t="e">
        <f>SUMIFS([1]Input!$AC:$AC,[1]Input!$A:$A,[1]Comparação!$AL$1,[1]Input!$E:$E,[1]Comparação!$AL$89,[1]Input!$F:$F,[1]Comparação!AL112)</f>
        <v>#VALUE!</v>
      </c>
      <c r="AN112" s="74" t="e">
        <f>SUMIFS([1]Input!$M:$M,[1]Input!$A:$A,[1]Comparação!$AL$1,[1]Input!$E:$E,[1]Comparação!$AL$89,[1]Input!$F:$F,[1]Comparação!AL112)</f>
        <v>#VALUE!</v>
      </c>
      <c r="AO112" s="89"/>
      <c r="AP112" s="70" t="s">
        <v>43</v>
      </c>
      <c r="AQ112" s="71" t="e">
        <f>SUMIFS([1]Input!$AC:$AC,[1]Input!$A:$A,[1]Comparação!$AP$1,[1]Input!$E:$E,[1]Comparação!$AP$89,[1]Input!$F:$F,[1]Comparação!AP112)</f>
        <v>#VALUE!</v>
      </c>
      <c r="AR112" s="74" t="e">
        <f>SUMIFS([1]Input!$M:$M,[1]Input!$A:$A,[1]Comparação!$AP$1,[1]Input!$E:$E,[1]Comparação!$AP$89,[1]Input!$F:$F,[1]Comparação!AP112)</f>
        <v>#VALUE!</v>
      </c>
      <c r="AS112" s="89"/>
      <c r="AT112" s="70" t="s">
        <v>43</v>
      </c>
      <c r="AU112" s="71" t="e">
        <f>SUMIFS([1]Input!$AC:$AC,[1]Input!$A:$A,[1]Comparação!$AT$1,[1]Input!$E:$E,[1]Comparação!$AT$89,[1]Input!$F:$F,[1]Comparação!AT112)</f>
        <v>#VALUE!</v>
      </c>
      <c r="AV112" s="74" t="e">
        <f>SUMIFS([1]Input!$M:$M,[1]Input!$A:$A,[1]Comparação!$AT$1,[1]Input!$E:$E,[1]Comparação!$AT$89,[1]Input!$F:$F,[1]Comparação!AT112)</f>
        <v>#VALUE!</v>
      </c>
      <c r="AW112" s="89"/>
      <c r="AY112" s="70" t="s">
        <v>43</v>
      </c>
      <c r="AZ112" s="68" t="e">
        <f t="shared" si="45"/>
        <v>#DIV/0!</v>
      </c>
      <c r="BA112" s="68" t="e">
        <f t="shared" si="42"/>
        <v>#DIV/0!</v>
      </c>
      <c r="BB112" s="68">
        <f t="shared" si="43"/>
        <v>0</v>
      </c>
      <c r="BC112" s="69" t="e">
        <f t="shared" si="44"/>
        <v>#DIV/0!</v>
      </c>
    </row>
    <row r="113" spans="2:55" hidden="1" outlineLevel="1" x14ac:dyDescent="0.3">
      <c r="B113" s="70" t="s">
        <v>38</v>
      </c>
      <c r="C113" s="71">
        <f>SUMIFS(Input!$AA:$AA,Input!$A:$A,Comparação!$B$1,Input!$E:$E,$B$89,Input!$F:$F,Comparação!B113)</f>
        <v>0</v>
      </c>
      <c r="D113" s="72">
        <f>SUMIFS(Input!$K:$K,Input!$A:$A,Comparação!$B$1,Input!$E:$E,$B$89,Input!$F:$F,B113)</f>
        <v>0</v>
      </c>
      <c r="E113" s="73" t="str">
        <f t="shared" si="41"/>
        <v/>
      </c>
      <c r="F113" s="70" t="s">
        <v>38</v>
      </c>
      <c r="G113" s="71">
        <f>SUMIFS(Input!$AA:$AA,Input!$A:$A,$F$1,Input!$E:$E,$F$89,Input!$F:$F,Comparação!F113)</f>
        <v>0</v>
      </c>
      <c r="H113" s="74">
        <f>SUMIFS(Input!$K:$K,Input!$A:$A,$F$1,Input!$E:$E,$F$89,Input!$F:$F,Comparação!F113)</f>
        <v>0</v>
      </c>
      <c r="I113" s="73" t="str">
        <f t="shared" si="39"/>
        <v/>
      </c>
      <c r="J113" s="70" t="s">
        <v>38</v>
      </c>
      <c r="K113" s="71">
        <f>SUMIFS(Input!$AA:$AA,Input!$A:$A,$J$1,Input!$E:$E,Comparação!$J$89,Input!$F:$F,Comparação!J113)</f>
        <v>0</v>
      </c>
      <c r="L113" s="74">
        <f>SUMIFS(Input!$K:$K,Input!$A:$A,$J$1,Input!$E:$E,$J$89,Input!$F:$F,Comparação!J113)</f>
        <v>0</v>
      </c>
      <c r="M113" s="73" t="str">
        <f t="shared" si="40"/>
        <v/>
      </c>
      <c r="N113" s="70" t="s">
        <v>38</v>
      </c>
      <c r="O113" s="71">
        <f>SUMIFS(Input!$AA:$AA,Input!$A:$A,$N$1,Input!$E:$E,$N$89,Input!$F:$F,Comparação!N113)</f>
        <v>0</v>
      </c>
      <c r="P113" s="74">
        <f>SUMIFS(Input!$K:$K,Input!$A:$A,$N$1,Input!$E:$E,$N$89,Input!$F:$F,Comparação!N113)</f>
        <v>0</v>
      </c>
      <c r="Q113" s="73"/>
      <c r="R113" s="70" t="s">
        <v>38</v>
      </c>
      <c r="S113" s="71">
        <f>SUMIFS(Input!$AA:$AA,Input!$A:$A,$R$1,Input!$E:$E,Comparação!$R$89,Input!$F:$F,Comparação!R113)</f>
        <v>0</v>
      </c>
      <c r="T113" s="74">
        <f>SUMIFS(Input!$K:$K,Input!$A:$A,$R$1,Input!$E:$E,$R$89,Input!$F:$F,Comparação!R113)</f>
        <v>0</v>
      </c>
      <c r="U113" s="89"/>
      <c r="V113" s="70" t="s">
        <v>38</v>
      </c>
      <c r="W113" s="71" t="e">
        <f>SUMIFS([1]Input!$AC:$AC,[1]Input!$A:$A,[1]Comparação!$V$1,[1]Input!$E:$E,[1]Comparação!$V$89,[1]Input!$F:$F,[1]Comparação!V113)</f>
        <v>#VALUE!</v>
      </c>
      <c r="X113" s="74" t="e">
        <f>SUMIFS([1]Input!$M:$M,[1]Input!$A:$A,[1]Comparação!$V$1,[1]Input!$E:$E,[1]Comparação!$V$89,[1]Input!$F:$F,[1]Comparação!V113)</f>
        <v>#VALUE!</v>
      </c>
      <c r="Y113" s="89"/>
      <c r="Z113" s="70" t="s">
        <v>38</v>
      </c>
      <c r="AA113" s="71" t="e">
        <f>SUMIFS([1]Input!$AC:$AC,[1]Input!$A:$A,[1]Comparação!$Z$1,[1]Input!$E:$E,[1]Comparação!$Z$89,[1]Input!$F:$F,[1]Comparação!Z113)</f>
        <v>#VALUE!</v>
      </c>
      <c r="AB113" s="74" t="e">
        <f>SUMIFS([1]Input!$M:$M,[1]Input!$A:$A,[1]Comparação!$Z$1,[1]Input!$E:$E,[1]Comparação!$Z$89,[1]Input!$F:$F,[1]Comparação!Z113)</f>
        <v>#VALUE!</v>
      </c>
      <c r="AC113" s="89"/>
      <c r="AD113" s="70" t="s">
        <v>38</v>
      </c>
      <c r="AE113" s="71" t="e">
        <f>SUMIFS([1]Input!$AC:$AC,[1]Input!$A:$A,[1]Comparação!$AD$1,[1]Input!$E:$E,[1]Comparação!$AD$89,[1]Input!$F:$F,[1]Comparação!AD113)</f>
        <v>#VALUE!</v>
      </c>
      <c r="AF113" s="74" t="e">
        <f>SUMIFS([1]Input!$M:$M,[1]Input!$A:$A,[1]Comparação!$AD$1,[1]Input!$E:$E,[1]Comparação!$AD$89,[1]Input!$F:$F,[1]Comparação!AD113)</f>
        <v>#VALUE!</v>
      </c>
      <c r="AG113" s="89"/>
      <c r="AH113" s="70" t="s">
        <v>38</v>
      </c>
      <c r="AI113" s="71" t="e">
        <f>SUMIFS([1]Input!$AC:$AC,[1]Input!$A:$A,[1]Comparação!$AH$1,[1]Input!$E:$E,[1]Comparação!$AH$89,[1]Input!$F:$F,[1]Comparação!AH113)</f>
        <v>#VALUE!</v>
      </c>
      <c r="AJ113" s="74" t="e">
        <f>SUMIFS([1]Input!$M:$M,[1]Input!$A:$A,[1]Comparação!$AH$1,[1]Input!$E:$E,[1]Comparação!$AH$89,[1]Input!$F:$F,[1]Comparação!AH113)</f>
        <v>#VALUE!</v>
      </c>
      <c r="AK113" s="89"/>
      <c r="AL113" s="70" t="s">
        <v>38</v>
      </c>
      <c r="AM113" s="71" t="e">
        <f>SUMIFS([1]Input!$AC:$AC,[1]Input!$A:$A,[1]Comparação!$AL$1,[1]Input!$E:$E,[1]Comparação!$AL$89,[1]Input!$F:$F,[1]Comparação!AL113)</f>
        <v>#VALUE!</v>
      </c>
      <c r="AN113" s="74" t="e">
        <f>SUMIFS([1]Input!$M:$M,[1]Input!$A:$A,[1]Comparação!$AL$1,[1]Input!$E:$E,[1]Comparação!$AL$89,[1]Input!$F:$F,[1]Comparação!AL113)</f>
        <v>#VALUE!</v>
      </c>
      <c r="AO113" s="89"/>
      <c r="AP113" s="70" t="s">
        <v>38</v>
      </c>
      <c r="AQ113" s="71" t="e">
        <f>SUMIFS([1]Input!$AC:$AC,[1]Input!$A:$A,[1]Comparação!$AP$1,[1]Input!$E:$E,[1]Comparação!$AP$89,[1]Input!$F:$F,[1]Comparação!AP113)</f>
        <v>#VALUE!</v>
      </c>
      <c r="AR113" s="74" t="e">
        <f>SUMIFS([1]Input!$M:$M,[1]Input!$A:$A,[1]Comparação!$AP$1,[1]Input!$E:$E,[1]Comparação!$AP$89,[1]Input!$F:$F,[1]Comparação!AP113)</f>
        <v>#VALUE!</v>
      </c>
      <c r="AS113" s="89"/>
      <c r="AT113" s="70" t="s">
        <v>38</v>
      </c>
      <c r="AU113" s="71" t="e">
        <f>SUMIFS([1]Input!$AC:$AC,[1]Input!$A:$A,[1]Comparação!$AT$1,[1]Input!$E:$E,[1]Comparação!$AT$89,[1]Input!$F:$F,[1]Comparação!AT113)</f>
        <v>#VALUE!</v>
      </c>
      <c r="AV113" s="74" t="e">
        <f>SUMIFS([1]Input!$M:$M,[1]Input!$A:$A,[1]Comparação!$AT$1,[1]Input!$E:$E,[1]Comparação!$AT$89,[1]Input!$F:$F,[1]Comparação!AT113)</f>
        <v>#VALUE!</v>
      </c>
      <c r="AW113" s="89"/>
      <c r="AY113" s="70" t="s">
        <v>38</v>
      </c>
      <c r="AZ113" s="68" t="e">
        <f t="shared" si="45"/>
        <v>#DIV/0!</v>
      </c>
      <c r="BA113" s="68" t="e">
        <f t="shared" si="42"/>
        <v>#DIV/0!</v>
      </c>
      <c r="BB113" s="68">
        <f t="shared" si="43"/>
        <v>0</v>
      </c>
      <c r="BC113" s="69" t="e">
        <f t="shared" si="44"/>
        <v>#DIV/0!</v>
      </c>
    </row>
    <row r="114" spans="2:55" hidden="1" outlineLevel="1" x14ac:dyDescent="0.3">
      <c r="B114" s="70" t="s">
        <v>52</v>
      </c>
      <c r="C114" s="71">
        <f>SUMIFS(Input!$AA:$AA,Input!$A:$A,Comparação!$B$1,Input!$E:$E,$B$89,Input!$F:$F,Comparação!B114)</f>
        <v>0</v>
      </c>
      <c r="D114" s="72">
        <f>SUMIFS(Input!$K:$K,Input!$A:$A,Comparação!$B$1,Input!$E:$E,$B$89,Input!$F:$F,B114)</f>
        <v>0</v>
      </c>
      <c r="E114" s="73" t="str">
        <f t="shared" si="41"/>
        <v/>
      </c>
      <c r="F114" s="70" t="s">
        <v>52</v>
      </c>
      <c r="G114" s="71">
        <f>SUMIFS(Input!$AA:$AA,Input!$A:$A,$F$1,Input!$E:$E,$F$89,Input!$F:$F,Comparação!F114)</f>
        <v>0</v>
      </c>
      <c r="H114" s="74">
        <f>SUMIFS(Input!$K:$K,Input!$A:$A,$F$1,Input!$E:$E,$F$89,Input!$F:$F,Comparação!F114)</f>
        <v>0</v>
      </c>
      <c r="I114" s="73" t="str">
        <f t="shared" si="39"/>
        <v/>
      </c>
      <c r="J114" s="70" t="s">
        <v>52</v>
      </c>
      <c r="K114" s="71">
        <f>SUMIFS(Input!$AA:$AA,Input!$A:$A,$J$1,Input!$E:$E,Comparação!$J$89,Input!$F:$F,Comparação!J114)</f>
        <v>0</v>
      </c>
      <c r="L114" s="74">
        <f>SUMIFS(Input!$K:$K,Input!$A:$A,$J$1,Input!$E:$E,$J$89,Input!$F:$F,Comparação!J114)</f>
        <v>0</v>
      </c>
      <c r="M114" s="73" t="str">
        <f t="shared" si="40"/>
        <v/>
      </c>
      <c r="N114" s="70" t="s">
        <v>52</v>
      </c>
      <c r="O114" s="71">
        <f>SUMIFS(Input!$AA:$AA,Input!$A:$A,$N$1,Input!$E:$E,$N$89,Input!$F:$F,Comparação!N114)</f>
        <v>0</v>
      </c>
      <c r="P114" s="74">
        <f>SUMIFS(Input!$K:$K,Input!$A:$A,$N$1,Input!$E:$E,$N$89,Input!$F:$F,Comparação!N114)</f>
        <v>0</v>
      </c>
      <c r="Q114" s="73"/>
      <c r="R114" s="70" t="s">
        <v>52</v>
      </c>
      <c r="S114" s="71">
        <f>SUMIFS(Input!$AA:$AA,Input!$A:$A,$R$1,Input!$E:$E,Comparação!$R$89,Input!$F:$F,Comparação!R114)</f>
        <v>0</v>
      </c>
      <c r="T114" s="74">
        <f>SUMIFS(Input!$K:$K,Input!$A:$A,$R$1,Input!$E:$E,$R$89,Input!$F:$F,Comparação!R114)</f>
        <v>0</v>
      </c>
      <c r="U114" s="89"/>
      <c r="V114" s="70" t="s">
        <v>52</v>
      </c>
      <c r="W114" s="71" t="e">
        <f>SUMIFS([1]Input!$AC:$AC,[1]Input!$A:$A,[1]Comparação!$V$1,[1]Input!$E:$E,[1]Comparação!$V$89,[1]Input!$F:$F,[1]Comparação!V114)</f>
        <v>#VALUE!</v>
      </c>
      <c r="X114" s="74" t="e">
        <f>SUMIFS([1]Input!$M:$M,[1]Input!$A:$A,[1]Comparação!$V$1,[1]Input!$E:$E,[1]Comparação!$V$89,[1]Input!$F:$F,[1]Comparação!V114)</f>
        <v>#VALUE!</v>
      </c>
      <c r="Y114" s="89"/>
      <c r="Z114" s="70" t="s">
        <v>52</v>
      </c>
      <c r="AA114" s="71" t="e">
        <f>SUMIFS([1]Input!$AC:$AC,[1]Input!$A:$A,[1]Comparação!$Z$1,[1]Input!$E:$E,[1]Comparação!$Z$89,[1]Input!$F:$F,[1]Comparação!Z114)</f>
        <v>#VALUE!</v>
      </c>
      <c r="AB114" s="74" t="e">
        <f>SUMIFS([1]Input!$M:$M,[1]Input!$A:$A,[1]Comparação!$Z$1,[1]Input!$E:$E,[1]Comparação!$Z$89,[1]Input!$F:$F,[1]Comparação!Z114)</f>
        <v>#VALUE!</v>
      </c>
      <c r="AC114" s="89"/>
      <c r="AD114" s="70" t="s">
        <v>52</v>
      </c>
      <c r="AE114" s="71" t="e">
        <f>SUMIFS([1]Input!$AC:$AC,[1]Input!$A:$A,[1]Comparação!$AD$1,[1]Input!$E:$E,[1]Comparação!$AD$89,[1]Input!$F:$F,[1]Comparação!AD114)</f>
        <v>#VALUE!</v>
      </c>
      <c r="AF114" s="74" t="e">
        <f>SUMIFS([1]Input!$M:$M,[1]Input!$A:$A,[1]Comparação!$AD$1,[1]Input!$E:$E,[1]Comparação!$AD$89,[1]Input!$F:$F,[1]Comparação!AD114)</f>
        <v>#VALUE!</v>
      </c>
      <c r="AG114" s="89"/>
      <c r="AH114" s="70" t="s">
        <v>52</v>
      </c>
      <c r="AI114" s="71" t="e">
        <f>SUMIFS([1]Input!$AC:$AC,[1]Input!$A:$A,[1]Comparação!$AH$1,[1]Input!$E:$E,[1]Comparação!$AH$89,[1]Input!$F:$F,[1]Comparação!AH114)</f>
        <v>#VALUE!</v>
      </c>
      <c r="AJ114" s="74" t="e">
        <f>SUMIFS([1]Input!$M:$M,[1]Input!$A:$A,[1]Comparação!$AH$1,[1]Input!$E:$E,[1]Comparação!$AH$89,[1]Input!$F:$F,[1]Comparação!AH114)</f>
        <v>#VALUE!</v>
      </c>
      <c r="AK114" s="89"/>
      <c r="AL114" s="70" t="s">
        <v>52</v>
      </c>
      <c r="AM114" s="71" t="e">
        <f>SUMIFS([1]Input!$AC:$AC,[1]Input!$A:$A,[1]Comparação!$AL$1,[1]Input!$E:$E,[1]Comparação!$AL$89,[1]Input!$F:$F,[1]Comparação!AL114)</f>
        <v>#VALUE!</v>
      </c>
      <c r="AN114" s="74" t="e">
        <f>SUMIFS([1]Input!$M:$M,[1]Input!$A:$A,[1]Comparação!$AL$1,[1]Input!$E:$E,[1]Comparação!$AL$89,[1]Input!$F:$F,[1]Comparação!AL114)</f>
        <v>#VALUE!</v>
      </c>
      <c r="AO114" s="89"/>
      <c r="AP114" s="70" t="s">
        <v>52</v>
      </c>
      <c r="AQ114" s="71" t="e">
        <f>SUMIFS([1]Input!$AC:$AC,[1]Input!$A:$A,[1]Comparação!$AP$1,[1]Input!$E:$E,[1]Comparação!$AP$89,[1]Input!$F:$F,[1]Comparação!AP114)</f>
        <v>#VALUE!</v>
      </c>
      <c r="AR114" s="74" t="e">
        <f>SUMIFS([1]Input!$M:$M,[1]Input!$A:$A,[1]Comparação!$AP$1,[1]Input!$E:$E,[1]Comparação!$AP$89,[1]Input!$F:$F,[1]Comparação!AP114)</f>
        <v>#VALUE!</v>
      </c>
      <c r="AS114" s="89"/>
      <c r="AT114" s="70" t="s">
        <v>52</v>
      </c>
      <c r="AU114" s="71" t="e">
        <f>SUMIFS([1]Input!$AC:$AC,[1]Input!$A:$A,[1]Comparação!$AT$1,[1]Input!$E:$E,[1]Comparação!$AT$89,[1]Input!$F:$F,[1]Comparação!AT114)</f>
        <v>#VALUE!</v>
      </c>
      <c r="AV114" s="74" t="e">
        <f>SUMIFS([1]Input!$M:$M,[1]Input!$A:$A,[1]Comparação!$AT$1,[1]Input!$E:$E,[1]Comparação!$AT$89,[1]Input!$F:$F,[1]Comparação!AT114)</f>
        <v>#VALUE!</v>
      </c>
      <c r="AW114" s="89"/>
      <c r="AY114" s="70" t="s">
        <v>52</v>
      </c>
      <c r="AZ114" s="68" t="e">
        <f t="shared" si="45"/>
        <v>#DIV/0!</v>
      </c>
      <c r="BA114" s="68" t="e">
        <f t="shared" si="42"/>
        <v>#DIV/0!</v>
      </c>
      <c r="BB114" s="68">
        <f t="shared" si="43"/>
        <v>0</v>
      </c>
      <c r="BC114" s="69" t="e">
        <f t="shared" si="44"/>
        <v>#DIV/0!</v>
      </c>
    </row>
    <row r="115" spans="2:55" hidden="1" outlineLevel="1" x14ac:dyDescent="0.3">
      <c r="B115" s="70" t="s">
        <v>23</v>
      </c>
      <c r="C115" s="71">
        <f>SUMIFS(Input!$AA:$AA,Input!$A:$A,Comparação!$B$1,Input!$E:$E,$B$89,Input!$F:$F,Comparação!B115)</f>
        <v>0</v>
      </c>
      <c r="D115" s="72">
        <f>SUMIFS(Input!$K:$K,Input!$A:$A,Comparação!$B$1,Input!$E:$E,$B$89,Input!$F:$F,B115)</f>
        <v>0</v>
      </c>
      <c r="E115" s="73" t="str">
        <f t="shared" si="41"/>
        <v/>
      </c>
      <c r="F115" s="70" t="s">
        <v>23</v>
      </c>
      <c r="G115" s="71">
        <f>SUMIFS(Input!$AA:$AA,Input!$A:$A,$F$1,Input!$E:$E,$F$89,Input!$F:$F,Comparação!F115)</f>
        <v>0</v>
      </c>
      <c r="H115" s="74">
        <f>SUMIFS(Input!$K:$K,Input!$A:$A,$F$1,Input!$E:$E,$F$89,Input!$F:$F,Comparação!F115)</f>
        <v>0</v>
      </c>
      <c r="I115" s="73" t="str">
        <f t="shared" si="39"/>
        <v/>
      </c>
      <c r="J115" s="70" t="s">
        <v>23</v>
      </c>
      <c r="K115" s="71">
        <f>SUMIFS(Input!$AA:$AA,Input!$A:$A,$J$1,Input!$E:$E,Comparação!$J$89,Input!$F:$F,Comparação!J115)</f>
        <v>0</v>
      </c>
      <c r="L115" s="74">
        <f>SUMIFS(Input!$K:$K,Input!$A:$A,$J$1,Input!$E:$E,$J$89,Input!$F:$F,Comparação!J115)</f>
        <v>0</v>
      </c>
      <c r="M115" s="73" t="str">
        <f t="shared" si="40"/>
        <v/>
      </c>
      <c r="N115" s="70" t="s">
        <v>23</v>
      </c>
      <c r="O115" s="71">
        <f>SUMIFS(Input!$AA:$AA,Input!$A:$A,$N$1,Input!$E:$E,$N$89,Input!$F:$F,Comparação!N115)</f>
        <v>0</v>
      </c>
      <c r="P115" s="74">
        <f>SUMIFS(Input!$K:$K,Input!$A:$A,$N$1,Input!$E:$E,$N$89,Input!$F:$F,Comparação!N115)</f>
        <v>0</v>
      </c>
      <c r="Q115" s="73"/>
      <c r="R115" s="70" t="s">
        <v>23</v>
      </c>
      <c r="S115" s="71">
        <f>SUMIFS(Input!$AA:$AA,Input!$A:$A,$R$1,Input!$E:$E,Comparação!$R$89,Input!$F:$F,Comparação!R115)</f>
        <v>0</v>
      </c>
      <c r="T115" s="74">
        <f>SUMIFS(Input!$K:$K,Input!$A:$A,$R$1,Input!$E:$E,$R$89,Input!$F:$F,Comparação!R115)</f>
        <v>0</v>
      </c>
      <c r="U115" s="89"/>
      <c r="V115" s="70" t="s">
        <v>23</v>
      </c>
      <c r="W115" s="71" t="e">
        <f>SUMIFS([1]Input!$AC:$AC,[1]Input!$A:$A,[1]Comparação!$V$1,[1]Input!$E:$E,[1]Comparação!$V$89,[1]Input!$F:$F,[1]Comparação!V115)</f>
        <v>#VALUE!</v>
      </c>
      <c r="X115" s="74" t="e">
        <f>SUMIFS([1]Input!$M:$M,[1]Input!$A:$A,[1]Comparação!$V$1,[1]Input!$E:$E,[1]Comparação!$V$89,[1]Input!$F:$F,[1]Comparação!V115)</f>
        <v>#VALUE!</v>
      </c>
      <c r="Y115" s="89"/>
      <c r="Z115" s="70" t="s">
        <v>23</v>
      </c>
      <c r="AA115" s="71" t="e">
        <f>SUMIFS([1]Input!$AC:$AC,[1]Input!$A:$A,[1]Comparação!$Z$1,[1]Input!$E:$E,[1]Comparação!$Z$89,[1]Input!$F:$F,[1]Comparação!Z115)</f>
        <v>#VALUE!</v>
      </c>
      <c r="AB115" s="74" t="e">
        <f>SUMIFS([1]Input!$M:$M,[1]Input!$A:$A,[1]Comparação!$Z$1,[1]Input!$E:$E,[1]Comparação!$Z$89,[1]Input!$F:$F,[1]Comparação!Z115)</f>
        <v>#VALUE!</v>
      </c>
      <c r="AC115" s="89"/>
      <c r="AD115" s="70" t="s">
        <v>23</v>
      </c>
      <c r="AE115" s="71" t="e">
        <f>SUMIFS([1]Input!$AC:$AC,[1]Input!$A:$A,[1]Comparação!$AD$1,[1]Input!$E:$E,[1]Comparação!$AD$89,[1]Input!$F:$F,[1]Comparação!AD115)</f>
        <v>#VALUE!</v>
      </c>
      <c r="AF115" s="74" t="e">
        <f>SUMIFS([1]Input!$M:$M,[1]Input!$A:$A,[1]Comparação!$AD$1,[1]Input!$E:$E,[1]Comparação!$AD$89,[1]Input!$F:$F,[1]Comparação!AD115)</f>
        <v>#VALUE!</v>
      </c>
      <c r="AG115" s="89"/>
      <c r="AH115" s="70" t="s">
        <v>23</v>
      </c>
      <c r="AI115" s="71" t="e">
        <f>SUMIFS([1]Input!$AC:$AC,[1]Input!$A:$A,[1]Comparação!$AH$1,[1]Input!$E:$E,[1]Comparação!$AH$89,[1]Input!$F:$F,[1]Comparação!AH115)</f>
        <v>#VALUE!</v>
      </c>
      <c r="AJ115" s="74" t="e">
        <f>SUMIFS([1]Input!$M:$M,[1]Input!$A:$A,[1]Comparação!$AH$1,[1]Input!$E:$E,[1]Comparação!$AH$89,[1]Input!$F:$F,[1]Comparação!AH115)</f>
        <v>#VALUE!</v>
      </c>
      <c r="AK115" s="89"/>
      <c r="AL115" s="70" t="s">
        <v>23</v>
      </c>
      <c r="AM115" s="71" t="e">
        <f>SUMIFS([1]Input!$AC:$AC,[1]Input!$A:$A,[1]Comparação!$AL$1,[1]Input!$E:$E,[1]Comparação!$AL$89,[1]Input!$F:$F,[1]Comparação!AL115)</f>
        <v>#VALUE!</v>
      </c>
      <c r="AN115" s="74" t="e">
        <f>SUMIFS([1]Input!$M:$M,[1]Input!$A:$A,[1]Comparação!$AL$1,[1]Input!$E:$E,[1]Comparação!$AL$89,[1]Input!$F:$F,[1]Comparação!AL115)</f>
        <v>#VALUE!</v>
      </c>
      <c r="AO115" s="89"/>
      <c r="AP115" s="70" t="s">
        <v>23</v>
      </c>
      <c r="AQ115" s="71" t="e">
        <f>SUMIFS([1]Input!$AC:$AC,[1]Input!$A:$A,[1]Comparação!$AP$1,[1]Input!$E:$E,[1]Comparação!$AP$89,[1]Input!$F:$F,[1]Comparação!AP115)</f>
        <v>#VALUE!</v>
      </c>
      <c r="AR115" s="74" t="e">
        <f>SUMIFS([1]Input!$M:$M,[1]Input!$A:$A,[1]Comparação!$AP$1,[1]Input!$E:$E,[1]Comparação!$AP$89,[1]Input!$F:$F,[1]Comparação!AP115)</f>
        <v>#VALUE!</v>
      </c>
      <c r="AS115" s="89"/>
      <c r="AT115" s="70" t="s">
        <v>23</v>
      </c>
      <c r="AU115" s="71" t="e">
        <f>SUMIFS([1]Input!$AC:$AC,[1]Input!$A:$A,[1]Comparação!$AT$1,[1]Input!$E:$E,[1]Comparação!$AT$89,[1]Input!$F:$F,[1]Comparação!AT115)</f>
        <v>#VALUE!</v>
      </c>
      <c r="AV115" s="74" t="e">
        <f>SUMIFS([1]Input!$M:$M,[1]Input!$A:$A,[1]Comparação!$AT$1,[1]Input!$E:$E,[1]Comparação!$AT$89,[1]Input!$F:$F,[1]Comparação!AT115)</f>
        <v>#VALUE!</v>
      </c>
      <c r="AW115" s="89"/>
      <c r="AY115" s="70" t="s">
        <v>23</v>
      </c>
      <c r="AZ115" s="68" t="e">
        <f t="shared" si="45"/>
        <v>#DIV/0!</v>
      </c>
      <c r="BA115" s="68" t="e">
        <f t="shared" si="42"/>
        <v>#DIV/0!</v>
      </c>
      <c r="BB115" s="68">
        <f t="shared" si="43"/>
        <v>0</v>
      </c>
      <c r="BC115" s="69" t="e">
        <f t="shared" si="44"/>
        <v>#DIV/0!</v>
      </c>
    </row>
    <row r="116" spans="2:55" hidden="1" outlineLevel="1" x14ac:dyDescent="0.3">
      <c r="B116" s="70" t="s">
        <v>24</v>
      </c>
      <c r="C116" s="71">
        <f>SUMIFS(Input!$AA:$AA,Input!$A:$A,Comparação!$B$1,Input!$E:$E,$B$89,Input!$F:$F,Comparação!B116)</f>
        <v>0</v>
      </c>
      <c r="D116" s="72">
        <f>SUMIFS(Input!$K:$K,Input!$A:$A,Comparação!$B$1,Input!$E:$E,$B$89,Input!$F:$F,B116)</f>
        <v>0</v>
      </c>
      <c r="E116" s="73" t="str">
        <f t="shared" si="41"/>
        <v/>
      </c>
      <c r="F116" s="70" t="s">
        <v>24</v>
      </c>
      <c r="G116" s="71">
        <f>SUMIFS(Input!$AA:$AA,Input!$A:$A,$F$1,Input!$E:$E,$F$89,Input!$F:$F,Comparação!F116)</f>
        <v>0</v>
      </c>
      <c r="H116" s="74">
        <f>SUMIFS(Input!$K:$K,Input!$A:$A,$F$1,Input!$E:$E,$F$89,Input!$F:$F,Comparação!F116)</f>
        <v>0</v>
      </c>
      <c r="I116" s="73" t="str">
        <f t="shared" si="39"/>
        <v/>
      </c>
      <c r="J116" s="70" t="s">
        <v>24</v>
      </c>
      <c r="K116" s="71">
        <f>SUMIFS(Input!$AA:$AA,Input!$A:$A,$J$1,Input!$E:$E,Comparação!$J$89,Input!$F:$F,Comparação!J116)</f>
        <v>0</v>
      </c>
      <c r="L116" s="74">
        <f>SUMIFS(Input!$K:$K,Input!$A:$A,$J$1,Input!$E:$E,$J$89,Input!$F:$F,Comparação!J116)</f>
        <v>0</v>
      </c>
      <c r="M116" s="73" t="str">
        <f t="shared" si="40"/>
        <v/>
      </c>
      <c r="N116" s="70" t="s">
        <v>24</v>
      </c>
      <c r="O116" s="71">
        <f>SUMIFS(Input!$AA:$AA,Input!$A:$A,$N$1,Input!$E:$E,$N$89,Input!$F:$F,Comparação!N116)</f>
        <v>0</v>
      </c>
      <c r="P116" s="74">
        <f>SUMIFS(Input!$K:$K,Input!$A:$A,$N$1,Input!$E:$E,$N$89,Input!$F:$F,Comparação!N116)</f>
        <v>0</v>
      </c>
      <c r="Q116" s="73"/>
      <c r="R116" s="70" t="s">
        <v>24</v>
      </c>
      <c r="S116" s="71">
        <f>SUMIFS(Input!$AA:$AA,Input!$A:$A,$R$1,Input!$E:$E,Comparação!$R$89,Input!$F:$F,Comparação!R116)</f>
        <v>0</v>
      </c>
      <c r="T116" s="74">
        <f>SUMIFS(Input!$K:$K,Input!$A:$A,$R$1,Input!$E:$E,$R$89,Input!$F:$F,Comparação!R116)</f>
        <v>0</v>
      </c>
      <c r="U116" s="89"/>
      <c r="V116" s="70" t="s">
        <v>24</v>
      </c>
      <c r="W116" s="71" t="e">
        <f>SUMIFS([1]Input!$AC:$AC,[1]Input!$A:$A,[1]Comparação!$V$1,[1]Input!$E:$E,[1]Comparação!$V$89,[1]Input!$F:$F,[1]Comparação!V116)</f>
        <v>#VALUE!</v>
      </c>
      <c r="X116" s="74" t="e">
        <f>SUMIFS([1]Input!$M:$M,[1]Input!$A:$A,[1]Comparação!$V$1,[1]Input!$E:$E,[1]Comparação!$V$89,[1]Input!$F:$F,[1]Comparação!V116)</f>
        <v>#VALUE!</v>
      </c>
      <c r="Y116" s="89"/>
      <c r="Z116" s="70" t="s">
        <v>24</v>
      </c>
      <c r="AA116" s="71" t="e">
        <f>SUMIFS([1]Input!$AC:$AC,[1]Input!$A:$A,[1]Comparação!$Z$1,[1]Input!$E:$E,[1]Comparação!$Z$89,[1]Input!$F:$F,[1]Comparação!Z116)</f>
        <v>#VALUE!</v>
      </c>
      <c r="AB116" s="74" t="e">
        <f>SUMIFS([1]Input!$M:$M,[1]Input!$A:$A,[1]Comparação!$Z$1,[1]Input!$E:$E,[1]Comparação!$Z$89,[1]Input!$F:$F,[1]Comparação!Z116)</f>
        <v>#VALUE!</v>
      </c>
      <c r="AC116" s="89"/>
      <c r="AD116" s="70" t="s">
        <v>24</v>
      </c>
      <c r="AE116" s="71" t="e">
        <f>SUMIFS([1]Input!$AC:$AC,[1]Input!$A:$A,[1]Comparação!$AD$1,[1]Input!$E:$E,[1]Comparação!$AD$89,[1]Input!$F:$F,[1]Comparação!AD116)</f>
        <v>#VALUE!</v>
      </c>
      <c r="AF116" s="74" t="e">
        <f>SUMIFS([1]Input!$M:$M,[1]Input!$A:$A,[1]Comparação!$AD$1,[1]Input!$E:$E,[1]Comparação!$AD$89,[1]Input!$F:$F,[1]Comparação!AD116)</f>
        <v>#VALUE!</v>
      </c>
      <c r="AG116" s="89"/>
      <c r="AH116" s="70" t="s">
        <v>24</v>
      </c>
      <c r="AI116" s="71" t="e">
        <f>SUMIFS([1]Input!$AC:$AC,[1]Input!$A:$A,[1]Comparação!$AH$1,[1]Input!$E:$E,[1]Comparação!$AH$89,[1]Input!$F:$F,[1]Comparação!AH116)</f>
        <v>#VALUE!</v>
      </c>
      <c r="AJ116" s="74" t="e">
        <f>SUMIFS([1]Input!$M:$M,[1]Input!$A:$A,[1]Comparação!$AH$1,[1]Input!$E:$E,[1]Comparação!$AH$89,[1]Input!$F:$F,[1]Comparação!AH116)</f>
        <v>#VALUE!</v>
      </c>
      <c r="AK116" s="89"/>
      <c r="AL116" s="70" t="s">
        <v>24</v>
      </c>
      <c r="AM116" s="71" t="e">
        <f>SUMIFS([1]Input!$AC:$AC,[1]Input!$A:$A,[1]Comparação!$AL$1,[1]Input!$E:$E,[1]Comparação!$AL$89,[1]Input!$F:$F,[1]Comparação!AL116)</f>
        <v>#VALUE!</v>
      </c>
      <c r="AN116" s="74" t="e">
        <f>SUMIFS([1]Input!$M:$M,[1]Input!$A:$A,[1]Comparação!$AL$1,[1]Input!$E:$E,[1]Comparação!$AL$89,[1]Input!$F:$F,[1]Comparação!AL116)</f>
        <v>#VALUE!</v>
      </c>
      <c r="AO116" s="89"/>
      <c r="AP116" s="70" t="s">
        <v>24</v>
      </c>
      <c r="AQ116" s="71" t="e">
        <f>SUMIFS([1]Input!$AC:$AC,[1]Input!$A:$A,[1]Comparação!$AP$1,[1]Input!$E:$E,[1]Comparação!$AP$89,[1]Input!$F:$F,[1]Comparação!AP116)</f>
        <v>#VALUE!</v>
      </c>
      <c r="AR116" s="74" t="e">
        <f>SUMIFS([1]Input!$M:$M,[1]Input!$A:$A,[1]Comparação!$AP$1,[1]Input!$E:$E,[1]Comparação!$AP$89,[1]Input!$F:$F,[1]Comparação!AP116)</f>
        <v>#VALUE!</v>
      </c>
      <c r="AS116" s="89"/>
      <c r="AT116" s="70" t="s">
        <v>24</v>
      </c>
      <c r="AU116" s="71" t="e">
        <f>SUMIFS([1]Input!$AC:$AC,[1]Input!$A:$A,[1]Comparação!$AT$1,[1]Input!$E:$E,[1]Comparação!$AT$89,[1]Input!$F:$F,[1]Comparação!AT116)</f>
        <v>#VALUE!</v>
      </c>
      <c r="AV116" s="74" t="e">
        <f>SUMIFS([1]Input!$M:$M,[1]Input!$A:$A,[1]Comparação!$AT$1,[1]Input!$E:$E,[1]Comparação!$AT$89,[1]Input!$F:$F,[1]Comparação!AT116)</f>
        <v>#VALUE!</v>
      </c>
      <c r="AW116" s="89"/>
      <c r="AY116" s="70" t="s">
        <v>24</v>
      </c>
      <c r="AZ116" s="68" t="e">
        <f t="shared" si="45"/>
        <v>#DIV/0!</v>
      </c>
      <c r="BA116" s="68" t="e">
        <f t="shared" si="42"/>
        <v>#DIV/0!</v>
      </c>
      <c r="BB116" s="68">
        <f t="shared" si="43"/>
        <v>0</v>
      </c>
      <c r="BC116" s="69" t="e">
        <f t="shared" si="44"/>
        <v>#DIV/0!</v>
      </c>
    </row>
    <row r="117" spans="2:55" ht="15" hidden="1" outlineLevel="1" thickBot="1" x14ac:dyDescent="0.35">
      <c r="B117" s="76" t="s">
        <v>40</v>
      </c>
      <c r="C117" s="71">
        <f>SUMIFS(Input!$AA:$AA,Input!$A:$A,Comparação!$B$1,Input!$E:$E,$B$89,Input!$F:$F,Comparação!B117)</f>
        <v>0</v>
      </c>
      <c r="D117" s="72">
        <f>SUMIFS(Input!$K:$K,Input!$A:$A,Comparação!$B$1,Input!$E:$E,$B$89,Input!$F:$F,B117)</f>
        <v>0</v>
      </c>
      <c r="E117" s="77"/>
      <c r="F117" s="76" t="s">
        <v>40</v>
      </c>
      <c r="G117" s="71">
        <f>SUMIFS(Input!$AA:$AA,Input!$A:$A,$F$1,Input!$E:$E,$F$89,Input!$F:$F,Comparação!F117)</f>
        <v>0</v>
      </c>
      <c r="H117" s="74">
        <f>SUMIFS(Input!$K:$K,Input!$A:$A,$F$1,Input!$E:$E,$F$89,Input!$F:$F,Comparação!F117)</f>
        <v>0</v>
      </c>
      <c r="I117" s="77"/>
      <c r="J117" s="76" t="s">
        <v>40</v>
      </c>
      <c r="K117" s="71">
        <f>SUMIFS(Input!$AA:$AA,Input!$A:$A,$J$1,Input!$E:$E,Comparação!$J$89,Input!$F:$F,Comparação!J117)</f>
        <v>0</v>
      </c>
      <c r="L117" s="74">
        <f>SUMIFS(Input!$K:$K,Input!$A:$A,$J$1,Input!$E:$E,$J$89,Input!$F:$F,Comparação!J117)</f>
        <v>0</v>
      </c>
      <c r="M117" s="77"/>
      <c r="N117" s="76" t="s">
        <v>40</v>
      </c>
      <c r="O117" s="71">
        <f>SUMIFS(Input!$AA:$AA,Input!$A:$A,$N$1,Input!$E:$E,$N$89,Input!$F:$F,Comparação!N117)</f>
        <v>0</v>
      </c>
      <c r="P117" s="74">
        <f>SUMIFS(Input!$K:$K,Input!$A:$A,$N$1,Input!$E:$E,$N$89,Input!$F:$F,Comparação!N117)</f>
        <v>0</v>
      </c>
      <c r="Q117" s="73"/>
      <c r="R117" s="76" t="s">
        <v>40</v>
      </c>
      <c r="S117" s="71">
        <f>SUMIFS(Input!$AA:$AA,Input!$A:$A,$R$1,Input!$E:$E,Comparação!$R$89,Input!$F:$F,Comparação!R117)</f>
        <v>0</v>
      </c>
      <c r="T117" s="74">
        <f>SUMIFS(Input!$K:$K,Input!$A:$A,$R$1,Input!$E:$E,$R$89,Input!$F:$F,Comparação!R117)</f>
        <v>0</v>
      </c>
      <c r="U117" s="90"/>
      <c r="V117" s="76" t="s">
        <v>40</v>
      </c>
      <c r="W117" s="71" t="e">
        <f>SUMIFS([1]Input!$AC:$AC,[1]Input!$A:$A,[1]Comparação!$V$1,[1]Input!$E:$E,[1]Comparação!$V$89,[1]Input!$F:$F,[1]Comparação!V117)</f>
        <v>#VALUE!</v>
      </c>
      <c r="X117" s="74" t="e">
        <f>SUMIFS([1]Input!$M:$M,[1]Input!$A:$A,[1]Comparação!$V$1,[1]Input!$E:$E,[1]Comparação!$V$89,[1]Input!$F:$F,[1]Comparação!V117)</f>
        <v>#VALUE!</v>
      </c>
      <c r="Y117" s="90"/>
      <c r="Z117" s="76" t="s">
        <v>40</v>
      </c>
      <c r="AA117" s="71" t="e">
        <f>SUMIFS([1]Input!$AC:$AC,[1]Input!$A:$A,[1]Comparação!$Z$1,[1]Input!$E:$E,[1]Comparação!$Z$89,[1]Input!$F:$F,[1]Comparação!Z117)</f>
        <v>#VALUE!</v>
      </c>
      <c r="AB117" s="74" t="e">
        <f>SUMIFS([1]Input!$M:$M,[1]Input!$A:$A,[1]Comparação!$Z$1,[1]Input!$E:$E,[1]Comparação!$Z$89,[1]Input!$F:$F,[1]Comparação!Z117)</f>
        <v>#VALUE!</v>
      </c>
      <c r="AC117" s="89"/>
      <c r="AD117" s="76" t="s">
        <v>40</v>
      </c>
      <c r="AE117" s="71" t="e">
        <f>SUMIFS([1]Input!$AC:$AC,[1]Input!$A:$A,[1]Comparação!$AD$1,[1]Input!$E:$E,[1]Comparação!$AD$89,[1]Input!$F:$F,[1]Comparação!AD117)</f>
        <v>#VALUE!</v>
      </c>
      <c r="AF117" s="74" t="e">
        <f>SUMIFS([1]Input!$M:$M,[1]Input!$A:$A,[1]Comparação!$AD$1,[1]Input!$E:$E,[1]Comparação!$AD$89,[1]Input!$F:$F,[1]Comparação!AD117)</f>
        <v>#VALUE!</v>
      </c>
      <c r="AG117" s="89"/>
      <c r="AH117" s="76" t="s">
        <v>40</v>
      </c>
      <c r="AI117" s="71" t="e">
        <f>SUMIFS([1]Input!$AC:$AC,[1]Input!$A:$A,[1]Comparação!$AH$1,[1]Input!$E:$E,[1]Comparação!$AH$89,[1]Input!$F:$F,[1]Comparação!AH117)</f>
        <v>#VALUE!</v>
      </c>
      <c r="AJ117" s="74" t="e">
        <f>SUMIFS([1]Input!$M:$M,[1]Input!$A:$A,[1]Comparação!$AH$1,[1]Input!$E:$E,[1]Comparação!$AH$89,[1]Input!$F:$F,[1]Comparação!AH117)</f>
        <v>#VALUE!</v>
      </c>
      <c r="AK117" s="89"/>
      <c r="AL117" s="76" t="s">
        <v>40</v>
      </c>
      <c r="AM117" s="71" t="e">
        <f>SUMIFS([1]Input!$AC:$AC,[1]Input!$A:$A,[1]Comparação!$AL$1,[1]Input!$E:$E,[1]Comparação!$AL$89,[1]Input!$F:$F,[1]Comparação!AL117)</f>
        <v>#VALUE!</v>
      </c>
      <c r="AN117" s="74" t="e">
        <f>SUMIFS([1]Input!$M:$M,[1]Input!$A:$A,[1]Comparação!$AL$1,[1]Input!$E:$E,[1]Comparação!$AL$89,[1]Input!$F:$F,[1]Comparação!AL117)</f>
        <v>#VALUE!</v>
      </c>
      <c r="AO117" s="89"/>
      <c r="AP117" s="76" t="s">
        <v>40</v>
      </c>
      <c r="AQ117" s="71" t="e">
        <f>SUMIFS([1]Input!$AC:$AC,[1]Input!$A:$A,[1]Comparação!$AP$1,[1]Input!$E:$E,[1]Comparação!$AP$89,[1]Input!$F:$F,[1]Comparação!AP117)</f>
        <v>#VALUE!</v>
      </c>
      <c r="AR117" s="74" t="e">
        <f>SUMIFS([1]Input!$M:$M,[1]Input!$A:$A,[1]Comparação!$AP$1,[1]Input!$E:$E,[1]Comparação!$AP$89,[1]Input!$F:$F,[1]Comparação!AP117)</f>
        <v>#VALUE!</v>
      </c>
      <c r="AS117" s="89"/>
      <c r="AT117" s="76" t="s">
        <v>40</v>
      </c>
      <c r="AU117" s="71" t="e">
        <f>SUMIFS([1]Input!$AC:$AC,[1]Input!$A:$A,[1]Comparação!$AT$1,[1]Input!$E:$E,[1]Comparação!$AT$89,[1]Input!$F:$F,[1]Comparação!AT117)</f>
        <v>#VALUE!</v>
      </c>
      <c r="AV117" s="74" t="e">
        <f>SUMIFS([1]Input!$M:$M,[1]Input!$A:$A,[1]Comparação!$AT$1,[1]Input!$E:$E,[1]Comparação!$AT$89,[1]Input!$F:$F,[1]Comparação!AT117)</f>
        <v>#VALUE!</v>
      </c>
      <c r="AW117" s="89"/>
      <c r="AY117" s="76" t="s">
        <v>40</v>
      </c>
      <c r="AZ117" s="68" t="e">
        <f t="shared" si="45"/>
        <v>#DIV/0!</v>
      </c>
      <c r="BA117" s="68" t="e">
        <f t="shared" si="42"/>
        <v>#DIV/0!</v>
      </c>
      <c r="BB117" s="68">
        <f t="shared" si="43"/>
        <v>0</v>
      </c>
      <c r="BC117" s="69" t="e">
        <f t="shared" si="44"/>
        <v>#DIV/0!</v>
      </c>
    </row>
    <row r="118" spans="2:55" ht="15" collapsed="1" thickBot="1" x14ac:dyDescent="0.35">
      <c r="B118" s="78" t="s">
        <v>12</v>
      </c>
      <c r="C118" s="79">
        <f>SUMIFS(Input!$AA:$AA,Input!$A:$A,$B$1,Input!$E:$E,Comparação!B118)</f>
        <v>356</v>
      </c>
      <c r="D118" s="80">
        <f>SUMIFS(Input!$K:$K,Input!$A:$A,$B$1,Input!$E:$E,Comparação!B118)</f>
        <v>1407343.7699999998</v>
      </c>
      <c r="E118" s="81">
        <f t="shared" ref="E118:E147" si="48">D118/C118</f>
        <v>3953.2128370786509</v>
      </c>
      <c r="F118" s="78" t="s">
        <v>12</v>
      </c>
      <c r="G118" s="79">
        <f>SUMIFS(Input!$AA:$AA,Input!$A:$A,Comparação!F1,Input!$E:$E,Comparação!F118)</f>
        <v>499</v>
      </c>
      <c r="H118" s="80">
        <f>SUMIFS(Input!$K:$K,Input!$A:$A,Comparação!F1,Input!$E:$E,Comparação!F118)</f>
        <v>1986491.5500000003</v>
      </c>
      <c r="I118" s="81">
        <f>H118/G118</f>
        <v>3980.9449899799606</v>
      </c>
      <c r="J118" s="78" t="s">
        <v>12</v>
      </c>
      <c r="K118" s="79">
        <f>SUMIFS(Input!$AA:$AA,Input!$A:$A,Comparação!J1,Input!$E:$E,Comparação!J118)</f>
        <v>577</v>
      </c>
      <c r="L118" s="80">
        <f>SUMIFS(Input!$K:$K,Input!$A:$A,Comparação!J1,Input!$E:$E,Comparação!J118)</f>
        <v>1698506.55</v>
      </c>
      <c r="M118" s="81">
        <f>L118/K118</f>
        <v>2943.6855285961874</v>
      </c>
      <c r="N118" s="82" t="s">
        <v>12</v>
      </c>
      <c r="O118" s="83">
        <f>SUMIFS(Input!$AA:$AA,Input!$A:$A,N1,Input!$E:$E,Comparação!N118)</f>
        <v>490</v>
      </c>
      <c r="P118" s="84">
        <f>SUMIFS(Input!$K:$K,Input!$A:$A,Comparação!N1,Input!$E:$E,Comparação!N118)</f>
        <v>2223796.9099999997</v>
      </c>
      <c r="Q118" s="85">
        <f>P118/O118</f>
        <v>4538.3610408163258</v>
      </c>
      <c r="R118" s="86" t="s">
        <v>12</v>
      </c>
      <c r="S118" s="65">
        <f>SUMIFS(Input!$AA:$AA,Input!$A:$A,Comparação!R1,Input!$E:$E,Comparação!R118)</f>
        <v>686</v>
      </c>
      <c r="T118" s="66">
        <f>SUMIFS(Input!$K:$K,Input!$A:$A,Comparação!R1,Input!$E:$E,Comparação!R118)</f>
        <v>2718818.8899999997</v>
      </c>
      <c r="U118" s="67">
        <f>T118/S118</f>
        <v>3963.2928425655973</v>
      </c>
      <c r="V118" s="86" t="s">
        <v>12</v>
      </c>
      <c r="W118" s="79" t="e">
        <f>SUMIFS([1]Input!$AC:$AC,[1]Input!$A:$A,[1]Comparação!V1,[1]Input!$E:$E,[1]Comparação!V118)</f>
        <v>#VALUE!</v>
      </c>
      <c r="X118" s="80" t="e">
        <f>SUMIFS([1]Input!$M:$M,[1]Input!$A:$A,[1]Comparação!$V$1,[1]Input!$E:$E,[1]Comparação!V118)</f>
        <v>#VALUE!</v>
      </c>
      <c r="Y118" s="87" t="e">
        <f>X118/W118</f>
        <v>#VALUE!</v>
      </c>
      <c r="Z118" s="86" t="s">
        <v>12</v>
      </c>
      <c r="AA118" s="79" t="e">
        <f>SUMIFS([1]Input!$AC:$AC,[1]Input!$A:$A,[1]Comparação!Z1,[1]Input!$E:$E,[1]Comparação!Z118)</f>
        <v>#VALUE!</v>
      </c>
      <c r="AB118" s="80" t="e">
        <f>SUMIFS([1]Input!$M:$M,[1]Input!$A:$A,[1]Comparação!$Z$1,[1]Input!$E:$E,[1]Comparação!Z118)</f>
        <v>#VALUE!</v>
      </c>
      <c r="AC118" s="87" t="e">
        <f>AB118/AA118</f>
        <v>#VALUE!</v>
      </c>
      <c r="AD118" s="86" t="s">
        <v>12</v>
      </c>
      <c r="AE118" s="79" t="e">
        <f>SUMIFS([1]Input!$AC:$AC,[1]Input!$A:$A,[1]Comparação!AD1,[1]Input!$E:$E,[1]Comparação!AD118)</f>
        <v>#VALUE!</v>
      </c>
      <c r="AF118" s="80" t="e">
        <f>SUMIFS([1]Input!$M:$M,[1]Input!$A:$A,[1]Comparação!$AD$1,[1]Input!$E:$E,[1]Comparação!AD118)</f>
        <v>#VALUE!</v>
      </c>
      <c r="AG118" s="87" t="e">
        <f>AF118/AE118</f>
        <v>#VALUE!</v>
      </c>
      <c r="AH118" s="86" t="s">
        <v>12</v>
      </c>
      <c r="AI118" s="79" t="e">
        <f>SUMIFS([1]Input!$AC:$AC,[1]Input!$A:$A,[1]Comparação!AH1,[1]Input!$E:$E,[1]Comparação!AH118)</f>
        <v>#VALUE!</v>
      </c>
      <c r="AJ118" s="80" t="e">
        <f>SUMIFS([1]Input!$M:$M,[1]Input!$A:$A,[1]Comparação!$AH$1,[1]Input!$E:$E,[1]Comparação!AH118)</f>
        <v>#VALUE!</v>
      </c>
      <c r="AK118" s="87" t="e">
        <f>AJ118/AI118</f>
        <v>#VALUE!</v>
      </c>
      <c r="AL118" s="86" t="s">
        <v>12</v>
      </c>
      <c r="AM118" s="79" t="e">
        <f>SUMIFS([1]Input!$AC:$AC,[1]Input!$A:$A,[1]Comparação!AL1,[1]Input!$E:$E,[1]Comparação!AL118)</f>
        <v>#VALUE!</v>
      </c>
      <c r="AN118" s="80" t="e">
        <f>SUMIFS([1]Input!$M:$M,[1]Input!$A:$A,[1]Comparação!$AL$1,[1]Input!$E:$E,[1]Comparação!AL118)</f>
        <v>#VALUE!</v>
      </c>
      <c r="AO118" s="87" t="e">
        <f>AN118/AM118</f>
        <v>#VALUE!</v>
      </c>
      <c r="AP118" s="86" t="s">
        <v>12</v>
      </c>
      <c r="AQ118" s="79" t="e">
        <f>SUMIFS([1]Input!$AC:$AC,[1]Input!$A:$A,[1]Comparação!AP1,[1]Input!$E:$E,[1]Comparação!AP118)</f>
        <v>#VALUE!</v>
      </c>
      <c r="AR118" s="80" t="e">
        <f>SUMIFS([1]Input!$M:$M,[1]Input!$A:$A,[1]Comparação!$AP$1,[1]Input!$E:$E,[1]Comparação!AP118)</f>
        <v>#VALUE!</v>
      </c>
      <c r="AS118" s="87" t="e">
        <f>AR118/AQ118</f>
        <v>#VALUE!</v>
      </c>
      <c r="AT118" s="86" t="s">
        <v>12</v>
      </c>
      <c r="AU118" s="79" t="e">
        <f>SUMIFS([1]Input!$AC:$AC,[1]Input!$A:$A,[1]Comparação!AT1,[1]Input!$E:$E,[1]Comparação!AT118)</f>
        <v>#VALUE!</v>
      </c>
      <c r="AV118" s="80" t="e">
        <f>SUMIFS([1]Input!$M:$M,[1]Input!$A:$A,[1]Comparação!$AT$1,[1]Input!$E:$E,[1]Comparação!AT118)</f>
        <v>#VALUE!</v>
      </c>
      <c r="AW118" s="87" t="e">
        <f>AV118/AU118</f>
        <v>#VALUE!</v>
      </c>
      <c r="AY118" s="86" t="s">
        <v>12</v>
      </c>
      <c r="AZ118" s="68">
        <f>AVERAGE(E118,I118,M118)</f>
        <v>3625.9477852182663</v>
      </c>
      <c r="BA118" s="68" t="e">
        <f t="shared" si="42"/>
        <v>#VALUE!</v>
      </c>
      <c r="BB118" s="68" t="e">
        <f t="shared" si="43"/>
        <v>#VALUE!</v>
      </c>
      <c r="BC118" s="69" t="e">
        <f t="shared" si="44"/>
        <v>#VALUE!</v>
      </c>
    </row>
    <row r="119" spans="2:55" hidden="1" outlineLevel="1" x14ac:dyDescent="0.3">
      <c r="B119" s="70" t="s">
        <v>31</v>
      </c>
      <c r="C119" s="71">
        <f>SUMIFS(Input!$AA:$AA,Input!$A:$A,Comparação!$B$1,Input!$E:$E,$B$118,Input!$F:$F,Comparação!B119)</f>
        <v>0</v>
      </c>
      <c r="D119" s="72">
        <f>SUMIFS(Input!$K:$K,Input!$A:$A,Comparação!$B$1,Input!$E:$E,$B$118,Input!$F:$F,B119)</f>
        <v>0</v>
      </c>
      <c r="E119" s="73" t="str">
        <f>IF(D119=0,"",D119/C119)</f>
        <v/>
      </c>
      <c r="F119" s="70" t="s">
        <v>31</v>
      </c>
      <c r="G119" s="71">
        <f>SUMIFS(Input!$AA:$AA,Input!$A:$A,$F$1,Input!$E:$E,$F$118,Input!$F:$F,Comparação!F119)</f>
        <v>0</v>
      </c>
      <c r="H119" s="74">
        <f>SUMIFS(Input!$K:$K,Input!$A:$A,$F$1,Input!$E:$E,$F$118,Input!$F:$F,Comparação!F119)</f>
        <v>0</v>
      </c>
      <c r="I119" s="73" t="str">
        <f>IF(H119=0,"",H119/G119)</f>
        <v/>
      </c>
      <c r="J119" s="70" t="s">
        <v>31</v>
      </c>
      <c r="K119" s="71">
        <f>SUMIFS(Input!$AA:$AA,Input!$A:$A,$J$1,Input!$E:$E,Comparação!$J$118,Input!$F:$F,Comparação!J119)</f>
        <v>0</v>
      </c>
      <c r="L119" s="74">
        <f>SUMIFS(Input!$K:$K,Input!$A:$A,$J$1,Input!$E:$E,$J$118,Input!$F:$F,Comparação!J119)</f>
        <v>0</v>
      </c>
      <c r="M119" s="73" t="str">
        <f>IF(L119=0,"",L119/K119)</f>
        <v/>
      </c>
      <c r="N119" s="70" t="s">
        <v>31</v>
      </c>
      <c r="O119" s="71">
        <f>SUMIFS(Input!$AA:$AA,Input!$A:$A,$N$1,Input!$E:$E,$N$118,Input!$F:$F,Comparação!N119)</f>
        <v>0</v>
      </c>
      <c r="P119" s="74">
        <f>SUMIFS(Input!$K:$K,Input!$A:$A,$N$1,Input!$E:$E,$N$118,Input!$F:$F,Comparação!N119)</f>
        <v>0</v>
      </c>
      <c r="Q119" s="73" t="str">
        <f>IF(P119=0,"",P119/O119)</f>
        <v/>
      </c>
      <c r="R119" s="70" t="s">
        <v>31</v>
      </c>
      <c r="S119" s="71">
        <f>SUMIFS(Input!$AA:$AA,Input!$A:$A,$R$1,Input!$E:$E,Comparação!$R$118,Input!$F:$F,Comparação!R119)</f>
        <v>0</v>
      </c>
      <c r="T119" s="74">
        <f>SUMIFS(Input!$K:$K,Input!$A:$A,$R$1,Input!$E:$E,$R$118,Input!$F:$F,Comparação!R119)</f>
        <v>0</v>
      </c>
      <c r="U119" s="73" t="str">
        <f>IF(T119=0,"",T119/S119)</f>
        <v/>
      </c>
      <c r="V119" s="70" t="s">
        <v>31</v>
      </c>
      <c r="W119" s="71" t="e">
        <f>SUMIFS([1]Input!$AC:$AC,[1]Input!$A:$A,[1]Comparação!$V$1,[1]Input!$E:$E,[1]Comparação!$V$118,[1]Input!$F:$F,[1]Comparação!V119)</f>
        <v>#VALUE!</v>
      </c>
      <c r="X119" s="74" t="e">
        <f>SUMIFS([1]Input!$M:$M,[1]Input!$A:$A,[1]Comparação!$V$1,[1]Input!$E:$E,[1]Comparação!$V$118,[1]Input!$F:$F,[1]Comparação!V119)</f>
        <v>#VALUE!</v>
      </c>
      <c r="Y119" s="73" t="e">
        <f t="shared" ref="Y119:Y145" si="49">IF(X119=0,"",X119/W119)</f>
        <v>#VALUE!</v>
      </c>
      <c r="Z119" s="70" t="s">
        <v>31</v>
      </c>
      <c r="AA119" s="71" t="e">
        <f>SUMIFS([1]Input!$AC:$AC,[1]Input!$A:$A,[1]Comparação!$Z$1,[1]Input!$E:$E,[1]Comparação!$Z$118,[1]Input!$F:$F,[1]Comparação!Z119)</f>
        <v>#VALUE!</v>
      </c>
      <c r="AB119" s="74" t="e">
        <f>SUMIFS([1]Input!$M:$M,[1]Input!$A:$A,[1]Comparação!$Z$1,[1]Input!$E:$E,[1]Comparação!$Z$118,[1]Input!$F:$F,[1]Comparação!Z119)</f>
        <v>#VALUE!</v>
      </c>
      <c r="AC119" s="73" t="e">
        <f t="shared" ref="AC119:AC146" si="50">IF(AB119=0,"",AB119/AA119)</f>
        <v>#VALUE!</v>
      </c>
      <c r="AD119" s="70" t="s">
        <v>31</v>
      </c>
      <c r="AE119" s="71" t="e">
        <f>SUMIFS([1]Input!$AC:$AC,[1]Input!$A:$A,[1]Comparação!$AD$1,[1]Input!$E:$E,[1]Comparação!$AD$118,[1]Input!$F:$F,[1]Comparação!AD119)</f>
        <v>#VALUE!</v>
      </c>
      <c r="AF119" s="74" t="e">
        <f>SUMIFS([1]Input!$M:$M,[1]Input!$A:$A,[1]Comparação!$AD$1,[1]Input!$E:$E,[1]Comparação!$AD$118,[1]Input!$F:$F,[1]Comparação!AD119)</f>
        <v>#VALUE!</v>
      </c>
      <c r="AG119" s="73" t="e">
        <f t="shared" ref="AG119:AG146" si="51">IF(AF119=0,"",AF119/AE119)</f>
        <v>#VALUE!</v>
      </c>
      <c r="AH119" s="70" t="s">
        <v>31</v>
      </c>
      <c r="AI119" s="71" t="e">
        <f>SUMIFS([1]Input!$AC:$AC,[1]Input!$A:$A,[1]Comparação!$AH$1,[1]Input!$E:$E,[1]Comparação!$AH$118,[1]Input!$F:$F,[1]Comparação!AH119)</f>
        <v>#VALUE!</v>
      </c>
      <c r="AJ119" s="74" t="e">
        <f>SUMIFS([1]Input!$M:$M,[1]Input!$A:$A,[1]Comparação!$AH$1,[1]Input!$E:$E,[1]Comparação!$AH$118,[1]Input!$F:$F,[1]Comparação!AH119)</f>
        <v>#VALUE!</v>
      </c>
      <c r="AK119" s="73" t="e">
        <f t="shared" ref="AK119:AK146" si="52">IF(AJ119=0,"",AJ119/AI119)</f>
        <v>#VALUE!</v>
      </c>
      <c r="AL119" s="70" t="s">
        <v>31</v>
      </c>
      <c r="AM119" s="71" t="e">
        <f>SUMIFS([1]Input!$AC:$AC,[1]Input!$A:$A,[1]Comparação!$AL$1,[1]Input!$E:$E,[1]Comparação!$AL$118,[1]Input!$F:$F,[1]Comparação!AL119)</f>
        <v>#VALUE!</v>
      </c>
      <c r="AN119" s="74" t="e">
        <f>SUMIFS([1]Input!$M:$M,[1]Input!$A:$A,[1]Comparação!$AL$1,[1]Input!$E:$E,[1]Comparação!$AL$118,[1]Input!$F:$F,[1]Comparação!AL119)</f>
        <v>#VALUE!</v>
      </c>
      <c r="AO119" s="73" t="e">
        <f t="shared" ref="AO119:AO146" si="53">IF(AN119=0,"",AN119/AM119)</f>
        <v>#VALUE!</v>
      </c>
      <c r="AP119" s="70" t="s">
        <v>31</v>
      </c>
      <c r="AQ119" s="71" t="e">
        <f>SUMIFS([1]Input!$AC:$AC,[1]Input!$A:$A,[1]Comparação!$AP$1,[1]Input!$E:$E,[1]Comparação!$AP$118,[1]Input!$F:$F,[1]Comparação!AP119)</f>
        <v>#VALUE!</v>
      </c>
      <c r="AR119" s="74" t="e">
        <f>SUMIFS([1]Input!$M:$M,[1]Input!$A:$A,[1]Comparação!$AP$1,[1]Input!$E:$E,[1]Comparação!$AP$118,[1]Input!$F:$F,[1]Comparação!AP119)</f>
        <v>#VALUE!</v>
      </c>
      <c r="AS119" s="73" t="e">
        <f t="shared" ref="AS119:AS146" si="54">IF(AR119=0,"",AR119/AQ119)</f>
        <v>#VALUE!</v>
      </c>
      <c r="AT119" s="70" t="s">
        <v>31</v>
      </c>
      <c r="AU119" s="71" t="e">
        <f>SUMIFS([1]Input!$AC:$AC,[1]Input!$A:$A,[1]Comparação!$AT$1,[1]Input!$E:$E,[1]Comparação!$AT$118,[1]Input!$F:$F,[1]Comparação!AT119)</f>
        <v>#VALUE!</v>
      </c>
      <c r="AV119" s="74" t="e">
        <f>SUMIFS([1]Input!$M:$M,[1]Input!$A:$A,[1]Comparação!$AT$1,[1]Input!$E:$E,[1]Comparação!$AT$118,[1]Input!$F:$F,[1]Comparação!AT119)</f>
        <v>#VALUE!</v>
      </c>
      <c r="AW119" s="73" t="e">
        <f t="shared" ref="AW119:AW146" si="55">IF(AV119=0,"",AV119/AU119)</f>
        <v>#VALUE!</v>
      </c>
      <c r="AY119" s="70" t="s">
        <v>31</v>
      </c>
      <c r="AZ119" s="68" t="e">
        <f t="shared" si="45"/>
        <v>#DIV/0!</v>
      </c>
      <c r="BA119" s="68" t="e">
        <f t="shared" si="42"/>
        <v>#VALUE!</v>
      </c>
      <c r="BB119" s="68" t="e">
        <f t="shared" si="43"/>
        <v>#VALUE!</v>
      </c>
      <c r="BC119" s="69" t="e">
        <f t="shared" si="44"/>
        <v>#VALUE!</v>
      </c>
    </row>
    <row r="120" spans="2:55" hidden="1" outlineLevel="1" x14ac:dyDescent="0.3">
      <c r="B120" s="70" t="s">
        <v>35</v>
      </c>
      <c r="C120" s="71">
        <f>SUMIFS(Input!$AA:$AA,Input!$A:$A,Comparação!$B$1,Input!$E:$E,$B$118,Input!$F:$F,Comparação!B120)</f>
        <v>0</v>
      </c>
      <c r="D120" s="72">
        <f>SUMIFS(Input!$K:$K,Input!$A:$A,Comparação!$B$1,Input!$E:$E,$B$118,Input!$F:$F,B120)</f>
        <v>0</v>
      </c>
      <c r="E120" s="73" t="str">
        <f t="shared" ref="E120:E145" si="56">IF(D120=0,"",D120/C120)</f>
        <v/>
      </c>
      <c r="F120" s="70" t="s">
        <v>35</v>
      </c>
      <c r="G120" s="71">
        <f>SUMIFS(Input!$AA:$AA,Input!$A:$A,$F$1,Input!$E:$E,$F$118,Input!$F:$F,Comparação!F120)</f>
        <v>0</v>
      </c>
      <c r="H120" s="74">
        <f>SUMIFS(Input!$K:$K,Input!$A:$A,$F$1,Input!$E:$E,$F$118,Input!$F:$F,Comparação!F120)</f>
        <v>0</v>
      </c>
      <c r="I120" s="73" t="str">
        <f t="shared" ref="I120:I145" si="57">IF(H120=0,"",H120/G120)</f>
        <v/>
      </c>
      <c r="J120" s="70" t="s">
        <v>35</v>
      </c>
      <c r="K120" s="71">
        <f>SUMIFS(Input!$AA:$AA,Input!$A:$A,$J$1,Input!$E:$E,Comparação!$J$118,Input!$F:$F,Comparação!J120)</f>
        <v>0</v>
      </c>
      <c r="L120" s="74">
        <f>SUMIFS(Input!$K:$K,Input!$A:$A,$J$1,Input!$E:$E,$J$118,Input!$F:$F,Comparação!J120)</f>
        <v>0</v>
      </c>
      <c r="M120" s="73" t="str">
        <f t="shared" ref="M120:M145" si="58">IF(L120=0,"",L120/K120)</f>
        <v/>
      </c>
      <c r="N120" s="70" t="s">
        <v>35</v>
      </c>
      <c r="O120" s="71">
        <f>SUMIFS(Input!$AA:$AA,Input!$A:$A,$N$1,Input!$E:$E,$N$118,Input!$F:$F,Comparação!N120)</f>
        <v>0</v>
      </c>
      <c r="P120" s="74">
        <f>SUMIFS(Input!$K:$K,Input!$A:$A,$N$1,Input!$E:$E,$N$118,Input!$F:$F,Comparação!N120)</f>
        <v>0</v>
      </c>
      <c r="Q120" s="73" t="str">
        <f t="shared" ref="Q120:Q145" si="59">IF(P120=0,"",P120/O120)</f>
        <v/>
      </c>
      <c r="R120" s="70" t="s">
        <v>35</v>
      </c>
      <c r="S120" s="71">
        <f>SUMIFS(Input!$AA:$AA,Input!$A:$A,$R$1,Input!$E:$E,Comparação!$R$118,Input!$F:$F,Comparação!R120)</f>
        <v>0</v>
      </c>
      <c r="T120" s="74">
        <f>SUMIFS(Input!$K:$K,Input!$A:$A,$R$1,Input!$E:$E,$R$118,Input!$F:$F,Comparação!R120)</f>
        <v>0</v>
      </c>
      <c r="U120" s="73" t="str">
        <f t="shared" ref="U120:U145" si="60">IF(T120=0,"",T120/S120)</f>
        <v/>
      </c>
      <c r="V120" s="70" t="s">
        <v>35</v>
      </c>
      <c r="W120" s="71" t="e">
        <f>SUMIFS([1]Input!$AC:$AC,[1]Input!$A:$A,[1]Comparação!$V$1,[1]Input!$E:$E,[1]Comparação!$V$118,[1]Input!$F:$F,[1]Comparação!V120)</f>
        <v>#VALUE!</v>
      </c>
      <c r="X120" s="74" t="e">
        <f>SUMIFS([1]Input!$M:$M,[1]Input!$A:$A,[1]Comparação!$V$1,[1]Input!$E:$E,[1]Comparação!$V$118,[1]Input!$F:$F,[1]Comparação!V120)</f>
        <v>#VALUE!</v>
      </c>
      <c r="Y120" s="73" t="e">
        <f t="shared" si="49"/>
        <v>#VALUE!</v>
      </c>
      <c r="Z120" s="70" t="s">
        <v>35</v>
      </c>
      <c r="AA120" s="71" t="e">
        <f>SUMIFS([1]Input!$AC:$AC,[1]Input!$A:$A,[1]Comparação!$Z$1,[1]Input!$E:$E,[1]Comparação!$Z$118,[1]Input!$F:$F,[1]Comparação!Z120)</f>
        <v>#VALUE!</v>
      </c>
      <c r="AB120" s="74" t="e">
        <f>SUMIFS([1]Input!$M:$M,[1]Input!$A:$A,[1]Comparação!$Z$1,[1]Input!$E:$E,[1]Comparação!$Z$118,[1]Input!$F:$F,[1]Comparação!Z120)</f>
        <v>#VALUE!</v>
      </c>
      <c r="AC120" s="73" t="e">
        <f t="shared" si="50"/>
        <v>#VALUE!</v>
      </c>
      <c r="AD120" s="70" t="s">
        <v>35</v>
      </c>
      <c r="AE120" s="71" t="e">
        <f>SUMIFS([1]Input!$AC:$AC,[1]Input!$A:$A,[1]Comparação!$AD$1,[1]Input!$E:$E,[1]Comparação!$AD$118,[1]Input!$F:$F,[1]Comparação!AD120)</f>
        <v>#VALUE!</v>
      </c>
      <c r="AF120" s="74" t="e">
        <f>SUMIFS([1]Input!$M:$M,[1]Input!$A:$A,[1]Comparação!$AD$1,[1]Input!$E:$E,[1]Comparação!$AD$118,[1]Input!$F:$F,[1]Comparação!AD120)</f>
        <v>#VALUE!</v>
      </c>
      <c r="AG120" s="73" t="e">
        <f t="shared" si="51"/>
        <v>#VALUE!</v>
      </c>
      <c r="AH120" s="70" t="s">
        <v>35</v>
      </c>
      <c r="AI120" s="71" t="e">
        <f>SUMIFS([1]Input!$AC:$AC,[1]Input!$A:$A,[1]Comparação!$AH$1,[1]Input!$E:$E,[1]Comparação!$AH$118,[1]Input!$F:$F,[1]Comparação!AH120)</f>
        <v>#VALUE!</v>
      </c>
      <c r="AJ120" s="74" t="e">
        <f>SUMIFS([1]Input!$M:$M,[1]Input!$A:$A,[1]Comparação!$AH$1,[1]Input!$E:$E,[1]Comparação!$AH$118,[1]Input!$F:$F,[1]Comparação!AH120)</f>
        <v>#VALUE!</v>
      </c>
      <c r="AK120" s="73" t="e">
        <f t="shared" si="52"/>
        <v>#VALUE!</v>
      </c>
      <c r="AL120" s="70" t="s">
        <v>35</v>
      </c>
      <c r="AM120" s="71" t="e">
        <f>SUMIFS([1]Input!$AC:$AC,[1]Input!$A:$A,[1]Comparação!$AL$1,[1]Input!$E:$E,[1]Comparação!$AL$118,[1]Input!$F:$F,[1]Comparação!AL120)</f>
        <v>#VALUE!</v>
      </c>
      <c r="AN120" s="74" t="e">
        <f>SUMIFS([1]Input!$M:$M,[1]Input!$A:$A,[1]Comparação!$AL$1,[1]Input!$E:$E,[1]Comparação!$AL$118,[1]Input!$F:$F,[1]Comparação!AL120)</f>
        <v>#VALUE!</v>
      </c>
      <c r="AO120" s="73" t="e">
        <f t="shared" si="53"/>
        <v>#VALUE!</v>
      </c>
      <c r="AP120" s="70" t="s">
        <v>35</v>
      </c>
      <c r="AQ120" s="71" t="e">
        <f>SUMIFS([1]Input!$AC:$AC,[1]Input!$A:$A,[1]Comparação!$AP$1,[1]Input!$E:$E,[1]Comparação!$AP$118,[1]Input!$F:$F,[1]Comparação!AP120)</f>
        <v>#VALUE!</v>
      </c>
      <c r="AR120" s="74" t="e">
        <f>SUMIFS([1]Input!$M:$M,[1]Input!$A:$A,[1]Comparação!$AP$1,[1]Input!$E:$E,[1]Comparação!$AP$118,[1]Input!$F:$F,[1]Comparação!AP120)</f>
        <v>#VALUE!</v>
      </c>
      <c r="AS120" s="73" t="e">
        <f t="shared" si="54"/>
        <v>#VALUE!</v>
      </c>
      <c r="AT120" s="70" t="s">
        <v>35</v>
      </c>
      <c r="AU120" s="71" t="e">
        <f>SUMIFS([1]Input!$AC:$AC,[1]Input!$A:$A,[1]Comparação!$AT$1,[1]Input!$E:$E,[1]Comparação!$AT$118,[1]Input!$F:$F,[1]Comparação!AT120)</f>
        <v>#VALUE!</v>
      </c>
      <c r="AV120" s="74" t="e">
        <f>SUMIFS([1]Input!$M:$M,[1]Input!$A:$A,[1]Comparação!$AT$1,[1]Input!$E:$E,[1]Comparação!$AT$118,[1]Input!$F:$F,[1]Comparação!AT120)</f>
        <v>#VALUE!</v>
      </c>
      <c r="AW120" s="73" t="e">
        <f t="shared" si="55"/>
        <v>#VALUE!</v>
      </c>
      <c r="AY120" s="70" t="s">
        <v>35</v>
      </c>
      <c r="AZ120" s="68" t="e">
        <f t="shared" si="45"/>
        <v>#DIV/0!</v>
      </c>
      <c r="BA120" s="68" t="e">
        <f t="shared" si="42"/>
        <v>#VALUE!</v>
      </c>
      <c r="BB120" s="68" t="e">
        <f t="shared" si="43"/>
        <v>#VALUE!</v>
      </c>
      <c r="BC120" s="69" t="e">
        <f t="shared" si="44"/>
        <v>#VALUE!</v>
      </c>
    </row>
    <row r="121" spans="2:55" hidden="1" outlineLevel="1" x14ac:dyDescent="0.3">
      <c r="B121" s="70" t="s">
        <v>50</v>
      </c>
      <c r="C121" s="71">
        <f>SUMIFS(Input!$AA:$AA,Input!$A:$A,Comparação!$B$1,Input!$E:$E,$B$118,Input!$F:$F,Comparação!B121)</f>
        <v>73</v>
      </c>
      <c r="D121" s="72">
        <f>SUMIFS(Input!$K:$K,Input!$A:$A,Comparação!$B$1,Input!$E:$E,$B$118,Input!$F:$F,B121)</f>
        <v>473477.51999999996</v>
      </c>
      <c r="E121" s="73">
        <f t="shared" si="56"/>
        <v>6485.993424657534</v>
      </c>
      <c r="F121" s="70" t="s">
        <v>50</v>
      </c>
      <c r="G121" s="71">
        <f>SUMIFS(Input!$AA:$AA,Input!$A:$A,$F$1,Input!$E:$E,$F$118,Input!$F:$F,Comparação!F121)</f>
        <v>52</v>
      </c>
      <c r="H121" s="74">
        <f>SUMIFS(Input!$K:$K,Input!$A:$A,$F$1,Input!$E:$E,$F$118,Input!$F:$F,Comparação!F121)</f>
        <v>350784.88</v>
      </c>
      <c r="I121" s="73">
        <f t="shared" si="57"/>
        <v>6745.8630769230767</v>
      </c>
      <c r="J121" s="70" t="s">
        <v>50</v>
      </c>
      <c r="K121" s="71">
        <f>SUMIFS(Input!$AA:$AA,Input!$A:$A,$J$1,Input!$E:$E,Comparação!$J$118,Input!$F:$F,Comparação!J121)</f>
        <v>217</v>
      </c>
      <c r="L121" s="74">
        <f>SUMIFS(Input!$K:$K,Input!$A:$A,$J$1,Input!$E:$E,$J$118,Input!$F:$F,Comparação!J121)</f>
        <v>820859.6</v>
      </c>
      <c r="M121" s="73">
        <f t="shared" si="58"/>
        <v>3782.763133640553</v>
      </c>
      <c r="N121" s="70" t="s">
        <v>50</v>
      </c>
      <c r="O121" s="71">
        <f>SUMIFS(Input!$AA:$AA,Input!$A:$A,$N$1,Input!$E:$E,$N$118,Input!$F:$F,Comparação!N121)</f>
        <v>259</v>
      </c>
      <c r="P121" s="74">
        <f>SUMIFS(Input!$K:$K,Input!$A:$A,$N$1,Input!$E:$E,$N$118,Input!$F:$F,Comparação!N121)</f>
        <v>1087579.26</v>
      </c>
      <c r="Q121" s="73">
        <f t="shared" si="59"/>
        <v>4199.1477220077222</v>
      </c>
      <c r="R121" s="70" t="s">
        <v>50</v>
      </c>
      <c r="S121" s="71">
        <f>SUMIFS(Input!$AA:$AA,Input!$A:$A,$R$1,Input!$E:$E,Comparação!$R$118,Input!$F:$F,Comparação!R121)</f>
        <v>519</v>
      </c>
      <c r="T121" s="74">
        <f>SUMIFS(Input!$K:$K,Input!$A:$A,$R$1,Input!$E:$E,$R$118,Input!$F:$F,Comparação!R121)</f>
        <v>2277534.14</v>
      </c>
      <c r="U121" s="73">
        <f t="shared" si="60"/>
        <v>4388.3124084778419</v>
      </c>
      <c r="V121" s="70" t="s">
        <v>50</v>
      </c>
      <c r="W121" s="71" t="e">
        <f>SUMIFS([1]Input!$AC:$AC,[1]Input!$A:$A,[1]Comparação!$V$1,[1]Input!$E:$E,[1]Comparação!$V$118,[1]Input!$F:$F,[1]Comparação!V121)</f>
        <v>#VALUE!</v>
      </c>
      <c r="X121" s="74" t="e">
        <f>SUMIFS([1]Input!$M:$M,[1]Input!$A:$A,[1]Comparação!$V$1,[1]Input!$E:$E,[1]Comparação!$V$118,[1]Input!$F:$F,[1]Comparação!V121)</f>
        <v>#VALUE!</v>
      </c>
      <c r="Y121" s="73" t="e">
        <f t="shared" si="49"/>
        <v>#VALUE!</v>
      </c>
      <c r="Z121" s="70" t="s">
        <v>50</v>
      </c>
      <c r="AA121" s="71" t="e">
        <f>SUMIFS([1]Input!$AC:$AC,[1]Input!$A:$A,[1]Comparação!$Z$1,[1]Input!$E:$E,[1]Comparação!$Z$118,[1]Input!$F:$F,[1]Comparação!Z121)</f>
        <v>#VALUE!</v>
      </c>
      <c r="AB121" s="74" t="e">
        <f>SUMIFS([1]Input!$M:$M,[1]Input!$A:$A,[1]Comparação!$Z$1,[1]Input!$E:$E,[1]Comparação!$Z$118,[1]Input!$F:$F,[1]Comparação!Z121)</f>
        <v>#VALUE!</v>
      </c>
      <c r="AC121" s="73" t="e">
        <f t="shared" si="50"/>
        <v>#VALUE!</v>
      </c>
      <c r="AD121" s="70" t="s">
        <v>50</v>
      </c>
      <c r="AE121" s="71" t="e">
        <f>SUMIFS([1]Input!$AC:$AC,[1]Input!$A:$A,[1]Comparação!$AD$1,[1]Input!$E:$E,[1]Comparação!$AD$118,[1]Input!$F:$F,[1]Comparação!AD121)</f>
        <v>#VALUE!</v>
      </c>
      <c r="AF121" s="74" t="e">
        <f>SUMIFS([1]Input!$M:$M,[1]Input!$A:$A,[1]Comparação!$AD$1,[1]Input!$E:$E,[1]Comparação!$AD$118,[1]Input!$F:$F,[1]Comparação!AD121)</f>
        <v>#VALUE!</v>
      </c>
      <c r="AG121" s="73" t="e">
        <f t="shared" si="51"/>
        <v>#VALUE!</v>
      </c>
      <c r="AH121" s="70" t="s">
        <v>50</v>
      </c>
      <c r="AI121" s="71" t="e">
        <f>SUMIFS([1]Input!$AC:$AC,[1]Input!$A:$A,[1]Comparação!$AH$1,[1]Input!$E:$E,[1]Comparação!$AH$118,[1]Input!$F:$F,[1]Comparação!AH121)</f>
        <v>#VALUE!</v>
      </c>
      <c r="AJ121" s="74" t="e">
        <f>SUMIFS([1]Input!$M:$M,[1]Input!$A:$A,[1]Comparação!$AH$1,[1]Input!$E:$E,[1]Comparação!$AH$118,[1]Input!$F:$F,[1]Comparação!AH121)</f>
        <v>#VALUE!</v>
      </c>
      <c r="AK121" s="73" t="e">
        <f t="shared" si="52"/>
        <v>#VALUE!</v>
      </c>
      <c r="AL121" s="70" t="s">
        <v>50</v>
      </c>
      <c r="AM121" s="71" t="e">
        <f>SUMIFS([1]Input!$AC:$AC,[1]Input!$A:$A,[1]Comparação!$AL$1,[1]Input!$E:$E,[1]Comparação!$AL$118,[1]Input!$F:$F,[1]Comparação!AL121)</f>
        <v>#VALUE!</v>
      </c>
      <c r="AN121" s="74" t="e">
        <f>SUMIFS([1]Input!$M:$M,[1]Input!$A:$A,[1]Comparação!$AL$1,[1]Input!$E:$E,[1]Comparação!$AL$118,[1]Input!$F:$F,[1]Comparação!AL121)</f>
        <v>#VALUE!</v>
      </c>
      <c r="AO121" s="73" t="e">
        <f t="shared" si="53"/>
        <v>#VALUE!</v>
      </c>
      <c r="AP121" s="70" t="s">
        <v>50</v>
      </c>
      <c r="AQ121" s="71" t="e">
        <f>SUMIFS([1]Input!$AC:$AC,[1]Input!$A:$A,[1]Comparação!$AP$1,[1]Input!$E:$E,[1]Comparação!$AP$118,[1]Input!$F:$F,[1]Comparação!AP121)</f>
        <v>#VALUE!</v>
      </c>
      <c r="AR121" s="74" t="e">
        <f>SUMIFS([1]Input!$M:$M,[1]Input!$A:$A,[1]Comparação!$AP$1,[1]Input!$E:$E,[1]Comparação!$AP$118,[1]Input!$F:$F,[1]Comparação!AP121)</f>
        <v>#VALUE!</v>
      </c>
      <c r="AS121" s="73" t="e">
        <f t="shared" si="54"/>
        <v>#VALUE!</v>
      </c>
      <c r="AT121" s="70" t="s">
        <v>50</v>
      </c>
      <c r="AU121" s="71" t="e">
        <f>SUMIFS([1]Input!$AC:$AC,[1]Input!$A:$A,[1]Comparação!$AT$1,[1]Input!$E:$E,[1]Comparação!$AT$118,[1]Input!$F:$F,[1]Comparação!AT121)</f>
        <v>#VALUE!</v>
      </c>
      <c r="AV121" s="74" t="e">
        <f>SUMIFS([1]Input!$M:$M,[1]Input!$A:$A,[1]Comparação!$AT$1,[1]Input!$E:$E,[1]Comparação!$AT$118,[1]Input!$F:$F,[1]Comparação!AT121)</f>
        <v>#VALUE!</v>
      </c>
      <c r="AW121" s="73" t="e">
        <f t="shared" si="55"/>
        <v>#VALUE!</v>
      </c>
      <c r="AY121" s="70" t="s">
        <v>50</v>
      </c>
      <c r="AZ121" s="68">
        <f t="shared" si="45"/>
        <v>5671.5398784070539</v>
      </c>
      <c r="BA121" s="68" t="e">
        <f t="shared" si="42"/>
        <v>#VALUE!</v>
      </c>
      <c r="BB121" s="68" t="e">
        <f t="shared" si="43"/>
        <v>#VALUE!</v>
      </c>
      <c r="BC121" s="69" t="e">
        <f t="shared" si="44"/>
        <v>#VALUE!</v>
      </c>
    </row>
    <row r="122" spans="2:55" hidden="1" outlineLevel="1" x14ac:dyDescent="0.3">
      <c r="B122" s="70" t="s">
        <v>42</v>
      </c>
      <c r="C122" s="71">
        <f>SUMIFS(Input!$AA:$AA,Input!$A:$A,Comparação!$B$1,Input!$E:$E,$B$118,Input!$F:$F,Comparação!B122)</f>
        <v>0</v>
      </c>
      <c r="D122" s="72">
        <f>SUMIFS(Input!$K:$K,Input!$A:$A,Comparação!$B$1,Input!$E:$E,$B$118,Input!$F:$F,B122)</f>
        <v>0</v>
      </c>
      <c r="E122" s="73" t="str">
        <f t="shared" si="56"/>
        <v/>
      </c>
      <c r="F122" s="70" t="s">
        <v>42</v>
      </c>
      <c r="G122" s="71">
        <f>SUMIFS(Input!$AA:$AA,Input!$A:$A,$F$1,Input!$E:$E,$F$118,Input!$F:$F,Comparação!F122)</f>
        <v>0</v>
      </c>
      <c r="H122" s="74">
        <f>SUMIFS(Input!$K:$K,Input!$A:$A,$F$1,Input!$E:$E,$F$118,Input!$F:$F,Comparação!F122)</f>
        <v>0</v>
      </c>
      <c r="I122" s="73" t="str">
        <f t="shared" si="57"/>
        <v/>
      </c>
      <c r="J122" s="70" t="s">
        <v>42</v>
      </c>
      <c r="K122" s="71">
        <f>SUMIFS(Input!$AA:$AA,Input!$A:$A,$J$1,Input!$E:$E,Comparação!$J$118,Input!$F:$F,Comparação!J122)</f>
        <v>0</v>
      </c>
      <c r="L122" s="74">
        <f>SUMIFS(Input!$K:$K,Input!$A:$A,$J$1,Input!$E:$E,$J$118,Input!$F:$F,Comparação!J122)</f>
        <v>0</v>
      </c>
      <c r="M122" s="73" t="str">
        <f t="shared" si="58"/>
        <v/>
      </c>
      <c r="N122" s="70" t="s">
        <v>42</v>
      </c>
      <c r="O122" s="71">
        <f>SUMIFS(Input!$AA:$AA,Input!$A:$A,$N$1,Input!$E:$E,$N$118,Input!$F:$F,Comparação!N122)</f>
        <v>0</v>
      </c>
      <c r="P122" s="74">
        <f>SUMIFS(Input!$K:$K,Input!$A:$A,$N$1,Input!$E:$E,$N$118,Input!$F:$F,Comparação!N122)</f>
        <v>0</v>
      </c>
      <c r="Q122" s="73" t="str">
        <f t="shared" si="59"/>
        <v/>
      </c>
      <c r="R122" s="70" t="s">
        <v>42</v>
      </c>
      <c r="S122" s="71">
        <f>SUMIFS(Input!$AA:$AA,Input!$A:$A,$R$1,Input!$E:$E,Comparação!$R$118,Input!$F:$F,Comparação!R122)</f>
        <v>0</v>
      </c>
      <c r="T122" s="74">
        <f>SUMIFS(Input!$K:$K,Input!$A:$A,$R$1,Input!$E:$E,$R$118,Input!$F:$F,Comparação!R122)</f>
        <v>0</v>
      </c>
      <c r="U122" s="73" t="str">
        <f t="shared" si="60"/>
        <v/>
      </c>
      <c r="V122" s="70" t="s">
        <v>42</v>
      </c>
      <c r="W122" s="71" t="e">
        <f>SUMIFS([1]Input!$AC:$AC,[1]Input!$A:$A,[1]Comparação!$V$1,[1]Input!$E:$E,[1]Comparação!$V$118,[1]Input!$F:$F,[1]Comparação!V122)</f>
        <v>#VALUE!</v>
      </c>
      <c r="X122" s="74" t="e">
        <f>SUMIFS([1]Input!$M:$M,[1]Input!$A:$A,[1]Comparação!$V$1,[1]Input!$E:$E,[1]Comparação!$V$118,[1]Input!$F:$F,[1]Comparação!V122)</f>
        <v>#VALUE!</v>
      </c>
      <c r="Y122" s="73" t="e">
        <f t="shared" si="49"/>
        <v>#VALUE!</v>
      </c>
      <c r="Z122" s="70" t="s">
        <v>42</v>
      </c>
      <c r="AA122" s="71" t="e">
        <f>SUMIFS([1]Input!$AC:$AC,[1]Input!$A:$A,[1]Comparação!$Z$1,[1]Input!$E:$E,[1]Comparação!$Z$118,[1]Input!$F:$F,[1]Comparação!Z122)</f>
        <v>#VALUE!</v>
      </c>
      <c r="AB122" s="74" t="e">
        <f>SUMIFS([1]Input!$M:$M,[1]Input!$A:$A,[1]Comparação!$Z$1,[1]Input!$E:$E,[1]Comparação!$Z$118,[1]Input!$F:$F,[1]Comparação!Z122)</f>
        <v>#VALUE!</v>
      </c>
      <c r="AC122" s="73" t="e">
        <f t="shared" si="50"/>
        <v>#VALUE!</v>
      </c>
      <c r="AD122" s="70" t="s">
        <v>42</v>
      </c>
      <c r="AE122" s="71" t="e">
        <f>SUMIFS([1]Input!$AC:$AC,[1]Input!$A:$A,[1]Comparação!$AD$1,[1]Input!$E:$E,[1]Comparação!$AD$118,[1]Input!$F:$F,[1]Comparação!AD122)</f>
        <v>#VALUE!</v>
      </c>
      <c r="AF122" s="74" t="e">
        <f>SUMIFS([1]Input!$M:$M,[1]Input!$A:$A,[1]Comparação!$AD$1,[1]Input!$E:$E,[1]Comparação!$AD$118,[1]Input!$F:$F,[1]Comparação!AD122)</f>
        <v>#VALUE!</v>
      </c>
      <c r="AG122" s="73" t="e">
        <f t="shared" si="51"/>
        <v>#VALUE!</v>
      </c>
      <c r="AH122" s="70" t="s">
        <v>42</v>
      </c>
      <c r="AI122" s="71" t="e">
        <f>SUMIFS([1]Input!$AC:$AC,[1]Input!$A:$A,[1]Comparação!$AH$1,[1]Input!$E:$E,[1]Comparação!$AH$118,[1]Input!$F:$F,[1]Comparação!AH122)</f>
        <v>#VALUE!</v>
      </c>
      <c r="AJ122" s="74" t="e">
        <f>SUMIFS([1]Input!$M:$M,[1]Input!$A:$A,[1]Comparação!$AH$1,[1]Input!$E:$E,[1]Comparação!$AH$118,[1]Input!$F:$F,[1]Comparação!AH122)</f>
        <v>#VALUE!</v>
      </c>
      <c r="AK122" s="73" t="e">
        <f t="shared" si="52"/>
        <v>#VALUE!</v>
      </c>
      <c r="AL122" s="70" t="s">
        <v>42</v>
      </c>
      <c r="AM122" s="71" t="e">
        <f>SUMIFS([1]Input!$AC:$AC,[1]Input!$A:$A,[1]Comparação!$AL$1,[1]Input!$E:$E,[1]Comparação!$AL$118,[1]Input!$F:$F,[1]Comparação!AL122)</f>
        <v>#VALUE!</v>
      </c>
      <c r="AN122" s="74" t="e">
        <f>SUMIFS([1]Input!$M:$M,[1]Input!$A:$A,[1]Comparação!$AL$1,[1]Input!$E:$E,[1]Comparação!$AL$118,[1]Input!$F:$F,[1]Comparação!AL122)</f>
        <v>#VALUE!</v>
      </c>
      <c r="AO122" s="73" t="e">
        <f t="shared" si="53"/>
        <v>#VALUE!</v>
      </c>
      <c r="AP122" s="70" t="s">
        <v>42</v>
      </c>
      <c r="AQ122" s="71" t="e">
        <f>SUMIFS([1]Input!$AC:$AC,[1]Input!$A:$A,[1]Comparação!$AP$1,[1]Input!$E:$E,[1]Comparação!$AP$118,[1]Input!$F:$F,[1]Comparação!AP122)</f>
        <v>#VALUE!</v>
      </c>
      <c r="AR122" s="74" t="e">
        <f>SUMIFS([1]Input!$M:$M,[1]Input!$A:$A,[1]Comparação!$AP$1,[1]Input!$E:$E,[1]Comparação!$AP$118,[1]Input!$F:$F,[1]Comparação!AP122)</f>
        <v>#VALUE!</v>
      </c>
      <c r="AS122" s="73" t="e">
        <f t="shared" si="54"/>
        <v>#VALUE!</v>
      </c>
      <c r="AT122" s="70" t="s">
        <v>42</v>
      </c>
      <c r="AU122" s="71" t="e">
        <f>SUMIFS([1]Input!$AC:$AC,[1]Input!$A:$A,[1]Comparação!$AT$1,[1]Input!$E:$E,[1]Comparação!$AT$118,[1]Input!$F:$F,[1]Comparação!AT122)</f>
        <v>#VALUE!</v>
      </c>
      <c r="AV122" s="74" t="e">
        <f>SUMIFS([1]Input!$M:$M,[1]Input!$A:$A,[1]Comparação!$AT$1,[1]Input!$E:$E,[1]Comparação!$AT$118,[1]Input!$F:$F,[1]Comparação!AT122)</f>
        <v>#VALUE!</v>
      </c>
      <c r="AW122" s="73" t="e">
        <f t="shared" si="55"/>
        <v>#VALUE!</v>
      </c>
      <c r="AY122" s="70" t="s">
        <v>42</v>
      </c>
      <c r="AZ122" s="68" t="e">
        <f t="shared" si="45"/>
        <v>#DIV/0!</v>
      </c>
      <c r="BA122" s="68" t="e">
        <f t="shared" si="42"/>
        <v>#VALUE!</v>
      </c>
      <c r="BB122" s="68" t="e">
        <f t="shared" si="43"/>
        <v>#VALUE!</v>
      </c>
      <c r="BC122" s="69" t="e">
        <f t="shared" si="44"/>
        <v>#VALUE!</v>
      </c>
    </row>
    <row r="123" spans="2:55" hidden="1" outlineLevel="1" x14ac:dyDescent="0.3">
      <c r="B123" s="70" t="s">
        <v>49</v>
      </c>
      <c r="C123" s="71">
        <f>SUMIFS(Input!$AA:$AA,Input!$A:$A,Comparação!$B$1,Input!$E:$E,$B$118,Input!$F:$F,Comparação!B123)</f>
        <v>0</v>
      </c>
      <c r="D123" s="72">
        <f>SUMIFS(Input!$K:$K,Input!$A:$A,Comparação!$B$1,Input!$E:$E,$B$118,Input!$F:$F,B123)</f>
        <v>0</v>
      </c>
      <c r="E123" s="73" t="str">
        <f t="shared" si="56"/>
        <v/>
      </c>
      <c r="F123" s="70" t="s">
        <v>49</v>
      </c>
      <c r="G123" s="71">
        <f>SUMIFS(Input!$AA:$AA,Input!$A:$A,$F$1,Input!$E:$E,$F$118,Input!$F:$F,Comparação!F123)</f>
        <v>0</v>
      </c>
      <c r="H123" s="74">
        <f>SUMIFS(Input!$K:$K,Input!$A:$A,$F$1,Input!$E:$E,$F$118,Input!$F:$F,Comparação!F123)</f>
        <v>0</v>
      </c>
      <c r="I123" s="73" t="str">
        <f t="shared" si="57"/>
        <v/>
      </c>
      <c r="J123" s="70" t="s">
        <v>49</v>
      </c>
      <c r="K123" s="71">
        <f>SUMIFS(Input!$AA:$AA,Input!$A:$A,$J$1,Input!$E:$E,Comparação!$J$118,Input!$F:$F,Comparação!J123)</f>
        <v>0</v>
      </c>
      <c r="L123" s="74">
        <f>SUMIFS(Input!$K:$K,Input!$A:$A,$J$1,Input!$E:$E,$J$118,Input!$F:$F,Comparação!J123)</f>
        <v>0</v>
      </c>
      <c r="M123" s="73" t="str">
        <f t="shared" si="58"/>
        <v/>
      </c>
      <c r="N123" s="70" t="s">
        <v>49</v>
      </c>
      <c r="O123" s="71">
        <f>SUMIFS(Input!$AA:$AA,Input!$A:$A,$N$1,Input!$E:$E,$N$118,Input!$F:$F,Comparação!N123)</f>
        <v>0</v>
      </c>
      <c r="P123" s="74">
        <f>SUMIFS(Input!$K:$K,Input!$A:$A,$N$1,Input!$E:$E,$N$118,Input!$F:$F,Comparação!N123)</f>
        <v>0</v>
      </c>
      <c r="Q123" s="73" t="str">
        <f t="shared" si="59"/>
        <v/>
      </c>
      <c r="R123" s="70" t="s">
        <v>49</v>
      </c>
      <c r="S123" s="71">
        <f>SUMIFS(Input!$AA:$AA,Input!$A:$A,$R$1,Input!$E:$E,Comparação!$R$118,Input!$F:$F,Comparação!R123)</f>
        <v>0</v>
      </c>
      <c r="T123" s="74">
        <f>SUMIFS(Input!$K:$K,Input!$A:$A,$R$1,Input!$E:$E,$R$118,Input!$F:$F,Comparação!R123)</f>
        <v>0</v>
      </c>
      <c r="U123" s="73" t="str">
        <f t="shared" si="60"/>
        <v/>
      </c>
      <c r="V123" s="70" t="s">
        <v>49</v>
      </c>
      <c r="W123" s="71" t="e">
        <f>SUMIFS([1]Input!$AC:$AC,[1]Input!$A:$A,[1]Comparação!$V$1,[1]Input!$E:$E,[1]Comparação!$V$118,[1]Input!$F:$F,[1]Comparação!V123)</f>
        <v>#VALUE!</v>
      </c>
      <c r="X123" s="74" t="e">
        <f>SUMIFS([1]Input!$M:$M,[1]Input!$A:$A,[1]Comparação!$V$1,[1]Input!$E:$E,[1]Comparação!$V$118,[1]Input!$F:$F,[1]Comparação!V123)</f>
        <v>#VALUE!</v>
      </c>
      <c r="Y123" s="73" t="e">
        <f t="shared" si="49"/>
        <v>#VALUE!</v>
      </c>
      <c r="Z123" s="70" t="s">
        <v>49</v>
      </c>
      <c r="AA123" s="71" t="e">
        <f>SUMIFS([1]Input!$AC:$AC,[1]Input!$A:$A,[1]Comparação!$Z$1,[1]Input!$E:$E,[1]Comparação!$Z$118,[1]Input!$F:$F,[1]Comparação!Z123)</f>
        <v>#VALUE!</v>
      </c>
      <c r="AB123" s="74" t="e">
        <f>SUMIFS([1]Input!$M:$M,[1]Input!$A:$A,[1]Comparação!$Z$1,[1]Input!$E:$E,[1]Comparação!$Z$118,[1]Input!$F:$F,[1]Comparação!Z123)</f>
        <v>#VALUE!</v>
      </c>
      <c r="AC123" s="73" t="e">
        <f t="shared" si="50"/>
        <v>#VALUE!</v>
      </c>
      <c r="AD123" s="70" t="s">
        <v>49</v>
      </c>
      <c r="AE123" s="71" t="e">
        <f>SUMIFS([1]Input!$AC:$AC,[1]Input!$A:$A,[1]Comparação!$AD$1,[1]Input!$E:$E,[1]Comparação!$AD$118,[1]Input!$F:$F,[1]Comparação!AD123)</f>
        <v>#VALUE!</v>
      </c>
      <c r="AF123" s="74" t="e">
        <f>SUMIFS([1]Input!$M:$M,[1]Input!$A:$A,[1]Comparação!$AD$1,[1]Input!$E:$E,[1]Comparação!$AD$118,[1]Input!$F:$F,[1]Comparação!AD123)</f>
        <v>#VALUE!</v>
      </c>
      <c r="AG123" s="73" t="e">
        <f t="shared" si="51"/>
        <v>#VALUE!</v>
      </c>
      <c r="AH123" s="70" t="s">
        <v>49</v>
      </c>
      <c r="AI123" s="71" t="e">
        <f>SUMIFS([1]Input!$AC:$AC,[1]Input!$A:$A,[1]Comparação!$AH$1,[1]Input!$E:$E,[1]Comparação!$AH$118,[1]Input!$F:$F,[1]Comparação!AH123)</f>
        <v>#VALUE!</v>
      </c>
      <c r="AJ123" s="74" t="e">
        <f>SUMIFS([1]Input!$M:$M,[1]Input!$A:$A,[1]Comparação!$AH$1,[1]Input!$E:$E,[1]Comparação!$AH$118,[1]Input!$F:$F,[1]Comparação!AH123)</f>
        <v>#VALUE!</v>
      </c>
      <c r="AK123" s="73" t="e">
        <f t="shared" si="52"/>
        <v>#VALUE!</v>
      </c>
      <c r="AL123" s="70" t="s">
        <v>49</v>
      </c>
      <c r="AM123" s="71" t="e">
        <f>SUMIFS([1]Input!$AC:$AC,[1]Input!$A:$A,[1]Comparação!$AL$1,[1]Input!$E:$E,[1]Comparação!$AL$118,[1]Input!$F:$F,[1]Comparação!AL123)</f>
        <v>#VALUE!</v>
      </c>
      <c r="AN123" s="74" t="e">
        <f>SUMIFS([1]Input!$M:$M,[1]Input!$A:$A,[1]Comparação!$AL$1,[1]Input!$E:$E,[1]Comparação!$AL$118,[1]Input!$F:$F,[1]Comparação!AL123)</f>
        <v>#VALUE!</v>
      </c>
      <c r="AO123" s="73" t="e">
        <f t="shared" si="53"/>
        <v>#VALUE!</v>
      </c>
      <c r="AP123" s="70" t="s">
        <v>49</v>
      </c>
      <c r="AQ123" s="71" t="e">
        <f>SUMIFS([1]Input!$AC:$AC,[1]Input!$A:$A,[1]Comparação!$AP$1,[1]Input!$E:$E,[1]Comparação!$AP$118,[1]Input!$F:$F,[1]Comparação!AP123)</f>
        <v>#VALUE!</v>
      </c>
      <c r="AR123" s="74" t="e">
        <f>SUMIFS([1]Input!$M:$M,[1]Input!$A:$A,[1]Comparação!$AP$1,[1]Input!$E:$E,[1]Comparação!$AP$118,[1]Input!$F:$F,[1]Comparação!AP123)</f>
        <v>#VALUE!</v>
      </c>
      <c r="AS123" s="73" t="e">
        <f t="shared" si="54"/>
        <v>#VALUE!</v>
      </c>
      <c r="AT123" s="70" t="s">
        <v>49</v>
      </c>
      <c r="AU123" s="71" t="e">
        <f>SUMIFS([1]Input!$AC:$AC,[1]Input!$A:$A,[1]Comparação!$AT$1,[1]Input!$E:$E,[1]Comparação!$AT$118,[1]Input!$F:$F,[1]Comparação!AT123)</f>
        <v>#VALUE!</v>
      </c>
      <c r="AV123" s="74" t="e">
        <f>SUMIFS([1]Input!$M:$M,[1]Input!$A:$A,[1]Comparação!$AT$1,[1]Input!$E:$E,[1]Comparação!$AT$118,[1]Input!$F:$F,[1]Comparação!AT123)</f>
        <v>#VALUE!</v>
      </c>
      <c r="AW123" s="73" t="e">
        <f t="shared" si="55"/>
        <v>#VALUE!</v>
      </c>
      <c r="AY123" s="70" t="s">
        <v>49</v>
      </c>
      <c r="AZ123" s="68" t="e">
        <f t="shared" si="45"/>
        <v>#DIV/0!</v>
      </c>
      <c r="BA123" s="68" t="e">
        <f t="shared" si="42"/>
        <v>#VALUE!</v>
      </c>
      <c r="BB123" s="68" t="e">
        <f t="shared" si="43"/>
        <v>#VALUE!</v>
      </c>
      <c r="BC123" s="69" t="e">
        <f t="shared" si="44"/>
        <v>#VALUE!</v>
      </c>
    </row>
    <row r="124" spans="2:55" hidden="1" outlineLevel="1" x14ac:dyDescent="0.3">
      <c r="B124" s="70" t="s">
        <v>53</v>
      </c>
      <c r="C124" s="71">
        <f>SUMIFS(Input!$AA:$AA,Input!$A:$A,Comparação!$B$1,Input!$E:$E,$B$118,Input!$F:$F,Comparação!B124)</f>
        <v>0</v>
      </c>
      <c r="D124" s="72">
        <f>SUMIFS(Input!$K:$K,Input!$A:$A,Comparação!$B$1,Input!$E:$E,$B$118,Input!$F:$F,B124)</f>
        <v>0</v>
      </c>
      <c r="E124" s="73" t="str">
        <f t="shared" si="56"/>
        <v/>
      </c>
      <c r="F124" s="70" t="s">
        <v>53</v>
      </c>
      <c r="G124" s="71">
        <f>SUMIFS(Input!$AA:$AA,Input!$A:$A,$F$1,Input!$E:$E,$F$118,Input!$F:$F,Comparação!F124)</f>
        <v>45</v>
      </c>
      <c r="H124" s="74">
        <f>SUMIFS(Input!$K:$K,Input!$A:$A,$F$1,Input!$E:$E,$F$118,Input!$F:$F,Comparação!F124)</f>
        <v>100680</v>
      </c>
      <c r="I124" s="73">
        <f t="shared" si="57"/>
        <v>2237.3333333333335</v>
      </c>
      <c r="J124" s="70" t="s">
        <v>53</v>
      </c>
      <c r="K124" s="71">
        <f>SUMIFS(Input!$AA:$AA,Input!$A:$A,$J$1,Input!$E:$E,Comparação!$J$118,Input!$F:$F,Comparação!J124)</f>
        <v>59</v>
      </c>
      <c r="L124" s="74">
        <f>SUMIFS(Input!$K:$K,Input!$A:$A,$J$1,Input!$E:$E,$J$118,Input!$F:$F,Comparação!J124)</f>
        <v>121833.60000000001</v>
      </c>
      <c r="M124" s="73">
        <f t="shared" si="58"/>
        <v>2064.976271186441</v>
      </c>
      <c r="N124" s="70" t="s">
        <v>53</v>
      </c>
      <c r="O124" s="71">
        <f>SUMIFS(Input!$AA:$AA,Input!$A:$A,$N$1,Input!$E:$E,$N$118,Input!$F:$F,Comparação!N124)</f>
        <v>114</v>
      </c>
      <c r="P124" s="74">
        <f>SUMIFS(Input!$K:$K,Input!$A:$A,$N$1,Input!$E:$E,$N$118,Input!$F:$F,Comparação!N124)</f>
        <v>396006.40000000002</v>
      </c>
      <c r="Q124" s="73">
        <f t="shared" si="59"/>
        <v>3473.7403508771931</v>
      </c>
      <c r="R124" s="70" t="s">
        <v>53</v>
      </c>
      <c r="S124" s="71">
        <f>SUMIFS(Input!$AA:$AA,Input!$A:$A,$R$1,Input!$E:$E,Comparação!$R$118,Input!$F:$F,Comparação!R124)</f>
        <v>88</v>
      </c>
      <c r="T124" s="74">
        <f>SUMIFS(Input!$K:$K,Input!$A:$A,$R$1,Input!$E:$E,$R$118,Input!$F:$F,Comparação!R124)</f>
        <v>153353.60000000001</v>
      </c>
      <c r="U124" s="73">
        <f t="shared" si="60"/>
        <v>1742.6545454545455</v>
      </c>
      <c r="V124" s="70" t="s">
        <v>53</v>
      </c>
      <c r="W124" s="71" t="e">
        <f>SUMIFS([1]Input!$AC:$AC,[1]Input!$A:$A,[1]Comparação!$V$1,[1]Input!$E:$E,[1]Comparação!$V$118,[1]Input!$F:$F,[1]Comparação!V124)</f>
        <v>#VALUE!</v>
      </c>
      <c r="X124" s="74" t="e">
        <f>SUMIFS([1]Input!$M:$M,[1]Input!$A:$A,[1]Comparação!$V$1,[1]Input!$E:$E,[1]Comparação!$V$118,[1]Input!$F:$F,[1]Comparação!V124)</f>
        <v>#VALUE!</v>
      </c>
      <c r="Y124" s="73" t="e">
        <f t="shared" si="49"/>
        <v>#VALUE!</v>
      </c>
      <c r="Z124" s="70" t="s">
        <v>53</v>
      </c>
      <c r="AA124" s="71" t="e">
        <f>SUMIFS([1]Input!$AC:$AC,[1]Input!$A:$A,[1]Comparação!$Z$1,[1]Input!$E:$E,[1]Comparação!$Z$118,[1]Input!$F:$F,[1]Comparação!Z124)</f>
        <v>#VALUE!</v>
      </c>
      <c r="AB124" s="74" t="e">
        <f>SUMIFS([1]Input!$M:$M,[1]Input!$A:$A,[1]Comparação!$Z$1,[1]Input!$E:$E,[1]Comparação!$Z$118,[1]Input!$F:$F,[1]Comparação!Z124)</f>
        <v>#VALUE!</v>
      </c>
      <c r="AC124" s="73" t="e">
        <f t="shared" si="50"/>
        <v>#VALUE!</v>
      </c>
      <c r="AD124" s="70" t="s">
        <v>53</v>
      </c>
      <c r="AE124" s="71" t="e">
        <f>SUMIFS([1]Input!$AC:$AC,[1]Input!$A:$A,[1]Comparação!$AD$1,[1]Input!$E:$E,[1]Comparação!$AD$118,[1]Input!$F:$F,[1]Comparação!AD124)</f>
        <v>#VALUE!</v>
      </c>
      <c r="AF124" s="74" t="e">
        <f>SUMIFS([1]Input!$M:$M,[1]Input!$A:$A,[1]Comparação!$AD$1,[1]Input!$E:$E,[1]Comparação!$AD$118,[1]Input!$F:$F,[1]Comparação!AD124)</f>
        <v>#VALUE!</v>
      </c>
      <c r="AG124" s="73" t="e">
        <f t="shared" si="51"/>
        <v>#VALUE!</v>
      </c>
      <c r="AH124" s="70" t="s">
        <v>53</v>
      </c>
      <c r="AI124" s="71" t="e">
        <f>SUMIFS([1]Input!$AC:$AC,[1]Input!$A:$A,[1]Comparação!$AH$1,[1]Input!$E:$E,[1]Comparação!$AH$118,[1]Input!$F:$F,[1]Comparação!AH124)</f>
        <v>#VALUE!</v>
      </c>
      <c r="AJ124" s="74" t="e">
        <f>SUMIFS([1]Input!$M:$M,[1]Input!$A:$A,[1]Comparação!$AH$1,[1]Input!$E:$E,[1]Comparação!$AH$118,[1]Input!$F:$F,[1]Comparação!AH124)</f>
        <v>#VALUE!</v>
      </c>
      <c r="AK124" s="73" t="e">
        <f t="shared" si="52"/>
        <v>#VALUE!</v>
      </c>
      <c r="AL124" s="70" t="s">
        <v>53</v>
      </c>
      <c r="AM124" s="71" t="e">
        <f>SUMIFS([1]Input!$AC:$AC,[1]Input!$A:$A,[1]Comparação!$AL$1,[1]Input!$E:$E,[1]Comparação!$AL$118,[1]Input!$F:$F,[1]Comparação!AL124)</f>
        <v>#VALUE!</v>
      </c>
      <c r="AN124" s="74" t="e">
        <f>SUMIFS([1]Input!$M:$M,[1]Input!$A:$A,[1]Comparação!$AL$1,[1]Input!$E:$E,[1]Comparação!$AL$118,[1]Input!$F:$F,[1]Comparação!AL124)</f>
        <v>#VALUE!</v>
      </c>
      <c r="AO124" s="73" t="e">
        <f t="shared" si="53"/>
        <v>#VALUE!</v>
      </c>
      <c r="AP124" s="70" t="s">
        <v>53</v>
      </c>
      <c r="AQ124" s="71" t="e">
        <f>SUMIFS([1]Input!$AC:$AC,[1]Input!$A:$A,[1]Comparação!$AP$1,[1]Input!$E:$E,[1]Comparação!$AP$118,[1]Input!$F:$F,[1]Comparação!AP124)</f>
        <v>#VALUE!</v>
      </c>
      <c r="AR124" s="74" t="e">
        <f>SUMIFS([1]Input!$M:$M,[1]Input!$A:$A,[1]Comparação!$AP$1,[1]Input!$E:$E,[1]Comparação!$AP$118,[1]Input!$F:$F,[1]Comparação!AP124)</f>
        <v>#VALUE!</v>
      </c>
      <c r="AS124" s="73" t="e">
        <f t="shared" si="54"/>
        <v>#VALUE!</v>
      </c>
      <c r="AT124" s="70" t="s">
        <v>53</v>
      </c>
      <c r="AU124" s="71" t="e">
        <f>SUMIFS([1]Input!$AC:$AC,[1]Input!$A:$A,[1]Comparação!$AT$1,[1]Input!$E:$E,[1]Comparação!$AT$118,[1]Input!$F:$F,[1]Comparação!AT124)</f>
        <v>#VALUE!</v>
      </c>
      <c r="AV124" s="74" t="e">
        <f>SUMIFS([1]Input!$M:$M,[1]Input!$A:$A,[1]Comparação!$AT$1,[1]Input!$E:$E,[1]Comparação!$AT$118,[1]Input!$F:$F,[1]Comparação!AT124)</f>
        <v>#VALUE!</v>
      </c>
      <c r="AW124" s="73" t="e">
        <f t="shared" si="55"/>
        <v>#VALUE!</v>
      </c>
      <c r="AY124" s="70" t="s">
        <v>53</v>
      </c>
      <c r="AZ124" s="68">
        <f t="shared" si="45"/>
        <v>2151.1548022598872</v>
      </c>
      <c r="BA124" s="68" t="e">
        <f t="shared" si="42"/>
        <v>#VALUE!</v>
      </c>
      <c r="BB124" s="68" t="e">
        <f t="shared" si="43"/>
        <v>#VALUE!</v>
      </c>
      <c r="BC124" s="69" t="e">
        <f t="shared" si="44"/>
        <v>#VALUE!</v>
      </c>
    </row>
    <row r="125" spans="2:55" hidden="1" outlineLevel="1" x14ac:dyDescent="0.3">
      <c r="B125" s="70" t="s">
        <v>27</v>
      </c>
      <c r="C125" s="71">
        <f>SUMIFS(Input!$AA:$AA,Input!$A:$A,Comparação!$B$1,Input!$E:$E,$B$118,Input!$F:$F,Comparação!B125)</f>
        <v>0</v>
      </c>
      <c r="D125" s="72">
        <f>SUMIFS(Input!$K:$K,Input!$A:$A,Comparação!$B$1,Input!$E:$E,$B$118,Input!$F:$F,B125)</f>
        <v>0</v>
      </c>
      <c r="E125" s="73" t="str">
        <f t="shared" si="56"/>
        <v/>
      </c>
      <c r="F125" s="70" t="s">
        <v>27</v>
      </c>
      <c r="G125" s="71">
        <f>SUMIFS(Input!$AA:$AA,Input!$A:$A,$F$1,Input!$E:$E,$F$118,Input!$F:$F,Comparação!F125)</f>
        <v>0</v>
      </c>
      <c r="H125" s="74">
        <f>SUMIFS(Input!$K:$K,Input!$A:$A,$F$1,Input!$E:$E,$F$118,Input!$F:$F,Comparação!F125)</f>
        <v>0</v>
      </c>
      <c r="I125" s="73" t="str">
        <f t="shared" si="57"/>
        <v/>
      </c>
      <c r="J125" s="70" t="s">
        <v>27</v>
      </c>
      <c r="K125" s="71">
        <f>SUMIFS(Input!$AA:$AA,Input!$A:$A,$J$1,Input!$E:$E,Comparação!$J$118,Input!$F:$F,Comparação!J125)</f>
        <v>0</v>
      </c>
      <c r="L125" s="74">
        <f>SUMIFS(Input!$K:$K,Input!$A:$A,$J$1,Input!$E:$E,$J$118,Input!$F:$F,Comparação!J125)</f>
        <v>0</v>
      </c>
      <c r="M125" s="73" t="str">
        <f t="shared" si="58"/>
        <v/>
      </c>
      <c r="N125" s="70" t="s">
        <v>27</v>
      </c>
      <c r="O125" s="71">
        <f>SUMIFS(Input!$AA:$AA,Input!$A:$A,$N$1,Input!$E:$E,$N$118,Input!$F:$F,Comparação!N125)</f>
        <v>0</v>
      </c>
      <c r="P125" s="74">
        <f>SUMIFS(Input!$K:$K,Input!$A:$A,$N$1,Input!$E:$E,$N$118,Input!$F:$F,Comparação!N125)</f>
        <v>0</v>
      </c>
      <c r="Q125" s="73" t="str">
        <f t="shared" si="59"/>
        <v/>
      </c>
      <c r="R125" s="70" t="s">
        <v>27</v>
      </c>
      <c r="S125" s="71">
        <f>SUMIFS(Input!$AA:$AA,Input!$A:$A,$R$1,Input!$E:$E,Comparação!$R$118,Input!$F:$F,Comparação!R125)</f>
        <v>0</v>
      </c>
      <c r="T125" s="74">
        <f>SUMIFS(Input!$K:$K,Input!$A:$A,$R$1,Input!$E:$E,$R$118,Input!$F:$F,Comparação!R125)</f>
        <v>0</v>
      </c>
      <c r="U125" s="73" t="str">
        <f t="shared" si="60"/>
        <v/>
      </c>
      <c r="V125" s="70" t="s">
        <v>27</v>
      </c>
      <c r="W125" s="71" t="e">
        <f>SUMIFS([1]Input!$AC:$AC,[1]Input!$A:$A,[1]Comparação!$V$1,[1]Input!$E:$E,[1]Comparação!$V$118,[1]Input!$F:$F,[1]Comparação!V125)</f>
        <v>#VALUE!</v>
      </c>
      <c r="X125" s="74" t="e">
        <f>SUMIFS([1]Input!$M:$M,[1]Input!$A:$A,[1]Comparação!$V$1,[1]Input!$E:$E,[1]Comparação!$V$118,[1]Input!$F:$F,[1]Comparação!V125)</f>
        <v>#VALUE!</v>
      </c>
      <c r="Y125" s="73" t="e">
        <f t="shared" si="49"/>
        <v>#VALUE!</v>
      </c>
      <c r="Z125" s="70" t="s">
        <v>27</v>
      </c>
      <c r="AA125" s="71" t="e">
        <f>SUMIFS([1]Input!$AC:$AC,[1]Input!$A:$A,[1]Comparação!$Z$1,[1]Input!$E:$E,[1]Comparação!$Z$118,[1]Input!$F:$F,[1]Comparação!Z125)</f>
        <v>#VALUE!</v>
      </c>
      <c r="AB125" s="74" t="e">
        <f>SUMIFS([1]Input!$M:$M,[1]Input!$A:$A,[1]Comparação!$Z$1,[1]Input!$E:$E,[1]Comparação!$Z$118,[1]Input!$F:$F,[1]Comparação!Z125)</f>
        <v>#VALUE!</v>
      </c>
      <c r="AC125" s="73" t="e">
        <f t="shared" si="50"/>
        <v>#VALUE!</v>
      </c>
      <c r="AD125" s="70" t="s">
        <v>27</v>
      </c>
      <c r="AE125" s="71" t="e">
        <f>SUMIFS([1]Input!$AC:$AC,[1]Input!$A:$A,[1]Comparação!$AD$1,[1]Input!$E:$E,[1]Comparação!$AD$118,[1]Input!$F:$F,[1]Comparação!AD125)</f>
        <v>#VALUE!</v>
      </c>
      <c r="AF125" s="74" t="e">
        <f>SUMIFS([1]Input!$M:$M,[1]Input!$A:$A,[1]Comparação!$AD$1,[1]Input!$E:$E,[1]Comparação!$AD$118,[1]Input!$F:$F,[1]Comparação!AD125)</f>
        <v>#VALUE!</v>
      </c>
      <c r="AG125" s="73" t="e">
        <f t="shared" si="51"/>
        <v>#VALUE!</v>
      </c>
      <c r="AH125" s="70" t="s">
        <v>27</v>
      </c>
      <c r="AI125" s="71" t="e">
        <f>SUMIFS([1]Input!$AC:$AC,[1]Input!$A:$A,[1]Comparação!$AH$1,[1]Input!$E:$E,[1]Comparação!$AH$118,[1]Input!$F:$F,[1]Comparação!AH125)</f>
        <v>#VALUE!</v>
      </c>
      <c r="AJ125" s="74" t="e">
        <f>SUMIFS([1]Input!$M:$M,[1]Input!$A:$A,[1]Comparação!$AH$1,[1]Input!$E:$E,[1]Comparação!$AH$118,[1]Input!$F:$F,[1]Comparação!AH125)</f>
        <v>#VALUE!</v>
      </c>
      <c r="AK125" s="73" t="e">
        <f t="shared" si="52"/>
        <v>#VALUE!</v>
      </c>
      <c r="AL125" s="70" t="s">
        <v>27</v>
      </c>
      <c r="AM125" s="71" t="e">
        <f>SUMIFS([1]Input!$AC:$AC,[1]Input!$A:$A,[1]Comparação!$AL$1,[1]Input!$E:$E,[1]Comparação!$AL$118,[1]Input!$F:$F,[1]Comparação!AL125)</f>
        <v>#VALUE!</v>
      </c>
      <c r="AN125" s="74" t="e">
        <f>SUMIFS([1]Input!$M:$M,[1]Input!$A:$A,[1]Comparação!$AL$1,[1]Input!$E:$E,[1]Comparação!$AL$118,[1]Input!$F:$F,[1]Comparação!AL125)</f>
        <v>#VALUE!</v>
      </c>
      <c r="AO125" s="73" t="e">
        <f t="shared" si="53"/>
        <v>#VALUE!</v>
      </c>
      <c r="AP125" s="70" t="s">
        <v>27</v>
      </c>
      <c r="AQ125" s="71" t="e">
        <f>SUMIFS([1]Input!$AC:$AC,[1]Input!$A:$A,[1]Comparação!$AP$1,[1]Input!$E:$E,[1]Comparação!$AP$118,[1]Input!$F:$F,[1]Comparação!AP125)</f>
        <v>#VALUE!</v>
      </c>
      <c r="AR125" s="74" t="e">
        <f>SUMIFS([1]Input!$M:$M,[1]Input!$A:$A,[1]Comparação!$AP$1,[1]Input!$E:$E,[1]Comparação!$AP$118,[1]Input!$F:$F,[1]Comparação!AP125)</f>
        <v>#VALUE!</v>
      </c>
      <c r="AS125" s="73" t="e">
        <f t="shared" si="54"/>
        <v>#VALUE!</v>
      </c>
      <c r="AT125" s="70" t="s">
        <v>27</v>
      </c>
      <c r="AU125" s="71" t="e">
        <f>SUMIFS([1]Input!$AC:$AC,[1]Input!$A:$A,[1]Comparação!$AT$1,[1]Input!$E:$E,[1]Comparação!$AT$118,[1]Input!$F:$F,[1]Comparação!AT125)</f>
        <v>#VALUE!</v>
      </c>
      <c r="AV125" s="74" t="e">
        <f>SUMIFS([1]Input!$M:$M,[1]Input!$A:$A,[1]Comparação!$AT$1,[1]Input!$E:$E,[1]Comparação!$AT$118,[1]Input!$F:$F,[1]Comparação!AT125)</f>
        <v>#VALUE!</v>
      </c>
      <c r="AW125" s="73" t="e">
        <f t="shared" si="55"/>
        <v>#VALUE!</v>
      </c>
      <c r="AY125" s="70" t="s">
        <v>27</v>
      </c>
      <c r="AZ125" s="68" t="e">
        <f t="shared" si="45"/>
        <v>#DIV/0!</v>
      </c>
      <c r="BA125" s="68" t="e">
        <f t="shared" si="42"/>
        <v>#VALUE!</v>
      </c>
      <c r="BB125" s="68" t="e">
        <f t="shared" si="43"/>
        <v>#VALUE!</v>
      </c>
      <c r="BC125" s="69" t="e">
        <f t="shared" si="44"/>
        <v>#VALUE!</v>
      </c>
    </row>
    <row r="126" spans="2:55" hidden="1" outlineLevel="1" x14ac:dyDescent="0.3">
      <c r="B126" s="70" t="s">
        <v>34</v>
      </c>
      <c r="C126" s="71">
        <f>SUMIFS(Input!$AA:$AA,Input!$A:$A,Comparação!$B$1,Input!$E:$E,$B$118,Input!$F:$F,Comparação!B126)</f>
        <v>0</v>
      </c>
      <c r="D126" s="72">
        <f>SUMIFS(Input!$K:$K,Input!$A:$A,Comparação!$B$1,Input!$E:$E,$B$118,Input!$F:$F,B126)</f>
        <v>864</v>
      </c>
      <c r="E126" s="73" t="e">
        <f t="shared" si="56"/>
        <v>#DIV/0!</v>
      </c>
      <c r="F126" s="70" t="s">
        <v>34</v>
      </c>
      <c r="G126" s="71">
        <f>SUMIFS(Input!$AA:$AA,Input!$A:$A,$F$1,Input!$E:$E,$F$118,Input!$F:$F,Comparação!F126)</f>
        <v>36</v>
      </c>
      <c r="H126" s="74">
        <f>SUMIFS(Input!$K:$K,Input!$A:$A,$F$1,Input!$E:$E,$F$118,Input!$F:$F,Comparação!F126)</f>
        <v>77674.559999999998</v>
      </c>
      <c r="I126" s="73">
        <f t="shared" si="57"/>
        <v>2157.6266666666666</v>
      </c>
      <c r="J126" s="70" t="s">
        <v>34</v>
      </c>
      <c r="K126" s="71">
        <f>SUMIFS(Input!$AA:$AA,Input!$A:$A,$J$1,Input!$E:$E,Comparação!$J$118,Input!$F:$F,Comparação!J126)</f>
        <v>0</v>
      </c>
      <c r="L126" s="74">
        <f>SUMIFS(Input!$K:$K,Input!$A:$A,$J$1,Input!$E:$E,$J$118,Input!$F:$F,Comparação!J126)</f>
        <v>0</v>
      </c>
      <c r="M126" s="73" t="str">
        <f t="shared" si="58"/>
        <v/>
      </c>
      <c r="N126" s="70" t="s">
        <v>34</v>
      </c>
      <c r="O126" s="71">
        <f>SUMIFS(Input!$AA:$AA,Input!$A:$A,$N$1,Input!$E:$E,$N$118,Input!$F:$F,Comparação!N126)</f>
        <v>0</v>
      </c>
      <c r="P126" s="74">
        <f>SUMIFS(Input!$K:$K,Input!$A:$A,$N$1,Input!$E:$E,$N$118,Input!$F:$F,Comparação!N126)</f>
        <v>0</v>
      </c>
      <c r="Q126" s="73" t="str">
        <f t="shared" si="59"/>
        <v/>
      </c>
      <c r="R126" s="70" t="s">
        <v>34</v>
      </c>
      <c r="S126" s="71">
        <f>SUMIFS(Input!$AA:$AA,Input!$A:$A,$R$1,Input!$E:$E,Comparação!$R$118,Input!$F:$F,Comparação!R126)</f>
        <v>0</v>
      </c>
      <c r="T126" s="74">
        <f>SUMIFS(Input!$K:$K,Input!$A:$A,$R$1,Input!$E:$E,$R$118,Input!$F:$F,Comparação!R126)</f>
        <v>0</v>
      </c>
      <c r="U126" s="73" t="str">
        <f t="shared" si="60"/>
        <v/>
      </c>
      <c r="V126" s="70" t="s">
        <v>34</v>
      </c>
      <c r="W126" s="71" t="e">
        <f>SUMIFS([1]Input!$AC:$AC,[1]Input!$A:$A,[1]Comparação!$V$1,[1]Input!$E:$E,[1]Comparação!$V$118,[1]Input!$F:$F,[1]Comparação!V126)</f>
        <v>#VALUE!</v>
      </c>
      <c r="X126" s="74" t="e">
        <f>SUMIFS([1]Input!$M:$M,[1]Input!$A:$A,[1]Comparação!$V$1,[1]Input!$E:$E,[1]Comparação!$V$118,[1]Input!$F:$F,[1]Comparação!V126)</f>
        <v>#VALUE!</v>
      </c>
      <c r="Y126" s="73" t="e">
        <f t="shared" si="49"/>
        <v>#VALUE!</v>
      </c>
      <c r="Z126" s="70" t="s">
        <v>34</v>
      </c>
      <c r="AA126" s="71" t="e">
        <f>SUMIFS([1]Input!$AC:$AC,[1]Input!$A:$A,[1]Comparação!$Z$1,[1]Input!$E:$E,[1]Comparação!$Z$118,[1]Input!$F:$F,[1]Comparação!Z126)</f>
        <v>#VALUE!</v>
      </c>
      <c r="AB126" s="74" t="e">
        <f>SUMIFS([1]Input!$M:$M,[1]Input!$A:$A,[1]Comparação!$Z$1,[1]Input!$E:$E,[1]Comparação!$Z$118,[1]Input!$F:$F,[1]Comparação!Z126)</f>
        <v>#VALUE!</v>
      </c>
      <c r="AC126" s="73" t="e">
        <f t="shared" si="50"/>
        <v>#VALUE!</v>
      </c>
      <c r="AD126" s="70" t="s">
        <v>34</v>
      </c>
      <c r="AE126" s="71" t="e">
        <f>SUMIFS([1]Input!$AC:$AC,[1]Input!$A:$A,[1]Comparação!$AD$1,[1]Input!$E:$E,[1]Comparação!$AD$118,[1]Input!$F:$F,[1]Comparação!AD126)</f>
        <v>#VALUE!</v>
      </c>
      <c r="AF126" s="74" t="e">
        <f>SUMIFS([1]Input!$M:$M,[1]Input!$A:$A,[1]Comparação!$AD$1,[1]Input!$E:$E,[1]Comparação!$AD$118,[1]Input!$F:$F,[1]Comparação!AD126)</f>
        <v>#VALUE!</v>
      </c>
      <c r="AG126" s="73" t="e">
        <f t="shared" si="51"/>
        <v>#VALUE!</v>
      </c>
      <c r="AH126" s="70" t="s">
        <v>34</v>
      </c>
      <c r="AI126" s="71" t="e">
        <f>SUMIFS([1]Input!$AC:$AC,[1]Input!$A:$A,[1]Comparação!$AH$1,[1]Input!$E:$E,[1]Comparação!$AH$118,[1]Input!$F:$F,[1]Comparação!AH126)</f>
        <v>#VALUE!</v>
      </c>
      <c r="AJ126" s="74" t="e">
        <f>SUMIFS([1]Input!$M:$M,[1]Input!$A:$A,[1]Comparação!$AH$1,[1]Input!$E:$E,[1]Comparação!$AH$118,[1]Input!$F:$F,[1]Comparação!AH126)</f>
        <v>#VALUE!</v>
      </c>
      <c r="AK126" s="73" t="e">
        <f t="shared" si="52"/>
        <v>#VALUE!</v>
      </c>
      <c r="AL126" s="70" t="s">
        <v>34</v>
      </c>
      <c r="AM126" s="71" t="e">
        <f>SUMIFS([1]Input!$AC:$AC,[1]Input!$A:$A,[1]Comparação!$AL$1,[1]Input!$E:$E,[1]Comparação!$AL$118,[1]Input!$F:$F,[1]Comparação!AL126)</f>
        <v>#VALUE!</v>
      </c>
      <c r="AN126" s="74" t="e">
        <f>SUMIFS([1]Input!$M:$M,[1]Input!$A:$A,[1]Comparação!$AL$1,[1]Input!$E:$E,[1]Comparação!$AL$118,[1]Input!$F:$F,[1]Comparação!AL126)</f>
        <v>#VALUE!</v>
      </c>
      <c r="AO126" s="73" t="e">
        <f t="shared" si="53"/>
        <v>#VALUE!</v>
      </c>
      <c r="AP126" s="70" t="s">
        <v>34</v>
      </c>
      <c r="AQ126" s="71" t="e">
        <f>SUMIFS([1]Input!$AC:$AC,[1]Input!$A:$A,[1]Comparação!$AP$1,[1]Input!$E:$E,[1]Comparação!$AP$118,[1]Input!$F:$F,[1]Comparação!AP126)</f>
        <v>#VALUE!</v>
      </c>
      <c r="AR126" s="74" t="e">
        <f>SUMIFS([1]Input!$M:$M,[1]Input!$A:$A,[1]Comparação!$AP$1,[1]Input!$E:$E,[1]Comparação!$AP$118,[1]Input!$F:$F,[1]Comparação!AP126)</f>
        <v>#VALUE!</v>
      </c>
      <c r="AS126" s="73" t="e">
        <f t="shared" si="54"/>
        <v>#VALUE!</v>
      </c>
      <c r="AT126" s="70" t="s">
        <v>34</v>
      </c>
      <c r="AU126" s="71" t="e">
        <f>SUMIFS([1]Input!$AC:$AC,[1]Input!$A:$A,[1]Comparação!$AT$1,[1]Input!$E:$E,[1]Comparação!$AT$118,[1]Input!$F:$F,[1]Comparação!AT126)</f>
        <v>#VALUE!</v>
      </c>
      <c r="AV126" s="74" t="e">
        <f>SUMIFS([1]Input!$M:$M,[1]Input!$A:$A,[1]Comparação!$AT$1,[1]Input!$E:$E,[1]Comparação!$AT$118,[1]Input!$F:$F,[1]Comparação!AT126)</f>
        <v>#VALUE!</v>
      </c>
      <c r="AW126" s="73" t="e">
        <f t="shared" si="55"/>
        <v>#VALUE!</v>
      </c>
      <c r="AY126" s="70" t="s">
        <v>34</v>
      </c>
      <c r="AZ126" s="68" t="e">
        <f t="shared" si="45"/>
        <v>#DIV/0!</v>
      </c>
      <c r="BA126" s="68" t="e">
        <f t="shared" si="42"/>
        <v>#VALUE!</v>
      </c>
      <c r="BB126" s="68" t="e">
        <f t="shared" si="43"/>
        <v>#VALUE!</v>
      </c>
      <c r="BC126" s="69" t="e">
        <f t="shared" si="44"/>
        <v>#VALUE!</v>
      </c>
    </row>
    <row r="127" spans="2:55" hidden="1" outlineLevel="1" x14ac:dyDescent="0.3">
      <c r="B127" s="70" t="s">
        <v>29</v>
      </c>
      <c r="C127" s="71">
        <f>SUMIFS(Input!$AA:$AA,Input!$A:$A,Comparação!$B$1,Input!$E:$E,$B$118,Input!$F:$F,Comparação!B127)</f>
        <v>283</v>
      </c>
      <c r="D127" s="72">
        <f>SUMIFS(Input!$K:$K,Input!$A:$A,Comparação!$B$1,Input!$E:$E,$B$118,Input!$F:$F,B127)</f>
        <v>933002.25</v>
      </c>
      <c r="E127" s="73">
        <f t="shared" si="56"/>
        <v>3296.8277385159013</v>
      </c>
      <c r="F127" s="70" t="s">
        <v>29</v>
      </c>
      <c r="G127" s="71">
        <f>SUMIFS(Input!$AA:$AA,Input!$A:$A,$F$1,Input!$E:$E,$F$118,Input!$F:$F,Comparação!F127)</f>
        <v>366</v>
      </c>
      <c r="H127" s="74">
        <f>SUMIFS(Input!$K:$K,Input!$A:$A,$F$1,Input!$E:$E,$F$118,Input!$F:$F,Comparação!F127)</f>
        <v>1457352.11</v>
      </c>
      <c r="I127" s="73">
        <f t="shared" si="57"/>
        <v>3981.8363661202188</v>
      </c>
      <c r="J127" s="70" t="s">
        <v>29</v>
      </c>
      <c r="K127" s="71">
        <f>SUMIFS(Input!$AA:$AA,Input!$A:$A,$J$1,Input!$E:$E,Comparação!$J$118,Input!$F:$F,Comparação!J127)</f>
        <v>267</v>
      </c>
      <c r="L127" s="74">
        <f>SUMIFS(Input!$K:$K,Input!$A:$A,$J$1,Input!$E:$E,$J$118,Input!$F:$F,Comparação!J127)</f>
        <v>580882.52</v>
      </c>
      <c r="M127" s="73">
        <f t="shared" si="58"/>
        <v>2175.5899625468164</v>
      </c>
      <c r="N127" s="70" t="s">
        <v>29</v>
      </c>
      <c r="O127" s="71">
        <f>SUMIFS(Input!$AA:$AA,Input!$A:$A,$N$1,Input!$E:$E,$N$118,Input!$F:$F,Comparação!N127)</f>
        <v>43</v>
      </c>
      <c r="P127" s="74">
        <f>SUMIFS(Input!$K:$K,Input!$A:$A,$N$1,Input!$E:$E,$N$118,Input!$F:$F,Comparação!N127)</f>
        <v>310478.93</v>
      </c>
      <c r="Q127" s="73">
        <f t="shared" si="59"/>
        <v>7220.4402325581395</v>
      </c>
      <c r="R127" s="70" t="s">
        <v>29</v>
      </c>
      <c r="S127" s="71">
        <f>SUMIFS(Input!$AA:$AA,Input!$A:$A,$R$1,Input!$E:$E,Comparação!$R$118,Input!$F:$F,Comparação!R127)</f>
        <v>42</v>
      </c>
      <c r="T127" s="74">
        <f>SUMIFS(Input!$K:$K,Input!$A:$A,$R$1,Input!$E:$E,$R$118,Input!$F:$F,Comparação!R127)</f>
        <v>105706.72</v>
      </c>
      <c r="U127" s="73">
        <f t="shared" si="60"/>
        <v>2516.8266666666668</v>
      </c>
      <c r="V127" s="70" t="s">
        <v>29</v>
      </c>
      <c r="W127" s="71" t="e">
        <f>SUMIFS([1]Input!$AC:$AC,[1]Input!$A:$A,[1]Comparação!$V$1,[1]Input!$E:$E,[1]Comparação!$V$118,[1]Input!$F:$F,[1]Comparação!V127)</f>
        <v>#VALUE!</v>
      </c>
      <c r="X127" s="74" t="e">
        <f>SUMIFS([1]Input!$M:$M,[1]Input!$A:$A,[1]Comparação!$V$1,[1]Input!$E:$E,[1]Comparação!$V$118,[1]Input!$F:$F,[1]Comparação!V127)</f>
        <v>#VALUE!</v>
      </c>
      <c r="Y127" s="73" t="e">
        <f t="shared" si="49"/>
        <v>#VALUE!</v>
      </c>
      <c r="Z127" s="70" t="s">
        <v>29</v>
      </c>
      <c r="AA127" s="71" t="e">
        <f>SUMIFS([1]Input!$AC:$AC,[1]Input!$A:$A,[1]Comparação!$Z$1,[1]Input!$E:$E,[1]Comparação!$Z$118,[1]Input!$F:$F,[1]Comparação!Z127)</f>
        <v>#VALUE!</v>
      </c>
      <c r="AB127" s="74" t="e">
        <f>SUMIFS([1]Input!$M:$M,[1]Input!$A:$A,[1]Comparação!$Z$1,[1]Input!$E:$E,[1]Comparação!$Z$118,[1]Input!$F:$F,[1]Comparação!Z127)</f>
        <v>#VALUE!</v>
      </c>
      <c r="AC127" s="73" t="e">
        <f t="shared" si="50"/>
        <v>#VALUE!</v>
      </c>
      <c r="AD127" s="70" t="s">
        <v>29</v>
      </c>
      <c r="AE127" s="71" t="e">
        <f>SUMIFS([1]Input!$AC:$AC,[1]Input!$A:$A,[1]Comparação!$AD$1,[1]Input!$E:$E,[1]Comparação!$AD$118,[1]Input!$F:$F,[1]Comparação!AD127)</f>
        <v>#VALUE!</v>
      </c>
      <c r="AF127" s="74" t="e">
        <f>SUMIFS([1]Input!$M:$M,[1]Input!$A:$A,[1]Comparação!$AD$1,[1]Input!$E:$E,[1]Comparação!$AD$118,[1]Input!$F:$F,[1]Comparação!AD127)</f>
        <v>#VALUE!</v>
      </c>
      <c r="AG127" s="73" t="e">
        <f t="shared" si="51"/>
        <v>#VALUE!</v>
      </c>
      <c r="AH127" s="70" t="s">
        <v>29</v>
      </c>
      <c r="AI127" s="71" t="e">
        <f>SUMIFS([1]Input!$AC:$AC,[1]Input!$A:$A,[1]Comparação!$AH$1,[1]Input!$E:$E,[1]Comparação!$AH$118,[1]Input!$F:$F,[1]Comparação!AH127)</f>
        <v>#VALUE!</v>
      </c>
      <c r="AJ127" s="74" t="e">
        <f>SUMIFS([1]Input!$M:$M,[1]Input!$A:$A,[1]Comparação!$AH$1,[1]Input!$E:$E,[1]Comparação!$AH$118,[1]Input!$F:$F,[1]Comparação!AH127)</f>
        <v>#VALUE!</v>
      </c>
      <c r="AK127" s="73" t="e">
        <f t="shared" si="52"/>
        <v>#VALUE!</v>
      </c>
      <c r="AL127" s="70" t="s">
        <v>29</v>
      </c>
      <c r="AM127" s="71" t="e">
        <f>SUMIFS([1]Input!$AC:$AC,[1]Input!$A:$A,[1]Comparação!$AL$1,[1]Input!$E:$E,[1]Comparação!$AL$118,[1]Input!$F:$F,[1]Comparação!AL127)</f>
        <v>#VALUE!</v>
      </c>
      <c r="AN127" s="74" t="e">
        <f>SUMIFS([1]Input!$M:$M,[1]Input!$A:$A,[1]Comparação!$AL$1,[1]Input!$E:$E,[1]Comparação!$AL$118,[1]Input!$F:$F,[1]Comparação!AL127)</f>
        <v>#VALUE!</v>
      </c>
      <c r="AO127" s="73" t="e">
        <f t="shared" si="53"/>
        <v>#VALUE!</v>
      </c>
      <c r="AP127" s="70" t="s">
        <v>29</v>
      </c>
      <c r="AQ127" s="71" t="e">
        <f>SUMIFS([1]Input!$AC:$AC,[1]Input!$A:$A,[1]Comparação!$AP$1,[1]Input!$E:$E,[1]Comparação!$AP$118,[1]Input!$F:$F,[1]Comparação!AP127)</f>
        <v>#VALUE!</v>
      </c>
      <c r="AR127" s="74" t="e">
        <f>SUMIFS([1]Input!$M:$M,[1]Input!$A:$A,[1]Comparação!$AP$1,[1]Input!$E:$E,[1]Comparação!$AP$118,[1]Input!$F:$F,[1]Comparação!AP127)</f>
        <v>#VALUE!</v>
      </c>
      <c r="AS127" s="73" t="e">
        <f t="shared" si="54"/>
        <v>#VALUE!</v>
      </c>
      <c r="AT127" s="70" t="s">
        <v>29</v>
      </c>
      <c r="AU127" s="71" t="e">
        <f>SUMIFS([1]Input!$AC:$AC,[1]Input!$A:$A,[1]Comparação!$AT$1,[1]Input!$E:$E,[1]Comparação!$AT$118,[1]Input!$F:$F,[1]Comparação!AT127)</f>
        <v>#VALUE!</v>
      </c>
      <c r="AV127" s="74" t="e">
        <f>SUMIFS([1]Input!$M:$M,[1]Input!$A:$A,[1]Comparação!$AT$1,[1]Input!$E:$E,[1]Comparação!$AT$118,[1]Input!$F:$F,[1]Comparação!AT127)</f>
        <v>#VALUE!</v>
      </c>
      <c r="AW127" s="73" t="e">
        <f t="shared" si="55"/>
        <v>#VALUE!</v>
      </c>
      <c r="AY127" s="70" t="s">
        <v>29</v>
      </c>
      <c r="AZ127" s="68">
        <f t="shared" si="45"/>
        <v>3151.4180223943126</v>
      </c>
      <c r="BA127" s="68" t="e">
        <f t="shared" si="42"/>
        <v>#VALUE!</v>
      </c>
      <c r="BB127" s="68" t="e">
        <f t="shared" si="43"/>
        <v>#VALUE!</v>
      </c>
      <c r="BC127" s="69" t="e">
        <f t="shared" si="44"/>
        <v>#VALUE!</v>
      </c>
    </row>
    <row r="128" spans="2:55" hidden="1" outlineLevel="1" x14ac:dyDescent="0.3">
      <c r="B128" s="70" t="s">
        <v>25</v>
      </c>
      <c r="C128" s="71">
        <f>SUMIFS(Input!$AA:$AA,Input!$A:$A,Comparação!$B$1,Input!$E:$E,$B$118,Input!$F:$F,Comparação!B128)</f>
        <v>0</v>
      </c>
      <c r="D128" s="72">
        <f>SUMIFS(Input!$K:$K,Input!$A:$A,Comparação!$B$1,Input!$E:$E,$B$118,Input!$F:$F,B128)</f>
        <v>0</v>
      </c>
      <c r="E128" s="73" t="str">
        <f t="shared" si="56"/>
        <v/>
      </c>
      <c r="F128" s="70" t="s">
        <v>25</v>
      </c>
      <c r="G128" s="71">
        <f>SUMIFS(Input!$AA:$AA,Input!$A:$A,$F$1,Input!$E:$E,$F$118,Input!$F:$F,Comparação!F128)</f>
        <v>0</v>
      </c>
      <c r="H128" s="74">
        <f>SUMIFS(Input!$K:$K,Input!$A:$A,$F$1,Input!$E:$E,$F$118,Input!$F:$F,Comparação!F128)</f>
        <v>0</v>
      </c>
      <c r="I128" s="73" t="str">
        <f t="shared" si="57"/>
        <v/>
      </c>
      <c r="J128" s="70" t="s">
        <v>25</v>
      </c>
      <c r="K128" s="71">
        <f>SUMIFS(Input!$AA:$AA,Input!$A:$A,$J$1,Input!$E:$E,Comparação!$J$118,Input!$F:$F,Comparação!J128)</f>
        <v>0</v>
      </c>
      <c r="L128" s="74">
        <f>SUMIFS(Input!$K:$K,Input!$A:$A,$J$1,Input!$E:$E,$J$118,Input!$F:$F,Comparação!J128)</f>
        <v>0</v>
      </c>
      <c r="M128" s="73" t="str">
        <f t="shared" si="58"/>
        <v/>
      </c>
      <c r="N128" s="70" t="s">
        <v>25</v>
      </c>
      <c r="O128" s="71">
        <f>SUMIFS(Input!$AA:$AA,Input!$A:$A,$N$1,Input!$E:$E,$N$118,Input!$F:$F,Comparação!N128)</f>
        <v>0</v>
      </c>
      <c r="P128" s="74">
        <f>SUMIFS(Input!$K:$K,Input!$A:$A,$N$1,Input!$E:$E,$N$118,Input!$F:$F,Comparação!N128)</f>
        <v>0</v>
      </c>
      <c r="Q128" s="73" t="str">
        <f t="shared" si="59"/>
        <v/>
      </c>
      <c r="R128" s="70" t="s">
        <v>25</v>
      </c>
      <c r="S128" s="71">
        <f>SUMIFS(Input!$AA:$AA,Input!$A:$A,$R$1,Input!$E:$E,Comparação!$R$118,Input!$F:$F,Comparação!R128)</f>
        <v>0</v>
      </c>
      <c r="T128" s="74">
        <f>SUMIFS(Input!$K:$K,Input!$A:$A,$R$1,Input!$E:$E,$R$118,Input!$F:$F,Comparação!R128)</f>
        <v>0</v>
      </c>
      <c r="U128" s="73" t="str">
        <f t="shared" si="60"/>
        <v/>
      </c>
      <c r="V128" s="70" t="s">
        <v>25</v>
      </c>
      <c r="W128" s="71" t="e">
        <f>SUMIFS([1]Input!$AC:$AC,[1]Input!$A:$A,[1]Comparação!$V$1,[1]Input!$E:$E,[1]Comparação!$V$118,[1]Input!$F:$F,[1]Comparação!V128)</f>
        <v>#VALUE!</v>
      </c>
      <c r="X128" s="74" t="e">
        <f>SUMIFS([1]Input!$M:$M,[1]Input!$A:$A,[1]Comparação!$V$1,[1]Input!$E:$E,[1]Comparação!$V$118,[1]Input!$F:$F,[1]Comparação!V128)</f>
        <v>#VALUE!</v>
      </c>
      <c r="Y128" s="73" t="e">
        <f t="shared" si="49"/>
        <v>#VALUE!</v>
      </c>
      <c r="Z128" s="70" t="s">
        <v>25</v>
      </c>
      <c r="AA128" s="71" t="e">
        <f>SUMIFS([1]Input!$AC:$AC,[1]Input!$A:$A,[1]Comparação!$Z$1,[1]Input!$E:$E,[1]Comparação!$Z$118,[1]Input!$F:$F,[1]Comparação!Z128)</f>
        <v>#VALUE!</v>
      </c>
      <c r="AB128" s="74" t="e">
        <f>SUMIFS([1]Input!$M:$M,[1]Input!$A:$A,[1]Comparação!$Z$1,[1]Input!$E:$E,[1]Comparação!$Z$118,[1]Input!$F:$F,[1]Comparação!Z128)</f>
        <v>#VALUE!</v>
      </c>
      <c r="AC128" s="73" t="e">
        <f t="shared" si="50"/>
        <v>#VALUE!</v>
      </c>
      <c r="AD128" s="70" t="s">
        <v>25</v>
      </c>
      <c r="AE128" s="71" t="e">
        <f>SUMIFS([1]Input!$AC:$AC,[1]Input!$A:$A,[1]Comparação!$AD$1,[1]Input!$E:$E,[1]Comparação!$AD$118,[1]Input!$F:$F,[1]Comparação!AD128)</f>
        <v>#VALUE!</v>
      </c>
      <c r="AF128" s="74" t="e">
        <f>SUMIFS([1]Input!$M:$M,[1]Input!$A:$A,[1]Comparação!$AD$1,[1]Input!$E:$E,[1]Comparação!$AD$118,[1]Input!$F:$F,[1]Comparação!AD128)</f>
        <v>#VALUE!</v>
      </c>
      <c r="AG128" s="73" t="e">
        <f t="shared" si="51"/>
        <v>#VALUE!</v>
      </c>
      <c r="AH128" s="70" t="s">
        <v>25</v>
      </c>
      <c r="AI128" s="71" t="e">
        <f>SUMIFS([1]Input!$AC:$AC,[1]Input!$A:$A,[1]Comparação!$AH$1,[1]Input!$E:$E,[1]Comparação!$AH$118,[1]Input!$F:$F,[1]Comparação!AH128)</f>
        <v>#VALUE!</v>
      </c>
      <c r="AJ128" s="74" t="e">
        <f>SUMIFS([1]Input!$M:$M,[1]Input!$A:$A,[1]Comparação!$AH$1,[1]Input!$E:$E,[1]Comparação!$AH$118,[1]Input!$F:$F,[1]Comparação!AH128)</f>
        <v>#VALUE!</v>
      </c>
      <c r="AK128" s="73" t="e">
        <f t="shared" si="52"/>
        <v>#VALUE!</v>
      </c>
      <c r="AL128" s="70" t="s">
        <v>25</v>
      </c>
      <c r="AM128" s="71" t="e">
        <f>SUMIFS([1]Input!$AC:$AC,[1]Input!$A:$A,[1]Comparação!$AL$1,[1]Input!$E:$E,[1]Comparação!$AL$118,[1]Input!$F:$F,[1]Comparação!AL128)</f>
        <v>#VALUE!</v>
      </c>
      <c r="AN128" s="74" t="e">
        <f>SUMIFS([1]Input!$M:$M,[1]Input!$A:$A,[1]Comparação!$AL$1,[1]Input!$E:$E,[1]Comparação!$AL$118,[1]Input!$F:$F,[1]Comparação!AL128)</f>
        <v>#VALUE!</v>
      </c>
      <c r="AO128" s="73" t="e">
        <f t="shared" si="53"/>
        <v>#VALUE!</v>
      </c>
      <c r="AP128" s="70" t="s">
        <v>25</v>
      </c>
      <c r="AQ128" s="71" t="e">
        <f>SUMIFS([1]Input!$AC:$AC,[1]Input!$A:$A,[1]Comparação!$AP$1,[1]Input!$E:$E,[1]Comparação!$AP$118,[1]Input!$F:$F,[1]Comparação!AP128)</f>
        <v>#VALUE!</v>
      </c>
      <c r="AR128" s="74" t="e">
        <f>SUMIFS([1]Input!$M:$M,[1]Input!$A:$A,[1]Comparação!$AP$1,[1]Input!$E:$E,[1]Comparação!$AP$118,[1]Input!$F:$F,[1]Comparação!AP128)</f>
        <v>#VALUE!</v>
      </c>
      <c r="AS128" s="73" t="e">
        <f t="shared" si="54"/>
        <v>#VALUE!</v>
      </c>
      <c r="AT128" s="70" t="s">
        <v>25</v>
      </c>
      <c r="AU128" s="71" t="e">
        <f>SUMIFS([1]Input!$AC:$AC,[1]Input!$A:$A,[1]Comparação!$AT$1,[1]Input!$E:$E,[1]Comparação!$AT$118,[1]Input!$F:$F,[1]Comparação!AT128)</f>
        <v>#VALUE!</v>
      </c>
      <c r="AV128" s="74" t="e">
        <f>SUMIFS([1]Input!$M:$M,[1]Input!$A:$A,[1]Comparação!$AT$1,[1]Input!$E:$E,[1]Comparação!$AT$118,[1]Input!$F:$F,[1]Comparação!AT128)</f>
        <v>#VALUE!</v>
      </c>
      <c r="AW128" s="73" t="e">
        <f t="shared" si="55"/>
        <v>#VALUE!</v>
      </c>
      <c r="AY128" s="70" t="s">
        <v>25</v>
      </c>
      <c r="AZ128" s="68" t="e">
        <f t="shared" si="45"/>
        <v>#DIV/0!</v>
      </c>
      <c r="BA128" s="68" t="e">
        <f t="shared" si="42"/>
        <v>#VALUE!</v>
      </c>
      <c r="BB128" s="68" t="e">
        <f t="shared" si="43"/>
        <v>#VALUE!</v>
      </c>
      <c r="BC128" s="69" t="e">
        <f t="shared" si="44"/>
        <v>#VALUE!</v>
      </c>
    </row>
    <row r="129" spans="2:55" hidden="1" outlineLevel="1" x14ac:dyDescent="0.3">
      <c r="B129" s="70" t="s">
        <v>28</v>
      </c>
      <c r="C129" s="71">
        <f>SUMIFS(Input!$AA:$AA,Input!$A:$A,Comparação!$B$1,Input!$E:$E,$B$118,Input!$F:$F,Comparação!B129)</f>
        <v>0</v>
      </c>
      <c r="D129" s="72">
        <f>SUMIFS(Input!$K:$K,Input!$A:$A,Comparação!$B$1,Input!$E:$E,$B$118,Input!$F:$F,B129)</f>
        <v>0</v>
      </c>
      <c r="E129" s="73" t="str">
        <f t="shared" si="56"/>
        <v/>
      </c>
      <c r="F129" s="70" t="s">
        <v>28</v>
      </c>
      <c r="G129" s="71">
        <f>SUMIFS(Input!$AA:$AA,Input!$A:$A,$F$1,Input!$E:$E,$F$118,Input!$F:$F,Comparação!F129)</f>
        <v>0</v>
      </c>
      <c r="H129" s="74">
        <f>SUMIFS(Input!$K:$K,Input!$A:$A,$F$1,Input!$E:$E,$F$118,Input!$F:$F,Comparação!F129)</f>
        <v>0</v>
      </c>
      <c r="I129" s="73" t="str">
        <f t="shared" si="57"/>
        <v/>
      </c>
      <c r="J129" s="70" t="s">
        <v>28</v>
      </c>
      <c r="K129" s="71">
        <f>SUMIFS(Input!$AA:$AA,Input!$A:$A,$J$1,Input!$E:$E,Comparação!$J$118,Input!$F:$F,Comparação!J129)</f>
        <v>34</v>
      </c>
      <c r="L129" s="74">
        <f>SUMIFS(Input!$K:$K,Input!$A:$A,$J$1,Input!$E:$E,$J$118,Input!$F:$F,Comparação!J129)</f>
        <v>174930.83000000002</v>
      </c>
      <c r="M129" s="73">
        <f t="shared" si="58"/>
        <v>5145.0244117647062</v>
      </c>
      <c r="N129" s="70" t="s">
        <v>28</v>
      </c>
      <c r="O129" s="71">
        <f>SUMIFS(Input!$AA:$AA,Input!$A:$A,$N$1,Input!$E:$E,$N$118,Input!$F:$F,Comparação!N129)</f>
        <v>74</v>
      </c>
      <c r="P129" s="74">
        <f>SUMIFS(Input!$K:$K,Input!$A:$A,$N$1,Input!$E:$E,$N$118,Input!$F:$F,Comparação!N129)</f>
        <v>429732.31999999995</v>
      </c>
      <c r="Q129" s="73">
        <f t="shared" si="59"/>
        <v>5807.1935135135127</v>
      </c>
      <c r="R129" s="70" t="s">
        <v>28</v>
      </c>
      <c r="S129" s="71">
        <f>SUMIFS(Input!$AA:$AA,Input!$A:$A,$R$1,Input!$E:$E,Comparação!$R$118,Input!$F:$F,Comparação!R129)</f>
        <v>37</v>
      </c>
      <c r="T129" s="74">
        <f>SUMIFS(Input!$K:$K,Input!$A:$A,$R$1,Input!$E:$E,$R$118,Input!$F:$F,Comparação!R129)</f>
        <v>182224.43</v>
      </c>
      <c r="U129" s="73">
        <f>IF(T129=0,"",T129/S129)</f>
        <v>4924.9845945945945</v>
      </c>
      <c r="V129" s="70" t="s">
        <v>28</v>
      </c>
      <c r="W129" s="71" t="e">
        <f>SUMIFS([1]Input!$AC:$AC,[1]Input!$A:$A,[1]Comparação!$V$1,[1]Input!$E:$E,[1]Comparação!$V$118,[1]Input!$F:$F,[1]Comparação!V129)</f>
        <v>#VALUE!</v>
      </c>
      <c r="X129" s="74" t="e">
        <f>SUMIFS([1]Input!$M:$M,[1]Input!$A:$A,[1]Comparação!$V$1,[1]Input!$E:$E,[1]Comparação!$V$118,[1]Input!$F:$F,[1]Comparação!V129)</f>
        <v>#VALUE!</v>
      </c>
      <c r="Y129" s="73" t="e">
        <f t="shared" si="49"/>
        <v>#VALUE!</v>
      </c>
      <c r="Z129" s="70" t="s">
        <v>28</v>
      </c>
      <c r="AA129" s="71" t="e">
        <f>SUMIFS([1]Input!$AC:$AC,[1]Input!$A:$A,[1]Comparação!$Z$1,[1]Input!$E:$E,[1]Comparação!$Z$118,[1]Input!$F:$F,[1]Comparação!Z129)</f>
        <v>#VALUE!</v>
      </c>
      <c r="AB129" s="74" t="e">
        <f>SUMIFS([1]Input!$M:$M,[1]Input!$A:$A,[1]Comparação!$Z$1,[1]Input!$E:$E,[1]Comparação!$Z$118,[1]Input!$F:$F,[1]Comparação!Z129)</f>
        <v>#VALUE!</v>
      </c>
      <c r="AC129" s="73" t="e">
        <f t="shared" si="50"/>
        <v>#VALUE!</v>
      </c>
      <c r="AD129" s="70" t="s">
        <v>28</v>
      </c>
      <c r="AE129" s="71" t="e">
        <f>SUMIFS([1]Input!$AC:$AC,[1]Input!$A:$A,[1]Comparação!$AD$1,[1]Input!$E:$E,[1]Comparação!$AD$118,[1]Input!$F:$F,[1]Comparação!AD129)</f>
        <v>#VALUE!</v>
      </c>
      <c r="AF129" s="74" t="e">
        <f>SUMIFS([1]Input!$M:$M,[1]Input!$A:$A,[1]Comparação!$AD$1,[1]Input!$E:$E,[1]Comparação!$AD$118,[1]Input!$F:$F,[1]Comparação!AD129)</f>
        <v>#VALUE!</v>
      </c>
      <c r="AG129" s="73" t="e">
        <f t="shared" si="51"/>
        <v>#VALUE!</v>
      </c>
      <c r="AH129" s="70" t="s">
        <v>28</v>
      </c>
      <c r="AI129" s="71" t="e">
        <f>SUMIFS([1]Input!$AC:$AC,[1]Input!$A:$A,[1]Comparação!$AH$1,[1]Input!$E:$E,[1]Comparação!$AH$118,[1]Input!$F:$F,[1]Comparação!AH129)</f>
        <v>#VALUE!</v>
      </c>
      <c r="AJ129" s="74" t="e">
        <f>SUMIFS([1]Input!$M:$M,[1]Input!$A:$A,[1]Comparação!$AH$1,[1]Input!$E:$E,[1]Comparação!$AH$118,[1]Input!$F:$F,[1]Comparação!AH129)</f>
        <v>#VALUE!</v>
      </c>
      <c r="AK129" s="73" t="e">
        <f t="shared" si="52"/>
        <v>#VALUE!</v>
      </c>
      <c r="AL129" s="70" t="s">
        <v>28</v>
      </c>
      <c r="AM129" s="71" t="e">
        <f>SUMIFS([1]Input!$AC:$AC,[1]Input!$A:$A,[1]Comparação!$AL$1,[1]Input!$E:$E,[1]Comparação!$AL$118,[1]Input!$F:$F,[1]Comparação!AL129)</f>
        <v>#VALUE!</v>
      </c>
      <c r="AN129" s="74" t="e">
        <f>SUMIFS([1]Input!$M:$M,[1]Input!$A:$A,[1]Comparação!$AL$1,[1]Input!$E:$E,[1]Comparação!$AL$118,[1]Input!$F:$F,[1]Comparação!AL129)</f>
        <v>#VALUE!</v>
      </c>
      <c r="AO129" s="73" t="e">
        <f t="shared" si="53"/>
        <v>#VALUE!</v>
      </c>
      <c r="AP129" s="70" t="s">
        <v>28</v>
      </c>
      <c r="AQ129" s="71" t="e">
        <f>SUMIFS([1]Input!$AC:$AC,[1]Input!$A:$A,[1]Comparação!$AP$1,[1]Input!$E:$E,[1]Comparação!$AP$118,[1]Input!$F:$F,[1]Comparação!AP129)</f>
        <v>#VALUE!</v>
      </c>
      <c r="AR129" s="74" t="e">
        <f>SUMIFS([1]Input!$M:$M,[1]Input!$A:$A,[1]Comparação!$AP$1,[1]Input!$E:$E,[1]Comparação!$AP$118,[1]Input!$F:$F,[1]Comparação!AP129)</f>
        <v>#VALUE!</v>
      </c>
      <c r="AS129" s="73" t="e">
        <f t="shared" si="54"/>
        <v>#VALUE!</v>
      </c>
      <c r="AT129" s="70" t="s">
        <v>28</v>
      </c>
      <c r="AU129" s="71" t="e">
        <f>SUMIFS([1]Input!$AC:$AC,[1]Input!$A:$A,[1]Comparação!$AT$1,[1]Input!$E:$E,[1]Comparação!$AT$118,[1]Input!$F:$F,[1]Comparação!AT129)</f>
        <v>#VALUE!</v>
      </c>
      <c r="AV129" s="74" t="e">
        <f>SUMIFS([1]Input!$M:$M,[1]Input!$A:$A,[1]Comparação!$AT$1,[1]Input!$E:$E,[1]Comparação!$AT$118,[1]Input!$F:$F,[1]Comparação!AT129)</f>
        <v>#VALUE!</v>
      </c>
      <c r="AW129" s="73" t="e">
        <f t="shared" si="55"/>
        <v>#VALUE!</v>
      </c>
      <c r="AY129" s="70" t="s">
        <v>28</v>
      </c>
      <c r="AZ129" s="68">
        <f t="shared" si="45"/>
        <v>5145.0244117647062</v>
      </c>
      <c r="BA129" s="68" t="e">
        <f t="shared" si="42"/>
        <v>#VALUE!</v>
      </c>
      <c r="BB129" s="68" t="e">
        <f t="shared" si="43"/>
        <v>#VALUE!</v>
      </c>
      <c r="BC129" s="69" t="e">
        <f t="shared" si="44"/>
        <v>#VALUE!</v>
      </c>
    </row>
    <row r="130" spans="2:55" hidden="1" outlineLevel="1" x14ac:dyDescent="0.3">
      <c r="B130" s="70" t="s">
        <v>26</v>
      </c>
      <c r="C130" s="71">
        <f>SUMIFS(Input!$AA:$AA,Input!$A:$A,Comparação!$B$1,Input!$E:$E,$B$118,Input!$F:$F,Comparação!B130)</f>
        <v>0</v>
      </c>
      <c r="D130" s="72">
        <f>SUMIFS(Input!$K:$K,Input!$A:$A,Comparação!$B$1,Input!$E:$E,$B$118,Input!$F:$F,B130)</f>
        <v>0</v>
      </c>
      <c r="E130" s="73" t="str">
        <f t="shared" si="56"/>
        <v/>
      </c>
      <c r="F130" s="70" t="s">
        <v>26</v>
      </c>
      <c r="G130" s="71">
        <f>SUMIFS(Input!$AA:$AA,Input!$A:$A,$F$1,Input!$E:$E,$F$118,Input!$F:$F,Comparação!F130)</f>
        <v>0</v>
      </c>
      <c r="H130" s="74">
        <f>SUMIFS(Input!$K:$K,Input!$A:$A,$F$1,Input!$E:$E,$F$118,Input!$F:$F,Comparação!F130)</f>
        <v>0</v>
      </c>
      <c r="I130" s="73" t="str">
        <f t="shared" si="57"/>
        <v/>
      </c>
      <c r="J130" s="70" t="s">
        <v>26</v>
      </c>
      <c r="K130" s="71">
        <f>SUMIFS(Input!$AA:$AA,Input!$A:$A,$J$1,Input!$E:$E,Comparação!$J$118,Input!$F:$F,Comparação!J130)</f>
        <v>0</v>
      </c>
      <c r="L130" s="74">
        <f>SUMIFS(Input!$K:$K,Input!$A:$A,$J$1,Input!$E:$E,$J$118,Input!$F:$F,Comparação!J130)</f>
        <v>0</v>
      </c>
      <c r="M130" s="73" t="str">
        <f t="shared" si="58"/>
        <v/>
      </c>
      <c r="N130" s="70" t="s">
        <v>26</v>
      </c>
      <c r="O130" s="71">
        <f>SUMIFS(Input!$AA:$AA,Input!$A:$A,$N$1,Input!$E:$E,$N$118,Input!$F:$F,Comparação!N130)</f>
        <v>0</v>
      </c>
      <c r="P130" s="74">
        <f>SUMIFS(Input!$K:$K,Input!$A:$A,$N$1,Input!$E:$E,$N$118,Input!$F:$F,Comparação!N130)</f>
        <v>0</v>
      </c>
      <c r="Q130" s="73" t="str">
        <f t="shared" si="59"/>
        <v/>
      </c>
      <c r="R130" s="70" t="s">
        <v>26</v>
      </c>
      <c r="S130" s="71">
        <f>SUMIFS(Input!$AA:$AA,Input!$A:$A,$R$1,Input!$E:$E,Comparação!$R$118,Input!$F:$F,Comparação!R130)</f>
        <v>0</v>
      </c>
      <c r="T130" s="74">
        <f>SUMIFS(Input!$K:$K,Input!$A:$A,$R$1,Input!$E:$E,$R$118,Input!$F:$F,Comparação!R130)</f>
        <v>0</v>
      </c>
      <c r="U130" s="73" t="str">
        <f>IF(T130=0,"",T130/S130)</f>
        <v/>
      </c>
      <c r="V130" s="70" t="s">
        <v>26</v>
      </c>
      <c r="W130" s="71" t="e">
        <f>SUMIFS([1]Input!$AC:$AC,[1]Input!$A:$A,[1]Comparação!$V$1,[1]Input!$E:$E,[1]Comparação!$V$118,[1]Input!$F:$F,[1]Comparação!V130)</f>
        <v>#VALUE!</v>
      </c>
      <c r="X130" s="74" t="e">
        <f>SUMIFS([1]Input!$M:$M,[1]Input!$A:$A,[1]Comparação!$V$1,[1]Input!$E:$E,[1]Comparação!$V$118,[1]Input!$F:$F,[1]Comparação!V130)</f>
        <v>#VALUE!</v>
      </c>
      <c r="Y130" s="73" t="e">
        <f t="shared" si="49"/>
        <v>#VALUE!</v>
      </c>
      <c r="Z130" s="70" t="s">
        <v>26</v>
      </c>
      <c r="AA130" s="71" t="e">
        <f>SUMIFS([1]Input!$AC:$AC,[1]Input!$A:$A,[1]Comparação!$Z$1,[1]Input!$E:$E,[1]Comparação!$Z$118,[1]Input!$F:$F,[1]Comparação!Z130)</f>
        <v>#VALUE!</v>
      </c>
      <c r="AB130" s="74" t="e">
        <f>SUMIFS([1]Input!$M:$M,[1]Input!$A:$A,[1]Comparação!$Z$1,[1]Input!$E:$E,[1]Comparação!$Z$118,[1]Input!$F:$F,[1]Comparação!Z130)</f>
        <v>#VALUE!</v>
      </c>
      <c r="AC130" s="73" t="e">
        <f t="shared" si="50"/>
        <v>#VALUE!</v>
      </c>
      <c r="AD130" s="70" t="s">
        <v>26</v>
      </c>
      <c r="AE130" s="71" t="e">
        <f>SUMIFS([1]Input!$AC:$AC,[1]Input!$A:$A,[1]Comparação!$AD$1,[1]Input!$E:$E,[1]Comparação!$AD$118,[1]Input!$F:$F,[1]Comparação!AD130)</f>
        <v>#VALUE!</v>
      </c>
      <c r="AF130" s="74" t="e">
        <f>SUMIFS([1]Input!$M:$M,[1]Input!$A:$A,[1]Comparação!$AD$1,[1]Input!$E:$E,[1]Comparação!$AD$118,[1]Input!$F:$F,[1]Comparação!AD130)</f>
        <v>#VALUE!</v>
      </c>
      <c r="AG130" s="73" t="e">
        <f t="shared" si="51"/>
        <v>#VALUE!</v>
      </c>
      <c r="AH130" s="70" t="s">
        <v>26</v>
      </c>
      <c r="AI130" s="71" t="e">
        <f>SUMIFS([1]Input!$AC:$AC,[1]Input!$A:$A,[1]Comparação!$AH$1,[1]Input!$E:$E,[1]Comparação!$AH$118,[1]Input!$F:$F,[1]Comparação!AH130)</f>
        <v>#VALUE!</v>
      </c>
      <c r="AJ130" s="74" t="e">
        <f>SUMIFS([1]Input!$M:$M,[1]Input!$A:$A,[1]Comparação!$AH$1,[1]Input!$E:$E,[1]Comparação!$AH$118,[1]Input!$F:$F,[1]Comparação!AH130)</f>
        <v>#VALUE!</v>
      </c>
      <c r="AK130" s="73" t="e">
        <f t="shared" si="52"/>
        <v>#VALUE!</v>
      </c>
      <c r="AL130" s="70" t="s">
        <v>26</v>
      </c>
      <c r="AM130" s="71" t="e">
        <f>SUMIFS([1]Input!$AC:$AC,[1]Input!$A:$A,[1]Comparação!$AL$1,[1]Input!$E:$E,[1]Comparação!$AL$118,[1]Input!$F:$F,[1]Comparação!AL130)</f>
        <v>#VALUE!</v>
      </c>
      <c r="AN130" s="74" t="e">
        <f>SUMIFS([1]Input!$M:$M,[1]Input!$A:$A,[1]Comparação!$AL$1,[1]Input!$E:$E,[1]Comparação!$AL$118,[1]Input!$F:$F,[1]Comparação!AL130)</f>
        <v>#VALUE!</v>
      </c>
      <c r="AO130" s="73" t="e">
        <f t="shared" si="53"/>
        <v>#VALUE!</v>
      </c>
      <c r="AP130" s="70" t="s">
        <v>26</v>
      </c>
      <c r="AQ130" s="71" t="e">
        <f>SUMIFS([1]Input!$AC:$AC,[1]Input!$A:$A,[1]Comparação!$AP$1,[1]Input!$E:$E,[1]Comparação!$AP$118,[1]Input!$F:$F,[1]Comparação!AP130)</f>
        <v>#VALUE!</v>
      </c>
      <c r="AR130" s="74" t="e">
        <f>SUMIFS([1]Input!$M:$M,[1]Input!$A:$A,[1]Comparação!$AP$1,[1]Input!$E:$E,[1]Comparação!$AP$118,[1]Input!$F:$F,[1]Comparação!AP130)</f>
        <v>#VALUE!</v>
      </c>
      <c r="AS130" s="73" t="e">
        <f t="shared" si="54"/>
        <v>#VALUE!</v>
      </c>
      <c r="AT130" s="70" t="s">
        <v>26</v>
      </c>
      <c r="AU130" s="71" t="e">
        <f>SUMIFS([1]Input!$AC:$AC,[1]Input!$A:$A,[1]Comparação!$AT$1,[1]Input!$E:$E,[1]Comparação!$AT$118,[1]Input!$F:$F,[1]Comparação!AT130)</f>
        <v>#VALUE!</v>
      </c>
      <c r="AV130" s="74" t="e">
        <f>SUMIFS([1]Input!$M:$M,[1]Input!$A:$A,[1]Comparação!$AT$1,[1]Input!$E:$E,[1]Comparação!$AT$118,[1]Input!$F:$F,[1]Comparação!AT130)</f>
        <v>#VALUE!</v>
      </c>
      <c r="AW130" s="73" t="e">
        <f t="shared" si="55"/>
        <v>#VALUE!</v>
      </c>
      <c r="AY130" s="70" t="s">
        <v>26</v>
      </c>
      <c r="AZ130" s="68" t="e">
        <f t="shared" si="45"/>
        <v>#DIV/0!</v>
      </c>
      <c r="BA130" s="68" t="e">
        <f t="shared" si="42"/>
        <v>#VALUE!</v>
      </c>
      <c r="BB130" s="68" t="e">
        <f t="shared" si="43"/>
        <v>#VALUE!</v>
      </c>
      <c r="BC130" s="69" t="e">
        <f t="shared" si="44"/>
        <v>#VALUE!</v>
      </c>
    </row>
    <row r="131" spans="2:55" hidden="1" outlineLevel="1" x14ac:dyDescent="0.3">
      <c r="B131" s="70" t="s">
        <v>33</v>
      </c>
      <c r="C131" s="71">
        <f>SUMIFS(Input!$AA:$AA,Input!$A:$A,Comparação!$B$1,Input!$E:$E,$B$118,Input!$F:$F,Comparação!B131)</f>
        <v>0</v>
      </c>
      <c r="D131" s="72">
        <f>SUMIFS(Input!$K:$K,Input!$A:$A,Comparação!$B$1,Input!$E:$E,$B$118,Input!$F:$F,B131)</f>
        <v>0</v>
      </c>
      <c r="E131" s="73" t="str">
        <f t="shared" si="56"/>
        <v/>
      </c>
      <c r="F131" s="70" t="s">
        <v>33</v>
      </c>
      <c r="G131" s="71">
        <f>SUMIFS(Input!$AA:$AA,Input!$A:$A,$F$1,Input!$E:$E,$F$118,Input!$F:$F,Comparação!F131)</f>
        <v>0</v>
      </c>
      <c r="H131" s="74">
        <f>SUMIFS(Input!$K:$K,Input!$A:$A,$F$1,Input!$E:$E,$F$118,Input!$F:$F,Comparação!F131)</f>
        <v>0</v>
      </c>
      <c r="I131" s="73" t="str">
        <f t="shared" si="57"/>
        <v/>
      </c>
      <c r="J131" s="70" t="s">
        <v>33</v>
      </c>
      <c r="K131" s="71">
        <f>SUMIFS(Input!$AA:$AA,Input!$A:$A,$J$1,Input!$E:$E,Comparação!$J$118,Input!$F:$F,Comparação!J131)</f>
        <v>0</v>
      </c>
      <c r="L131" s="74">
        <f>SUMIFS(Input!$K:$K,Input!$A:$A,$J$1,Input!$E:$E,$J$118,Input!$F:$F,Comparação!J131)</f>
        <v>0</v>
      </c>
      <c r="M131" s="73" t="str">
        <f t="shared" si="58"/>
        <v/>
      </c>
      <c r="N131" s="70" t="s">
        <v>33</v>
      </c>
      <c r="O131" s="71">
        <f>SUMIFS(Input!$AA:$AA,Input!$A:$A,$N$1,Input!$E:$E,$N$118,Input!$F:$F,Comparação!N131)</f>
        <v>0</v>
      </c>
      <c r="P131" s="74">
        <f>SUMIFS(Input!$K:$K,Input!$A:$A,$N$1,Input!$E:$E,$N$118,Input!$F:$F,Comparação!N131)</f>
        <v>0</v>
      </c>
      <c r="Q131" s="73" t="str">
        <f t="shared" si="59"/>
        <v/>
      </c>
      <c r="R131" s="70" t="s">
        <v>33</v>
      </c>
      <c r="S131" s="71">
        <f>SUMIFS(Input!$AA:$AA,Input!$A:$A,$R$1,Input!$E:$E,Comparação!$R$118,Input!$F:$F,Comparação!R131)</f>
        <v>0</v>
      </c>
      <c r="T131" s="74">
        <f>SUMIFS(Input!$K:$K,Input!$A:$A,$R$1,Input!$E:$E,$R$118,Input!$F:$F,Comparação!R131)</f>
        <v>0</v>
      </c>
      <c r="U131" s="73" t="str">
        <f t="shared" si="60"/>
        <v/>
      </c>
      <c r="V131" s="70" t="s">
        <v>33</v>
      </c>
      <c r="W131" s="71" t="e">
        <f>SUMIFS([1]Input!$AC:$AC,[1]Input!$A:$A,[1]Comparação!$V$1,[1]Input!$E:$E,[1]Comparação!$V$118,[1]Input!$F:$F,[1]Comparação!V131)</f>
        <v>#VALUE!</v>
      </c>
      <c r="X131" s="74" t="e">
        <f>SUMIFS([1]Input!$M:$M,[1]Input!$A:$A,[1]Comparação!$V$1,[1]Input!$E:$E,[1]Comparação!$V$118,[1]Input!$F:$F,[1]Comparação!V131)</f>
        <v>#VALUE!</v>
      </c>
      <c r="Y131" s="73" t="e">
        <f t="shared" si="49"/>
        <v>#VALUE!</v>
      </c>
      <c r="Z131" s="70" t="s">
        <v>33</v>
      </c>
      <c r="AA131" s="71" t="e">
        <f>SUMIFS([1]Input!$AC:$AC,[1]Input!$A:$A,[1]Comparação!$Z$1,[1]Input!$E:$E,[1]Comparação!$Z$118,[1]Input!$F:$F,[1]Comparação!Z131)</f>
        <v>#VALUE!</v>
      </c>
      <c r="AB131" s="74" t="e">
        <f>SUMIFS([1]Input!$M:$M,[1]Input!$A:$A,[1]Comparação!$Z$1,[1]Input!$E:$E,[1]Comparação!$Z$118,[1]Input!$F:$F,[1]Comparação!Z131)</f>
        <v>#VALUE!</v>
      </c>
      <c r="AC131" s="73" t="e">
        <f t="shared" si="50"/>
        <v>#VALUE!</v>
      </c>
      <c r="AD131" s="70" t="s">
        <v>33</v>
      </c>
      <c r="AE131" s="71" t="e">
        <f>SUMIFS([1]Input!$AC:$AC,[1]Input!$A:$A,[1]Comparação!$AD$1,[1]Input!$E:$E,[1]Comparação!$AD$118,[1]Input!$F:$F,[1]Comparação!AD131)</f>
        <v>#VALUE!</v>
      </c>
      <c r="AF131" s="74" t="e">
        <f>SUMIFS([1]Input!$M:$M,[1]Input!$A:$A,[1]Comparação!$AD$1,[1]Input!$E:$E,[1]Comparação!$AD$118,[1]Input!$F:$F,[1]Comparação!AD131)</f>
        <v>#VALUE!</v>
      </c>
      <c r="AG131" s="73" t="e">
        <f t="shared" si="51"/>
        <v>#VALUE!</v>
      </c>
      <c r="AH131" s="70" t="s">
        <v>33</v>
      </c>
      <c r="AI131" s="71" t="e">
        <f>SUMIFS([1]Input!$AC:$AC,[1]Input!$A:$A,[1]Comparação!$AH$1,[1]Input!$E:$E,[1]Comparação!$AH$118,[1]Input!$F:$F,[1]Comparação!AH131)</f>
        <v>#VALUE!</v>
      </c>
      <c r="AJ131" s="74" t="e">
        <f>SUMIFS([1]Input!$M:$M,[1]Input!$A:$A,[1]Comparação!$AH$1,[1]Input!$E:$E,[1]Comparação!$AH$118,[1]Input!$F:$F,[1]Comparação!AH131)</f>
        <v>#VALUE!</v>
      </c>
      <c r="AK131" s="73" t="e">
        <f t="shared" si="52"/>
        <v>#VALUE!</v>
      </c>
      <c r="AL131" s="70" t="s">
        <v>33</v>
      </c>
      <c r="AM131" s="71" t="e">
        <f>SUMIFS([1]Input!$AC:$AC,[1]Input!$A:$A,[1]Comparação!$AL$1,[1]Input!$E:$E,[1]Comparação!$AL$118,[1]Input!$F:$F,[1]Comparação!AL131)</f>
        <v>#VALUE!</v>
      </c>
      <c r="AN131" s="74" t="e">
        <f>SUMIFS([1]Input!$M:$M,[1]Input!$A:$A,[1]Comparação!$AL$1,[1]Input!$E:$E,[1]Comparação!$AL$118,[1]Input!$F:$F,[1]Comparação!AL131)</f>
        <v>#VALUE!</v>
      </c>
      <c r="AO131" s="73" t="e">
        <f t="shared" si="53"/>
        <v>#VALUE!</v>
      </c>
      <c r="AP131" s="70" t="s">
        <v>33</v>
      </c>
      <c r="AQ131" s="71" t="e">
        <f>SUMIFS([1]Input!$AC:$AC,[1]Input!$A:$A,[1]Comparação!$AP$1,[1]Input!$E:$E,[1]Comparação!$AP$118,[1]Input!$F:$F,[1]Comparação!AP131)</f>
        <v>#VALUE!</v>
      </c>
      <c r="AR131" s="74" t="e">
        <f>SUMIFS([1]Input!$M:$M,[1]Input!$A:$A,[1]Comparação!$AP$1,[1]Input!$E:$E,[1]Comparação!$AP$118,[1]Input!$F:$F,[1]Comparação!AP131)</f>
        <v>#VALUE!</v>
      </c>
      <c r="AS131" s="73" t="e">
        <f t="shared" si="54"/>
        <v>#VALUE!</v>
      </c>
      <c r="AT131" s="70" t="s">
        <v>33</v>
      </c>
      <c r="AU131" s="71" t="e">
        <f>SUMIFS([1]Input!$AC:$AC,[1]Input!$A:$A,[1]Comparação!$AT$1,[1]Input!$E:$E,[1]Comparação!$AT$118,[1]Input!$F:$F,[1]Comparação!AT131)</f>
        <v>#VALUE!</v>
      </c>
      <c r="AV131" s="74" t="e">
        <f>SUMIFS([1]Input!$M:$M,[1]Input!$A:$A,[1]Comparação!$AT$1,[1]Input!$E:$E,[1]Comparação!$AT$118,[1]Input!$F:$F,[1]Comparação!AT131)</f>
        <v>#VALUE!</v>
      </c>
      <c r="AW131" s="73" t="e">
        <f t="shared" si="55"/>
        <v>#VALUE!</v>
      </c>
      <c r="AY131" s="70" t="s">
        <v>33</v>
      </c>
      <c r="AZ131" s="68" t="e">
        <f t="shared" si="45"/>
        <v>#DIV/0!</v>
      </c>
      <c r="BA131" s="68" t="e">
        <f t="shared" si="42"/>
        <v>#VALUE!</v>
      </c>
      <c r="BB131" s="68" t="e">
        <f t="shared" si="43"/>
        <v>#VALUE!</v>
      </c>
      <c r="BC131" s="69" t="e">
        <f t="shared" si="44"/>
        <v>#VALUE!</v>
      </c>
    </row>
    <row r="132" spans="2:55" hidden="1" outlineLevel="1" x14ac:dyDescent="0.3">
      <c r="B132" s="70" t="s">
        <v>235</v>
      </c>
      <c r="C132" s="71">
        <f>SUMIFS(Input!$AA:$AA,Input!$A:$A,Comparação!$B$1,Input!$E:$E,$B$118,Input!$F:$F,Comparação!B132)</f>
        <v>0</v>
      </c>
      <c r="D132" s="72">
        <f>SUMIFS(Input!$K:$K,Input!$A:$A,Comparação!$B$1,Input!$E:$E,$B$118,Input!$F:$F,B132)</f>
        <v>0</v>
      </c>
      <c r="E132" s="73" t="str">
        <f t="shared" si="56"/>
        <v/>
      </c>
      <c r="F132" s="70" t="s">
        <v>235</v>
      </c>
      <c r="G132" s="71">
        <f>SUMIFS(Input!$AA:$AA,Input!$A:$A,$F$1,Input!$E:$E,$F$118,Input!$F:$F,Comparação!F132)</f>
        <v>0</v>
      </c>
      <c r="H132" s="74">
        <f>SUMIFS(Input!$K:$K,Input!$A:$A,$F$1,Input!$E:$E,$F$118,Input!$F:$F,Comparação!F132)</f>
        <v>0</v>
      </c>
      <c r="I132" s="73" t="str">
        <f t="shared" si="57"/>
        <v/>
      </c>
      <c r="J132" s="70" t="s">
        <v>235</v>
      </c>
      <c r="K132" s="71">
        <f>SUMIFS(Input!$AA:$AA,Input!$A:$A,$J$1,Input!$E:$E,Comparação!$J$118,Input!$F:$F,Comparação!J132)</f>
        <v>0</v>
      </c>
      <c r="L132" s="74">
        <f>SUMIFS(Input!$K:$K,Input!$A:$A,$J$1,Input!$E:$E,$J$118,Input!$F:$F,Comparação!J132)</f>
        <v>0</v>
      </c>
      <c r="M132" s="73" t="str">
        <f t="shared" si="58"/>
        <v/>
      </c>
      <c r="N132" s="70" t="s">
        <v>235</v>
      </c>
      <c r="O132" s="71">
        <f>SUMIFS(Input!$AA:$AA,Input!$A:$A,$N$1,Input!$E:$E,$N$118,Input!$F:$F,Comparação!N132)</f>
        <v>0</v>
      </c>
      <c r="P132" s="74">
        <f>SUMIFS(Input!$K:$K,Input!$A:$A,$N$1,Input!$E:$E,$N$118,Input!$F:$F,Comparação!N132)</f>
        <v>0</v>
      </c>
      <c r="Q132" s="73" t="str">
        <f t="shared" si="59"/>
        <v/>
      </c>
      <c r="R132" s="70" t="s">
        <v>235</v>
      </c>
      <c r="S132" s="71">
        <f>SUMIFS(Input!$AA:$AA,Input!$A:$A,$R$1,Input!$E:$E,Comparação!$R$118,Input!$F:$F,Comparação!R132)</f>
        <v>0</v>
      </c>
      <c r="T132" s="74">
        <f>SUMIFS(Input!$K:$K,Input!$A:$A,$R$1,Input!$E:$E,$R$118,Input!$F:$F,Comparação!R132)</f>
        <v>0</v>
      </c>
      <c r="U132" s="73" t="str">
        <f t="shared" si="60"/>
        <v/>
      </c>
      <c r="V132" s="70" t="s">
        <v>235</v>
      </c>
      <c r="W132" s="71" t="e">
        <f>SUMIFS([1]Input!$AC:$AC,[1]Input!$A:$A,[1]Comparação!$V$1,[1]Input!$E:$E,[1]Comparação!$V$118,[1]Input!$F:$F,[1]Comparação!V132)</f>
        <v>#VALUE!</v>
      </c>
      <c r="X132" s="74" t="e">
        <f>SUMIFS([1]Input!$M:$M,[1]Input!$A:$A,[1]Comparação!$V$1,[1]Input!$E:$E,[1]Comparação!$V$118,[1]Input!$F:$F,[1]Comparação!V132)</f>
        <v>#VALUE!</v>
      </c>
      <c r="Y132" s="73" t="e">
        <f t="shared" si="49"/>
        <v>#VALUE!</v>
      </c>
      <c r="Z132" s="70" t="s">
        <v>235</v>
      </c>
      <c r="AA132" s="71" t="e">
        <f>SUMIFS([1]Input!$AC:$AC,[1]Input!$A:$A,[1]Comparação!$Z$1,[1]Input!$E:$E,[1]Comparação!$Z$118,[1]Input!$F:$F,[1]Comparação!Z132)</f>
        <v>#VALUE!</v>
      </c>
      <c r="AB132" s="74" t="e">
        <f>SUMIFS([1]Input!$M:$M,[1]Input!$A:$A,[1]Comparação!$Z$1,[1]Input!$E:$E,[1]Comparação!$Z$118,[1]Input!$F:$F,[1]Comparação!Z132)</f>
        <v>#VALUE!</v>
      </c>
      <c r="AC132" s="73" t="e">
        <f t="shared" si="50"/>
        <v>#VALUE!</v>
      </c>
      <c r="AD132" s="70" t="s">
        <v>235</v>
      </c>
      <c r="AE132" s="71" t="e">
        <f>SUMIFS([1]Input!$AC:$AC,[1]Input!$A:$A,[1]Comparação!$AD$1,[1]Input!$E:$E,[1]Comparação!$AD$118,[1]Input!$F:$F,[1]Comparação!AD132)</f>
        <v>#VALUE!</v>
      </c>
      <c r="AF132" s="74" t="e">
        <f>SUMIFS([1]Input!$M:$M,[1]Input!$A:$A,[1]Comparação!$AD$1,[1]Input!$E:$E,[1]Comparação!$AD$118,[1]Input!$F:$F,[1]Comparação!AD132)</f>
        <v>#VALUE!</v>
      </c>
      <c r="AG132" s="73" t="e">
        <f t="shared" si="51"/>
        <v>#VALUE!</v>
      </c>
      <c r="AH132" s="70" t="s">
        <v>235</v>
      </c>
      <c r="AI132" s="71" t="e">
        <f>SUMIFS([1]Input!$AC:$AC,[1]Input!$A:$A,[1]Comparação!$AH$1,[1]Input!$E:$E,[1]Comparação!$AH$118,[1]Input!$F:$F,[1]Comparação!AH132)</f>
        <v>#VALUE!</v>
      </c>
      <c r="AJ132" s="74" t="e">
        <f>SUMIFS([1]Input!$M:$M,[1]Input!$A:$A,[1]Comparação!$AH$1,[1]Input!$E:$E,[1]Comparação!$AH$118,[1]Input!$F:$F,[1]Comparação!AH132)</f>
        <v>#VALUE!</v>
      </c>
      <c r="AK132" s="73" t="e">
        <f t="shared" si="52"/>
        <v>#VALUE!</v>
      </c>
      <c r="AL132" s="70" t="s">
        <v>235</v>
      </c>
      <c r="AM132" s="71" t="e">
        <f>SUMIFS([1]Input!$AC:$AC,[1]Input!$A:$A,[1]Comparação!$AL$1,[1]Input!$E:$E,[1]Comparação!$AL$118,[1]Input!$F:$F,[1]Comparação!AL132)</f>
        <v>#VALUE!</v>
      </c>
      <c r="AN132" s="74" t="e">
        <f>SUMIFS([1]Input!$M:$M,[1]Input!$A:$A,[1]Comparação!$AL$1,[1]Input!$E:$E,[1]Comparação!$AL$118,[1]Input!$F:$F,[1]Comparação!AL132)</f>
        <v>#VALUE!</v>
      </c>
      <c r="AO132" s="73" t="e">
        <f t="shared" si="53"/>
        <v>#VALUE!</v>
      </c>
      <c r="AP132" s="70" t="s">
        <v>235</v>
      </c>
      <c r="AQ132" s="71" t="e">
        <f>SUMIFS([1]Input!$AC:$AC,[1]Input!$A:$A,[1]Comparação!$AP$1,[1]Input!$E:$E,[1]Comparação!$AP$118,[1]Input!$F:$F,[1]Comparação!AP132)</f>
        <v>#VALUE!</v>
      </c>
      <c r="AR132" s="74" t="e">
        <f>SUMIFS([1]Input!$M:$M,[1]Input!$A:$A,[1]Comparação!$AP$1,[1]Input!$E:$E,[1]Comparação!$AP$118,[1]Input!$F:$F,[1]Comparação!AP132)</f>
        <v>#VALUE!</v>
      </c>
      <c r="AS132" s="73" t="e">
        <f t="shared" si="54"/>
        <v>#VALUE!</v>
      </c>
      <c r="AT132" s="70" t="s">
        <v>235</v>
      </c>
      <c r="AU132" s="71" t="e">
        <f>SUMIFS([1]Input!$AC:$AC,[1]Input!$A:$A,[1]Comparação!$AT$1,[1]Input!$E:$E,[1]Comparação!$AT$118,[1]Input!$F:$F,[1]Comparação!AT132)</f>
        <v>#VALUE!</v>
      </c>
      <c r="AV132" s="74" t="e">
        <f>SUMIFS([1]Input!$M:$M,[1]Input!$A:$A,[1]Comparação!$AT$1,[1]Input!$E:$E,[1]Comparação!$AT$118,[1]Input!$F:$F,[1]Comparação!AT132)</f>
        <v>#VALUE!</v>
      </c>
      <c r="AW132" s="73" t="e">
        <f t="shared" si="55"/>
        <v>#VALUE!</v>
      </c>
      <c r="AY132" s="70" t="s">
        <v>235</v>
      </c>
      <c r="AZ132" s="68" t="e">
        <f t="shared" si="45"/>
        <v>#DIV/0!</v>
      </c>
      <c r="BA132" s="68" t="e">
        <f t="shared" si="42"/>
        <v>#VALUE!</v>
      </c>
      <c r="BB132" s="68" t="e">
        <f t="shared" si="43"/>
        <v>#VALUE!</v>
      </c>
      <c r="BC132" s="69" t="e">
        <f t="shared" si="44"/>
        <v>#VALUE!</v>
      </c>
    </row>
    <row r="133" spans="2:55" hidden="1" outlineLevel="1" x14ac:dyDescent="0.3">
      <c r="B133" s="70" t="s">
        <v>46</v>
      </c>
      <c r="C133" s="71">
        <f>SUMIFS(Input!$AA:$AA,Input!$A:$A,Comparação!$B$1,Input!$E:$E,$B$118,Input!$F:$F,Comparação!B133)</f>
        <v>0</v>
      </c>
      <c r="D133" s="72">
        <f>SUMIFS(Input!$K:$K,Input!$A:$A,Comparação!$B$1,Input!$E:$E,$B$118,Input!$F:$F,B133)</f>
        <v>0</v>
      </c>
      <c r="E133" s="73" t="str">
        <f t="shared" si="56"/>
        <v/>
      </c>
      <c r="F133" s="70" t="s">
        <v>46</v>
      </c>
      <c r="G133" s="71">
        <f>SUMIFS(Input!$AA:$AA,Input!$A:$A,$F$1,Input!$E:$E,$F$118,Input!$F:$F,Comparação!F133)</f>
        <v>0</v>
      </c>
      <c r="H133" s="74">
        <f>SUMIFS(Input!$K:$K,Input!$A:$A,$F$1,Input!$E:$E,$F$118,Input!$F:$F,Comparação!F133)</f>
        <v>0</v>
      </c>
      <c r="I133" s="73" t="str">
        <f t="shared" si="57"/>
        <v/>
      </c>
      <c r="J133" s="70" t="s">
        <v>46</v>
      </c>
      <c r="K133" s="71">
        <f>SUMIFS(Input!$AA:$AA,Input!$A:$A,$J$1,Input!$E:$E,Comparação!$J$118,Input!$F:$F,Comparação!J133)</f>
        <v>0</v>
      </c>
      <c r="L133" s="74">
        <f>SUMIFS(Input!$K:$K,Input!$A:$A,$J$1,Input!$E:$E,$J$118,Input!$F:$F,Comparação!J133)</f>
        <v>0</v>
      </c>
      <c r="M133" s="73" t="str">
        <f t="shared" si="58"/>
        <v/>
      </c>
      <c r="N133" s="70" t="s">
        <v>46</v>
      </c>
      <c r="O133" s="71">
        <f>SUMIFS(Input!$AA:$AA,Input!$A:$A,$N$1,Input!$E:$E,$N$118,Input!$F:$F,Comparação!N133)</f>
        <v>0</v>
      </c>
      <c r="P133" s="74">
        <f>SUMIFS(Input!$K:$K,Input!$A:$A,$N$1,Input!$E:$E,$N$118,Input!$F:$F,Comparação!N133)</f>
        <v>0</v>
      </c>
      <c r="Q133" s="73" t="str">
        <f t="shared" si="59"/>
        <v/>
      </c>
      <c r="R133" s="70" t="s">
        <v>46</v>
      </c>
      <c r="S133" s="71">
        <f>SUMIFS(Input!$AA:$AA,Input!$A:$A,$R$1,Input!$E:$E,Comparação!$R$118,Input!$F:$F,Comparação!R133)</f>
        <v>0</v>
      </c>
      <c r="T133" s="74">
        <f>SUMIFS(Input!$K:$K,Input!$A:$A,$R$1,Input!$E:$E,$R$118,Input!$F:$F,Comparação!R133)</f>
        <v>0</v>
      </c>
      <c r="U133" s="73" t="str">
        <f t="shared" si="60"/>
        <v/>
      </c>
      <c r="V133" s="70" t="s">
        <v>46</v>
      </c>
      <c r="W133" s="71" t="e">
        <f>SUMIFS([1]Input!$AC:$AC,[1]Input!$A:$A,[1]Comparação!$V$1,[1]Input!$E:$E,[1]Comparação!$V$118,[1]Input!$F:$F,[1]Comparação!V133)</f>
        <v>#VALUE!</v>
      </c>
      <c r="X133" s="74" t="e">
        <f>SUMIFS([1]Input!$M:$M,[1]Input!$A:$A,[1]Comparação!$V$1,[1]Input!$E:$E,[1]Comparação!$V$118,[1]Input!$F:$F,[1]Comparação!V133)</f>
        <v>#VALUE!</v>
      </c>
      <c r="Y133" s="73" t="e">
        <f t="shared" si="49"/>
        <v>#VALUE!</v>
      </c>
      <c r="Z133" s="70" t="s">
        <v>46</v>
      </c>
      <c r="AA133" s="71" t="e">
        <f>SUMIFS([1]Input!$AC:$AC,[1]Input!$A:$A,[1]Comparação!$Z$1,[1]Input!$E:$E,[1]Comparação!$Z$118,[1]Input!$F:$F,[1]Comparação!Z133)</f>
        <v>#VALUE!</v>
      </c>
      <c r="AB133" s="74" t="e">
        <f>SUMIFS([1]Input!$M:$M,[1]Input!$A:$A,[1]Comparação!$Z$1,[1]Input!$E:$E,[1]Comparação!$Z$118,[1]Input!$F:$F,[1]Comparação!Z133)</f>
        <v>#VALUE!</v>
      </c>
      <c r="AC133" s="73" t="e">
        <f t="shared" si="50"/>
        <v>#VALUE!</v>
      </c>
      <c r="AD133" s="70" t="s">
        <v>46</v>
      </c>
      <c r="AE133" s="71" t="e">
        <f>SUMIFS([1]Input!$AC:$AC,[1]Input!$A:$A,[1]Comparação!$AD$1,[1]Input!$E:$E,[1]Comparação!$AD$118,[1]Input!$F:$F,[1]Comparação!AD133)</f>
        <v>#VALUE!</v>
      </c>
      <c r="AF133" s="74" t="e">
        <f>SUMIFS([1]Input!$M:$M,[1]Input!$A:$A,[1]Comparação!$AD$1,[1]Input!$E:$E,[1]Comparação!$AD$118,[1]Input!$F:$F,[1]Comparação!AD133)</f>
        <v>#VALUE!</v>
      </c>
      <c r="AG133" s="73" t="e">
        <f t="shared" si="51"/>
        <v>#VALUE!</v>
      </c>
      <c r="AH133" s="70" t="s">
        <v>46</v>
      </c>
      <c r="AI133" s="71" t="e">
        <f>SUMIFS([1]Input!$AC:$AC,[1]Input!$A:$A,[1]Comparação!$AH$1,[1]Input!$E:$E,[1]Comparação!$AH$118,[1]Input!$F:$F,[1]Comparação!AH133)</f>
        <v>#VALUE!</v>
      </c>
      <c r="AJ133" s="74" t="e">
        <f>SUMIFS([1]Input!$M:$M,[1]Input!$A:$A,[1]Comparação!$AH$1,[1]Input!$E:$E,[1]Comparação!$AH$118,[1]Input!$F:$F,[1]Comparação!AH133)</f>
        <v>#VALUE!</v>
      </c>
      <c r="AK133" s="73" t="e">
        <f t="shared" si="52"/>
        <v>#VALUE!</v>
      </c>
      <c r="AL133" s="70" t="s">
        <v>46</v>
      </c>
      <c r="AM133" s="71" t="e">
        <f>SUMIFS([1]Input!$AC:$AC,[1]Input!$A:$A,[1]Comparação!$AL$1,[1]Input!$E:$E,[1]Comparação!$AL$118,[1]Input!$F:$F,[1]Comparação!AL133)</f>
        <v>#VALUE!</v>
      </c>
      <c r="AN133" s="74" t="e">
        <f>SUMIFS([1]Input!$M:$M,[1]Input!$A:$A,[1]Comparação!$AL$1,[1]Input!$E:$E,[1]Comparação!$AL$118,[1]Input!$F:$F,[1]Comparação!AL133)</f>
        <v>#VALUE!</v>
      </c>
      <c r="AO133" s="73" t="e">
        <f t="shared" si="53"/>
        <v>#VALUE!</v>
      </c>
      <c r="AP133" s="70" t="s">
        <v>46</v>
      </c>
      <c r="AQ133" s="71" t="e">
        <f>SUMIFS([1]Input!$AC:$AC,[1]Input!$A:$A,[1]Comparação!$AP$1,[1]Input!$E:$E,[1]Comparação!$AP$118,[1]Input!$F:$F,[1]Comparação!AP133)</f>
        <v>#VALUE!</v>
      </c>
      <c r="AR133" s="74" t="e">
        <f>SUMIFS([1]Input!$M:$M,[1]Input!$A:$A,[1]Comparação!$AP$1,[1]Input!$E:$E,[1]Comparação!$AP$118,[1]Input!$F:$F,[1]Comparação!AP133)</f>
        <v>#VALUE!</v>
      </c>
      <c r="AS133" s="73" t="e">
        <f t="shared" si="54"/>
        <v>#VALUE!</v>
      </c>
      <c r="AT133" s="70" t="s">
        <v>46</v>
      </c>
      <c r="AU133" s="71" t="e">
        <f>SUMIFS([1]Input!$AC:$AC,[1]Input!$A:$A,[1]Comparação!$AT$1,[1]Input!$E:$E,[1]Comparação!$AT$118,[1]Input!$F:$F,[1]Comparação!AT133)</f>
        <v>#VALUE!</v>
      </c>
      <c r="AV133" s="74" t="e">
        <f>SUMIFS([1]Input!$M:$M,[1]Input!$A:$A,[1]Comparação!$AT$1,[1]Input!$E:$E,[1]Comparação!$AT$118,[1]Input!$F:$F,[1]Comparação!AT133)</f>
        <v>#VALUE!</v>
      </c>
      <c r="AW133" s="73" t="e">
        <f t="shared" si="55"/>
        <v>#VALUE!</v>
      </c>
      <c r="AY133" s="70" t="s">
        <v>46</v>
      </c>
      <c r="AZ133" s="68" t="e">
        <f t="shared" si="45"/>
        <v>#DIV/0!</v>
      </c>
      <c r="BA133" s="68" t="e">
        <f t="shared" si="42"/>
        <v>#VALUE!</v>
      </c>
      <c r="BB133" s="68" t="e">
        <f t="shared" si="43"/>
        <v>#VALUE!</v>
      </c>
      <c r="BC133" s="69" t="e">
        <f t="shared" si="44"/>
        <v>#VALUE!</v>
      </c>
    </row>
    <row r="134" spans="2:55" hidden="1" outlineLevel="1" x14ac:dyDescent="0.3">
      <c r="B134" s="70" t="s">
        <v>44</v>
      </c>
      <c r="C134" s="71">
        <f>SUMIFS(Input!$AA:$AA,Input!$A:$A,Comparação!$B$1,Input!$E:$E,$B$118,Input!$F:$F,Comparação!B134)</f>
        <v>0</v>
      </c>
      <c r="D134" s="72">
        <f>SUMIFS(Input!$K:$K,Input!$A:$A,Comparação!$B$1,Input!$E:$E,$B$118,Input!$F:$F,B134)</f>
        <v>0</v>
      </c>
      <c r="E134" s="73" t="str">
        <f t="shared" si="56"/>
        <v/>
      </c>
      <c r="F134" s="70" t="s">
        <v>44</v>
      </c>
      <c r="G134" s="71">
        <f>SUMIFS(Input!$AA:$AA,Input!$A:$A,$F$1,Input!$E:$E,$F$118,Input!$F:$F,Comparação!F134)</f>
        <v>0</v>
      </c>
      <c r="H134" s="74">
        <f>SUMIFS(Input!$K:$K,Input!$A:$A,$F$1,Input!$E:$E,$F$118,Input!$F:$F,Comparação!F134)</f>
        <v>0</v>
      </c>
      <c r="I134" s="73" t="str">
        <f t="shared" si="57"/>
        <v/>
      </c>
      <c r="J134" s="70" t="s">
        <v>44</v>
      </c>
      <c r="K134" s="71">
        <f>SUMIFS(Input!$AA:$AA,Input!$A:$A,$J$1,Input!$E:$E,Comparação!$J$118,Input!$F:$F,Comparação!J134)</f>
        <v>0</v>
      </c>
      <c r="L134" s="74">
        <f>SUMIFS(Input!$K:$K,Input!$A:$A,$J$1,Input!$E:$E,$J$118,Input!$F:$F,Comparação!J134)</f>
        <v>0</v>
      </c>
      <c r="M134" s="73" t="str">
        <f t="shared" si="58"/>
        <v/>
      </c>
      <c r="N134" s="70" t="s">
        <v>44</v>
      </c>
      <c r="O134" s="71">
        <f>SUMIFS(Input!$AA:$AA,Input!$A:$A,$N$1,Input!$E:$E,$N$118,Input!$F:$F,Comparação!N134)</f>
        <v>0</v>
      </c>
      <c r="P134" s="74">
        <f>SUMIFS(Input!$K:$K,Input!$A:$A,$N$1,Input!$E:$E,$N$118,Input!$F:$F,Comparação!N134)</f>
        <v>0</v>
      </c>
      <c r="Q134" s="73" t="str">
        <f t="shared" si="59"/>
        <v/>
      </c>
      <c r="R134" s="70" t="s">
        <v>44</v>
      </c>
      <c r="S134" s="71">
        <f>SUMIFS(Input!$AA:$AA,Input!$A:$A,$R$1,Input!$E:$E,Comparação!$R$118,Input!$F:$F,Comparação!R134)</f>
        <v>0</v>
      </c>
      <c r="T134" s="74">
        <f>SUMIFS(Input!$K:$K,Input!$A:$A,$R$1,Input!$E:$E,$R$118,Input!$F:$F,Comparação!R134)</f>
        <v>0</v>
      </c>
      <c r="U134" s="73" t="str">
        <f t="shared" si="60"/>
        <v/>
      </c>
      <c r="V134" s="70" t="s">
        <v>44</v>
      </c>
      <c r="W134" s="71" t="e">
        <f>SUMIFS([1]Input!$AC:$AC,[1]Input!$A:$A,[1]Comparação!$V$1,[1]Input!$E:$E,[1]Comparação!$V$118,[1]Input!$F:$F,[1]Comparação!V134)</f>
        <v>#VALUE!</v>
      </c>
      <c r="X134" s="74" t="e">
        <f>SUMIFS([1]Input!$M:$M,[1]Input!$A:$A,[1]Comparação!$V$1,[1]Input!$E:$E,[1]Comparação!$V$118,[1]Input!$F:$F,[1]Comparação!V134)</f>
        <v>#VALUE!</v>
      </c>
      <c r="Y134" s="73" t="e">
        <f t="shared" si="49"/>
        <v>#VALUE!</v>
      </c>
      <c r="Z134" s="70" t="s">
        <v>44</v>
      </c>
      <c r="AA134" s="71" t="e">
        <f>SUMIFS([1]Input!$AC:$AC,[1]Input!$A:$A,[1]Comparação!$Z$1,[1]Input!$E:$E,[1]Comparação!$Z$118,[1]Input!$F:$F,[1]Comparação!Z134)</f>
        <v>#VALUE!</v>
      </c>
      <c r="AB134" s="74" t="e">
        <f>SUMIFS([1]Input!$M:$M,[1]Input!$A:$A,[1]Comparação!$Z$1,[1]Input!$E:$E,[1]Comparação!$Z$118,[1]Input!$F:$F,[1]Comparação!Z134)</f>
        <v>#VALUE!</v>
      </c>
      <c r="AC134" s="73" t="e">
        <f t="shared" si="50"/>
        <v>#VALUE!</v>
      </c>
      <c r="AD134" s="70" t="s">
        <v>44</v>
      </c>
      <c r="AE134" s="71" t="e">
        <f>SUMIFS([1]Input!$AC:$AC,[1]Input!$A:$A,[1]Comparação!$AD$1,[1]Input!$E:$E,[1]Comparação!$AD$118,[1]Input!$F:$F,[1]Comparação!AD134)</f>
        <v>#VALUE!</v>
      </c>
      <c r="AF134" s="74" t="e">
        <f>SUMIFS([1]Input!$M:$M,[1]Input!$A:$A,[1]Comparação!$AD$1,[1]Input!$E:$E,[1]Comparação!$AD$118,[1]Input!$F:$F,[1]Comparação!AD134)</f>
        <v>#VALUE!</v>
      </c>
      <c r="AG134" s="73" t="e">
        <f t="shared" si="51"/>
        <v>#VALUE!</v>
      </c>
      <c r="AH134" s="70" t="s">
        <v>44</v>
      </c>
      <c r="AI134" s="71" t="e">
        <f>SUMIFS([1]Input!$AC:$AC,[1]Input!$A:$A,[1]Comparação!$AH$1,[1]Input!$E:$E,[1]Comparação!$AH$118,[1]Input!$F:$F,[1]Comparação!AH134)</f>
        <v>#VALUE!</v>
      </c>
      <c r="AJ134" s="74" t="e">
        <f>SUMIFS([1]Input!$M:$M,[1]Input!$A:$A,[1]Comparação!$AH$1,[1]Input!$E:$E,[1]Comparação!$AH$118,[1]Input!$F:$F,[1]Comparação!AH134)</f>
        <v>#VALUE!</v>
      </c>
      <c r="AK134" s="73" t="e">
        <f t="shared" si="52"/>
        <v>#VALUE!</v>
      </c>
      <c r="AL134" s="70" t="s">
        <v>44</v>
      </c>
      <c r="AM134" s="71" t="e">
        <f>SUMIFS([1]Input!$AC:$AC,[1]Input!$A:$A,[1]Comparação!$AL$1,[1]Input!$E:$E,[1]Comparação!$AL$118,[1]Input!$F:$F,[1]Comparação!AL134)</f>
        <v>#VALUE!</v>
      </c>
      <c r="AN134" s="74" t="e">
        <f>SUMIFS([1]Input!$M:$M,[1]Input!$A:$A,[1]Comparação!$AL$1,[1]Input!$E:$E,[1]Comparação!$AL$118,[1]Input!$F:$F,[1]Comparação!AL134)</f>
        <v>#VALUE!</v>
      </c>
      <c r="AO134" s="73" t="e">
        <f t="shared" si="53"/>
        <v>#VALUE!</v>
      </c>
      <c r="AP134" s="70" t="s">
        <v>44</v>
      </c>
      <c r="AQ134" s="71" t="e">
        <f>SUMIFS([1]Input!$AC:$AC,[1]Input!$A:$A,[1]Comparação!$AP$1,[1]Input!$E:$E,[1]Comparação!$AP$118,[1]Input!$F:$F,[1]Comparação!AP134)</f>
        <v>#VALUE!</v>
      </c>
      <c r="AR134" s="74" t="e">
        <f>SUMIFS([1]Input!$M:$M,[1]Input!$A:$A,[1]Comparação!$AP$1,[1]Input!$E:$E,[1]Comparação!$AP$118,[1]Input!$F:$F,[1]Comparação!AP134)</f>
        <v>#VALUE!</v>
      </c>
      <c r="AS134" s="73" t="e">
        <f t="shared" si="54"/>
        <v>#VALUE!</v>
      </c>
      <c r="AT134" s="70" t="s">
        <v>44</v>
      </c>
      <c r="AU134" s="71" t="e">
        <f>SUMIFS([1]Input!$AC:$AC,[1]Input!$A:$A,[1]Comparação!$AT$1,[1]Input!$E:$E,[1]Comparação!$AT$118,[1]Input!$F:$F,[1]Comparação!AT134)</f>
        <v>#VALUE!</v>
      </c>
      <c r="AV134" s="74" t="e">
        <f>SUMIFS([1]Input!$M:$M,[1]Input!$A:$A,[1]Comparação!$AT$1,[1]Input!$E:$E,[1]Comparação!$AT$118,[1]Input!$F:$F,[1]Comparação!AT134)</f>
        <v>#VALUE!</v>
      </c>
      <c r="AW134" s="73" t="e">
        <f t="shared" si="55"/>
        <v>#VALUE!</v>
      </c>
      <c r="AY134" s="70" t="s">
        <v>44</v>
      </c>
      <c r="AZ134" s="68" t="e">
        <f t="shared" si="45"/>
        <v>#DIV/0!</v>
      </c>
      <c r="BA134" s="68" t="e">
        <f t="shared" si="42"/>
        <v>#VALUE!</v>
      </c>
      <c r="BB134" s="68" t="e">
        <f t="shared" si="43"/>
        <v>#VALUE!</v>
      </c>
      <c r="BC134" s="69" t="e">
        <f t="shared" si="44"/>
        <v>#VALUE!</v>
      </c>
    </row>
    <row r="135" spans="2:55" hidden="1" outlineLevel="1" x14ac:dyDescent="0.3">
      <c r="B135" s="70" t="s">
        <v>32</v>
      </c>
      <c r="C135" s="71">
        <f>SUMIFS(Input!$AA:$AA,Input!$A:$A,Comparação!$B$1,Input!$E:$E,$B$118,Input!$F:$F,Comparação!B135)</f>
        <v>0</v>
      </c>
      <c r="D135" s="72">
        <f>SUMIFS(Input!$K:$K,Input!$A:$A,Comparação!$B$1,Input!$E:$E,$B$118,Input!$F:$F,B135)</f>
        <v>0</v>
      </c>
      <c r="E135" s="73" t="str">
        <f t="shared" si="56"/>
        <v/>
      </c>
      <c r="F135" s="70" t="s">
        <v>32</v>
      </c>
      <c r="G135" s="71">
        <f>SUMIFS(Input!$AA:$AA,Input!$A:$A,$F$1,Input!$E:$E,$F$118,Input!$F:$F,Comparação!F135)</f>
        <v>0</v>
      </c>
      <c r="H135" s="74">
        <f>SUMIFS(Input!$K:$K,Input!$A:$A,$F$1,Input!$E:$E,$F$118,Input!$F:$F,Comparação!F135)</f>
        <v>0</v>
      </c>
      <c r="I135" s="73" t="str">
        <f t="shared" si="57"/>
        <v/>
      </c>
      <c r="J135" s="70" t="s">
        <v>32</v>
      </c>
      <c r="K135" s="71">
        <f>SUMIFS(Input!$AA:$AA,Input!$A:$A,$J$1,Input!$E:$E,Comparação!$J$118,Input!$F:$F,Comparação!J135)</f>
        <v>0</v>
      </c>
      <c r="L135" s="74">
        <f>SUMIFS(Input!$K:$K,Input!$A:$A,$J$1,Input!$E:$E,$J$118,Input!$F:$F,Comparação!J135)</f>
        <v>0</v>
      </c>
      <c r="M135" s="73" t="str">
        <f t="shared" si="58"/>
        <v/>
      </c>
      <c r="N135" s="70" t="s">
        <v>32</v>
      </c>
      <c r="O135" s="71">
        <f>SUMIFS(Input!$AA:$AA,Input!$A:$A,$N$1,Input!$E:$E,$N$118,Input!$F:$F,Comparação!N135)</f>
        <v>0</v>
      </c>
      <c r="P135" s="74">
        <f>SUMIFS(Input!$K:$K,Input!$A:$A,$N$1,Input!$E:$E,$N$118,Input!$F:$F,Comparação!N135)</f>
        <v>0</v>
      </c>
      <c r="Q135" s="73" t="str">
        <f t="shared" si="59"/>
        <v/>
      </c>
      <c r="R135" s="70" t="s">
        <v>32</v>
      </c>
      <c r="S135" s="71">
        <f>SUMIFS(Input!$AA:$AA,Input!$A:$A,$R$1,Input!$E:$E,Comparação!$R$118,Input!$F:$F,Comparação!R135)</f>
        <v>0</v>
      </c>
      <c r="T135" s="74">
        <f>SUMIFS(Input!$K:$K,Input!$A:$A,$R$1,Input!$E:$E,$R$118,Input!$F:$F,Comparação!R135)</f>
        <v>0</v>
      </c>
      <c r="U135" s="73" t="str">
        <f t="shared" si="60"/>
        <v/>
      </c>
      <c r="V135" s="70" t="s">
        <v>32</v>
      </c>
      <c r="W135" s="71" t="e">
        <f>SUMIFS([1]Input!$AC:$AC,[1]Input!$A:$A,[1]Comparação!$V$1,[1]Input!$E:$E,[1]Comparação!$V$118,[1]Input!$F:$F,[1]Comparação!V135)</f>
        <v>#VALUE!</v>
      </c>
      <c r="X135" s="74" t="e">
        <f>SUMIFS([1]Input!$M:$M,[1]Input!$A:$A,[1]Comparação!$V$1,[1]Input!$E:$E,[1]Comparação!$V$118,[1]Input!$F:$F,[1]Comparação!V135)</f>
        <v>#VALUE!</v>
      </c>
      <c r="Y135" s="73" t="e">
        <f t="shared" si="49"/>
        <v>#VALUE!</v>
      </c>
      <c r="Z135" s="70" t="s">
        <v>32</v>
      </c>
      <c r="AA135" s="71" t="e">
        <f>SUMIFS([1]Input!$AC:$AC,[1]Input!$A:$A,[1]Comparação!$Z$1,[1]Input!$E:$E,[1]Comparação!$Z$118,[1]Input!$F:$F,[1]Comparação!Z135)</f>
        <v>#VALUE!</v>
      </c>
      <c r="AB135" s="74" t="e">
        <f>SUMIFS([1]Input!$M:$M,[1]Input!$A:$A,[1]Comparação!$Z$1,[1]Input!$E:$E,[1]Comparação!$Z$118,[1]Input!$F:$F,[1]Comparação!Z135)</f>
        <v>#VALUE!</v>
      </c>
      <c r="AC135" s="73" t="e">
        <f t="shared" si="50"/>
        <v>#VALUE!</v>
      </c>
      <c r="AD135" s="70" t="s">
        <v>32</v>
      </c>
      <c r="AE135" s="71" t="e">
        <f>SUMIFS([1]Input!$AC:$AC,[1]Input!$A:$A,[1]Comparação!$AD$1,[1]Input!$E:$E,[1]Comparação!$AD$118,[1]Input!$F:$F,[1]Comparação!AD135)</f>
        <v>#VALUE!</v>
      </c>
      <c r="AF135" s="74" t="e">
        <f>SUMIFS([1]Input!$M:$M,[1]Input!$A:$A,[1]Comparação!$AD$1,[1]Input!$E:$E,[1]Comparação!$AD$118,[1]Input!$F:$F,[1]Comparação!AD135)</f>
        <v>#VALUE!</v>
      </c>
      <c r="AG135" s="73" t="e">
        <f t="shared" si="51"/>
        <v>#VALUE!</v>
      </c>
      <c r="AH135" s="70" t="s">
        <v>32</v>
      </c>
      <c r="AI135" s="71" t="e">
        <f>SUMIFS([1]Input!$AC:$AC,[1]Input!$A:$A,[1]Comparação!$AH$1,[1]Input!$E:$E,[1]Comparação!$AH$118,[1]Input!$F:$F,[1]Comparação!AH135)</f>
        <v>#VALUE!</v>
      </c>
      <c r="AJ135" s="74" t="e">
        <f>SUMIFS([1]Input!$M:$M,[1]Input!$A:$A,[1]Comparação!$AH$1,[1]Input!$E:$E,[1]Comparação!$AH$118,[1]Input!$F:$F,[1]Comparação!AH135)</f>
        <v>#VALUE!</v>
      </c>
      <c r="AK135" s="73" t="e">
        <f t="shared" si="52"/>
        <v>#VALUE!</v>
      </c>
      <c r="AL135" s="70" t="s">
        <v>32</v>
      </c>
      <c r="AM135" s="71" t="e">
        <f>SUMIFS([1]Input!$AC:$AC,[1]Input!$A:$A,[1]Comparação!$AL$1,[1]Input!$E:$E,[1]Comparação!$AL$118,[1]Input!$F:$F,[1]Comparação!AL135)</f>
        <v>#VALUE!</v>
      </c>
      <c r="AN135" s="74" t="e">
        <f>SUMIFS([1]Input!$M:$M,[1]Input!$A:$A,[1]Comparação!$AL$1,[1]Input!$E:$E,[1]Comparação!$AL$118,[1]Input!$F:$F,[1]Comparação!AL135)</f>
        <v>#VALUE!</v>
      </c>
      <c r="AO135" s="73" t="e">
        <f t="shared" si="53"/>
        <v>#VALUE!</v>
      </c>
      <c r="AP135" s="70" t="s">
        <v>32</v>
      </c>
      <c r="AQ135" s="71" t="e">
        <f>SUMIFS([1]Input!$AC:$AC,[1]Input!$A:$A,[1]Comparação!$AP$1,[1]Input!$E:$E,[1]Comparação!$AP$118,[1]Input!$F:$F,[1]Comparação!AP135)</f>
        <v>#VALUE!</v>
      </c>
      <c r="AR135" s="74" t="e">
        <f>SUMIFS([1]Input!$M:$M,[1]Input!$A:$A,[1]Comparação!$AP$1,[1]Input!$E:$E,[1]Comparação!$AP$118,[1]Input!$F:$F,[1]Comparação!AP135)</f>
        <v>#VALUE!</v>
      </c>
      <c r="AS135" s="73" t="e">
        <f t="shared" si="54"/>
        <v>#VALUE!</v>
      </c>
      <c r="AT135" s="70" t="s">
        <v>32</v>
      </c>
      <c r="AU135" s="71" t="e">
        <f>SUMIFS([1]Input!$AC:$AC,[1]Input!$A:$A,[1]Comparação!$AT$1,[1]Input!$E:$E,[1]Comparação!$AT$118,[1]Input!$F:$F,[1]Comparação!AT135)</f>
        <v>#VALUE!</v>
      </c>
      <c r="AV135" s="74" t="e">
        <f>SUMIFS([1]Input!$M:$M,[1]Input!$A:$A,[1]Comparação!$AT$1,[1]Input!$E:$E,[1]Comparação!$AT$118,[1]Input!$F:$F,[1]Comparação!AT135)</f>
        <v>#VALUE!</v>
      </c>
      <c r="AW135" s="73" t="e">
        <f t="shared" si="55"/>
        <v>#VALUE!</v>
      </c>
      <c r="AY135" s="70" t="s">
        <v>32</v>
      </c>
      <c r="AZ135" s="68" t="e">
        <f t="shared" si="45"/>
        <v>#DIV/0!</v>
      </c>
      <c r="BA135" s="68" t="e">
        <f t="shared" si="42"/>
        <v>#VALUE!</v>
      </c>
      <c r="BB135" s="68" t="e">
        <f t="shared" si="43"/>
        <v>#VALUE!</v>
      </c>
      <c r="BC135" s="69" t="e">
        <f t="shared" si="44"/>
        <v>#VALUE!</v>
      </c>
    </row>
    <row r="136" spans="2:55" hidden="1" outlineLevel="1" x14ac:dyDescent="0.3">
      <c r="B136" s="70" t="s">
        <v>51</v>
      </c>
      <c r="C136" s="71">
        <f>SUMIFS(Input!$AA:$AA,Input!$A:$A,Comparação!$B$1,Input!$E:$E,$B$118,Input!$F:$F,Comparação!B136)</f>
        <v>0</v>
      </c>
      <c r="D136" s="72">
        <f>SUMIFS(Input!$K:$K,Input!$A:$A,Comparação!$B$1,Input!$E:$E,$B$118,Input!$F:$F,B136)</f>
        <v>0</v>
      </c>
      <c r="E136" s="73" t="str">
        <f t="shared" si="56"/>
        <v/>
      </c>
      <c r="F136" s="70" t="s">
        <v>51</v>
      </c>
      <c r="G136" s="71">
        <f>SUMIFS(Input!$AA:$AA,Input!$A:$A,$F$1,Input!$E:$E,$F$118,Input!$F:$F,Comparação!F136)</f>
        <v>0</v>
      </c>
      <c r="H136" s="74">
        <f>SUMIFS(Input!$K:$K,Input!$A:$A,$F$1,Input!$E:$E,$F$118,Input!$F:$F,Comparação!F136)</f>
        <v>0</v>
      </c>
      <c r="I136" s="73" t="str">
        <f t="shared" si="57"/>
        <v/>
      </c>
      <c r="J136" s="70" t="s">
        <v>51</v>
      </c>
      <c r="K136" s="71">
        <f>SUMIFS(Input!$AA:$AA,Input!$A:$A,$J$1,Input!$E:$E,Comparação!$J$118,Input!$F:$F,Comparação!J136)</f>
        <v>0</v>
      </c>
      <c r="L136" s="74">
        <f>SUMIFS(Input!$K:$K,Input!$A:$A,$J$1,Input!$E:$E,$J$118,Input!$F:$F,Comparação!J136)</f>
        <v>0</v>
      </c>
      <c r="M136" s="73" t="str">
        <f t="shared" si="58"/>
        <v/>
      </c>
      <c r="N136" s="70" t="s">
        <v>51</v>
      </c>
      <c r="O136" s="71">
        <f>SUMIFS(Input!$AA:$AA,Input!$A:$A,$N$1,Input!$E:$E,$N$118,Input!$F:$F,Comparação!N136)</f>
        <v>0</v>
      </c>
      <c r="P136" s="74">
        <f>SUMIFS(Input!$K:$K,Input!$A:$A,$N$1,Input!$E:$E,$N$118,Input!$F:$F,Comparação!N136)</f>
        <v>0</v>
      </c>
      <c r="Q136" s="73" t="str">
        <f t="shared" si="59"/>
        <v/>
      </c>
      <c r="R136" s="70" t="s">
        <v>51</v>
      </c>
      <c r="S136" s="71">
        <f>SUMIFS(Input!$AA:$AA,Input!$A:$A,$R$1,Input!$E:$E,Comparação!$R$118,Input!$F:$F,Comparação!R136)</f>
        <v>0</v>
      </c>
      <c r="T136" s="74">
        <f>SUMIFS(Input!$K:$K,Input!$A:$A,$R$1,Input!$E:$E,$R$118,Input!$F:$F,Comparação!R136)</f>
        <v>0</v>
      </c>
      <c r="U136" s="73" t="str">
        <f t="shared" si="60"/>
        <v/>
      </c>
      <c r="V136" s="70" t="s">
        <v>51</v>
      </c>
      <c r="W136" s="71" t="e">
        <f>SUMIFS([1]Input!$AC:$AC,[1]Input!$A:$A,[1]Comparação!$V$1,[1]Input!$E:$E,[1]Comparação!$V$118,[1]Input!$F:$F,[1]Comparação!V136)</f>
        <v>#VALUE!</v>
      </c>
      <c r="X136" s="74" t="e">
        <f>SUMIFS([1]Input!$M:$M,[1]Input!$A:$A,[1]Comparação!$V$1,[1]Input!$E:$E,[1]Comparação!$V$118,[1]Input!$F:$F,[1]Comparação!V136)</f>
        <v>#VALUE!</v>
      </c>
      <c r="Y136" s="73" t="e">
        <f t="shared" si="49"/>
        <v>#VALUE!</v>
      </c>
      <c r="Z136" s="70" t="s">
        <v>51</v>
      </c>
      <c r="AA136" s="71" t="e">
        <f>SUMIFS([1]Input!$AC:$AC,[1]Input!$A:$A,[1]Comparação!$Z$1,[1]Input!$E:$E,[1]Comparação!$Z$118,[1]Input!$F:$F,[1]Comparação!Z136)</f>
        <v>#VALUE!</v>
      </c>
      <c r="AB136" s="74" t="e">
        <f>SUMIFS([1]Input!$M:$M,[1]Input!$A:$A,[1]Comparação!$Z$1,[1]Input!$E:$E,[1]Comparação!$Z$118,[1]Input!$F:$F,[1]Comparação!Z136)</f>
        <v>#VALUE!</v>
      </c>
      <c r="AC136" s="73" t="e">
        <f t="shared" si="50"/>
        <v>#VALUE!</v>
      </c>
      <c r="AD136" s="70" t="s">
        <v>51</v>
      </c>
      <c r="AE136" s="71" t="e">
        <f>SUMIFS([1]Input!$AC:$AC,[1]Input!$A:$A,[1]Comparação!$AD$1,[1]Input!$E:$E,[1]Comparação!$AD$118,[1]Input!$F:$F,[1]Comparação!AD136)</f>
        <v>#VALUE!</v>
      </c>
      <c r="AF136" s="74" t="e">
        <f>SUMIFS([1]Input!$M:$M,[1]Input!$A:$A,[1]Comparação!$AD$1,[1]Input!$E:$E,[1]Comparação!$AD$118,[1]Input!$F:$F,[1]Comparação!AD136)</f>
        <v>#VALUE!</v>
      </c>
      <c r="AG136" s="73" t="e">
        <f t="shared" si="51"/>
        <v>#VALUE!</v>
      </c>
      <c r="AH136" s="70" t="s">
        <v>51</v>
      </c>
      <c r="AI136" s="71" t="e">
        <f>SUMIFS([1]Input!$AC:$AC,[1]Input!$A:$A,[1]Comparação!$AH$1,[1]Input!$E:$E,[1]Comparação!$AH$118,[1]Input!$F:$F,[1]Comparação!AH136)</f>
        <v>#VALUE!</v>
      </c>
      <c r="AJ136" s="74" t="e">
        <f>SUMIFS([1]Input!$M:$M,[1]Input!$A:$A,[1]Comparação!$AH$1,[1]Input!$E:$E,[1]Comparação!$AH$118,[1]Input!$F:$F,[1]Comparação!AH136)</f>
        <v>#VALUE!</v>
      </c>
      <c r="AK136" s="73" t="e">
        <f t="shared" si="52"/>
        <v>#VALUE!</v>
      </c>
      <c r="AL136" s="70" t="s">
        <v>51</v>
      </c>
      <c r="AM136" s="71" t="e">
        <f>SUMIFS([1]Input!$AC:$AC,[1]Input!$A:$A,[1]Comparação!$AL$1,[1]Input!$E:$E,[1]Comparação!$AL$118,[1]Input!$F:$F,[1]Comparação!AL136)</f>
        <v>#VALUE!</v>
      </c>
      <c r="AN136" s="74" t="e">
        <f>SUMIFS([1]Input!$M:$M,[1]Input!$A:$A,[1]Comparação!$AL$1,[1]Input!$E:$E,[1]Comparação!$AL$118,[1]Input!$F:$F,[1]Comparação!AL136)</f>
        <v>#VALUE!</v>
      </c>
      <c r="AO136" s="73" t="e">
        <f t="shared" si="53"/>
        <v>#VALUE!</v>
      </c>
      <c r="AP136" s="70" t="s">
        <v>51</v>
      </c>
      <c r="AQ136" s="71" t="e">
        <f>SUMIFS([1]Input!$AC:$AC,[1]Input!$A:$A,[1]Comparação!$AP$1,[1]Input!$E:$E,[1]Comparação!$AP$118,[1]Input!$F:$F,[1]Comparação!AP136)</f>
        <v>#VALUE!</v>
      </c>
      <c r="AR136" s="74" t="e">
        <f>SUMIFS([1]Input!$M:$M,[1]Input!$A:$A,[1]Comparação!$AP$1,[1]Input!$E:$E,[1]Comparação!$AP$118,[1]Input!$F:$F,[1]Comparação!AP136)</f>
        <v>#VALUE!</v>
      </c>
      <c r="AS136" s="73" t="e">
        <f t="shared" si="54"/>
        <v>#VALUE!</v>
      </c>
      <c r="AT136" s="70" t="s">
        <v>51</v>
      </c>
      <c r="AU136" s="71" t="e">
        <f>SUMIFS([1]Input!$AC:$AC,[1]Input!$A:$A,[1]Comparação!$AT$1,[1]Input!$E:$E,[1]Comparação!$AT$118,[1]Input!$F:$F,[1]Comparação!AT136)</f>
        <v>#VALUE!</v>
      </c>
      <c r="AV136" s="74" t="e">
        <f>SUMIFS([1]Input!$M:$M,[1]Input!$A:$A,[1]Comparação!$AT$1,[1]Input!$E:$E,[1]Comparação!$AT$118,[1]Input!$F:$F,[1]Comparação!AT136)</f>
        <v>#VALUE!</v>
      </c>
      <c r="AW136" s="73" t="e">
        <f t="shared" si="55"/>
        <v>#VALUE!</v>
      </c>
      <c r="AY136" s="70" t="s">
        <v>51</v>
      </c>
      <c r="AZ136" s="68" t="e">
        <f t="shared" si="45"/>
        <v>#DIV/0!</v>
      </c>
      <c r="BA136" s="68" t="e">
        <f t="shared" si="42"/>
        <v>#VALUE!</v>
      </c>
      <c r="BB136" s="68" t="e">
        <f t="shared" si="43"/>
        <v>#VALUE!</v>
      </c>
      <c r="BC136" s="69" t="e">
        <f t="shared" si="44"/>
        <v>#VALUE!</v>
      </c>
    </row>
    <row r="137" spans="2:55" hidden="1" outlineLevel="1" x14ac:dyDescent="0.3">
      <c r="B137" s="70" t="s">
        <v>36</v>
      </c>
      <c r="C137" s="71">
        <f>SUMIFS(Input!$AA:$AA,Input!$A:$A,Comparação!$B$1,Input!$E:$E,$B$118,Input!$F:$F,Comparação!B137)</f>
        <v>0</v>
      </c>
      <c r="D137" s="72">
        <f>SUMIFS(Input!$K:$K,Input!$A:$A,Comparação!$B$1,Input!$E:$E,$B$118,Input!$F:$F,B137)</f>
        <v>0</v>
      </c>
      <c r="E137" s="73" t="str">
        <f t="shared" si="56"/>
        <v/>
      </c>
      <c r="F137" s="70" t="s">
        <v>36</v>
      </c>
      <c r="G137" s="71">
        <f>SUMIFS(Input!$AA:$AA,Input!$A:$A,$F$1,Input!$E:$E,$F$118,Input!$F:$F,Comparação!F137)</f>
        <v>0</v>
      </c>
      <c r="H137" s="74">
        <f>SUMIFS(Input!$K:$K,Input!$A:$A,$F$1,Input!$E:$E,$F$118,Input!$F:$F,Comparação!F137)</f>
        <v>0</v>
      </c>
      <c r="I137" s="73" t="str">
        <f t="shared" si="57"/>
        <v/>
      </c>
      <c r="J137" s="70" t="s">
        <v>36</v>
      </c>
      <c r="K137" s="71">
        <f>SUMIFS(Input!$AA:$AA,Input!$A:$A,$J$1,Input!$E:$E,Comparação!$J$118,Input!$F:$F,Comparação!J137)</f>
        <v>0</v>
      </c>
      <c r="L137" s="74">
        <f>SUMIFS(Input!$K:$K,Input!$A:$A,$J$1,Input!$E:$E,$J$118,Input!$F:$F,Comparação!J137)</f>
        <v>0</v>
      </c>
      <c r="M137" s="73" t="str">
        <f t="shared" si="58"/>
        <v/>
      </c>
      <c r="N137" s="70" t="s">
        <v>36</v>
      </c>
      <c r="O137" s="71">
        <f>SUMIFS(Input!$AA:$AA,Input!$A:$A,$N$1,Input!$E:$E,$N$118,Input!$F:$F,Comparação!N137)</f>
        <v>0</v>
      </c>
      <c r="P137" s="74">
        <f>SUMIFS(Input!$K:$K,Input!$A:$A,$N$1,Input!$E:$E,$N$118,Input!$F:$F,Comparação!N137)</f>
        <v>0</v>
      </c>
      <c r="Q137" s="73" t="str">
        <f t="shared" si="59"/>
        <v/>
      </c>
      <c r="R137" s="70" t="s">
        <v>36</v>
      </c>
      <c r="S137" s="71">
        <f>SUMIFS(Input!$AA:$AA,Input!$A:$A,$R$1,Input!$E:$E,Comparação!$R$118,Input!$F:$F,Comparação!R137)</f>
        <v>0</v>
      </c>
      <c r="T137" s="74">
        <f>SUMIFS(Input!$K:$K,Input!$A:$A,$R$1,Input!$E:$E,$R$118,Input!$F:$F,Comparação!R137)</f>
        <v>0</v>
      </c>
      <c r="U137" s="73" t="str">
        <f t="shared" si="60"/>
        <v/>
      </c>
      <c r="V137" s="70" t="s">
        <v>36</v>
      </c>
      <c r="W137" s="71" t="e">
        <f>SUMIFS([1]Input!$AC:$AC,[1]Input!$A:$A,[1]Comparação!$V$1,[1]Input!$E:$E,[1]Comparação!$V$118,[1]Input!$F:$F,[1]Comparação!V137)</f>
        <v>#VALUE!</v>
      </c>
      <c r="X137" s="74" t="e">
        <f>SUMIFS([1]Input!$M:$M,[1]Input!$A:$A,[1]Comparação!$V$1,[1]Input!$E:$E,[1]Comparação!$V$118,[1]Input!$F:$F,[1]Comparação!V137)</f>
        <v>#VALUE!</v>
      </c>
      <c r="Y137" s="73" t="e">
        <f t="shared" si="49"/>
        <v>#VALUE!</v>
      </c>
      <c r="Z137" s="70" t="s">
        <v>36</v>
      </c>
      <c r="AA137" s="71" t="e">
        <f>SUMIFS([1]Input!$AC:$AC,[1]Input!$A:$A,[1]Comparação!$Z$1,[1]Input!$E:$E,[1]Comparação!$Z$118,[1]Input!$F:$F,[1]Comparação!Z137)</f>
        <v>#VALUE!</v>
      </c>
      <c r="AB137" s="74" t="e">
        <f>SUMIFS([1]Input!$M:$M,[1]Input!$A:$A,[1]Comparação!$Z$1,[1]Input!$E:$E,[1]Comparação!$Z$118,[1]Input!$F:$F,[1]Comparação!Z137)</f>
        <v>#VALUE!</v>
      </c>
      <c r="AC137" s="73" t="e">
        <f t="shared" si="50"/>
        <v>#VALUE!</v>
      </c>
      <c r="AD137" s="70" t="s">
        <v>36</v>
      </c>
      <c r="AE137" s="71" t="e">
        <f>SUMIFS([1]Input!$AC:$AC,[1]Input!$A:$A,[1]Comparação!$AD$1,[1]Input!$E:$E,[1]Comparação!$AD$118,[1]Input!$F:$F,[1]Comparação!AD137)</f>
        <v>#VALUE!</v>
      </c>
      <c r="AF137" s="74" t="e">
        <f>SUMIFS([1]Input!$M:$M,[1]Input!$A:$A,[1]Comparação!$AD$1,[1]Input!$E:$E,[1]Comparação!$AD$118,[1]Input!$F:$F,[1]Comparação!AD137)</f>
        <v>#VALUE!</v>
      </c>
      <c r="AG137" s="73" t="e">
        <f t="shared" si="51"/>
        <v>#VALUE!</v>
      </c>
      <c r="AH137" s="70" t="s">
        <v>36</v>
      </c>
      <c r="AI137" s="71" t="e">
        <f>SUMIFS([1]Input!$AC:$AC,[1]Input!$A:$A,[1]Comparação!$AH$1,[1]Input!$E:$E,[1]Comparação!$AH$118,[1]Input!$F:$F,[1]Comparação!AH137)</f>
        <v>#VALUE!</v>
      </c>
      <c r="AJ137" s="74" t="e">
        <f>SUMIFS([1]Input!$M:$M,[1]Input!$A:$A,[1]Comparação!$AH$1,[1]Input!$E:$E,[1]Comparação!$AH$118,[1]Input!$F:$F,[1]Comparação!AH137)</f>
        <v>#VALUE!</v>
      </c>
      <c r="AK137" s="73" t="e">
        <f t="shared" si="52"/>
        <v>#VALUE!</v>
      </c>
      <c r="AL137" s="70" t="s">
        <v>36</v>
      </c>
      <c r="AM137" s="71" t="e">
        <f>SUMIFS([1]Input!$AC:$AC,[1]Input!$A:$A,[1]Comparação!$AL$1,[1]Input!$E:$E,[1]Comparação!$AL$118,[1]Input!$F:$F,[1]Comparação!AL137)</f>
        <v>#VALUE!</v>
      </c>
      <c r="AN137" s="74" t="e">
        <f>SUMIFS([1]Input!$M:$M,[1]Input!$A:$A,[1]Comparação!$AL$1,[1]Input!$E:$E,[1]Comparação!$AL$118,[1]Input!$F:$F,[1]Comparação!AL137)</f>
        <v>#VALUE!</v>
      </c>
      <c r="AO137" s="73" t="e">
        <f t="shared" si="53"/>
        <v>#VALUE!</v>
      </c>
      <c r="AP137" s="70" t="s">
        <v>36</v>
      </c>
      <c r="AQ137" s="71" t="e">
        <f>SUMIFS([1]Input!$AC:$AC,[1]Input!$A:$A,[1]Comparação!$AP$1,[1]Input!$E:$E,[1]Comparação!$AP$118,[1]Input!$F:$F,[1]Comparação!AP137)</f>
        <v>#VALUE!</v>
      </c>
      <c r="AR137" s="74" t="e">
        <f>SUMIFS([1]Input!$M:$M,[1]Input!$A:$A,[1]Comparação!$AP$1,[1]Input!$E:$E,[1]Comparação!$AP$118,[1]Input!$F:$F,[1]Comparação!AP137)</f>
        <v>#VALUE!</v>
      </c>
      <c r="AS137" s="73" t="e">
        <f t="shared" si="54"/>
        <v>#VALUE!</v>
      </c>
      <c r="AT137" s="70" t="s">
        <v>36</v>
      </c>
      <c r="AU137" s="71" t="e">
        <f>SUMIFS([1]Input!$AC:$AC,[1]Input!$A:$A,[1]Comparação!$AT$1,[1]Input!$E:$E,[1]Comparação!$AT$118,[1]Input!$F:$F,[1]Comparação!AT137)</f>
        <v>#VALUE!</v>
      </c>
      <c r="AV137" s="74" t="e">
        <f>SUMIFS([1]Input!$M:$M,[1]Input!$A:$A,[1]Comparação!$AT$1,[1]Input!$E:$E,[1]Comparação!$AT$118,[1]Input!$F:$F,[1]Comparação!AT137)</f>
        <v>#VALUE!</v>
      </c>
      <c r="AW137" s="73" t="e">
        <f t="shared" si="55"/>
        <v>#VALUE!</v>
      </c>
      <c r="AY137" s="70" t="s">
        <v>36</v>
      </c>
      <c r="AZ137" s="68" t="e">
        <f t="shared" si="45"/>
        <v>#DIV/0!</v>
      </c>
      <c r="BA137" s="68" t="e">
        <f t="shared" si="42"/>
        <v>#VALUE!</v>
      </c>
      <c r="BB137" s="68" t="e">
        <f t="shared" si="43"/>
        <v>#VALUE!</v>
      </c>
      <c r="BC137" s="69" t="e">
        <f t="shared" si="44"/>
        <v>#VALUE!</v>
      </c>
    </row>
    <row r="138" spans="2:55" hidden="1" outlineLevel="1" x14ac:dyDescent="0.3">
      <c r="B138" s="70" t="s">
        <v>30</v>
      </c>
      <c r="C138" s="71">
        <f>SUMIFS(Input!$AA:$AA,Input!$A:$A,Comparação!$B$1,Input!$E:$E,$B$118,Input!$F:$F,Comparação!B138)</f>
        <v>0</v>
      </c>
      <c r="D138" s="72">
        <f>SUMIFS(Input!$K:$K,Input!$A:$A,Comparação!$B$1,Input!$E:$E,$B$118,Input!$F:$F,B138)</f>
        <v>0</v>
      </c>
      <c r="E138" s="73" t="str">
        <f t="shared" si="56"/>
        <v/>
      </c>
      <c r="F138" s="70" t="s">
        <v>30</v>
      </c>
      <c r="G138" s="71">
        <f>SUMIFS(Input!$AA:$AA,Input!$A:$A,$F$1,Input!$E:$E,$F$118,Input!$F:$F,Comparação!F138)</f>
        <v>0</v>
      </c>
      <c r="H138" s="74">
        <f>SUMIFS(Input!$K:$K,Input!$A:$A,$F$1,Input!$E:$E,$F$118,Input!$F:$F,Comparação!F138)</f>
        <v>0</v>
      </c>
      <c r="I138" s="73" t="str">
        <f t="shared" si="57"/>
        <v/>
      </c>
      <c r="J138" s="70" t="s">
        <v>30</v>
      </c>
      <c r="K138" s="71">
        <f>SUMIFS(Input!$AA:$AA,Input!$A:$A,$J$1,Input!$E:$E,Comparação!$J$118,Input!$F:$F,Comparação!J138)</f>
        <v>0</v>
      </c>
      <c r="L138" s="74">
        <f>SUMIFS(Input!$K:$K,Input!$A:$A,$J$1,Input!$E:$E,$J$118,Input!$F:$F,Comparação!J138)</f>
        <v>0</v>
      </c>
      <c r="M138" s="73" t="str">
        <f t="shared" si="58"/>
        <v/>
      </c>
      <c r="N138" s="70" t="s">
        <v>30</v>
      </c>
      <c r="O138" s="71">
        <f>SUMIFS(Input!$AA:$AA,Input!$A:$A,$N$1,Input!$E:$E,$N$118,Input!$F:$F,Comparação!N138)</f>
        <v>0</v>
      </c>
      <c r="P138" s="74">
        <f>SUMIFS(Input!$K:$K,Input!$A:$A,$N$1,Input!$E:$E,$N$118,Input!$F:$F,Comparação!N138)</f>
        <v>0</v>
      </c>
      <c r="Q138" s="73" t="str">
        <f t="shared" si="59"/>
        <v/>
      </c>
      <c r="R138" s="70" t="s">
        <v>30</v>
      </c>
      <c r="S138" s="71">
        <f>SUMIFS(Input!$AA:$AA,Input!$A:$A,$R$1,Input!$E:$E,Comparação!$R$118,Input!$F:$F,Comparação!R138)</f>
        <v>0</v>
      </c>
      <c r="T138" s="74">
        <f>SUMIFS(Input!$K:$K,Input!$A:$A,$R$1,Input!$E:$E,$R$118,Input!$F:$F,Comparação!R138)</f>
        <v>0</v>
      </c>
      <c r="U138" s="73" t="str">
        <f t="shared" si="60"/>
        <v/>
      </c>
      <c r="V138" s="70" t="s">
        <v>30</v>
      </c>
      <c r="W138" s="71" t="e">
        <f>SUMIFS([1]Input!$AC:$AC,[1]Input!$A:$A,[1]Comparação!$V$1,[1]Input!$E:$E,[1]Comparação!$V$118,[1]Input!$F:$F,[1]Comparação!V138)</f>
        <v>#VALUE!</v>
      </c>
      <c r="X138" s="74" t="e">
        <f>SUMIFS([1]Input!$M:$M,[1]Input!$A:$A,[1]Comparação!$V$1,[1]Input!$E:$E,[1]Comparação!$V$118,[1]Input!$F:$F,[1]Comparação!V138)</f>
        <v>#VALUE!</v>
      </c>
      <c r="Y138" s="73" t="e">
        <f t="shared" si="49"/>
        <v>#VALUE!</v>
      </c>
      <c r="Z138" s="70" t="s">
        <v>30</v>
      </c>
      <c r="AA138" s="71" t="e">
        <f>SUMIFS([1]Input!$AC:$AC,[1]Input!$A:$A,[1]Comparação!$Z$1,[1]Input!$E:$E,[1]Comparação!$Z$118,[1]Input!$F:$F,[1]Comparação!Z138)</f>
        <v>#VALUE!</v>
      </c>
      <c r="AB138" s="74" t="e">
        <f>SUMIFS([1]Input!$M:$M,[1]Input!$A:$A,[1]Comparação!$Z$1,[1]Input!$E:$E,[1]Comparação!$Z$118,[1]Input!$F:$F,[1]Comparação!Z138)</f>
        <v>#VALUE!</v>
      </c>
      <c r="AC138" s="73" t="e">
        <f t="shared" si="50"/>
        <v>#VALUE!</v>
      </c>
      <c r="AD138" s="70" t="s">
        <v>30</v>
      </c>
      <c r="AE138" s="71" t="e">
        <f>SUMIFS([1]Input!$AC:$AC,[1]Input!$A:$A,[1]Comparação!$AD$1,[1]Input!$E:$E,[1]Comparação!$AD$118,[1]Input!$F:$F,[1]Comparação!AD138)</f>
        <v>#VALUE!</v>
      </c>
      <c r="AF138" s="74" t="e">
        <f>SUMIFS([1]Input!$M:$M,[1]Input!$A:$A,[1]Comparação!$AD$1,[1]Input!$E:$E,[1]Comparação!$AD$118,[1]Input!$F:$F,[1]Comparação!AD138)</f>
        <v>#VALUE!</v>
      </c>
      <c r="AG138" s="73" t="e">
        <f t="shared" si="51"/>
        <v>#VALUE!</v>
      </c>
      <c r="AH138" s="70" t="s">
        <v>30</v>
      </c>
      <c r="AI138" s="71" t="e">
        <f>SUMIFS([1]Input!$AC:$AC,[1]Input!$A:$A,[1]Comparação!$AH$1,[1]Input!$E:$E,[1]Comparação!$AH$118,[1]Input!$F:$F,[1]Comparação!AH138)</f>
        <v>#VALUE!</v>
      </c>
      <c r="AJ138" s="74" t="e">
        <f>SUMIFS([1]Input!$M:$M,[1]Input!$A:$A,[1]Comparação!$AH$1,[1]Input!$E:$E,[1]Comparação!$AH$118,[1]Input!$F:$F,[1]Comparação!AH138)</f>
        <v>#VALUE!</v>
      </c>
      <c r="AK138" s="73" t="e">
        <f t="shared" si="52"/>
        <v>#VALUE!</v>
      </c>
      <c r="AL138" s="70" t="s">
        <v>30</v>
      </c>
      <c r="AM138" s="71" t="e">
        <f>SUMIFS([1]Input!$AC:$AC,[1]Input!$A:$A,[1]Comparação!$AL$1,[1]Input!$E:$E,[1]Comparação!$AL$118,[1]Input!$F:$F,[1]Comparação!AL138)</f>
        <v>#VALUE!</v>
      </c>
      <c r="AN138" s="74" t="e">
        <f>SUMIFS([1]Input!$M:$M,[1]Input!$A:$A,[1]Comparação!$AL$1,[1]Input!$E:$E,[1]Comparação!$AL$118,[1]Input!$F:$F,[1]Comparação!AL138)</f>
        <v>#VALUE!</v>
      </c>
      <c r="AO138" s="73" t="e">
        <f t="shared" si="53"/>
        <v>#VALUE!</v>
      </c>
      <c r="AP138" s="70" t="s">
        <v>30</v>
      </c>
      <c r="AQ138" s="71" t="e">
        <f>SUMIFS([1]Input!$AC:$AC,[1]Input!$A:$A,[1]Comparação!$AP$1,[1]Input!$E:$E,[1]Comparação!$AP$118,[1]Input!$F:$F,[1]Comparação!AP138)</f>
        <v>#VALUE!</v>
      </c>
      <c r="AR138" s="74" t="e">
        <f>SUMIFS([1]Input!$M:$M,[1]Input!$A:$A,[1]Comparação!$AP$1,[1]Input!$E:$E,[1]Comparação!$AP$118,[1]Input!$F:$F,[1]Comparação!AP138)</f>
        <v>#VALUE!</v>
      </c>
      <c r="AS138" s="73" t="e">
        <f t="shared" si="54"/>
        <v>#VALUE!</v>
      </c>
      <c r="AT138" s="70" t="s">
        <v>30</v>
      </c>
      <c r="AU138" s="71" t="e">
        <f>SUMIFS([1]Input!$AC:$AC,[1]Input!$A:$A,[1]Comparação!$AT$1,[1]Input!$E:$E,[1]Comparação!$AT$118,[1]Input!$F:$F,[1]Comparação!AT138)</f>
        <v>#VALUE!</v>
      </c>
      <c r="AV138" s="74" t="e">
        <f>SUMIFS([1]Input!$M:$M,[1]Input!$A:$A,[1]Comparação!$AT$1,[1]Input!$E:$E,[1]Comparação!$AT$118,[1]Input!$F:$F,[1]Comparação!AT138)</f>
        <v>#VALUE!</v>
      </c>
      <c r="AW138" s="73" t="e">
        <f t="shared" si="55"/>
        <v>#VALUE!</v>
      </c>
      <c r="AY138" s="70" t="s">
        <v>30</v>
      </c>
      <c r="AZ138" s="68" t="e">
        <f t="shared" si="45"/>
        <v>#DIV/0!</v>
      </c>
      <c r="BA138" s="68" t="e">
        <f t="shared" si="42"/>
        <v>#VALUE!</v>
      </c>
      <c r="BB138" s="68" t="e">
        <f t="shared" si="43"/>
        <v>#VALUE!</v>
      </c>
      <c r="BC138" s="69" t="e">
        <f t="shared" si="44"/>
        <v>#VALUE!</v>
      </c>
    </row>
    <row r="139" spans="2:55" hidden="1" outlineLevel="1" x14ac:dyDescent="0.3">
      <c r="B139" s="70" t="s">
        <v>41</v>
      </c>
      <c r="C139" s="71">
        <f>SUMIFS(Input!$AA:$AA,Input!$A:$A,Comparação!$B$1,Input!$E:$E,$B$118,Input!$F:$F,Comparação!B139)</f>
        <v>0</v>
      </c>
      <c r="D139" s="72">
        <f>SUMIFS(Input!$K:$K,Input!$A:$A,Comparação!$B$1,Input!$E:$E,$B$118,Input!$F:$F,B139)</f>
        <v>0</v>
      </c>
      <c r="E139" s="73" t="str">
        <f t="shared" si="56"/>
        <v/>
      </c>
      <c r="F139" s="70" t="s">
        <v>41</v>
      </c>
      <c r="G139" s="71">
        <f>SUMIFS(Input!$AA:$AA,Input!$A:$A,$F$1,Input!$E:$E,$F$118,Input!$F:$F,Comparação!F139)</f>
        <v>0</v>
      </c>
      <c r="H139" s="74">
        <f>SUMIFS(Input!$K:$K,Input!$A:$A,$F$1,Input!$E:$E,$F$118,Input!$F:$F,Comparação!F139)</f>
        <v>0</v>
      </c>
      <c r="I139" s="73" t="str">
        <f t="shared" si="57"/>
        <v/>
      </c>
      <c r="J139" s="70" t="s">
        <v>41</v>
      </c>
      <c r="K139" s="71">
        <f>SUMIFS(Input!$AA:$AA,Input!$A:$A,$J$1,Input!$E:$E,Comparação!$J$118,Input!$F:$F,Comparação!J139)</f>
        <v>0</v>
      </c>
      <c r="L139" s="74">
        <f>SUMIFS(Input!$K:$K,Input!$A:$A,$J$1,Input!$E:$E,$J$118,Input!$F:$F,Comparação!J139)</f>
        <v>0</v>
      </c>
      <c r="M139" s="73" t="str">
        <f t="shared" si="58"/>
        <v/>
      </c>
      <c r="N139" s="70" t="s">
        <v>41</v>
      </c>
      <c r="O139" s="71">
        <f>SUMIFS(Input!$AA:$AA,Input!$A:$A,$N$1,Input!$E:$E,$N$118,Input!$F:$F,Comparação!N139)</f>
        <v>0</v>
      </c>
      <c r="P139" s="74">
        <f>SUMIFS(Input!$K:$K,Input!$A:$A,$N$1,Input!$E:$E,$N$118,Input!$F:$F,Comparação!N139)</f>
        <v>0</v>
      </c>
      <c r="Q139" s="73" t="str">
        <f t="shared" si="59"/>
        <v/>
      </c>
      <c r="R139" s="70" t="s">
        <v>41</v>
      </c>
      <c r="S139" s="71">
        <f>SUMIFS(Input!$AA:$AA,Input!$A:$A,$R$1,Input!$E:$E,Comparação!$R$118,Input!$F:$F,Comparação!R139)</f>
        <v>0</v>
      </c>
      <c r="T139" s="74">
        <f>SUMIFS(Input!$K:$K,Input!$A:$A,$R$1,Input!$E:$E,$R$118,Input!$F:$F,Comparação!R139)</f>
        <v>0</v>
      </c>
      <c r="U139" s="73" t="str">
        <f t="shared" si="60"/>
        <v/>
      </c>
      <c r="V139" s="70" t="s">
        <v>41</v>
      </c>
      <c r="W139" s="71" t="e">
        <f>SUMIFS([1]Input!$AC:$AC,[1]Input!$A:$A,[1]Comparação!$V$1,[1]Input!$E:$E,[1]Comparação!$V$118,[1]Input!$F:$F,[1]Comparação!V139)</f>
        <v>#VALUE!</v>
      </c>
      <c r="X139" s="74" t="e">
        <f>SUMIFS([1]Input!$M:$M,[1]Input!$A:$A,[1]Comparação!$V$1,[1]Input!$E:$E,[1]Comparação!$V$118,[1]Input!$F:$F,[1]Comparação!V139)</f>
        <v>#VALUE!</v>
      </c>
      <c r="Y139" s="73" t="e">
        <f t="shared" si="49"/>
        <v>#VALUE!</v>
      </c>
      <c r="Z139" s="70" t="s">
        <v>41</v>
      </c>
      <c r="AA139" s="71" t="e">
        <f>SUMIFS([1]Input!$AC:$AC,[1]Input!$A:$A,[1]Comparação!$Z$1,[1]Input!$E:$E,[1]Comparação!$Z$118,[1]Input!$F:$F,[1]Comparação!Z139)</f>
        <v>#VALUE!</v>
      </c>
      <c r="AB139" s="74" t="e">
        <f>SUMIFS([1]Input!$M:$M,[1]Input!$A:$A,[1]Comparação!$Z$1,[1]Input!$E:$E,[1]Comparação!$Z$118,[1]Input!$F:$F,[1]Comparação!Z139)</f>
        <v>#VALUE!</v>
      </c>
      <c r="AC139" s="73" t="e">
        <f t="shared" si="50"/>
        <v>#VALUE!</v>
      </c>
      <c r="AD139" s="70" t="s">
        <v>41</v>
      </c>
      <c r="AE139" s="71" t="e">
        <f>SUMIFS([1]Input!$AC:$AC,[1]Input!$A:$A,[1]Comparação!$AD$1,[1]Input!$E:$E,[1]Comparação!$AD$118,[1]Input!$F:$F,[1]Comparação!AD139)</f>
        <v>#VALUE!</v>
      </c>
      <c r="AF139" s="74" t="e">
        <f>SUMIFS([1]Input!$M:$M,[1]Input!$A:$A,[1]Comparação!$AD$1,[1]Input!$E:$E,[1]Comparação!$AD$118,[1]Input!$F:$F,[1]Comparação!AD139)</f>
        <v>#VALUE!</v>
      </c>
      <c r="AG139" s="73" t="e">
        <f t="shared" si="51"/>
        <v>#VALUE!</v>
      </c>
      <c r="AH139" s="70" t="s">
        <v>41</v>
      </c>
      <c r="AI139" s="71" t="e">
        <f>SUMIFS([1]Input!$AC:$AC,[1]Input!$A:$A,[1]Comparação!$AH$1,[1]Input!$E:$E,[1]Comparação!$AH$118,[1]Input!$F:$F,[1]Comparação!AH139)</f>
        <v>#VALUE!</v>
      </c>
      <c r="AJ139" s="74" t="e">
        <f>SUMIFS([1]Input!$M:$M,[1]Input!$A:$A,[1]Comparação!$AH$1,[1]Input!$E:$E,[1]Comparação!$AH$118,[1]Input!$F:$F,[1]Comparação!AH139)</f>
        <v>#VALUE!</v>
      </c>
      <c r="AK139" s="73" t="e">
        <f t="shared" si="52"/>
        <v>#VALUE!</v>
      </c>
      <c r="AL139" s="70" t="s">
        <v>41</v>
      </c>
      <c r="AM139" s="71" t="e">
        <f>SUMIFS([1]Input!$AC:$AC,[1]Input!$A:$A,[1]Comparação!$AL$1,[1]Input!$E:$E,[1]Comparação!$AL$118,[1]Input!$F:$F,[1]Comparação!AL139)</f>
        <v>#VALUE!</v>
      </c>
      <c r="AN139" s="74" t="e">
        <f>SUMIFS([1]Input!$M:$M,[1]Input!$A:$A,[1]Comparação!$AL$1,[1]Input!$E:$E,[1]Comparação!$AL$118,[1]Input!$F:$F,[1]Comparação!AL139)</f>
        <v>#VALUE!</v>
      </c>
      <c r="AO139" s="73" t="e">
        <f t="shared" si="53"/>
        <v>#VALUE!</v>
      </c>
      <c r="AP139" s="70" t="s">
        <v>41</v>
      </c>
      <c r="AQ139" s="71" t="e">
        <f>SUMIFS([1]Input!$AC:$AC,[1]Input!$A:$A,[1]Comparação!$AP$1,[1]Input!$E:$E,[1]Comparação!$AP$118,[1]Input!$F:$F,[1]Comparação!AP139)</f>
        <v>#VALUE!</v>
      </c>
      <c r="AR139" s="74" t="e">
        <f>SUMIFS([1]Input!$M:$M,[1]Input!$A:$A,[1]Comparação!$AP$1,[1]Input!$E:$E,[1]Comparação!$AP$118,[1]Input!$F:$F,[1]Comparação!AP139)</f>
        <v>#VALUE!</v>
      </c>
      <c r="AS139" s="73" t="e">
        <f t="shared" si="54"/>
        <v>#VALUE!</v>
      </c>
      <c r="AT139" s="70" t="s">
        <v>41</v>
      </c>
      <c r="AU139" s="71" t="e">
        <f>SUMIFS([1]Input!$AC:$AC,[1]Input!$A:$A,[1]Comparação!$AT$1,[1]Input!$E:$E,[1]Comparação!$AT$118,[1]Input!$F:$F,[1]Comparação!AT139)</f>
        <v>#VALUE!</v>
      </c>
      <c r="AV139" s="74" t="e">
        <f>SUMIFS([1]Input!$M:$M,[1]Input!$A:$A,[1]Comparação!$AT$1,[1]Input!$E:$E,[1]Comparação!$AT$118,[1]Input!$F:$F,[1]Comparação!AT139)</f>
        <v>#VALUE!</v>
      </c>
      <c r="AW139" s="73" t="e">
        <f t="shared" si="55"/>
        <v>#VALUE!</v>
      </c>
      <c r="AY139" s="70" t="s">
        <v>41</v>
      </c>
      <c r="AZ139" s="68" t="e">
        <f t="shared" si="45"/>
        <v>#DIV/0!</v>
      </c>
      <c r="BA139" s="68" t="e">
        <f t="shared" si="42"/>
        <v>#VALUE!</v>
      </c>
      <c r="BB139" s="68" t="e">
        <f t="shared" si="43"/>
        <v>#VALUE!</v>
      </c>
      <c r="BC139" s="69" t="e">
        <f t="shared" si="44"/>
        <v>#VALUE!</v>
      </c>
    </row>
    <row r="140" spans="2:55" hidden="1" outlineLevel="1" x14ac:dyDescent="0.3">
      <c r="B140" s="70" t="s">
        <v>187</v>
      </c>
      <c r="C140" s="71">
        <f>SUMIFS(Input!$AA:$AA,Input!$A:$A,Comparação!$B$1,Input!$E:$E,$B$118,Input!$F:$F,Comparação!B140)</f>
        <v>0</v>
      </c>
      <c r="D140" s="72">
        <f>SUMIFS(Input!$K:$K,Input!$A:$A,Comparação!$B$1,Input!$E:$E,$B$118,Input!$F:$F,B140)</f>
        <v>0</v>
      </c>
      <c r="E140" s="73" t="str">
        <f t="shared" si="56"/>
        <v/>
      </c>
      <c r="F140" s="70" t="s">
        <v>187</v>
      </c>
      <c r="G140" s="71">
        <f>SUMIFS(Input!$AA:$AA,Input!$A:$A,$F$1,Input!$E:$E,$F$118,Input!$F:$F,Comparação!F140)</f>
        <v>0</v>
      </c>
      <c r="H140" s="74">
        <f>SUMIFS(Input!$K:$K,Input!$A:$A,$F$1,Input!$E:$E,$F$118,Input!$F:$F,Comparação!F140)</f>
        <v>0</v>
      </c>
      <c r="I140" s="73" t="str">
        <f t="shared" si="57"/>
        <v/>
      </c>
      <c r="J140" s="70" t="s">
        <v>187</v>
      </c>
      <c r="K140" s="71">
        <f>SUMIFS(Input!$AA:$AA,Input!$A:$A,$J$1,Input!$E:$E,Comparação!$J$118,Input!$F:$F,Comparação!J140)</f>
        <v>0</v>
      </c>
      <c r="L140" s="74">
        <f>SUMIFS(Input!$K:$K,Input!$A:$A,$J$1,Input!$E:$E,$J$118,Input!$F:$F,Comparação!J140)</f>
        <v>0</v>
      </c>
      <c r="M140" s="73" t="str">
        <f t="shared" si="58"/>
        <v/>
      </c>
      <c r="N140" s="70" t="s">
        <v>187</v>
      </c>
      <c r="O140" s="71">
        <f>SUMIFS(Input!$AA:$AA,Input!$A:$A,$N$1,Input!$E:$E,$N$118,Input!$F:$F,Comparação!N140)</f>
        <v>0</v>
      </c>
      <c r="P140" s="74">
        <f>SUMIFS(Input!$K:$K,Input!$A:$A,$N$1,Input!$E:$E,$N$118,Input!$F:$F,Comparação!N140)</f>
        <v>0</v>
      </c>
      <c r="Q140" s="73" t="str">
        <f t="shared" si="59"/>
        <v/>
      </c>
      <c r="R140" s="70" t="s">
        <v>187</v>
      </c>
      <c r="S140" s="71">
        <f>SUMIFS(Input!$AA:$AA,Input!$A:$A,$R$1,Input!$E:$E,Comparação!$R$118,Input!$F:$F,Comparação!R140)</f>
        <v>0</v>
      </c>
      <c r="T140" s="74">
        <f>SUMIFS(Input!$K:$K,Input!$A:$A,$R$1,Input!$E:$E,$R$118,Input!$F:$F,Comparação!R140)</f>
        <v>0</v>
      </c>
      <c r="U140" s="73" t="str">
        <f t="shared" si="60"/>
        <v/>
      </c>
      <c r="V140" s="70" t="s">
        <v>187</v>
      </c>
      <c r="W140" s="71" t="e">
        <f>SUMIFS([1]Input!$AC:$AC,[1]Input!$A:$A,[1]Comparação!$V$1,[1]Input!$E:$E,[1]Comparação!$V$118,[1]Input!$F:$F,[1]Comparação!V140)</f>
        <v>#VALUE!</v>
      </c>
      <c r="X140" s="74" t="e">
        <f>SUMIFS([1]Input!$M:$M,[1]Input!$A:$A,[1]Comparação!$V$1,[1]Input!$E:$E,[1]Comparação!$V$118,[1]Input!$F:$F,[1]Comparação!V140)</f>
        <v>#VALUE!</v>
      </c>
      <c r="Y140" s="73" t="e">
        <f t="shared" si="49"/>
        <v>#VALUE!</v>
      </c>
      <c r="Z140" s="70" t="s">
        <v>187</v>
      </c>
      <c r="AA140" s="71" t="e">
        <f>SUMIFS([1]Input!$AC:$AC,[1]Input!$A:$A,[1]Comparação!$Z$1,[1]Input!$E:$E,[1]Comparação!$Z$118,[1]Input!$F:$F,[1]Comparação!Z140)</f>
        <v>#VALUE!</v>
      </c>
      <c r="AB140" s="74" t="e">
        <f>SUMIFS([1]Input!$M:$M,[1]Input!$A:$A,[1]Comparação!$Z$1,[1]Input!$E:$E,[1]Comparação!$Z$118,[1]Input!$F:$F,[1]Comparação!Z140)</f>
        <v>#VALUE!</v>
      </c>
      <c r="AC140" s="73" t="e">
        <f t="shared" si="50"/>
        <v>#VALUE!</v>
      </c>
      <c r="AD140" s="70" t="s">
        <v>187</v>
      </c>
      <c r="AE140" s="71" t="e">
        <f>SUMIFS([1]Input!$AC:$AC,[1]Input!$A:$A,[1]Comparação!$AD$1,[1]Input!$E:$E,[1]Comparação!$AD$118,[1]Input!$F:$F,[1]Comparação!AD140)</f>
        <v>#VALUE!</v>
      </c>
      <c r="AF140" s="74" t="e">
        <f>SUMIFS([1]Input!$M:$M,[1]Input!$A:$A,[1]Comparação!$AD$1,[1]Input!$E:$E,[1]Comparação!$AD$118,[1]Input!$F:$F,[1]Comparação!AD140)</f>
        <v>#VALUE!</v>
      </c>
      <c r="AG140" s="73" t="e">
        <f t="shared" si="51"/>
        <v>#VALUE!</v>
      </c>
      <c r="AH140" s="70" t="s">
        <v>187</v>
      </c>
      <c r="AI140" s="71" t="e">
        <f>SUMIFS([1]Input!$AC:$AC,[1]Input!$A:$A,[1]Comparação!$AH$1,[1]Input!$E:$E,[1]Comparação!$AH$118,[1]Input!$F:$F,[1]Comparação!AH140)</f>
        <v>#VALUE!</v>
      </c>
      <c r="AJ140" s="74" t="e">
        <f>SUMIFS([1]Input!$M:$M,[1]Input!$A:$A,[1]Comparação!$AH$1,[1]Input!$E:$E,[1]Comparação!$AH$118,[1]Input!$F:$F,[1]Comparação!AH140)</f>
        <v>#VALUE!</v>
      </c>
      <c r="AK140" s="73" t="e">
        <f t="shared" si="52"/>
        <v>#VALUE!</v>
      </c>
      <c r="AL140" s="70" t="s">
        <v>187</v>
      </c>
      <c r="AM140" s="71" t="e">
        <f>SUMIFS([1]Input!$AC:$AC,[1]Input!$A:$A,[1]Comparação!$AL$1,[1]Input!$E:$E,[1]Comparação!$AL$118,[1]Input!$F:$F,[1]Comparação!AL140)</f>
        <v>#VALUE!</v>
      </c>
      <c r="AN140" s="74" t="e">
        <f>SUMIFS([1]Input!$M:$M,[1]Input!$A:$A,[1]Comparação!$AL$1,[1]Input!$E:$E,[1]Comparação!$AL$118,[1]Input!$F:$F,[1]Comparação!AL140)</f>
        <v>#VALUE!</v>
      </c>
      <c r="AO140" s="73" t="e">
        <f t="shared" si="53"/>
        <v>#VALUE!</v>
      </c>
      <c r="AP140" s="70" t="s">
        <v>187</v>
      </c>
      <c r="AQ140" s="71" t="e">
        <f>SUMIFS([1]Input!$AC:$AC,[1]Input!$A:$A,[1]Comparação!$AP$1,[1]Input!$E:$E,[1]Comparação!$AP$118,[1]Input!$F:$F,[1]Comparação!AP140)</f>
        <v>#VALUE!</v>
      </c>
      <c r="AR140" s="74" t="e">
        <f>SUMIFS([1]Input!$M:$M,[1]Input!$A:$A,[1]Comparação!$AP$1,[1]Input!$E:$E,[1]Comparação!$AP$118,[1]Input!$F:$F,[1]Comparação!AP140)</f>
        <v>#VALUE!</v>
      </c>
      <c r="AS140" s="73" t="e">
        <f t="shared" si="54"/>
        <v>#VALUE!</v>
      </c>
      <c r="AT140" s="70" t="s">
        <v>187</v>
      </c>
      <c r="AU140" s="71" t="e">
        <f>SUMIFS([1]Input!$AC:$AC,[1]Input!$A:$A,[1]Comparação!$AT$1,[1]Input!$E:$E,[1]Comparação!$AT$118,[1]Input!$F:$F,[1]Comparação!AT140)</f>
        <v>#VALUE!</v>
      </c>
      <c r="AV140" s="74" t="e">
        <f>SUMIFS([1]Input!$M:$M,[1]Input!$A:$A,[1]Comparação!$AT$1,[1]Input!$E:$E,[1]Comparação!$AT$118,[1]Input!$F:$F,[1]Comparação!AT140)</f>
        <v>#VALUE!</v>
      </c>
      <c r="AW140" s="73" t="e">
        <f t="shared" si="55"/>
        <v>#VALUE!</v>
      </c>
      <c r="AY140" s="70" t="s">
        <v>187</v>
      </c>
      <c r="AZ140" s="68" t="e">
        <f t="shared" si="45"/>
        <v>#DIV/0!</v>
      </c>
      <c r="BA140" s="68" t="e">
        <f t="shared" si="42"/>
        <v>#VALUE!</v>
      </c>
      <c r="BB140" s="68" t="e">
        <f t="shared" si="43"/>
        <v>#VALUE!</v>
      </c>
      <c r="BC140" s="69" t="e">
        <f t="shared" si="44"/>
        <v>#VALUE!</v>
      </c>
    </row>
    <row r="141" spans="2:55" hidden="1" outlineLevel="1" x14ac:dyDescent="0.3">
      <c r="B141" s="70" t="s">
        <v>43</v>
      </c>
      <c r="C141" s="71">
        <f>SUMIFS(Input!$AA:$AA,Input!$A:$A,Comparação!$B$1,Input!$E:$E,$B$118,Input!$F:$F,Comparação!B141)</f>
        <v>0</v>
      </c>
      <c r="D141" s="72">
        <f>SUMIFS(Input!$K:$K,Input!$A:$A,Comparação!$B$1,Input!$E:$E,$B$118,Input!$F:$F,B141)</f>
        <v>0</v>
      </c>
      <c r="E141" s="73" t="str">
        <f t="shared" si="56"/>
        <v/>
      </c>
      <c r="F141" s="70" t="s">
        <v>43</v>
      </c>
      <c r="G141" s="71">
        <f>SUMIFS(Input!$AA:$AA,Input!$A:$A,$F$1,Input!$E:$E,$F$118,Input!$F:$F,Comparação!F141)</f>
        <v>0</v>
      </c>
      <c r="H141" s="74">
        <f>SUMIFS(Input!$K:$K,Input!$A:$A,$F$1,Input!$E:$E,$F$118,Input!$F:$F,Comparação!F141)</f>
        <v>0</v>
      </c>
      <c r="I141" s="73" t="str">
        <f t="shared" si="57"/>
        <v/>
      </c>
      <c r="J141" s="70" t="s">
        <v>43</v>
      </c>
      <c r="K141" s="71">
        <f>SUMIFS(Input!$AA:$AA,Input!$A:$A,$J$1,Input!$E:$E,Comparação!$J$118,Input!$F:$F,Comparação!J141)</f>
        <v>0</v>
      </c>
      <c r="L141" s="74">
        <f>SUMIFS(Input!$K:$K,Input!$A:$A,$J$1,Input!$E:$E,$J$118,Input!$F:$F,Comparação!J141)</f>
        <v>0</v>
      </c>
      <c r="M141" s="73" t="str">
        <f t="shared" si="58"/>
        <v/>
      </c>
      <c r="N141" s="70" t="s">
        <v>43</v>
      </c>
      <c r="O141" s="71">
        <f>SUMIFS(Input!$AA:$AA,Input!$A:$A,$N$1,Input!$E:$E,$N$118,Input!$F:$F,Comparação!N141)</f>
        <v>0</v>
      </c>
      <c r="P141" s="74">
        <f>SUMIFS(Input!$K:$K,Input!$A:$A,$N$1,Input!$E:$E,$N$118,Input!$F:$F,Comparação!N141)</f>
        <v>0</v>
      </c>
      <c r="Q141" s="73" t="str">
        <f t="shared" si="59"/>
        <v/>
      </c>
      <c r="R141" s="70" t="s">
        <v>43</v>
      </c>
      <c r="S141" s="71">
        <f>SUMIFS(Input!$AA:$AA,Input!$A:$A,$R$1,Input!$E:$E,Comparação!$R$118,Input!$F:$F,Comparação!R141)</f>
        <v>0</v>
      </c>
      <c r="T141" s="74">
        <f>SUMIFS(Input!$K:$K,Input!$A:$A,$R$1,Input!$E:$E,$R$118,Input!$F:$F,Comparação!R141)</f>
        <v>0</v>
      </c>
      <c r="U141" s="73" t="str">
        <f t="shared" si="60"/>
        <v/>
      </c>
      <c r="V141" s="70" t="s">
        <v>43</v>
      </c>
      <c r="W141" s="71" t="e">
        <f>SUMIFS([1]Input!$AC:$AC,[1]Input!$A:$A,[1]Comparação!$V$1,[1]Input!$E:$E,[1]Comparação!$V$118,[1]Input!$F:$F,[1]Comparação!V141)</f>
        <v>#VALUE!</v>
      </c>
      <c r="X141" s="74" t="e">
        <f>SUMIFS([1]Input!$M:$M,[1]Input!$A:$A,[1]Comparação!$V$1,[1]Input!$E:$E,[1]Comparação!$V$118,[1]Input!$F:$F,[1]Comparação!V141)</f>
        <v>#VALUE!</v>
      </c>
      <c r="Y141" s="73" t="e">
        <f t="shared" si="49"/>
        <v>#VALUE!</v>
      </c>
      <c r="Z141" s="70" t="s">
        <v>43</v>
      </c>
      <c r="AA141" s="71" t="e">
        <f>SUMIFS([1]Input!$AC:$AC,[1]Input!$A:$A,[1]Comparação!$Z$1,[1]Input!$E:$E,[1]Comparação!$Z$118,[1]Input!$F:$F,[1]Comparação!Z141)</f>
        <v>#VALUE!</v>
      </c>
      <c r="AB141" s="74" t="e">
        <f>SUMIFS([1]Input!$M:$M,[1]Input!$A:$A,[1]Comparação!$Z$1,[1]Input!$E:$E,[1]Comparação!$Z$118,[1]Input!$F:$F,[1]Comparação!Z141)</f>
        <v>#VALUE!</v>
      </c>
      <c r="AC141" s="73" t="e">
        <f t="shared" si="50"/>
        <v>#VALUE!</v>
      </c>
      <c r="AD141" s="70" t="s">
        <v>43</v>
      </c>
      <c r="AE141" s="71" t="e">
        <f>SUMIFS([1]Input!$AC:$AC,[1]Input!$A:$A,[1]Comparação!$AD$1,[1]Input!$E:$E,[1]Comparação!$AD$118,[1]Input!$F:$F,[1]Comparação!AD141)</f>
        <v>#VALUE!</v>
      </c>
      <c r="AF141" s="74" t="e">
        <f>SUMIFS([1]Input!$M:$M,[1]Input!$A:$A,[1]Comparação!$AD$1,[1]Input!$E:$E,[1]Comparação!$AD$118,[1]Input!$F:$F,[1]Comparação!AD141)</f>
        <v>#VALUE!</v>
      </c>
      <c r="AG141" s="73" t="e">
        <f t="shared" si="51"/>
        <v>#VALUE!</v>
      </c>
      <c r="AH141" s="70" t="s">
        <v>43</v>
      </c>
      <c r="AI141" s="71" t="e">
        <f>SUMIFS([1]Input!$AC:$AC,[1]Input!$A:$A,[1]Comparação!$AH$1,[1]Input!$E:$E,[1]Comparação!$AH$118,[1]Input!$F:$F,[1]Comparação!AH141)</f>
        <v>#VALUE!</v>
      </c>
      <c r="AJ141" s="74" t="e">
        <f>SUMIFS([1]Input!$M:$M,[1]Input!$A:$A,[1]Comparação!$AH$1,[1]Input!$E:$E,[1]Comparação!$AH$118,[1]Input!$F:$F,[1]Comparação!AH141)</f>
        <v>#VALUE!</v>
      </c>
      <c r="AK141" s="73" t="e">
        <f t="shared" si="52"/>
        <v>#VALUE!</v>
      </c>
      <c r="AL141" s="70" t="s">
        <v>43</v>
      </c>
      <c r="AM141" s="71" t="e">
        <f>SUMIFS([1]Input!$AC:$AC,[1]Input!$A:$A,[1]Comparação!$AL$1,[1]Input!$E:$E,[1]Comparação!$AL$118,[1]Input!$F:$F,[1]Comparação!AL141)</f>
        <v>#VALUE!</v>
      </c>
      <c r="AN141" s="74" t="e">
        <f>SUMIFS([1]Input!$M:$M,[1]Input!$A:$A,[1]Comparação!$AL$1,[1]Input!$E:$E,[1]Comparação!$AL$118,[1]Input!$F:$F,[1]Comparação!AL141)</f>
        <v>#VALUE!</v>
      </c>
      <c r="AO141" s="73" t="e">
        <f t="shared" si="53"/>
        <v>#VALUE!</v>
      </c>
      <c r="AP141" s="70" t="s">
        <v>43</v>
      </c>
      <c r="AQ141" s="71" t="e">
        <f>SUMIFS([1]Input!$AC:$AC,[1]Input!$A:$A,[1]Comparação!$AP$1,[1]Input!$E:$E,[1]Comparação!$AP$118,[1]Input!$F:$F,[1]Comparação!AP141)</f>
        <v>#VALUE!</v>
      </c>
      <c r="AR141" s="74" t="e">
        <f>SUMIFS([1]Input!$M:$M,[1]Input!$A:$A,[1]Comparação!$AP$1,[1]Input!$E:$E,[1]Comparação!$AP$118,[1]Input!$F:$F,[1]Comparação!AP141)</f>
        <v>#VALUE!</v>
      </c>
      <c r="AS141" s="73" t="e">
        <f t="shared" si="54"/>
        <v>#VALUE!</v>
      </c>
      <c r="AT141" s="70" t="s">
        <v>43</v>
      </c>
      <c r="AU141" s="71" t="e">
        <f>SUMIFS([1]Input!$AC:$AC,[1]Input!$A:$A,[1]Comparação!$AT$1,[1]Input!$E:$E,[1]Comparação!$AT$118,[1]Input!$F:$F,[1]Comparação!AT141)</f>
        <v>#VALUE!</v>
      </c>
      <c r="AV141" s="74" t="e">
        <f>SUMIFS([1]Input!$M:$M,[1]Input!$A:$A,[1]Comparação!$AT$1,[1]Input!$E:$E,[1]Comparação!$AT$118,[1]Input!$F:$F,[1]Comparação!AT141)</f>
        <v>#VALUE!</v>
      </c>
      <c r="AW141" s="73" t="e">
        <f t="shared" si="55"/>
        <v>#VALUE!</v>
      </c>
      <c r="AY141" s="70" t="s">
        <v>43</v>
      </c>
      <c r="AZ141" s="68" t="e">
        <f t="shared" si="45"/>
        <v>#DIV/0!</v>
      </c>
      <c r="BA141" s="68" t="e">
        <f t="shared" si="42"/>
        <v>#VALUE!</v>
      </c>
      <c r="BB141" s="68" t="e">
        <f t="shared" si="43"/>
        <v>#VALUE!</v>
      </c>
      <c r="BC141" s="69" t="e">
        <f t="shared" si="44"/>
        <v>#VALUE!</v>
      </c>
    </row>
    <row r="142" spans="2:55" hidden="1" outlineLevel="1" x14ac:dyDescent="0.3">
      <c r="B142" s="70" t="s">
        <v>38</v>
      </c>
      <c r="C142" s="71">
        <f>SUMIFS(Input!$AA:$AA,Input!$A:$A,Comparação!$B$1,Input!$E:$E,$B$118,Input!$F:$F,Comparação!B142)</f>
        <v>0</v>
      </c>
      <c r="D142" s="72">
        <f>SUMIFS(Input!$K:$K,Input!$A:$A,Comparação!$B$1,Input!$E:$E,$B$118,Input!$F:$F,B142)</f>
        <v>0</v>
      </c>
      <c r="E142" s="73" t="str">
        <f t="shared" si="56"/>
        <v/>
      </c>
      <c r="F142" s="70" t="s">
        <v>38</v>
      </c>
      <c r="G142" s="71">
        <f>SUMIFS(Input!$AA:$AA,Input!$A:$A,$F$1,Input!$E:$E,$F$118,Input!$F:$F,Comparação!F142)</f>
        <v>0</v>
      </c>
      <c r="H142" s="74">
        <f>SUMIFS(Input!$K:$K,Input!$A:$A,$F$1,Input!$E:$E,$F$118,Input!$F:$F,Comparação!F142)</f>
        <v>0</v>
      </c>
      <c r="I142" s="73" t="str">
        <f t="shared" si="57"/>
        <v/>
      </c>
      <c r="J142" s="70" t="s">
        <v>38</v>
      </c>
      <c r="K142" s="71">
        <f>SUMIFS(Input!$AA:$AA,Input!$A:$A,$J$1,Input!$E:$E,Comparação!$J$118,Input!$F:$F,Comparação!J142)</f>
        <v>0</v>
      </c>
      <c r="L142" s="74">
        <f>SUMIFS(Input!$K:$K,Input!$A:$A,$J$1,Input!$E:$E,$J$118,Input!$F:$F,Comparação!J142)</f>
        <v>0</v>
      </c>
      <c r="M142" s="73" t="str">
        <f t="shared" si="58"/>
        <v/>
      </c>
      <c r="N142" s="70" t="s">
        <v>38</v>
      </c>
      <c r="O142" s="71">
        <f>SUMIFS(Input!$AA:$AA,Input!$A:$A,$N$1,Input!$E:$E,$N$118,Input!$F:$F,Comparação!N142)</f>
        <v>0</v>
      </c>
      <c r="P142" s="74">
        <f>SUMIFS(Input!$K:$K,Input!$A:$A,$N$1,Input!$E:$E,$N$118,Input!$F:$F,Comparação!N142)</f>
        <v>0</v>
      </c>
      <c r="Q142" s="73" t="str">
        <f t="shared" si="59"/>
        <v/>
      </c>
      <c r="R142" s="70" t="s">
        <v>38</v>
      </c>
      <c r="S142" s="71">
        <f>SUMIFS(Input!$AA:$AA,Input!$A:$A,$R$1,Input!$E:$E,Comparação!$R$118,Input!$F:$F,Comparação!R142)</f>
        <v>0</v>
      </c>
      <c r="T142" s="74">
        <f>SUMIFS(Input!$K:$K,Input!$A:$A,$R$1,Input!$E:$E,$R$118,Input!$F:$F,Comparação!R142)</f>
        <v>0</v>
      </c>
      <c r="U142" s="73" t="str">
        <f t="shared" si="60"/>
        <v/>
      </c>
      <c r="V142" s="70" t="s">
        <v>38</v>
      </c>
      <c r="W142" s="71" t="e">
        <f>SUMIFS([1]Input!$AC:$AC,[1]Input!$A:$A,[1]Comparação!$V$1,[1]Input!$E:$E,[1]Comparação!$V$118,[1]Input!$F:$F,[1]Comparação!V142)</f>
        <v>#VALUE!</v>
      </c>
      <c r="X142" s="74" t="e">
        <f>SUMIFS([1]Input!$M:$M,[1]Input!$A:$A,[1]Comparação!$V$1,[1]Input!$E:$E,[1]Comparação!$V$118,[1]Input!$F:$F,[1]Comparação!V142)</f>
        <v>#VALUE!</v>
      </c>
      <c r="Y142" s="73" t="e">
        <f t="shared" si="49"/>
        <v>#VALUE!</v>
      </c>
      <c r="Z142" s="70" t="s">
        <v>38</v>
      </c>
      <c r="AA142" s="71" t="e">
        <f>SUMIFS([1]Input!$AC:$AC,[1]Input!$A:$A,[1]Comparação!$Z$1,[1]Input!$E:$E,[1]Comparação!$Z$118,[1]Input!$F:$F,[1]Comparação!Z142)</f>
        <v>#VALUE!</v>
      </c>
      <c r="AB142" s="74" t="e">
        <f>SUMIFS([1]Input!$M:$M,[1]Input!$A:$A,[1]Comparação!$Z$1,[1]Input!$E:$E,[1]Comparação!$Z$118,[1]Input!$F:$F,[1]Comparação!Z142)</f>
        <v>#VALUE!</v>
      </c>
      <c r="AC142" s="73" t="e">
        <f t="shared" si="50"/>
        <v>#VALUE!</v>
      </c>
      <c r="AD142" s="70" t="s">
        <v>38</v>
      </c>
      <c r="AE142" s="71" t="e">
        <f>SUMIFS([1]Input!$AC:$AC,[1]Input!$A:$A,[1]Comparação!$AD$1,[1]Input!$E:$E,[1]Comparação!$AD$118,[1]Input!$F:$F,[1]Comparação!AD142)</f>
        <v>#VALUE!</v>
      </c>
      <c r="AF142" s="74" t="e">
        <f>SUMIFS([1]Input!$M:$M,[1]Input!$A:$A,[1]Comparação!$AD$1,[1]Input!$E:$E,[1]Comparação!$AD$118,[1]Input!$F:$F,[1]Comparação!AD142)</f>
        <v>#VALUE!</v>
      </c>
      <c r="AG142" s="73" t="e">
        <f t="shared" si="51"/>
        <v>#VALUE!</v>
      </c>
      <c r="AH142" s="70" t="s">
        <v>38</v>
      </c>
      <c r="AI142" s="71" t="e">
        <f>SUMIFS([1]Input!$AC:$AC,[1]Input!$A:$A,[1]Comparação!$AH$1,[1]Input!$E:$E,[1]Comparação!$AH$118,[1]Input!$F:$F,[1]Comparação!AH142)</f>
        <v>#VALUE!</v>
      </c>
      <c r="AJ142" s="74" t="e">
        <f>SUMIFS([1]Input!$M:$M,[1]Input!$A:$A,[1]Comparação!$AH$1,[1]Input!$E:$E,[1]Comparação!$AH$118,[1]Input!$F:$F,[1]Comparação!AH142)</f>
        <v>#VALUE!</v>
      </c>
      <c r="AK142" s="73" t="e">
        <f t="shared" si="52"/>
        <v>#VALUE!</v>
      </c>
      <c r="AL142" s="70" t="s">
        <v>38</v>
      </c>
      <c r="AM142" s="71" t="e">
        <f>SUMIFS([1]Input!$AC:$AC,[1]Input!$A:$A,[1]Comparação!$AL$1,[1]Input!$E:$E,[1]Comparação!$AL$118,[1]Input!$F:$F,[1]Comparação!AL142)</f>
        <v>#VALUE!</v>
      </c>
      <c r="AN142" s="74" t="e">
        <f>SUMIFS([1]Input!$M:$M,[1]Input!$A:$A,[1]Comparação!$AL$1,[1]Input!$E:$E,[1]Comparação!$AL$118,[1]Input!$F:$F,[1]Comparação!AL142)</f>
        <v>#VALUE!</v>
      </c>
      <c r="AO142" s="73" t="e">
        <f t="shared" si="53"/>
        <v>#VALUE!</v>
      </c>
      <c r="AP142" s="70" t="s">
        <v>38</v>
      </c>
      <c r="AQ142" s="71" t="e">
        <f>SUMIFS([1]Input!$AC:$AC,[1]Input!$A:$A,[1]Comparação!$AP$1,[1]Input!$E:$E,[1]Comparação!$AP$118,[1]Input!$F:$F,[1]Comparação!AP142)</f>
        <v>#VALUE!</v>
      </c>
      <c r="AR142" s="74" t="e">
        <f>SUMIFS([1]Input!$M:$M,[1]Input!$A:$A,[1]Comparação!$AP$1,[1]Input!$E:$E,[1]Comparação!$AP$118,[1]Input!$F:$F,[1]Comparação!AP142)</f>
        <v>#VALUE!</v>
      </c>
      <c r="AS142" s="73" t="e">
        <f t="shared" si="54"/>
        <v>#VALUE!</v>
      </c>
      <c r="AT142" s="70" t="s">
        <v>38</v>
      </c>
      <c r="AU142" s="71" t="e">
        <f>SUMIFS([1]Input!$AC:$AC,[1]Input!$A:$A,[1]Comparação!$AT$1,[1]Input!$E:$E,[1]Comparação!$AT$118,[1]Input!$F:$F,[1]Comparação!AT142)</f>
        <v>#VALUE!</v>
      </c>
      <c r="AV142" s="74" t="e">
        <f>SUMIFS([1]Input!$M:$M,[1]Input!$A:$A,[1]Comparação!$AT$1,[1]Input!$E:$E,[1]Comparação!$AT$118,[1]Input!$F:$F,[1]Comparação!AT142)</f>
        <v>#VALUE!</v>
      </c>
      <c r="AW142" s="73" t="e">
        <f t="shared" si="55"/>
        <v>#VALUE!</v>
      </c>
      <c r="AY142" s="70" t="s">
        <v>38</v>
      </c>
      <c r="AZ142" s="68" t="e">
        <f t="shared" si="45"/>
        <v>#DIV/0!</v>
      </c>
      <c r="BA142" s="68" t="e">
        <f t="shared" si="42"/>
        <v>#VALUE!</v>
      </c>
      <c r="BB142" s="68" t="e">
        <f t="shared" si="43"/>
        <v>#VALUE!</v>
      </c>
      <c r="BC142" s="69" t="e">
        <f t="shared" si="44"/>
        <v>#VALUE!</v>
      </c>
    </row>
    <row r="143" spans="2:55" hidden="1" outlineLevel="1" x14ac:dyDescent="0.3">
      <c r="B143" s="70" t="s">
        <v>52</v>
      </c>
      <c r="C143" s="71">
        <f>SUMIFS(Input!$AA:$AA,Input!$A:$A,Comparação!$B$1,Input!$E:$E,$B$118,Input!$F:$F,Comparação!B143)</f>
        <v>0</v>
      </c>
      <c r="D143" s="72">
        <f>SUMIFS(Input!$K:$K,Input!$A:$A,Comparação!$B$1,Input!$E:$E,$B$118,Input!$F:$F,B143)</f>
        <v>0</v>
      </c>
      <c r="E143" s="73" t="str">
        <f t="shared" si="56"/>
        <v/>
      </c>
      <c r="F143" s="70" t="s">
        <v>52</v>
      </c>
      <c r="G143" s="71">
        <f>SUMIFS(Input!$AA:$AA,Input!$A:$A,$F$1,Input!$E:$E,$F$118,Input!$F:$F,Comparação!F143)</f>
        <v>0</v>
      </c>
      <c r="H143" s="74">
        <f>SUMIFS(Input!$K:$K,Input!$A:$A,$F$1,Input!$E:$E,$F$118,Input!$F:$F,Comparação!F143)</f>
        <v>0</v>
      </c>
      <c r="I143" s="73" t="str">
        <f t="shared" si="57"/>
        <v/>
      </c>
      <c r="J143" s="70" t="s">
        <v>52</v>
      </c>
      <c r="K143" s="71">
        <f>SUMIFS(Input!$AA:$AA,Input!$A:$A,$J$1,Input!$E:$E,Comparação!$J$118,Input!$F:$F,Comparação!J143)</f>
        <v>0</v>
      </c>
      <c r="L143" s="74">
        <f>SUMIFS(Input!$K:$K,Input!$A:$A,$J$1,Input!$E:$E,$J$118,Input!$F:$F,Comparação!J143)</f>
        <v>0</v>
      </c>
      <c r="M143" s="73" t="str">
        <f t="shared" si="58"/>
        <v/>
      </c>
      <c r="N143" s="70" t="s">
        <v>52</v>
      </c>
      <c r="O143" s="71">
        <f>SUMIFS(Input!$AA:$AA,Input!$A:$A,$N$1,Input!$E:$E,$N$118,Input!$F:$F,Comparação!N143)</f>
        <v>0</v>
      </c>
      <c r="P143" s="74">
        <f>SUMIFS(Input!$K:$K,Input!$A:$A,$N$1,Input!$E:$E,$N$118,Input!$F:$F,Comparação!N143)</f>
        <v>0</v>
      </c>
      <c r="Q143" s="73" t="str">
        <f t="shared" si="59"/>
        <v/>
      </c>
      <c r="R143" s="70" t="s">
        <v>52</v>
      </c>
      <c r="S143" s="71">
        <f>SUMIFS(Input!$AA:$AA,Input!$A:$A,$R$1,Input!$E:$E,Comparação!$R$118,Input!$F:$F,Comparação!R143)</f>
        <v>0</v>
      </c>
      <c r="T143" s="74">
        <f>SUMIFS(Input!$K:$K,Input!$A:$A,$R$1,Input!$E:$E,$R$118,Input!$F:$F,Comparação!R143)</f>
        <v>0</v>
      </c>
      <c r="U143" s="73" t="str">
        <f t="shared" si="60"/>
        <v/>
      </c>
      <c r="V143" s="70" t="s">
        <v>52</v>
      </c>
      <c r="W143" s="71" t="e">
        <f>SUMIFS([1]Input!$AC:$AC,[1]Input!$A:$A,[1]Comparação!$V$1,[1]Input!$E:$E,[1]Comparação!$V$118,[1]Input!$F:$F,[1]Comparação!V143)</f>
        <v>#VALUE!</v>
      </c>
      <c r="X143" s="74" t="e">
        <f>SUMIFS([1]Input!$M:$M,[1]Input!$A:$A,[1]Comparação!$V$1,[1]Input!$E:$E,[1]Comparação!$V$118,[1]Input!$F:$F,[1]Comparação!V143)</f>
        <v>#VALUE!</v>
      </c>
      <c r="Y143" s="73" t="e">
        <f t="shared" si="49"/>
        <v>#VALUE!</v>
      </c>
      <c r="Z143" s="70" t="s">
        <v>52</v>
      </c>
      <c r="AA143" s="71" t="e">
        <f>SUMIFS([1]Input!$AC:$AC,[1]Input!$A:$A,[1]Comparação!$Z$1,[1]Input!$E:$E,[1]Comparação!$Z$118,[1]Input!$F:$F,[1]Comparação!Z143)</f>
        <v>#VALUE!</v>
      </c>
      <c r="AB143" s="74" t="e">
        <f>SUMIFS([1]Input!$M:$M,[1]Input!$A:$A,[1]Comparação!$Z$1,[1]Input!$E:$E,[1]Comparação!$Z$118,[1]Input!$F:$F,[1]Comparação!Z143)</f>
        <v>#VALUE!</v>
      </c>
      <c r="AC143" s="73" t="e">
        <f t="shared" si="50"/>
        <v>#VALUE!</v>
      </c>
      <c r="AD143" s="70" t="s">
        <v>52</v>
      </c>
      <c r="AE143" s="71" t="e">
        <f>SUMIFS([1]Input!$AC:$AC,[1]Input!$A:$A,[1]Comparação!$AD$1,[1]Input!$E:$E,[1]Comparação!$AD$118,[1]Input!$F:$F,[1]Comparação!AD143)</f>
        <v>#VALUE!</v>
      </c>
      <c r="AF143" s="74" t="e">
        <f>SUMIFS([1]Input!$M:$M,[1]Input!$A:$A,[1]Comparação!$AD$1,[1]Input!$E:$E,[1]Comparação!$AD$118,[1]Input!$F:$F,[1]Comparação!AD143)</f>
        <v>#VALUE!</v>
      </c>
      <c r="AG143" s="73" t="e">
        <f t="shared" si="51"/>
        <v>#VALUE!</v>
      </c>
      <c r="AH143" s="70" t="s">
        <v>52</v>
      </c>
      <c r="AI143" s="71" t="e">
        <f>SUMIFS([1]Input!$AC:$AC,[1]Input!$A:$A,[1]Comparação!$AH$1,[1]Input!$E:$E,[1]Comparação!$AH$118,[1]Input!$F:$F,[1]Comparação!AH143)</f>
        <v>#VALUE!</v>
      </c>
      <c r="AJ143" s="74" t="e">
        <f>SUMIFS([1]Input!$M:$M,[1]Input!$A:$A,[1]Comparação!$AH$1,[1]Input!$E:$E,[1]Comparação!$AH$118,[1]Input!$F:$F,[1]Comparação!AH143)</f>
        <v>#VALUE!</v>
      </c>
      <c r="AK143" s="73" t="e">
        <f t="shared" si="52"/>
        <v>#VALUE!</v>
      </c>
      <c r="AL143" s="70" t="s">
        <v>52</v>
      </c>
      <c r="AM143" s="71" t="e">
        <f>SUMIFS([1]Input!$AC:$AC,[1]Input!$A:$A,[1]Comparação!$AL$1,[1]Input!$E:$E,[1]Comparação!$AL$118,[1]Input!$F:$F,[1]Comparação!AL143)</f>
        <v>#VALUE!</v>
      </c>
      <c r="AN143" s="74" t="e">
        <f>SUMIFS([1]Input!$M:$M,[1]Input!$A:$A,[1]Comparação!$AL$1,[1]Input!$E:$E,[1]Comparação!$AL$118,[1]Input!$F:$F,[1]Comparação!AL143)</f>
        <v>#VALUE!</v>
      </c>
      <c r="AO143" s="73" t="e">
        <f t="shared" si="53"/>
        <v>#VALUE!</v>
      </c>
      <c r="AP143" s="70" t="s">
        <v>52</v>
      </c>
      <c r="AQ143" s="71" t="e">
        <f>SUMIFS([1]Input!$AC:$AC,[1]Input!$A:$A,[1]Comparação!$AP$1,[1]Input!$E:$E,[1]Comparação!$AP$118,[1]Input!$F:$F,[1]Comparação!AP143)</f>
        <v>#VALUE!</v>
      </c>
      <c r="AR143" s="74" t="e">
        <f>SUMIFS([1]Input!$M:$M,[1]Input!$A:$A,[1]Comparação!$AP$1,[1]Input!$E:$E,[1]Comparação!$AP$118,[1]Input!$F:$F,[1]Comparação!AP143)</f>
        <v>#VALUE!</v>
      </c>
      <c r="AS143" s="73" t="e">
        <f t="shared" si="54"/>
        <v>#VALUE!</v>
      </c>
      <c r="AT143" s="70" t="s">
        <v>52</v>
      </c>
      <c r="AU143" s="71" t="e">
        <f>SUMIFS([1]Input!$AC:$AC,[1]Input!$A:$A,[1]Comparação!$AT$1,[1]Input!$E:$E,[1]Comparação!$AT$118,[1]Input!$F:$F,[1]Comparação!AT143)</f>
        <v>#VALUE!</v>
      </c>
      <c r="AV143" s="74" t="e">
        <f>SUMIFS([1]Input!$M:$M,[1]Input!$A:$A,[1]Comparação!$AT$1,[1]Input!$E:$E,[1]Comparação!$AT$118,[1]Input!$F:$F,[1]Comparação!AT143)</f>
        <v>#VALUE!</v>
      </c>
      <c r="AW143" s="73" t="e">
        <f t="shared" si="55"/>
        <v>#VALUE!</v>
      </c>
      <c r="AY143" s="70" t="s">
        <v>52</v>
      </c>
      <c r="AZ143" s="68" t="e">
        <f t="shared" si="45"/>
        <v>#DIV/0!</v>
      </c>
      <c r="BA143" s="68" t="e">
        <f t="shared" si="42"/>
        <v>#VALUE!</v>
      </c>
      <c r="BB143" s="68" t="e">
        <f t="shared" si="43"/>
        <v>#VALUE!</v>
      </c>
      <c r="BC143" s="69" t="e">
        <f t="shared" si="44"/>
        <v>#VALUE!</v>
      </c>
    </row>
    <row r="144" spans="2:55" hidden="1" outlineLevel="1" x14ac:dyDescent="0.3">
      <c r="B144" s="70" t="s">
        <v>23</v>
      </c>
      <c r="C144" s="71">
        <f>SUMIFS(Input!$AA:$AA,Input!$A:$A,Comparação!$B$1,Input!$E:$E,$B$118,Input!$F:$F,Comparação!B144)</f>
        <v>0</v>
      </c>
      <c r="D144" s="72">
        <f>SUMIFS(Input!$K:$K,Input!$A:$A,Comparação!$B$1,Input!$E:$E,$B$118,Input!$F:$F,B144)</f>
        <v>0</v>
      </c>
      <c r="E144" s="73" t="str">
        <f t="shared" si="56"/>
        <v/>
      </c>
      <c r="F144" s="70" t="s">
        <v>23</v>
      </c>
      <c r="G144" s="71">
        <f>SUMIFS(Input!$AA:$AA,Input!$A:$A,$F$1,Input!$E:$E,$F$118,Input!$F:$F,Comparação!F144)</f>
        <v>0</v>
      </c>
      <c r="H144" s="74">
        <f>SUMIFS(Input!$K:$K,Input!$A:$A,$F$1,Input!$E:$E,$F$118,Input!$F:$F,Comparação!F144)</f>
        <v>0</v>
      </c>
      <c r="I144" s="73" t="str">
        <f t="shared" si="57"/>
        <v/>
      </c>
      <c r="J144" s="70" t="s">
        <v>23</v>
      </c>
      <c r="K144" s="71">
        <f>SUMIFS(Input!$AA:$AA,Input!$A:$A,$J$1,Input!$E:$E,Comparação!$J$118,Input!$F:$F,Comparação!J144)</f>
        <v>0</v>
      </c>
      <c r="L144" s="74">
        <f>SUMIFS(Input!$K:$K,Input!$A:$A,$J$1,Input!$E:$E,$J$118,Input!$F:$F,Comparação!J144)</f>
        <v>0</v>
      </c>
      <c r="M144" s="73" t="str">
        <f t="shared" si="58"/>
        <v/>
      </c>
      <c r="N144" s="70" t="s">
        <v>23</v>
      </c>
      <c r="O144" s="71">
        <f>SUMIFS(Input!$AA:$AA,Input!$A:$A,$N$1,Input!$E:$E,$N$118,Input!$F:$F,Comparação!N144)</f>
        <v>0</v>
      </c>
      <c r="P144" s="74">
        <f>SUMIFS(Input!$K:$K,Input!$A:$A,$N$1,Input!$E:$E,$N$118,Input!$F:$F,Comparação!N144)</f>
        <v>0</v>
      </c>
      <c r="Q144" s="73" t="str">
        <f t="shared" si="59"/>
        <v/>
      </c>
      <c r="R144" s="70" t="s">
        <v>23</v>
      </c>
      <c r="S144" s="71">
        <f>SUMIFS(Input!$AA:$AA,Input!$A:$A,$R$1,Input!$E:$E,Comparação!$R$118,Input!$F:$F,Comparação!R144)</f>
        <v>0</v>
      </c>
      <c r="T144" s="74">
        <f>SUMIFS(Input!$K:$K,Input!$A:$A,$R$1,Input!$E:$E,$R$118,Input!$F:$F,Comparação!R144)</f>
        <v>0</v>
      </c>
      <c r="U144" s="73" t="str">
        <f t="shared" si="60"/>
        <v/>
      </c>
      <c r="V144" s="70" t="s">
        <v>23</v>
      </c>
      <c r="W144" s="71" t="e">
        <f>SUMIFS([1]Input!$AC:$AC,[1]Input!$A:$A,[1]Comparação!$V$1,[1]Input!$E:$E,[1]Comparação!$V$118,[1]Input!$F:$F,[1]Comparação!V144)</f>
        <v>#VALUE!</v>
      </c>
      <c r="X144" s="74" t="e">
        <f>SUMIFS([1]Input!$M:$M,[1]Input!$A:$A,[1]Comparação!$V$1,[1]Input!$E:$E,[1]Comparação!$V$118,[1]Input!$F:$F,[1]Comparação!V144)</f>
        <v>#VALUE!</v>
      </c>
      <c r="Y144" s="73" t="e">
        <f t="shared" si="49"/>
        <v>#VALUE!</v>
      </c>
      <c r="Z144" s="70" t="s">
        <v>23</v>
      </c>
      <c r="AA144" s="71" t="e">
        <f>SUMIFS([1]Input!$AC:$AC,[1]Input!$A:$A,[1]Comparação!$Z$1,[1]Input!$E:$E,[1]Comparação!$Z$118,[1]Input!$F:$F,[1]Comparação!Z144)</f>
        <v>#VALUE!</v>
      </c>
      <c r="AB144" s="74" t="e">
        <f>SUMIFS([1]Input!$M:$M,[1]Input!$A:$A,[1]Comparação!$Z$1,[1]Input!$E:$E,[1]Comparação!$Z$118,[1]Input!$F:$F,[1]Comparação!Z144)</f>
        <v>#VALUE!</v>
      </c>
      <c r="AC144" s="73" t="e">
        <f t="shared" si="50"/>
        <v>#VALUE!</v>
      </c>
      <c r="AD144" s="70" t="s">
        <v>23</v>
      </c>
      <c r="AE144" s="71" t="e">
        <f>SUMIFS([1]Input!$AC:$AC,[1]Input!$A:$A,[1]Comparação!$AD$1,[1]Input!$E:$E,[1]Comparação!$AD$118,[1]Input!$F:$F,[1]Comparação!AD144)</f>
        <v>#VALUE!</v>
      </c>
      <c r="AF144" s="74" t="e">
        <f>SUMIFS([1]Input!$M:$M,[1]Input!$A:$A,[1]Comparação!$AD$1,[1]Input!$E:$E,[1]Comparação!$AD$118,[1]Input!$F:$F,[1]Comparação!AD144)</f>
        <v>#VALUE!</v>
      </c>
      <c r="AG144" s="73" t="e">
        <f t="shared" si="51"/>
        <v>#VALUE!</v>
      </c>
      <c r="AH144" s="70" t="s">
        <v>23</v>
      </c>
      <c r="AI144" s="71" t="e">
        <f>SUMIFS([1]Input!$AC:$AC,[1]Input!$A:$A,[1]Comparação!$AH$1,[1]Input!$E:$E,[1]Comparação!$AH$118,[1]Input!$F:$F,[1]Comparação!AH144)</f>
        <v>#VALUE!</v>
      </c>
      <c r="AJ144" s="74" t="e">
        <f>SUMIFS([1]Input!$M:$M,[1]Input!$A:$A,[1]Comparação!$AH$1,[1]Input!$E:$E,[1]Comparação!$AH$118,[1]Input!$F:$F,[1]Comparação!AH144)</f>
        <v>#VALUE!</v>
      </c>
      <c r="AK144" s="73" t="e">
        <f t="shared" si="52"/>
        <v>#VALUE!</v>
      </c>
      <c r="AL144" s="70" t="s">
        <v>23</v>
      </c>
      <c r="AM144" s="71" t="e">
        <f>SUMIFS([1]Input!$AC:$AC,[1]Input!$A:$A,[1]Comparação!$AL$1,[1]Input!$E:$E,[1]Comparação!$AL$118,[1]Input!$F:$F,[1]Comparação!AL144)</f>
        <v>#VALUE!</v>
      </c>
      <c r="AN144" s="74" t="e">
        <f>SUMIFS([1]Input!$M:$M,[1]Input!$A:$A,[1]Comparação!$AL$1,[1]Input!$E:$E,[1]Comparação!$AL$118,[1]Input!$F:$F,[1]Comparação!AL144)</f>
        <v>#VALUE!</v>
      </c>
      <c r="AO144" s="73" t="e">
        <f t="shared" si="53"/>
        <v>#VALUE!</v>
      </c>
      <c r="AP144" s="70" t="s">
        <v>23</v>
      </c>
      <c r="AQ144" s="71" t="e">
        <f>SUMIFS([1]Input!$AC:$AC,[1]Input!$A:$A,[1]Comparação!$AP$1,[1]Input!$E:$E,[1]Comparação!$AP$118,[1]Input!$F:$F,[1]Comparação!AP144)</f>
        <v>#VALUE!</v>
      </c>
      <c r="AR144" s="74" t="e">
        <f>SUMIFS([1]Input!$M:$M,[1]Input!$A:$A,[1]Comparação!$AP$1,[1]Input!$E:$E,[1]Comparação!$AP$118,[1]Input!$F:$F,[1]Comparação!AP144)</f>
        <v>#VALUE!</v>
      </c>
      <c r="AS144" s="73" t="e">
        <f t="shared" si="54"/>
        <v>#VALUE!</v>
      </c>
      <c r="AT144" s="70" t="s">
        <v>23</v>
      </c>
      <c r="AU144" s="71" t="e">
        <f>SUMIFS([1]Input!$AC:$AC,[1]Input!$A:$A,[1]Comparação!$AT$1,[1]Input!$E:$E,[1]Comparação!$AT$118,[1]Input!$F:$F,[1]Comparação!AT144)</f>
        <v>#VALUE!</v>
      </c>
      <c r="AV144" s="74" t="e">
        <f>SUMIFS([1]Input!$M:$M,[1]Input!$A:$A,[1]Comparação!$AT$1,[1]Input!$E:$E,[1]Comparação!$AT$118,[1]Input!$F:$F,[1]Comparação!AT144)</f>
        <v>#VALUE!</v>
      </c>
      <c r="AW144" s="73" t="e">
        <f t="shared" si="55"/>
        <v>#VALUE!</v>
      </c>
      <c r="AY144" s="70" t="s">
        <v>23</v>
      </c>
      <c r="AZ144" s="68" t="e">
        <f t="shared" si="45"/>
        <v>#DIV/0!</v>
      </c>
      <c r="BA144" s="68" t="e">
        <f t="shared" si="42"/>
        <v>#VALUE!</v>
      </c>
      <c r="BB144" s="68" t="e">
        <f t="shared" si="43"/>
        <v>#VALUE!</v>
      </c>
      <c r="BC144" s="69" t="e">
        <f t="shared" si="44"/>
        <v>#VALUE!</v>
      </c>
    </row>
    <row r="145" spans="2:55" hidden="1" outlineLevel="1" x14ac:dyDescent="0.3">
      <c r="B145" s="70" t="s">
        <v>24</v>
      </c>
      <c r="C145" s="71">
        <f>SUMIFS(Input!$AA:$AA,Input!$A:$A,Comparação!$B$1,Input!$E:$E,$B$118,Input!$F:$F,Comparação!B145)</f>
        <v>0</v>
      </c>
      <c r="D145" s="72">
        <f>SUMIFS(Input!$K:$K,Input!$A:$A,Comparação!$B$1,Input!$E:$E,$B$118,Input!$F:$F,B145)</f>
        <v>0</v>
      </c>
      <c r="E145" s="73" t="str">
        <f t="shared" si="56"/>
        <v/>
      </c>
      <c r="F145" s="70" t="s">
        <v>24</v>
      </c>
      <c r="G145" s="71">
        <f>SUMIFS(Input!$AA:$AA,Input!$A:$A,$F$1,Input!$E:$E,$F$118,Input!$F:$F,Comparação!F145)</f>
        <v>0</v>
      </c>
      <c r="H145" s="74">
        <f>SUMIFS(Input!$K:$K,Input!$A:$A,$F$1,Input!$E:$E,$F$118,Input!$F:$F,Comparação!F145)</f>
        <v>0</v>
      </c>
      <c r="I145" s="73" t="str">
        <f t="shared" si="57"/>
        <v/>
      </c>
      <c r="J145" s="70" t="s">
        <v>24</v>
      </c>
      <c r="K145" s="71">
        <f>SUMIFS(Input!$AA:$AA,Input!$A:$A,$J$1,Input!$E:$E,Comparação!$J$118,Input!$F:$F,Comparação!J145)</f>
        <v>0</v>
      </c>
      <c r="L145" s="74">
        <f>SUMIFS(Input!$K:$K,Input!$A:$A,$J$1,Input!$E:$E,$J$118,Input!$F:$F,Comparação!J145)</f>
        <v>0</v>
      </c>
      <c r="M145" s="73" t="str">
        <f t="shared" si="58"/>
        <v/>
      </c>
      <c r="N145" s="70" t="s">
        <v>24</v>
      </c>
      <c r="O145" s="71">
        <f>SUMIFS(Input!$AA:$AA,Input!$A:$A,$N$1,Input!$E:$E,$N$118,Input!$F:$F,Comparação!N145)</f>
        <v>0</v>
      </c>
      <c r="P145" s="74">
        <f>SUMIFS(Input!$K:$K,Input!$A:$A,$N$1,Input!$E:$E,$N$118,Input!$F:$F,Comparação!N145)</f>
        <v>0</v>
      </c>
      <c r="Q145" s="73" t="str">
        <f t="shared" si="59"/>
        <v/>
      </c>
      <c r="R145" s="70" t="s">
        <v>24</v>
      </c>
      <c r="S145" s="71">
        <f>SUMIFS(Input!$AA:$AA,Input!$A:$A,$R$1,Input!$E:$E,Comparação!$R$118,Input!$F:$F,Comparação!R145)</f>
        <v>0</v>
      </c>
      <c r="T145" s="74">
        <f>SUMIFS(Input!$K:$K,Input!$A:$A,$R$1,Input!$E:$E,$R$118,Input!$F:$F,Comparação!R145)</f>
        <v>0</v>
      </c>
      <c r="U145" s="73" t="str">
        <f t="shared" si="60"/>
        <v/>
      </c>
      <c r="V145" s="70" t="s">
        <v>24</v>
      </c>
      <c r="W145" s="71" t="e">
        <f>SUMIFS([1]Input!$AC:$AC,[1]Input!$A:$A,[1]Comparação!$V$1,[1]Input!$E:$E,[1]Comparação!$V$118,[1]Input!$F:$F,[1]Comparação!V145)</f>
        <v>#VALUE!</v>
      </c>
      <c r="X145" s="74" t="e">
        <f>SUMIFS([1]Input!$M:$M,[1]Input!$A:$A,[1]Comparação!$V$1,[1]Input!$E:$E,[1]Comparação!$V$118,[1]Input!$F:$F,[1]Comparação!V145)</f>
        <v>#VALUE!</v>
      </c>
      <c r="Y145" s="73" t="e">
        <f t="shared" si="49"/>
        <v>#VALUE!</v>
      </c>
      <c r="Z145" s="70" t="s">
        <v>24</v>
      </c>
      <c r="AA145" s="71" t="e">
        <f>SUMIFS([1]Input!$AC:$AC,[1]Input!$A:$A,[1]Comparação!$Z$1,[1]Input!$E:$E,[1]Comparação!$Z$118,[1]Input!$F:$F,[1]Comparação!Z145)</f>
        <v>#VALUE!</v>
      </c>
      <c r="AB145" s="74" t="e">
        <f>SUMIFS([1]Input!$M:$M,[1]Input!$A:$A,[1]Comparação!$Z$1,[1]Input!$E:$E,[1]Comparação!$Z$118,[1]Input!$F:$F,[1]Comparação!Z145)</f>
        <v>#VALUE!</v>
      </c>
      <c r="AC145" s="73" t="e">
        <f t="shared" si="50"/>
        <v>#VALUE!</v>
      </c>
      <c r="AD145" s="70" t="s">
        <v>24</v>
      </c>
      <c r="AE145" s="71" t="e">
        <f>SUMIFS([1]Input!$AC:$AC,[1]Input!$A:$A,[1]Comparação!$AD$1,[1]Input!$E:$E,[1]Comparação!$AD$118,[1]Input!$F:$F,[1]Comparação!AD145)</f>
        <v>#VALUE!</v>
      </c>
      <c r="AF145" s="74" t="e">
        <f>SUMIFS([1]Input!$M:$M,[1]Input!$A:$A,[1]Comparação!$AD$1,[1]Input!$E:$E,[1]Comparação!$AD$118,[1]Input!$F:$F,[1]Comparação!AD145)</f>
        <v>#VALUE!</v>
      </c>
      <c r="AG145" s="73" t="e">
        <f t="shared" si="51"/>
        <v>#VALUE!</v>
      </c>
      <c r="AH145" s="70" t="s">
        <v>24</v>
      </c>
      <c r="AI145" s="71" t="e">
        <f>SUMIFS([1]Input!$AC:$AC,[1]Input!$A:$A,[1]Comparação!$AH$1,[1]Input!$E:$E,[1]Comparação!$AH$118,[1]Input!$F:$F,[1]Comparação!AH145)</f>
        <v>#VALUE!</v>
      </c>
      <c r="AJ145" s="74" t="e">
        <f>SUMIFS([1]Input!$M:$M,[1]Input!$A:$A,[1]Comparação!$AH$1,[1]Input!$E:$E,[1]Comparação!$AH$118,[1]Input!$F:$F,[1]Comparação!AH145)</f>
        <v>#VALUE!</v>
      </c>
      <c r="AK145" s="73" t="e">
        <f t="shared" si="52"/>
        <v>#VALUE!</v>
      </c>
      <c r="AL145" s="70" t="s">
        <v>24</v>
      </c>
      <c r="AM145" s="71" t="e">
        <f>SUMIFS([1]Input!$AC:$AC,[1]Input!$A:$A,[1]Comparação!$AL$1,[1]Input!$E:$E,[1]Comparação!$AL$118,[1]Input!$F:$F,[1]Comparação!AL145)</f>
        <v>#VALUE!</v>
      </c>
      <c r="AN145" s="74" t="e">
        <f>SUMIFS([1]Input!$M:$M,[1]Input!$A:$A,[1]Comparação!$AL$1,[1]Input!$E:$E,[1]Comparação!$AL$118,[1]Input!$F:$F,[1]Comparação!AL145)</f>
        <v>#VALUE!</v>
      </c>
      <c r="AO145" s="73" t="e">
        <f t="shared" si="53"/>
        <v>#VALUE!</v>
      </c>
      <c r="AP145" s="70" t="s">
        <v>24</v>
      </c>
      <c r="AQ145" s="71" t="e">
        <f>SUMIFS([1]Input!$AC:$AC,[1]Input!$A:$A,[1]Comparação!$AP$1,[1]Input!$E:$E,[1]Comparação!$AP$118,[1]Input!$F:$F,[1]Comparação!AP145)</f>
        <v>#VALUE!</v>
      </c>
      <c r="AR145" s="74" t="e">
        <f>SUMIFS([1]Input!$M:$M,[1]Input!$A:$A,[1]Comparação!$AP$1,[1]Input!$E:$E,[1]Comparação!$AP$118,[1]Input!$F:$F,[1]Comparação!AP145)</f>
        <v>#VALUE!</v>
      </c>
      <c r="AS145" s="73" t="e">
        <f t="shared" si="54"/>
        <v>#VALUE!</v>
      </c>
      <c r="AT145" s="70" t="s">
        <v>24</v>
      </c>
      <c r="AU145" s="71" t="e">
        <f>SUMIFS([1]Input!$AC:$AC,[1]Input!$A:$A,[1]Comparação!$AT$1,[1]Input!$E:$E,[1]Comparação!$AT$118,[1]Input!$F:$F,[1]Comparação!AT145)</f>
        <v>#VALUE!</v>
      </c>
      <c r="AV145" s="74" t="e">
        <f>SUMIFS([1]Input!$M:$M,[1]Input!$A:$A,[1]Comparação!$AT$1,[1]Input!$E:$E,[1]Comparação!$AT$118,[1]Input!$F:$F,[1]Comparação!AT145)</f>
        <v>#VALUE!</v>
      </c>
      <c r="AW145" s="73" t="e">
        <f t="shared" si="55"/>
        <v>#VALUE!</v>
      </c>
      <c r="AY145" s="70" t="s">
        <v>24</v>
      </c>
      <c r="AZ145" s="68" t="e">
        <f t="shared" si="45"/>
        <v>#DIV/0!</v>
      </c>
      <c r="BA145" s="68" t="e">
        <f t="shared" si="42"/>
        <v>#VALUE!</v>
      </c>
      <c r="BB145" s="68" t="e">
        <f t="shared" si="43"/>
        <v>#VALUE!</v>
      </c>
      <c r="BC145" s="69" t="e">
        <f t="shared" si="44"/>
        <v>#VALUE!</v>
      </c>
    </row>
    <row r="146" spans="2:55" ht="15" hidden="1" outlineLevel="1" thickBot="1" x14ac:dyDescent="0.35">
      <c r="B146" s="76" t="s">
        <v>40</v>
      </c>
      <c r="C146" s="71">
        <f>SUMIFS(Input!$AA:$AA,Input!$A:$A,Comparação!$B$1,Input!$E:$E,$B$118,Input!$F:$F,Comparação!B146)</f>
        <v>0</v>
      </c>
      <c r="D146" s="72">
        <f>SUMIFS(Input!$K:$K,Input!$A:$A,Comparação!$B$1,Input!$E:$E,$B$118,Input!$F:$F,B146)</f>
        <v>0</v>
      </c>
      <c r="E146" s="77"/>
      <c r="F146" s="76" t="s">
        <v>40</v>
      </c>
      <c r="G146" s="71">
        <f>SUMIFS(Input!$AA:$AA,Input!$A:$A,$F$1,Input!$E:$E,$F$118,Input!$F:$F,Comparação!F146)</f>
        <v>0</v>
      </c>
      <c r="H146" s="74">
        <f>SUMIFS(Input!$K:$K,Input!$A:$A,$F$1,Input!$E:$E,$F$118,Input!$F:$F,Comparação!F146)</f>
        <v>0</v>
      </c>
      <c r="I146" s="77"/>
      <c r="J146" s="76" t="s">
        <v>40</v>
      </c>
      <c r="K146" s="71">
        <f>SUMIFS(Input!$AA:$AA,Input!$A:$A,$J$1,Input!$E:$E,Comparação!$J$118,Input!$F:$F,Comparação!J146)</f>
        <v>0</v>
      </c>
      <c r="L146" s="74">
        <f>SUMIFS(Input!$K:$K,Input!$A:$A,$J$1,Input!$E:$E,$J$118,Input!$F:$F,Comparação!J146)</f>
        <v>0</v>
      </c>
      <c r="M146" s="77"/>
      <c r="N146" s="76" t="s">
        <v>40</v>
      </c>
      <c r="O146" s="71">
        <f>SUMIFS(Input!$AA:$AA,Input!$A:$A,$N$1,Input!$E:$E,$N$118,Input!$F:$F,Comparação!N146)</f>
        <v>0</v>
      </c>
      <c r="P146" s="74">
        <f>SUMIFS(Input!$K:$K,Input!$A:$A,$N$1,Input!$E:$E,$N$118,Input!$F:$F,Comparação!N146)</f>
        <v>0</v>
      </c>
      <c r="Q146" s="77"/>
      <c r="R146" s="76" t="s">
        <v>40</v>
      </c>
      <c r="S146" s="71">
        <f>SUMIFS(Input!$AA:$AA,Input!$A:$A,$R$1,Input!$E:$E,Comparação!$R$118,Input!$F:$F,Comparação!R146)</f>
        <v>0</v>
      </c>
      <c r="T146" s="74">
        <f>SUMIFS(Input!$K:$K,Input!$A:$A,$R$1,Input!$E:$E,$R$118,Input!$F:$F,Comparação!R146)</f>
        <v>0</v>
      </c>
      <c r="U146" s="77"/>
      <c r="V146" s="76" t="s">
        <v>40</v>
      </c>
      <c r="W146" s="71" t="e">
        <f>SUMIFS([1]Input!$AC:$AC,[1]Input!$A:$A,[1]Comparação!$V$1,[1]Input!$E:$E,[1]Comparação!$V$118,[1]Input!$F:$F,[1]Comparação!V146)</f>
        <v>#VALUE!</v>
      </c>
      <c r="X146" s="74" t="e">
        <f>SUMIFS([1]Input!$M:$M,[1]Input!$A:$A,[1]Comparação!$V$1,[1]Input!$E:$E,[1]Comparação!$V$118,[1]Input!$F:$F,[1]Comparação!V146)</f>
        <v>#VALUE!</v>
      </c>
      <c r="Y146" s="77"/>
      <c r="Z146" s="76" t="s">
        <v>40</v>
      </c>
      <c r="AA146" s="71" t="e">
        <f>SUMIFS([1]Input!$AC:$AC,[1]Input!$A:$A,[1]Comparação!$Z$1,[1]Input!$E:$E,[1]Comparação!$Z$118,[1]Input!$F:$F,[1]Comparação!Z146)</f>
        <v>#VALUE!</v>
      </c>
      <c r="AB146" s="74" t="e">
        <f>SUMIFS([1]Input!$M:$M,[1]Input!$A:$A,[1]Comparação!$Z$1,[1]Input!$E:$E,[1]Comparação!$Z$118,[1]Input!$F:$F,[1]Comparação!Z146)</f>
        <v>#VALUE!</v>
      </c>
      <c r="AC146" s="73" t="e">
        <f t="shared" si="50"/>
        <v>#VALUE!</v>
      </c>
      <c r="AD146" s="76" t="s">
        <v>40</v>
      </c>
      <c r="AE146" s="71" t="e">
        <f>SUMIFS([1]Input!$AC:$AC,[1]Input!$A:$A,[1]Comparação!$AD$1,[1]Input!$E:$E,[1]Comparação!$AD$118,[1]Input!$F:$F,[1]Comparação!AD146)</f>
        <v>#VALUE!</v>
      </c>
      <c r="AF146" s="74" t="e">
        <f>SUMIFS([1]Input!$M:$M,[1]Input!$A:$A,[1]Comparação!$AD$1,[1]Input!$E:$E,[1]Comparação!$AD$118,[1]Input!$F:$F,[1]Comparação!AD146)</f>
        <v>#VALUE!</v>
      </c>
      <c r="AG146" s="73" t="e">
        <f t="shared" si="51"/>
        <v>#VALUE!</v>
      </c>
      <c r="AH146" s="76" t="s">
        <v>40</v>
      </c>
      <c r="AI146" s="71" t="e">
        <f>SUMIFS([1]Input!$AC:$AC,[1]Input!$A:$A,[1]Comparação!$AH$1,[1]Input!$E:$E,[1]Comparação!$AH$118,[1]Input!$F:$F,[1]Comparação!AH146)</f>
        <v>#VALUE!</v>
      </c>
      <c r="AJ146" s="74" t="e">
        <f>SUMIFS([1]Input!$M:$M,[1]Input!$A:$A,[1]Comparação!$AH$1,[1]Input!$E:$E,[1]Comparação!$AH$118,[1]Input!$F:$F,[1]Comparação!AH146)</f>
        <v>#VALUE!</v>
      </c>
      <c r="AK146" s="73" t="e">
        <f t="shared" si="52"/>
        <v>#VALUE!</v>
      </c>
      <c r="AL146" s="76" t="s">
        <v>40</v>
      </c>
      <c r="AM146" s="71" t="e">
        <f>SUMIFS([1]Input!$AC:$AC,[1]Input!$A:$A,[1]Comparação!$AL$1,[1]Input!$E:$E,[1]Comparação!$AL$118,[1]Input!$F:$F,[1]Comparação!AL146)</f>
        <v>#VALUE!</v>
      </c>
      <c r="AN146" s="74" t="e">
        <f>SUMIFS([1]Input!$M:$M,[1]Input!$A:$A,[1]Comparação!$AL$1,[1]Input!$E:$E,[1]Comparação!$AL$118,[1]Input!$F:$F,[1]Comparação!AL146)</f>
        <v>#VALUE!</v>
      </c>
      <c r="AO146" s="73" t="e">
        <f t="shared" si="53"/>
        <v>#VALUE!</v>
      </c>
      <c r="AP146" s="76" t="s">
        <v>40</v>
      </c>
      <c r="AQ146" s="71" t="e">
        <f>SUMIFS([1]Input!$AC:$AC,[1]Input!$A:$A,[1]Comparação!$AP$1,[1]Input!$E:$E,[1]Comparação!$AP$118,[1]Input!$F:$F,[1]Comparação!AP146)</f>
        <v>#VALUE!</v>
      </c>
      <c r="AR146" s="74" t="e">
        <f>SUMIFS([1]Input!$M:$M,[1]Input!$A:$A,[1]Comparação!$AP$1,[1]Input!$E:$E,[1]Comparação!$AP$118,[1]Input!$F:$F,[1]Comparação!AP146)</f>
        <v>#VALUE!</v>
      </c>
      <c r="AS146" s="73" t="e">
        <f t="shared" si="54"/>
        <v>#VALUE!</v>
      </c>
      <c r="AT146" s="76" t="s">
        <v>40</v>
      </c>
      <c r="AU146" s="71" t="e">
        <f>SUMIFS([1]Input!$AC:$AC,[1]Input!$A:$A,[1]Comparação!$AT$1,[1]Input!$E:$E,[1]Comparação!$AT$118,[1]Input!$F:$F,[1]Comparação!AT146)</f>
        <v>#VALUE!</v>
      </c>
      <c r="AV146" s="74" t="e">
        <f>SUMIFS([1]Input!$M:$M,[1]Input!$A:$A,[1]Comparação!$AT$1,[1]Input!$E:$E,[1]Comparação!$AT$118,[1]Input!$F:$F,[1]Comparação!AT146)</f>
        <v>#VALUE!</v>
      </c>
      <c r="AW146" s="73" t="e">
        <f t="shared" si="55"/>
        <v>#VALUE!</v>
      </c>
      <c r="AY146" s="76" t="s">
        <v>40</v>
      </c>
      <c r="AZ146" s="68" t="e">
        <f t="shared" si="45"/>
        <v>#DIV/0!</v>
      </c>
      <c r="BA146" s="68" t="e">
        <f t="shared" si="42"/>
        <v>#DIV/0!</v>
      </c>
      <c r="BB146" s="68" t="e">
        <f t="shared" si="43"/>
        <v>#VALUE!</v>
      </c>
      <c r="BC146" s="69" t="e">
        <f t="shared" si="44"/>
        <v>#VALUE!</v>
      </c>
    </row>
    <row r="147" spans="2:55" ht="15" collapsed="1" thickBot="1" x14ac:dyDescent="0.35">
      <c r="B147" s="78" t="s">
        <v>13</v>
      </c>
      <c r="C147" s="79">
        <f>SUMIFS(Input!$AA:$AA,Input!$A:$A,$B$1,Input!$E:$E,Comparação!B147)</f>
        <v>264</v>
      </c>
      <c r="D147" s="80">
        <f>SUMIFS(Input!$K:$K,Input!$A:$A,$B$1,Input!$E:$E,Comparação!B147)</f>
        <v>1124572.98</v>
      </c>
      <c r="E147" s="87">
        <f t="shared" si="48"/>
        <v>4259.7461363636367</v>
      </c>
      <c r="F147" s="78" t="s">
        <v>13</v>
      </c>
      <c r="G147" s="79">
        <f>SUMIFS(Input!$AA:$AA,Input!$A:$A,Comparação!F1,Input!$E:$E,Comparação!F147)</f>
        <v>295</v>
      </c>
      <c r="H147" s="80">
        <f>SUMIFS(Input!$K:$K,Input!$A:$A,Comparação!F1,Input!$E:$E,Comparação!F147)</f>
        <v>1060116.3700000001</v>
      </c>
      <c r="I147" s="81">
        <f>H147/G147</f>
        <v>3593.6148135593226</v>
      </c>
      <c r="J147" s="78" t="s">
        <v>13</v>
      </c>
      <c r="K147" s="79">
        <f>SUMIFS(Input!$AA:$AA,Input!$A:$A,Comparação!J1,Input!$E:$E,Comparação!J147)</f>
        <v>139</v>
      </c>
      <c r="L147" s="80">
        <f>SUMIFS(Input!$K:$K,Input!$A:$A,Comparação!J1,Input!$E:$E,Comparação!J147)</f>
        <v>837582.51</v>
      </c>
      <c r="M147" s="87">
        <f>L147/K147</f>
        <v>6025.7734532374097</v>
      </c>
      <c r="N147" s="78" t="s">
        <v>13</v>
      </c>
      <c r="O147" s="83">
        <f>SUMIFS(Input!$AA:$AA,Input!$A:$A,N1,Input!$E:$E,Comparação!N147)</f>
        <v>269</v>
      </c>
      <c r="P147" s="84">
        <f>SUMIFS(Input!$K:$K,Input!$A:$A,Comparação!N1,Input!$E:$E,Comparação!N147)</f>
        <v>853624.3899999999</v>
      </c>
      <c r="Q147" s="85">
        <f>P147/O147</f>
        <v>3173.3248698884754</v>
      </c>
      <c r="R147" s="86" t="s">
        <v>13</v>
      </c>
      <c r="S147" s="65">
        <f>SUMIFS(Input!$AA:$AA,Input!$A:$A,Comparação!R1,Input!$E:$E,Comparação!R147)</f>
        <v>173</v>
      </c>
      <c r="T147" s="66">
        <f>SUMIFS(Input!$K:$K,Input!$A:$A,Comparação!R1,Input!$E:$E,Comparação!R147)</f>
        <v>780684.11</v>
      </c>
      <c r="U147" s="67">
        <f>T147/S147</f>
        <v>4512.6249132947978</v>
      </c>
      <c r="V147" s="86" t="s">
        <v>13</v>
      </c>
      <c r="W147" s="79" t="e">
        <f>SUMIFS([1]Input!$AC:$AC,[1]Input!$A:$A,[1]Comparação!V1,[1]Input!$E:$E,[1]Comparação!V147)</f>
        <v>#VALUE!</v>
      </c>
      <c r="X147" s="80" t="e">
        <f>SUMIFS([1]Input!$M:$M,[1]Input!$A:$A,[1]Comparação!$V$1,[1]Input!$E:$E,[1]Comparação!V147)</f>
        <v>#VALUE!</v>
      </c>
      <c r="Y147" s="87" t="e">
        <f>X147/W147</f>
        <v>#VALUE!</v>
      </c>
      <c r="Z147" s="86" t="s">
        <v>13</v>
      </c>
      <c r="AA147" s="79" t="e">
        <f>SUMIFS([1]Input!$AC:$AC,[1]Input!$A:$A,[1]Comparação!Z1,[1]Input!$E:$E,[1]Comparação!Z147)</f>
        <v>#VALUE!</v>
      </c>
      <c r="AB147" s="80" t="e">
        <f>SUMIFS([1]Input!$M:$M,[1]Input!$A:$A,[1]Comparação!$Z$1,[1]Input!$E:$E,[1]Comparação!Z147)</f>
        <v>#VALUE!</v>
      </c>
      <c r="AC147" s="87" t="e">
        <f>AB147/AA147</f>
        <v>#VALUE!</v>
      </c>
      <c r="AD147" s="86" t="s">
        <v>13</v>
      </c>
      <c r="AE147" s="79" t="e">
        <f>SUMIFS([1]Input!$AC:$AC,[1]Input!$A:$A,[1]Comparação!AD1,[1]Input!$E:$E,[1]Comparação!AD147)</f>
        <v>#VALUE!</v>
      </c>
      <c r="AF147" s="80" t="e">
        <f>SUMIFS([1]Input!$M:$M,[1]Input!$A:$A,[1]Comparação!$AD$1,[1]Input!$E:$E,[1]Comparação!AD147)</f>
        <v>#VALUE!</v>
      </c>
      <c r="AG147" s="87" t="e">
        <f>AF147/AE147</f>
        <v>#VALUE!</v>
      </c>
      <c r="AH147" s="86" t="s">
        <v>13</v>
      </c>
      <c r="AI147" s="79" t="e">
        <f>SUMIFS([1]Input!$AC:$AC,[1]Input!$A:$A,[1]Comparação!AH1,[1]Input!$E:$E,[1]Comparação!AH147)</f>
        <v>#VALUE!</v>
      </c>
      <c r="AJ147" s="80" t="e">
        <f>SUMIFS([1]Input!$M:$M,[1]Input!$A:$A,[1]Comparação!$AH$1,[1]Input!$E:$E,[1]Comparação!AH147)</f>
        <v>#VALUE!</v>
      </c>
      <c r="AK147" s="87" t="e">
        <f>AJ147/AI147</f>
        <v>#VALUE!</v>
      </c>
      <c r="AL147" s="86" t="s">
        <v>13</v>
      </c>
      <c r="AM147" s="79" t="e">
        <f>SUMIFS([1]Input!$AC:$AC,[1]Input!$A:$A,[1]Comparação!AL1,[1]Input!$E:$E,[1]Comparação!AL147)</f>
        <v>#VALUE!</v>
      </c>
      <c r="AN147" s="80" t="e">
        <f>SUMIFS([1]Input!$M:$M,[1]Input!$A:$A,[1]Comparação!$AL$1,[1]Input!$E:$E,[1]Comparação!AL147)</f>
        <v>#VALUE!</v>
      </c>
      <c r="AO147" s="87" t="e">
        <f>AN147/AM147</f>
        <v>#VALUE!</v>
      </c>
      <c r="AP147" s="86" t="s">
        <v>13</v>
      </c>
      <c r="AQ147" s="79" t="e">
        <f>SUMIFS([1]Input!$AC:$AC,[1]Input!$A:$A,[1]Comparação!AP1,[1]Input!$E:$E,[1]Comparação!AP147)</f>
        <v>#VALUE!</v>
      </c>
      <c r="AR147" s="80" t="e">
        <f>SUMIFS([1]Input!$M:$M,[1]Input!$A:$A,[1]Comparação!$AP$1,[1]Input!$E:$E,[1]Comparação!AP147)</f>
        <v>#VALUE!</v>
      </c>
      <c r="AS147" s="87" t="e">
        <f>AR147/AQ147</f>
        <v>#VALUE!</v>
      </c>
      <c r="AT147" s="86" t="s">
        <v>13</v>
      </c>
      <c r="AU147" s="79" t="e">
        <f>SUMIFS([1]Input!$AC:$AC,[1]Input!$A:$A,[1]Comparação!AT1,[1]Input!$E:$E,[1]Comparação!AT147)</f>
        <v>#VALUE!</v>
      </c>
      <c r="AV147" s="80" t="e">
        <f>SUMIFS([1]Input!$M:$M,[1]Input!$A:$A,[1]Comparação!$AT$1,[1]Input!$E:$E,[1]Comparação!AT147)</f>
        <v>#VALUE!</v>
      </c>
      <c r="AW147" s="87" t="e">
        <f>AV147/AU147</f>
        <v>#VALUE!</v>
      </c>
      <c r="AY147" s="86" t="s">
        <v>13</v>
      </c>
      <c r="AZ147" s="68">
        <f>AVERAGE(E147,I147,M147)</f>
        <v>4626.3781343867895</v>
      </c>
      <c r="BA147" s="68" t="e">
        <f t="shared" si="42"/>
        <v>#VALUE!</v>
      </c>
      <c r="BB147" s="68" t="e">
        <f t="shared" si="43"/>
        <v>#VALUE!</v>
      </c>
      <c r="BC147" s="69" t="e">
        <f t="shared" si="44"/>
        <v>#VALUE!</v>
      </c>
    </row>
    <row r="148" spans="2:55" hidden="1" outlineLevel="1" x14ac:dyDescent="0.3">
      <c r="B148" s="70" t="s">
        <v>31</v>
      </c>
      <c r="C148" s="71">
        <f>SUMIFS(Input!$AA:$AA,Input!$A:$A,Comparação!$B$1,Input!$E:$E,$B$147,Input!$F:$F,Comparação!B148)</f>
        <v>0</v>
      </c>
      <c r="D148" s="72">
        <f>SUMIFS(Input!$K:$K,Input!$A:$A,Comparação!$B$1,Input!$E:$E,$B$147,Input!$F:$F,B148)</f>
        <v>0</v>
      </c>
      <c r="E148" s="73" t="str">
        <f>IF(D148=0,"",D148/C148)</f>
        <v/>
      </c>
      <c r="F148" s="70" t="s">
        <v>31</v>
      </c>
      <c r="G148" s="71">
        <f>SUMIFS(Input!$AA:$AA,Input!$A:$A,$F$1,Input!$E:$E,$F$147,Input!$F:$F,Comparação!F148)</f>
        <v>0</v>
      </c>
      <c r="H148" s="74">
        <f>SUMIFS(Input!$K:$K,Input!$A:$A,$F$1,Input!$E:$E,$F$147,Input!$F:$F,Comparação!F148)</f>
        <v>0</v>
      </c>
      <c r="I148" s="73" t="str">
        <f>IF(H148=0,"",H148/G148)</f>
        <v/>
      </c>
      <c r="J148" s="70" t="s">
        <v>31</v>
      </c>
      <c r="K148" s="71">
        <f>SUMIFS(Input!$AA:$AA,Input!$A:$A,$J$1,Input!$E:$E,Comparação!$J$147,Input!$F:$F,Comparação!J148)</f>
        <v>0</v>
      </c>
      <c r="L148" s="74">
        <f>SUMIFS(Input!$K:$K,Input!$A:$A,$J$1,Input!$E:$E,$J$147,Input!$F:$F,Comparação!J148)</f>
        <v>0</v>
      </c>
      <c r="M148" s="73" t="str">
        <f>IF(L148=0,"",L148/K148)</f>
        <v/>
      </c>
      <c r="N148" s="70" t="s">
        <v>31</v>
      </c>
      <c r="O148" s="71">
        <f>SUMIFS(Input!$AA:$AA,Input!$A:$A,$N$1,Input!$E:$E,$N$147,Input!$F:$F,Comparação!N148)</f>
        <v>0</v>
      </c>
      <c r="P148" s="74">
        <f>SUMIFS(Input!$K:$K,Input!$A:$A,$N$1,Input!$E:$E,$N$147,Input!$F:$F,Comparação!N148)</f>
        <v>0</v>
      </c>
      <c r="Q148" s="73" t="str">
        <f>IF(P148=0,"",P148/O148)</f>
        <v/>
      </c>
      <c r="R148" s="70" t="s">
        <v>31</v>
      </c>
      <c r="S148" s="71">
        <f>SUMIFS(Input!$AA:$AA,Input!$A:$A,$R$1,Input!$E:$E,Comparação!$R$147,Input!$F:$F,Comparação!R148)</f>
        <v>0</v>
      </c>
      <c r="T148" s="74">
        <f>SUMIFS(Input!$K:$K,Input!$A:$A,$R$1,Input!$E:$E,$R$147,Input!$F:$F,Comparação!R148)</f>
        <v>0</v>
      </c>
      <c r="U148" s="73" t="str">
        <f>IF(T148=0,"",T148/S148)</f>
        <v/>
      </c>
      <c r="V148" s="70" t="s">
        <v>31</v>
      </c>
      <c r="W148" s="71" t="e">
        <f>SUMIFS([1]Input!$AC:$AC,[1]Input!$A:$A,[1]Comparação!$V$1,[1]Input!$E:$E,[1]Comparação!$V$147,[1]Input!$F:$F,[1]Comparação!V148)</f>
        <v>#VALUE!</v>
      </c>
      <c r="X148" s="74" t="e">
        <f>SUMIFS([1]Input!$M:$M,[1]Input!$A:$A,[1]Comparação!$V$1,[1]Input!$E:$E,[1]Comparação!$V$147,[1]Input!$F:$F,[1]Comparação!V148)</f>
        <v>#VALUE!</v>
      </c>
      <c r="Y148" s="73" t="e">
        <f t="shared" ref="Y148:Y174" si="61">IF(X148=0,"",X148/W148)</f>
        <v>#VALUE!</v>
      </c>
      <c r="Z148" s="70" t="s">
        <v>31</v>
      </c>
      <c r="AA148" s="71" t="e">
        <f>SUMIFS([1]Input!$AC:$AC,[1]Input!$A:$A,[1]Comparação!$Z$1,[1]Input!$E:$E,[1]Comparação!$Z$147,[1]Input!$F:$F,[1]Comparação!Z148)</f>
        <v>#VALUE!</v>
      </c>
      <c r="AB148" s="74" t="e">
        <f>SUMIFS([1]Input!$M:$M,[1]Input!$A:$A,[1]Comparação!$Z$1,[1]Input!$E:$E,[1]Comparação!$Z$147,[1]Input!$F:$F,[1]Comparação!Z148)</f>
        <v>#VALUE!</v>
      </c>
      <c r="AC148" s="73" t="e">
        <f t="shared" ref="AC148:AC175" si="62">IF(AB148=0,"",AB148/AA148)</f>
        <v>#VALUE!</v>
      </c>
      <c r="AD148" s="70" t="s">
        <v>31</v>
      </c>
      <c r="AE148" s="71" t="e">
        <f>SUMIFS([1]Input!$AC:$AC,[1]Input!$A:$A,[1]Comparação!$AD$1,[1]Input!$E:$E,[1]Comparação!$AD$147,[1]Input!$F:$F,[1]Comparação!AD148)</f>
        <v>#VALUE!</v>
      </c>
      <c r="AF148" s="74" t="e">
        <f>SUMIFS([1]Input!$M:$M,[1]Input!$A:$A,[1]Comparação!$AD$1,[1]Input!$E:$E,[1]Comparação!$AD$147,[1]Input!$F:$F,[1]Comparação!AD148)</f>
        <v>#VALUE!</v>
      </c>
      <c r="AG148" s="73" t="e">
        <f t="shared" ref="AG148:AG175" si="63">IF(AF148=0,"",AF148/AE148)</f>
        <v>#VALUE!</v>
      </c>
      <c r="AH148" s="70" t="s">
        <v>31</v>
      </c>
      <c r="AI148" s="71" t="e">
        <f>SUMIFS([1]Input!$AC:$AC,[1]Input!$A:$A,[1]Comparação!$AH$1,[1]Input!$E:$E,[1]Comparação!$AH$147,[1]Input!$F:$F,[1]Comparação!AH148)</f>
        <v>#VALUE!</v>
      </c>
      <c r="AJ148" s="74" t="e">
        <f>SUMIFS([1]Input!$M:$M,[1]Input!$A:$A,[1]Comparação!$AH$1,[1]Input!$E:$E,[1]Comparação!$AH$147,[1]Input!$F:$F,[1]Comparação!AH148)</f>
        <v>#VALUE!</v>
      </c>
      <c r="AK148" s="73" t="e">
        <f t="shared" ref="AK148:AK175" si="64">IF(AJ148=0,"",AJ148/AI148)</f>
        <v>#VALUE!</v>
      </c>
      <c r="AL148" s="70" t="s">
        <v>31</v>
      </c>
      <c r="AM148" s="71" t="e">
        <f>SUMIFS([1]Input!$AC:$AC,[1]Input!$A:$A,[1]Comparação!$AL$1,[1]Input!$E:$E,[1]Comparação!$AL$147,[1]Input!$F:$F,[1]Comparação!AL148)</f>
        <v>#VALUE!</v>
      </c>
      <c r="AN148" s="74" t="e">
        <f>SUMIFS([1]Input!$M:$M,[1]Input!$A:$A,[1]Comparação!$AL$1,[1]Input!$E:$E,[1]Comparação!$AL$147,[1]Input!$F:$F,[1]Comparação!AL148)</f>
        <v>#VALUE!</v>
      </c>
      <c r="AO148" s="73" t="e">
        <f t="shared" ref="AO148:AO175" si="65">IF(AN148=0,"",AN148/AM148)</f>
        <v>#VALUE!</v>
      </c>
      <c r="AP148" s="70" t="s">
        <v>31</v>
      </c>
      <c r="AQ148" s="71" t="e">
        <f>SUMIFS([1]Input!$AC:$AC,[1]Input!$A:$A,[1]Comparação!$AP$1,[1]Input!$E:$E,[1]Comparação!$AP$147,[1]Input!$F:$F,[1]Comparação!AP148)</f>
        <v>#VALUE!</v>
      </c>
      <c r="AR148" s="74" t="e">
        <f>SUMIFS([1]Input!$M:$M,[1]Input!$A:$A,[1]Comparação!$AP$1,[1]Input!$E:$E,[1]Comparação!$AP$147,[1]Input!$F:$F,[1]Comparação!AP148)</f>
        <v>#VALUE!</v>
      </c>
      <c r="AS148" s="73" t="e">
        <f t="shared" ref="AS148:AS175" si="66">IF(AR148=0,"",AR148/AQ148)</f>
        <v>#VALUE!</v>
      </c>
      <c r="AT148" s="70" t="s">
        <v>31</v>
      </c>
      <c r="AU148" s="71" t="e">
        <f>SUMIFS([1]Input!$AC:$AC,[1]Input!$A:$A,[1]Comparação!$AT$1,[1]Input!$E:$E,[1]Comparação!$AT$147,[1]Input!$F:$F,[1]Comparação!AT148)</f>
        <v>#VALUE!</v>
      </c>
      <c r="AV148" s="74" t="e">
        <f>SUMIFS([1]Input!$M:$M,[1]Input!$A:$A,[1]Comparação!$AT$1,[1]Input!$E:$E,[1]Comparação!$AT$147,[1]Input!$F:$F,[1]Comparação!AT148)</f>
        <v>#VALUE!</v>
      </c>
      <c r="AW148" s="73" t="e">
        <f t="shared" ref="AW148:AW175" si="67">IF(AV148=0,"",AV148/AU148)</f>
        <v>#VALUE!</v>
      </c>
      <c r="AY148" s="70" t="s">
        <v>31</v>
      </c>
      <c r="AZ148" s="75"/>
      <c r="BA148" s="68" t="e">
        <f t="shared" si="42"/>
        <v>#VALUE!</v>
      </c>
      <c r="BB148" s="68" t="e">
        <f t="shared" si="43"/>
        <v>#VALUE!</v>
      </c>
      <c r="BC148" s="69" t="e">
        <f t="shared" si="44"/>
        <v>#VALUE!</v>
      </c>
    </row>
    <row r="149" spans="2:55" hidden="1" outlineLevel="1" x14ac:dyDescent="0.3">
      <c r="B149" s="70" t="s">
        <v>35</v>
      </c>
      <c r="C149" s="71">
        <f>SUMIFS(Input!$AA:$AA,Input!$A:$A,Comparação!$B$1,Input!$E:$E,$B$147,Input!$F:$F,Comparação!B149)</f>
        <v>0</v>
      </c>
      <c r="D149" s="72">
        <f>SUMIFS(Input!$K:$K,Input!$A:$A,Comparação!$B$1,Input!$E:$E,$B$147,Input!$F:$F,B149)</f>
        <v>0</v>
      </c>
      <c r="E149" s="73" t="str">
        <f t="shared" ref="E149:E174" si="68">IF(D149=0,"",D149/C149)</f>
        <v/>
      </c>
      <c r="F149" s="70" t="s">
        <v>35</v>
      </c>
      <c r="G149" s="71">
        <f>SUMIFS(Input!$AA:$AA,Input!$A:$A,$F$1,Input!$E:$E,$F$147,Input!$F:$F,Comparação!F149)</f>
        <v>0</v>
      </c>
      <c r="H149" s="74">
        <f>SUMIFS(Input!$K:$K,Input!$A:$A,$F$1,Input!$E:$E,$F$147,Input!$F:$F,Comparação!F149)</f>
        <v>0</v>
      </c>
      <c r="I149" s="73" t="str">
        <f t="shared" ref="I149:I174" si="69">IF(H149=0,"",H149/G149)</f>
        <v/>
      </c>
      <c r="J149" s="70" t="s">
        <v>35</v>
      </c>
      <c r="K149" s="71">
        <f>SUMIFS(Input!$AA:$AA,Input!$A:$A,$J$1,Input!$E:$E,Comparação!$J$147,Input!$F:$F,Comparação!J149)</f>
        <v>0</v>
      </c>
      <c r="L149" s="74">
        <f>SUMIFS(Input!$K:$K,Input!$A:$A,$J$1,Input!$E:$E,$J$147,Input!$F:$F,Comparação!J149)</f>
        <v>0</v>
      </c>
      <c r="M149" s="73" t="str">
        <f t="shared" ref="M149:M174" si="70">IF(L149=0,"",L149/K149)</f>
        <v/>
      </c>
      <c r="N149" s="70" t="s">
        <v>35</v>
      </c>
      <c r="O149" s="71">
        <f>SUMIFS(Input!$AA:$AA,Input!$A:$A,$N$1,Input!$E:$E,$N$147,Input!$F:$F,Comparação!N149)</f>
        <v>0</v>
      </c>
      <c r="P149" s="74">
        <f>SUMIFS(Input!$K:$K,Input!$A:$A,$N$1,Input!$E:$E,$N$147,Input!$F:$F,Comparação!N149)</f>
        <v>0</v>
      </c>
      <c r="Q149" s="73" t="str">
        <f t="shared" ref="Q149:Q174" si="71">IF(P149=0,"",P149/O149)</f>
        <v/>
      </c>
      <c r="R149" s="70" t="s">
        <v>35</v>
      </c>
      <c r="S149" s="71">
        <f>SUMIFS(Input!$AA:$AA,Input!$A:$A,$R$1,Input!$E:$E,Comparação!$R$147,Input!$F:$F,Comparação!R149)</f>
        <v>0</v>
      </c>
      <c r="T149" s="74">
        <f>SUMIFS(Input!$K:$K,Input!$A:$A,$R$1,Input!$E:$E,$R$147,Input!$F:$F,Comparação!R149)</f>
        <v>0</v>
      </c>
      <c r="U149" s="73" t="str">
        <f t="shared" ref="U149:U174" si="72">IF(T149=0,"",T149/S149)</f>
        <v/>
      </c>
      <c r="V149" s="70" t="s">
        <v>35</v>
      </c>
      <c r="W149" s="71" t="e">
        <f>SUMIFS([1]Input!$AC:$AC,[1]Input!$A:$A,[1]Comparação!$V$1,[1]Input!$E:$E,[1]Comparação!$V$147,[1]Input!$F:$F,[1]Comparação!V149)</f>
        <v>#VALUE!</v>
      </c>
      <c r="X149" s="74" t="e">
        <f>SUMIFS([1]Input!$M:$M,[1]Input!$A:$A,[1]Comparação!$V$1,[1]Input!$E:$E,[1]Comparação!$V$147,[1]Input!$F:$F,[1]Comparação!V149)</f>
        <v>#VALUE!</v>
      </c>
      <c r="Y149" s="73" t="e">
        <f t="shared" si="61"/>
        <v>#VALUE!</v>
      </c>
      <c r="Z149" s="70" t="s">
        <v>35</v>
      </c>
      <c r="AA149" s="71" t="e">
        <f>SUMIFS([1]Input!$AC:$AC,[1]Input!$A:$A,[1]Comparação!$Z$1,[1]Input!$E:$E,[1]Comparação!$Z$147,[1]Input!$F:$F,[1]Comparação!Z149)</f>
        <v>#VALUE!</v>
      </c>
      <c r="AB149" s="74" t="e">
        <f>SUMIFS([1]Input!$M:$M,[1]Input!$A:$A,[1]Comparação!$Z$1,[1]Input!$E:$E,[1]Comparação!$Z$147,[1]Input!$F:$F,[1]Comparação!Z149)</f>
        <v>#VALUE!</v>
      </c>
      <c r="AC149" s="73" t="e">
        <f t="shared" si="62"/>
        <v>#VALUE!</v>
      </c>
      <c r="AD149" s="70" t="s">
        <v>35</v>
      </c>
      <c r="AE149" s="71" t="e">
        <f>SUMIFS([1]Input!$AC:$AC,[1]Input!$A:$A,[1]Comparação!$AD$1,[1]Input!$E:$E,[1]Comparação!$AD$147,[1]Input!$F:$F,[1]Comparação!AD149)</f>
        <v>#VALUE!</v>
      </c>
      <c r="AF149" s="74" t="e">
        <f>SUMIFS([1]Input!$M:$M,[1]Input!$A:$A,[1]Comparação!$AD$1,[1]Input!$E:$E,[1]Comparação!$AD$147,[1]Input!$F:$F,[1]Comparação!AD149)</f>
        <v>#VALUE!</v>
      </c>
      <c r="AG149" s="73" t="e">
        <f t="shared" si="63"/>
        <v>#VALUE!</v>
      </c>
      <c r="AH149" s="70" t="s">
        <v>35</v>
      </c>
      <c r="AI149" s="71" t="e">
        <f>SUMIFS([1]Input!$AC:$AC,[1]Input!$A:$A,[1]Comparação!$AH$1,[1]Input!$E:$E,[1]Comparação!$AH$147,[1]Input!$F:$F,[1]Comparação!AH149)</f>
        <v>#VALUE!</v>
      </c>
      <c r="AJ149" s="74" t="e">
        <f>SUMIFS([1]Input!$M:$M,[1]Input!$A:$A,[1]Comparação!$AH$1,[1]Input!$E:$E,[1]Comparação!$AH$147,[1]Input!$F:$F,[1]Comparação!AH149)</f>
        <v>#VALUE!</v>
      </c>
      <c r="AK149" s="73" t="e">
        <f t="shared" si="64"/>
        <v>#VALUE!</v>
      </c>
      <c r="AL149" s="70" t="s">
        <v>35</v>
      </c>
      <c r="AM149" s="71" t="e">
        <f>SUMIFS([1]Input!$AC:$AC,[1]Input!$A:$A,[1]Comparação!$AL$1,[1]Input!$E:$E,[1]Comparação!$AL$147,[1]Input!$F:$F,[1]Comparação!AL149)</f>
        <v>#VALUE!</v>
      </c>
      <c r="AN149" s="74" t="e">
        <f>SUMIFS([1]Input!$M:$M,[1]Input!$A:$A,[1]Comparação!$AL$1,[1]Input!$E:$E,[1]Comparação!$AL$147,[1]Input!$F:$F,[1]Comparação!AL149)</f>
        <v>#VALUE!</v>
      </c>
      <c r="AO149" s="73" t="e">
        <f t="shared" si="65"/>
        <v>#VALUE!</v>
      </c>
      <c r="AP149" s="70" t="s">
        <v>35</v>
      </c>
      <c r="AQ149" s="71" t="e">
        <f>SUMIFS([1]Input!$AC:$AC,[1]Input!$A:$A,[1]Comparação!$AP$1,[1]Input!$E:$E,[1]Comparação!$AP$147,[1]Input!$F:$F,[1]Comparação!AP149)</f>
        <v>#VALUE!</v>
      </c>
      <c r="AR149" s="74" t="e">
        <f>SUMIFS([1]Input!$M:$M,[1]Input!$A:$A,[1]Comparação!$AP$1,[1]Input!$E:$E,[1]Comparação!$AP$147,[1]Input!$F:$F,[1]Comparação!AP149)</f>
        <v>#VALUE!</v>
      </c>
      <c r="AS149" s="73" t="e">
        <f t="shared" si="66"/>
        <v>#VALUE!</v>
      </c>
      <c r="AT149" s="70" t="s">
        <v>35</v>
      </c>
      <c r="AU149" s="71" t="e">
        <f>SUMIFS([1]Input!$AC:$AC,[1]Input!$A:$A,[1]Comparação!$AT$1,[1]Input!$E:$E,[1]Comparação!$AT$147,[1]Input!$F:$F,[1]Comparação!AT149)</f>
        <v>#VALUE!</v>
      </c>
      <c r="AV149" s="74" t="e">
        <f>SUMIFS([1]Input!$M:$M,[1]Input!$A:$A,[1]Comparação!$AT$1,[1]Input!$E:$E,[1]Comparação!$AT$147,[1]Input!$F:$F,[1]Comparação!AT149)</f>
        <v>#VALUE!</v>
      </c>
      <c r="AW149" s="73" t="e">
        <f t="shared" si="67"/>
        <v>#VALUE!</v>
      </c>
      <c r="AY149" s="70" t="s">
        <v>35</v>
      </c>
      <c r="AZ149" s="75"/>
      <c r="BA149" s="68" t="e">
        <f t="shared" si="42"/>
        <v>#VALUE!</v>
      </c>
      <c r="BB149" s="68" t="e">
        <f t="shared" si="43"/>
        <v>#VALUE!</v>
      </c>
      <c r="BC149" s="69" t="e">
        <f t="shared" si="44"/>
        <v>#VALUE!</v>
      </c>
    </row>
    <row r="150" spans="2:55" hidden="1" outlineLevel="1" x14ac:dyDescent="0.3">
      <c r="B150" s="70" t="s">
        <v>50</v>
      </c>
      <c r="C150" s="71">
        <f>SUMIFS(Input!$AA:$AA,Input!$A:$A,Comparação!$B$1,Input!$E:$E,$B$147,Input!$F:$F,Comparação!B150)</f>
        <v>0</v>
      </c>
      <c r="D150" s="72">
        <f>SUMIFS(Input!$K:$K,Input!$A:$A,Comparação!$B$1,Input!$E:$E,$B$147,Input!$F:$F,B150)</f>
        <v>0</v>
      </c>
      <c r="E150" s="73" t="str">
        <f t="shared" si="68"/>
        <v/>
      </c>
      <c r="F150" s="70" t="s">
        <v>50</v>
      </c>
      <c r="G150" s="71">
        <f>SUMIFS(Input!$AA:$AA,Input!$A:$A,$F$1,Input!$E:$E,$F$147,Input!$F:$F,Comparação!F150)</f>
        <v>0</v>
      </c>
      <c r="H150" s="74">
        <f>SUMIFS(Input!$K:$K,Input!$A:$A,$F$1,Input!$E:$E,$F$147,Input!$F:$F,Comparação!F150)</f>
        <v>0</v>
      </c>
      <c r="I150" s="73" t="str">
        <f t="shared" si="69"/>
        <v/>
      </c>
      <c r="J150" s="70" t="s">
        <v>50</v>
      </c>
      <c r="K150" s="71">
        <f>SUMIFS(Input!$AA:$AA,Input!$A:$A,$J$1,Input!$E:$E,Comparação!$J$147,Input!$F:$F,Comparação!J150)</f>
        <v>0</v>
      </c>
      <c r="L150" s="74">
        <f>SUMIFS(Input!$K:$K,Input!$A:$A,$J$1,Input!$E:$E,$J$147,Input!$F:$F,Comparação!J150)</f>
        <v>0</v>
      </c>
      <c r="M150" s="73" t="str">
        <f t="shared" si="70"/>
        <v/>
      </c>
      <c r="N150" s="70" t="s">
        <v>50</v>
      </c>
      <c r="O150" s="71">
        <f>SUMIFS(Input!$AA:$AA,Input!$A:$A,$N$1,Input!$E:$E,$N$147,Input!$F:$F,Comparação!N150)</f>
        <v>0</v>
      </c>
      <c r="P150" s="74">
        <f>SUMIFS(Input!$K:$K,Input!$A:$A,$N$1,Input!$E:$E,$N$147,Input!$F:$F,Comparação!N150)</f>
        <v>0</v>
      </c>
      <c r="Q150" s="73" t="str">
        <f t="shared" si="71"/>
        <v/>
      </c>
      <c r="R150" s="70" t="s">
        <v>50</v>
      </c>
      <c r="S150" s="71">
        <f>SUMIFS(Input!$AA:$AA,Input!$A:$A,$R$1,Input!$E:$E,Comparação!$R$147,Input!$F:$F,Comparação!R150)</f>
        <v>0</v>
      </c>
      <c r="T150" s="74">
        <f>SUMIFS(Input!$K:$K,Input!$A:$A,$R$1,Input!$E:$E,$R$147,Input!$F:$F,Comparação!R150)</f>
        <v>0</v>
      </c>
      <c r="U150" s="73" t="str">
        <f t="shared" si="72"/>
        <v/>
      </c>
      <c r="V150" s="70" t="s">
        <v>50</v>
      </c>
      <c r="W150" s="71" t="e">
        <f>SUMIFS([1]Input!$AC:$AC,[1]Input!$A:$A,[1]Comparação!$V$1,[1]Input!$E:$E,[1]Comparação!$V$147,[1]Input!$F:$F,[1]Comparação!V150)</f>
        <v>#VALUE!</v>
      </c>
      <c r="X150" s="74" t="e">
        <f>SUMIFS([1]Input!$M:$M,[1]Input!$A:$A,[1]Comparação!$V$1,[1]Input!$E:$E,[1]Comparação!$V$147,[1]Input!$F:$F,[1]Comparação!V150)</f>
        <v>#VALUE!</v>
      </c>
      <c r="Y150" s="73" t="e">
        <f t="shared" si="61"/>
        <v>#VALUE!</v>
      </c>
      <c r="Z150" s="70" t="s">
        <v>50</v>
      </c>
      <c r="AA150" s="71" t="e">
        <f>SUMIFS([1]Input!$AC:$AC,[1]Input!$A:$A,[1]Comparação!$Z$1,[1]Input!$E:$E,[1]Comparação!$Z$147,[1]Input!$F:$F,[1]Comparação!Z150)</f>
        <v>#VALUE!</v>
      </c>
      <c r="AB150" s="74" t="e">
        <f>SUMIFS([1]Input!$M:$M,[1]Input!$A:$A,[1]Comparação!$Z$1,[1]Input!$E:$E,[1]Comparação!$Z$147,[1]Input!$F:$F,[1]Comparação!Z150)</f>
        <v>#VALUE!</v>
      </c>
      <c r="AC150" s="73" t="e">
        <f t="shared" si="62"/>
        <v>#VALUE!</v>
      </c>
      <c r="AD150" s="70" t="s">
        <v>50</v>
      </c>
      <c r="AE150" s="71" t="e">
        <f>SUMIFS([1]Input!$AC:$AC,[1]Input!$A:$A,[1]Comparação!$AD$1,[1]Input!$E:$E,[1]Comparação!$AD$147,[1]Input!$F:$F,[1]Comparação!AD150)</f>
        <v>#VALUE!</v>
      </c>
      <c r="AF150" s="74" t="e">
        <f>SUMIFS([1]Input!$M:$M,[1]Input!$A:$A,[1]Comparação!$AD$1,[1]Input!$E:$E,[1]Comparação!$AD$147,[1]Input!$F:$F,[1]Comparação!AD150)</f>
        <v>#VALUE!</v>
      </c>
      <c r="AG150" s="73" t="e">
        <f t="shared" si="63"/>
        <v>#VALUE!</v>
      </c>
      <c r="AH150" s="70" t="s">
        <v>50</v>
      </c>
      <c r="AI150" s="71" t="e">
        <f>SUMIFS([1]Input!$AC:$AC,[1]Input!$A:$A,[1]Comparação!$AH$1,[1]Input!$E:$E,[1]Comparação!$AH$147,[1]Input!$F:$F,[1]Comparação!AH150)</f>
        <v>#VALUE!</v>
      </c>
      <c r="AJ150" s="74" t="e">
        <f>SUMIFS([1]Input!$M:$M,[1]Input!$A:$A,[1]Comparação!$AH$1,[1]Input!$E:$E,[1]Comparação!$AH$147,[1]Input!$F:$F,[1]Comparação!AH150)</f>
        <v>#VALUE!</v>
      </c>
      <c r="AK150" s="73" t="e">
        <f t="shared" si="64"/>
        <v>#VALUE!</v>
      </c>
      <c r="AL150" s="70" t="s">
        <v>50</v>
      </c>
      <c r="AM150" s="71" t="e">
        <f>SUMIFS([1]Input!$AC:$AC,[1]Input!$A:$A,[1]Comparação!$AL$1,[1]Input!$E:$E,[1]Comparação!$AL$147,[1]Input!$F:$F,[1]Comparação!AL150)</f>
        <v>#VALUE!</v>
      </c>
      <c r="AN150" s="74" t="e">
        <f>SUMIFS([1]Input!$M:$M,[1]Input!$A:$A,[1]Comparação!$AL$1,[1]Input!$E:$E,[1]Comparação!$AL$147,[1]Input!$F:$F,[1]Comparação!AL150)</f>
        <v>#VALUE!</v>
      </c>
      <c r="AO150" s="73" t="e">
        <f t="shared" si="65"/>
        <v>#VALUE!</v>
      </c>
      <c r="AP150" s="70" t="s">
        <v>50</v>
      </c>
      <c r="AQ150" s="71" t="e">
        <f>SUMIFS([1]Input!$AC:$AC,[1]Input!$A:$A,[1]Comparação!$AP$1,[1]Input!$E:$E,[1]Comparação!$AP$147,[1]Input!$F:$F,[1]Comparação!AP150)</f>
        <v>#VALUE!</v>
      </c>
      <c r="AR150" s="74" t="e">
        <f>SUMIFS([1]Input!$M:$M,[1]Input!$A:$A,[1]Comparação!$AP$1,[1]Input!$E:$E,[1]Comparação!$AP$147,[1]Input!$F:$F,[1]Comparação!AP150)</f>
        <v>#VALUE!</v>
      </c>
      <c r="AS150" s="73" t="e">
        <f t="shared" si="66"/>
        <v>#VALUE!</v>
      </c>
      <c r="AT150" s="70" t="s">
        <v>50</v>
      </c>
      <c r="AU150" s="71" t="e">
        <f>SUMIFS([1]Input!$AC:$AC,[1]Input!$A:$A,[1]Comparação!$AT$1,[1]Input!$E:$E,[1]Comparação!$AT$147,[1]Input!$F:$F,[1]Comparação!AT150)</f>
        <v>#VALUE!</v>
      </c>
      <c r="AV150" s="74" t="e">
        <f>SUMIFS([1]Input!$M:$M,[1]Input!$A:$A,[1]Comparação!$AT$1,[1]Input!$E:$E,[1]Comparação!$AT$147,[1]Input!$F:$F,[1]Comparação!AT150)</f>
        <v>#VALUE!</v>
      </c>
      <c r="AW150" s="73" t="e">
        <f t="shared" si="67"/>
        <v>#VALUE!</v>
      </c>
      <c r="AY150" s="70" t="s">
        <v>50</v>
      </c>
      <c r="AZ150" s="75"/>
      <c r="BA150" s="68" t="e">
        <f t="shared" si="42"/>
        <v>#VALUE!</v>
      </c>
      <c r="BB150" s="68" t="e">
        <f t="shared" si="43"/>
        <v>#VALUE!</v>
      </c>
      <c r="BC150" s="69" t="e">
        <f t="shared" si="44"/>
        <v>#VALUE!</v>
      </c>
    </row>
    <row r="151" spans="2:55" hidden="1" outlineLevel="1" x14ac:dyDescent="0.3">
      <c r="B151" s="70" t="s">
        <v>42</v>
      </c>
      <c r="C151" s="71">
        <f>SUMIFS(Input!$AA:$AA,Input!$A:$A,Comparação!$B$1,Input!$E:$E,$B$147,Input!$F:$F,Comparação!B151)</f>
        <v>0</v>
      </c>
      <c r="D151" s="72">
        <f>SUMIFS(Input!$K:$K,Input!$A:$A,Comparação!$B$1,Input!$E:$E,$B$147,Input!$F:$F,B151)</f>
        <v>0</v>
      </c>
      <c r="E151" s="73" t="str">
        <f t="shared" si="68"/>
        <v/>
      </c>
      <c r="F151" s="70" t="s">
        <v>42</v>
      </c>
      <c r="G151" s="71">
        <f>SUMIFS(Input!$AA:$AA,Input!$A:$A,$F$1,Input!$E:$E,$F$147,Input!$F:$F,Comparação!F151)</f>
        <v>0</v>
      </c>
      <c r="H151" s="74">
        <f>SUMIFS(Input!$K:$K,Input!$A:$A,$F$1,Input!$E:$E,$F$147,Input!$F:$F,Comparação!F151)</f>
        <v>0</v>
      </c>
      <c r="I151" s="73" t="str">
        <f t="shared" si="69"/>
        <v/>
      </c>
      <c r="J151" s="70" t="s">
        <v>42</v>
      </c>
      <c r="K151" s="71">
        <f>SUMIFS(Input!$AA:$AA,Input!$A:$A,$J$1,Input!$E:$E,Comparação!$J$147,Input!$F:$F,Comparação!J151)</f>
        <v>0</v>
      </c>
      <c r="L151" s="74">
        <f>SUMIFS(Input!$K:$K,Input!$A:$A,$J$1,Input!$E:$E,$J$147,Input!$F:$F,Comparação!J151)</f>
        <v>0</v>
      </c>
      <c r="M151" s="73" t="str">
        <f t="shared" si="70"/>
        <v/>
      </c>
      <c r="N151" s="70" t="s">
        <v>42</v>
      </c>
      <c r="O151" s="71">
        <f>SUMIFS(Input!$AA:$AA,Input!$A:$A,$N$1,Input!$E:$E,$N$147,Input!$F:$F,Comparação!N151)</f>
        <v>0</v>
      </c>
      <c r="P151" s="74">
        <f>SUMIFS(Input!$K:$K,Input!$A:$A,$N$1,Input!$E:$E,$N$147,Input!$F:$F,Comparação!N151)</f>
        <v>0</v>
      </c>
      <c r="Q151" s="73" t="str">
        <f t="shared" si="71"/>
        <v/>
      </c>
      <c r="R151" s="70" t="s">
        <v>42</v>
      </c>
      <c r="S151" s="71">
        <f>SUMIFS(Input!$AA:$AA,Input!$A:$A,$R$1,Input!$E:$E,Comparação!$R$147,Input!$F:$F,Comparação!R151)</f>
        <v>0</v>
      </c>
      <c r="T151" s="74">
        <f>SUMIFS(Input!$K:$K,Input!$A:$A,$R$1,Input!$E:$E,$R$147,Input!$F:$F,Comparação!R151)</f>
        <v>0</v>
      </c>
      <c r="U151" s="73" t="str">
        <f t="shared" si="72"/>
        <v/>
      </c>
      <c r="V151" s="70" t="s">
        <v>42</v>
      </c>
      <c r="W151" s="71" t="e">
        <f>SUMIFS([1]Input!$AC:$AC,[1]Input!$A:$A,[1]Comparação!$V$1,[1]Input!$E:$E,[1]Comparação!$V$147,[1]Input!$F:$F,[1]Comparação!V151)</f>
        <v>#VALUE!</v>
      </c>
      <c r="X151" s="74" t="e">
        <f>SUMIFS([1]Input!$M:$M,[1]Input!$A:$A,[1]Comparação!$V$1,[1]Input!$E:$E,[1]Comparação!$V$147,[1]Input!$F:$F,[1]Comparação!V151)</f>
        <v>#VALUE!</v>
      </c>
      <c r="Y151" s="73" t="e">
        <f t="shared" si="61"/>
        <v>#VALUE!</v>
      </c>
      <c r="Z151" s="70" t="s">
        <v>42</v>
      </c>
      <c r="AA151" s="71" t="e">
        <f>SUMIFS([1]Input!$AC:$AC,[1]Input!$A:$A,[1]Comparação!$Z$1,[1]Input!$E:$E,[1]Comparação!$Z$147,[1]Input!$F:$F,[1]Comparação!Z151)</f>
        <v>#VALUE!</v>
      </c>
      <c r="AB151" s="74" t="e">
        <f>SUMIFS([1]Input!$M:$M,[1]Input!$A:$A,[1]Comparação!$Z$1,[1]Input!$E:$E,[1]Comparação!$Z$147,[1]Input!$F:$F,[1]Comparação!Z151)</f>
        <v>#VALUE!</v>
      </c>
      <c r="AC151" s="73" t="e">
        <f t="shared" si="62"/>
        <v>#VALUE!</v>
      </c>
      <c r="AD151" s="70" t="s">
        <v>42</v>
      </c>
      <c r="AE151" s="71" t="e">
        <f>SUMIFS([1]Input!$AC:$AC,[1]Input!$A:$A,[1]Comparação!$AD$1,[1]Input!$E:$E,[1]Comparação!$AD$147,[1]Input!$F:$F,[1]Comparação!AD151)</f>
        <v>#VALUE!</v>
      </c>
      <c r="AF151" s="74" t="e">
        <f>SUMIFS([1]Input!$M:$M,[1]Input!$A:$A,[1]Comparação!$AD$1,[1]Input!$E:$E,[1]Comparação!$AD$147,[1]Input!$F:$F,[1]Comparação!AD151)</f>
        <v>#VALUE!</v>
      </c>
      <c r="AG151" s="73" t="e">
        <f t="shared" si="63"/>
        <v>#VALUE!</v>
      </c>
      <c r="AH151" s="70" t="s">
        <v>42</v>
      </c>
      <c r="AI151" s="71" t="e">
        <f>SUMIFS([1]Input!$AC:$AC,[1]Input!$A:$A,[1]Comparação!$AH$1,[1]Input!$E:$E,[1]Comparação!$AH$147,[1]Input!$F:$F,[1]Comparação!AH151)</f>
        <v>#VALUE!</v>
      </c>
      <c r="AJ151" s="74" t="e">
        <f>SUMIFS([1]Input!$M:$M,[1]Input!$A:$A,[1]Comparação!$AH$1,[1]Input!$E:$E,[1]Comparação!$AH$147,[1]Input!$F:$F,[1]Comparação!AH151)</f>
        <v>#VALUE!</v>
      </c>
      <c r="AK151" s="73" t="e">
        <f t="shared" si="64"/>
        <v>#VALUE!</v>
      </c>
      <c r="AL151" s="70" t="s">
        <v>42</v>
      </c>
      <c r="AM151" s="71" t="e">
        <f>SUMIFS([1]Input!$AC:$AC,[1]Input!$A:$A,[1]Comparação!$AL$1,[1]Input!$E:$E,[1]Comparação!$AL$147,[1]Input!$F:$F,[1]Comparação!AL151)</f>
        <v>#VALUE!</v>
      </c>
      <c r="AN151" s="74" t="e">
        <f>SUMIFS([1]Input!$M:$M,[1]Input!$A:$A,[1]Comparação!$AL$1,[1]Input!$E:$E,[1]Comparação!$AL$147,[1]Input!$F:$F,[1]Comparação!AL151)</f>
        <v>#VALUE!</v>
      </c>
      <c r="AO151" s="73" t="e">
        <f t="shared" si="65"/>
        <v>#VALUE!</v>
      </c>
      <c r="AP151" s="70" t="s">
        <v>42</v>
      </c>
      <c r="AQ151" s="71" t="e">
        <f>SUMIFS([1]Input!$AC:$AC,[1]Input!$A:$A,[1]Comparação!$AP$1,[1]Input!$E:$E,[1]Comparação!$AP$147,[1]Input!$F:$F,[1]Comparação!AP151)</f>
        <v>#VALUE!</v>
      </c>
      <c r="AR151" s="74" t="e">
        <f>SUMIFS([1]Input!$M:$M,[1]Input!$A:$A,[1]Comparação!$AP$1,[1]Input!$E:$E,[1]Comparação!$AP$147,[1]Input!$F:$F,[1]Comparação!AP151)</f>
        <v>#VALUE!</v>
      </c>
      <c r="AS151" s="73" t="e">
        <f t="shared" si="66"/>
        <v>#VALUE!</v>
      </c>
      <c r="AT151" s="70" t="s">
        <v>42</v>
      </c>
      <c r="AU151" s="71" t="e">
        <f>SUMIFS([1]Input!$AC:$AC,[1]Input!$A:$A,[1]Comparação!$AT$1,[1]Input!$E:$E,[1]Comparação!$AT$147,[1]Input!$F:$F,[1]Comparação!AT151)</f>
        <v>#VALUE!</v>
      </c>
      <c r="AV151" s="74" t="e">
        <f>SUMIFS([1]Input!$M:$M,[1]Input!$A:$A,[1]Comparação!$AT$1,[1]Input!$E:$E,[1]Comparação!$AT$147,[1]Input!$F:$F,[1]Comparação!AT151)</f>
        <v>#VALUE!</v>
      </c>
      <c r="AW151" s="73" t="e">
        <f t="shared" si="67"/>
        <v>#VALUE!</v>
      </c>
      <c r="AY151" s="70" t="s">
        <v>42</v>
      </c>
      <c r="AZ151" s="75"/>
      <c r="BA151" s="68" t="e">
        <f t="shared" si="42"/>
        <v>#VALUE!</v>
      </c>
      <c r="BB151" s="68" t="e">
        <f t="shared" si="43"/>
        <v>#VALUE!</v>
      </c>
      <c r="BC151" s="69" t="e">
        <f t="shared" si="44"/>
        <v>#VALUE!</v>
      </c>
    </row>
    <row r="152" spans="2:55" hidden="1" outlineLevel="1" x14ac:dyDescent="0.3">
      <c r="B152" s="70" t="s">
        <v>49</v>
      </c>
      <c r="C152" s="71">
        <f>SUMIFS(Input!$AA:$AA,Input!$A:$A,Comparação!$B$1,Input!$E:$E,$B$147,Input!$F:$F,Comparação!B152)</f>
        <v>0</v>
      </c>
      <c r="D152" s="72">
        <f>SUMIFS(Input!$K:$K,Input!$A:$A,Comparação!$B$1,Input!$E:$E,$B$147,Input!$F:$F,B152)</f>
        <v>0</v>
      </c>
      <c r="E152" s="73" t="str">
        <f t="shared" si="68"/>
        <v/>
      </c>
      <c r="F152" s="70" t="s">
        <v>49</v>
      </c>
      <c r="G152" s="71">
        <f>SUMIFS(Input!$AA:$AA,Input!$A:$A,$F$1,Input!$E:$E,$F$147,Input!$F:$F,Comparação!F152)</f>
        <v>0</v>
      </c>
      <c r="H152" s="74">
        <f>SUMIFS(Input!$K:$K,Input!$A:$A,$F$1,Input!$E:$E,$F$147,Input!$F:$F,Comparação!F152)</f>
        <v>0</v>
      </c>
      <c r="I152" s="73" t="str">
        <f t="shared" si="69"/>
        <v/>
      </c>
      <c r="J152" s="70" t="s">
        <v>49</v>
      </c>
      <c r="K152" s="71">
        <f>SUMIFS(Input!$AA:$AA,Input!$A:$A,$J$1,Input!$E:$E,Comparação!$J$147,Input!$F:$F,Comparação!J152)</f>
        <v>0</v>
      </c>
      <c r="L152" s="74">
        <f>SUMIFS(Input!$K:$K,Input!$A:$A,$J$1,Input!$E:$E,$J$147,Input!$F:$F,Comparação!J152)</f>
        <v>0</v>
      </c>
      <c r="M152" s="73" t="str">
        <f t="shared" si="70"/>
        <v/>
      </c>
      <c r="N152" s="70" t="s">
        <v>49</v>
      </c>
      <c r="O152" s="71">
        <f>SUMIFS(Input!$AA:$AA,Input!$A:$A,$N$1,Input!$E:$E,$N$147,Input!$F:$F,Comparação!N152)</f>
        <v>0</v>
      </c>
      <c r="P152" s="74">
        <f>SUMIFS(Input!$K:$K,Input!$A:$A,$N$1,Input!$E:$E,$N$147,Input!$F:$F,Comparação!N152)</f>
        <v>0</v>
      </c>
      <c r="Q152" s="73" t="str">
        <f t="shared" si="71"/>
        <v/>
      </c>
      <c r="R152" s="70" t="s">
        <v>49</v>
      </c>
      <c r="S152" s="71">
        <f>SUMIFS(Input!$AA:$AA,Input!$A:$A,$R$1,Input!$E:$E,Comparação!$R$147,Input!$F:$F,Comparação!R152)</f>
        <v>0</v>
      </c>
      <c r="T152" s="74">
        <f>SUMIFS(Input!$K:$K,Input!$A:$A,$R$1,Input!$E:$E,$R$147,Input!$F:$F,Comparação!R152)</f>
        <v>0</v>
      </c>
      <c r="U152" s="73" t="str">
        <f t="shared" si="72"/>
        <v/>
      </c>
      <c r="V152" s="70" t="s">
        <v>49</v>
      </c>
      <c r="W152" s="71" t="e">
        <f>SUMIFS([1]Input!$AC:$AC,[1]Input!$A:$A,[1]Comparação!$V$1,[1]Input!$E:$E,[1]Comparação!$V$147,[1]Input!$F:$F,[1]Comparação!V152)</f>
        <v>#VALUE!</v>
      </c>
      <c r="X152" s="74" t="e">
        <f>SUMIFS([1]Input!$M:$M,[1]Input!$A:$A,[1]Comparação!$V$1,[1]Input!$E:$E,[1]Comparação!$V$147,[1]Input!$F:$F,[1]Comparação!V152)</f>
        <v>#VALUE!</v>
      </c>
      <c r="Y152" s="73" t="e">
        <f t="shared" si="61"/>
        <v>#VALUE!</v>
      </c>
      <c r="Z152" s="70" t="s">
        <v>49</v>
      </c>
      <c r="AA152" s="71" t="e">
        <f>SUMIFS([1]Input!$AC:$AC,[1]Input!$A:$A,[1]Comparação!$Z$1,[1]Input!$E:$E,[1]Comparação!$Z$147,[1]Input!$F:$F,[1]Comparação!Z152)</f>
        <v>#VALUE!</v>
      </c>
      <c r="AB152" s="74" t="e">
        <f>SUMIFS([1]Input!$M:$M,[1]Input!$A:$A,[1]Comparação!$Z$1,[1]Input!$E:$E,[1]Comparação!$Z$147,[1]Input!$F:$F,[1]Comparação!Z152)</f>
        <v>#VALUE!</v>
      </c>
      <c r="AC152" s="73" t="e">
        <f t="shared" si="62"/>
        <v>#VALUE!</v>
      </c>
      <c r="AD152" s="70" t="s">
        <v>49</v>
      </c>
      <c r="AE152" s="71" t="e">
        <f>SUMIFS([1]Input!$AC:$AC,[1]Input!$A:$A,[1]Comparação!$AD$1,[1]Input!$E:$E,[1]Comparação!$AD$147,[1]Input!$F:$F,[1]Comparação!AD152)</f>
        <v>#VALUE!</v>
      </c>
      <c r="AF152" s="74" t="e">
        <f>SUMIFS([1]Input!$M:$M,[1]Input!$A:$A,[1]Comparação!$AD$1,[1]Input!$E:$E,[1]Comparação!$AD$147,[1]Input!$F:$F,[1]Comparação!AD152)</f>
        <v>#VALUE!</v>
      </c>
      <c r="AG152" s="73" t="e">
        <f t="shared" si="63"/>
        <v>#VALUE!</v>
      </c>
      <c r="AH152" s="70" t="s">
        <v>49</v>
      </c>
      <c r="AI152" s="71" t="e">
        <f>SUMIFS([1]Input!$AC:$AC,[1]Input!$A:$A,[1]Comparação!$AH$1,[1]Input!$E:$E,[1]Comparação!$AH$147,[1]Input!$F:$F,[1]Comparação!AH152)</f>
        <v>#VALUE!</v>
      </c>
      <c r="AJ152" s="74" t="e">
        <f>SUMIFS([1]Input!$M:$M,[1]Input!$A:$A,[1]Comparação!$AH$1,[1]Input!$E:$E,[1]Comparação!$AH$147,[1]Input!$F:$F,[1]Comparação!AH152)</f>
        <v>#VALUE!</v>
      </c>
      <c r="AK152" s="73" t="e">
        <f t="shared" si="64"/>
        <v>#VALUE!</v>
      </c>
      <c r="AL152" s="70" t="s">
        <v>49</v>
      </c>
      <c r="AM152" s="71" t="e">
        <f>SUMIFS([1]Input!$AC:$AC,[1]Input!$A:$A,[1]Comparação!$AL$1,[1]Input!$E:$E,[1]Comparação!$AL$147,[1]Input!$F:$F,[1]Comparação!AL152)</f>
        <v>#VALUE!</v>
      </c>
      <c r="AN152" s="74" t="e">
        <f>SUMIFS([1]Input!$M:$M,[1]Input!$A:$A,[1]Comparação!$AL$1,[1]Input!$E:$E,[1]Comparação!$AL$147,[1]Input!$F:$F,[1]Comparação!AL152)</f>
        <v>#VALUE!</v>
      </c>
      <c r="AO152" s="73" t="e">
        <f t="shared" si="65"/>
        <v>#VALUE!</v>
      </c>
      <c r="AP152" s="70" t="s">
        <v>49</v>
      </c>
      <c r="AQ152" s="71" t="e">
        <f>SUMIFS([1]Input!$AC:$AC,[1]Input!$A:$A,[1]Comparação!$AP$1,[1]Input!$E:$E,[1]Comparação!$AP$147,[1]Input!$F:$F,[1]Comparação!AP152)</f>
        <v>#VALUE!</v>
      </c>
      <c r="AR152" s="74" t="e">
        <f>SUMIFS([1]Input!$M:$M,[1]Input!$A:$A,[1]Comparação!$AP$1,[1]Input!$E:$E,[1]Comparação!$AP$147,[1]Input!$F:$F,[1]Comparação!AP152)</f>
        <v>#VALUE!</v>
      </c>
      <c r="AS152" s="73" t="e">
        <f t="shared" si="66"/>
        <v>#VALUE!</v>
      </c>
      <c r="AT152" s="70" t="s">
        <v>49</v>
      </c>
      <c r="AU152" s="71" t="e">
        <f>SUMIFS([1]Input!$AC:$AC,[1]Input!$A:$A,[1]Comparação!$AT$1,[1]Input!$E:$E,[1]Comparação!$AT$147,[1]Input!$F:$F,[1]Comparação!AT152)</f>
        <v>#VALUE!</v>
      </c>
      <c r="AV152" s="74" t="e">
        <f>SUMIFS([1]Input!$M:$M,[1]Input!$A:$A,[1]Comparação!$AT$1,[1]Input!$E:$E,[1]Comparação!$AT$147,[1]Input!$F:$F,[1]Comparação!AT152)</f>
        <v>#VALUE!</v>
      </c>
      <c r="AW152" s="73" t="e">
        <f t="shared" si="67"/>
        <v>#VALUE!</v>
      </c>
      <c r="AY152" s="70" t="s">
        <v>49</v>
      </c>
      <c r="AZ152" s="75"/>
      <c r="BA152" s="68" t="e">
        <f t="shared" si="42"/>
        <v>#VALUE!</v>
      </c>
      <c r="BB152" s="68" t="e">
        <f t="shared" si="43"/>
        <v>#VALUE!</v>
      </c>
      <c r="BC152" s="69" t="e">
        <f t="shared" si="44"/>
        <v>#VALUE!</v>
      </c>
    </row>
    <row r="153" spans="2:55" hidden="1" outlineLevel="1" x14ac:dyDescent="0.3">
      <c r="B153" s="70" t="s">
        <v>53</v>
      </c>
      <c r="C153" s="71">
        <f>SUMIFS(Input!$AA:$AA,Input!$A:$A,Comparação!$B$1,Input!$E:$E,$B$147,Input!$F:$F,Comparação!B153)</f>
        <v>0</v>
      </c>
      <c r="D153" s="72">
        <f>SUMIFS(Input!$K:$K,Input!$A:$A,Comparação!$B$1,Input!$E:$E,$B$147,Input!$F:$F,B153)</f>
        <v>0</v>
      </c>
      <c r="E153" s="73" t="str">
        <f t="shared" si="68"/>
        <v/>
      </c>
      <c r="F153" s="70" t="s">
        <v>53</v>
      </c>
      <c r="G153" s="71">
        <f>SUMIFS(Input!$AA:$AA,Input!$A:$A,$F$1,Input!$E:$E,$F$147,Input!$F:$F,Comparação!F153)</f>
        <v>0</v>
      </c>
      <c r="H153" s="74">
        <f>SUMIFS(Input!$K:$K,Input!$A:$A,$F$1,Input!$E:$E,$F$147,Input!$F:$F,Comparação!F153)</f>
        <v>0</v>
      </c>
      <c r="I153" s="73" t="str">
        <f t="shared" si="69"/>
        <v/>
      </c>
      <c r="J153" s="70" t="s">
        <v>53</v>
      </c>
      <c r="K153" s="71">
        <f>SUMIFS(Input!$AA:$AA,Input!$A:$A,$J$1,Input!$E:$E,Comparação!$J$147,Input!$F:$F,Comparação!J153)</f>
        <v>0</v>
      </c>
      <c r="L153" s="74">
        <f>SUMIFS(Input!$K:$K,Input!$A:$A,$J$1,Input!$E:$E,$J$147,Input!$F:$F,Comparação!J153)</f>
        <v>0</v>
      </c>
      <c r="M153" s="73" t="str">
        <f t="shared" si="70"/>
        <v/>
      </c>
      <c r="N153" s="70" t="s">
        <v>53</v>
      </c>
      <c r="O153" s="71">
        <f>SUMIFS(Input!$AA:$AA,Input!$A:$A,$N$1,Input!$E:$E,$N$147,Input!$F:$F,Comparação!N153)</f>
        <v>0</v>
      </c>
      <c r="P153" s="74">
        <f>SUMIFS(Input!$K:$K,Input!$A:$A,$N$1,Input!$E:$E,$N$147,Input!$F:$F,Comparação!N153)</f>
        <v>0</v>
      </c>
      <c r="Q153" s="73" t="str">
        <f t="shared" si="71"/>
        <v/>
      </c>
      <c r="R153" s="70" t="s">
        <v>53</v>
      </c>
      <c r="S153" s="71">
        <f>SUMIFS(Input!$AA:$AA,Input!$A:$A,$R$1,Input!$E:$E,Comparação!$R$147,Input!$F:$F,Comparação!R153)</f>
        <v>0</v>
      </c>
      <c r="T153" s="74">
        <f>SUMIFS(Input!$K:$K,Input!$A:$A,$R$1,Input!$E:$E,$R$147,Input!$F:$F,Comparação!R153)</f>
        <v>0</v>
      </c>
      <c r="U153" s="73" t="str">
        <f t="shared" si="72"/>
        <v/>
      </c>
      <c r="V153" s="70" t="s">
        <v>53</v>
      </c>
      <c r="W153" s="71" t="e">
        <f>SUMIFS([1]Input!$AC:$AC,[1]Input!$A:$A,[1]Comparação!$V$1,[1]Input!$E:$E,[1]Comparação!$V$147,[1]Input!$F:$F,[1]Comparação!V153)</f>
        <v>#VALUE!</v>
      </c>
      <c r="X153" s="74" t="e">
        <f>SUMIFS([1]Input!$M:$M,[1]Input!$A:$A,[1]Comparação!$V$1,[1]Input!$E:$E,[1]Comparação!$V$147,[1]Input!$F:$F,[1]Comparação!V153)</f>
        <v>#VALUE!</v>
      </c>
      <c r="Y153" s="73" t="e">
        <f t="shared" si="61"/>
        <v>#VALUE!</v>
      </c>
      <c r="Z153" s="70" t="s">
        <v>53</v>
      </c>
      <c r="AA153" s="71" t="e">
        <f>SUMIFS([1]Input!$AC:$AC,[1]Input!$A:$A,[1]Comparação!$Z$1,[1]Input!$E:$E,[1]Comparação!$Z$147,[1]Input!$F:$F,[1]Comparação!Z153)</f>
        <v>#VALUE!</v>
      </c>
      <c r="AB153" s="74" t="e">
        <f>SUMIFS([1]Input!$M:$M,[1]Input!$A:$A,[1]Comparação!$Z$1,[1]Input!$E:$E,[1]Comparação!$Z$147,[1]Input!$F:$F,[1]Comparação!Z153)</f>
        <v>#VALUE!</v>
      </c>
      <c r="AC153" s="73" t="e">
        <f t="shared" si="62"/>
        <v>#VALUE!</v>
      </c>
      <c r="AD153" s="70" t="s">
        <v>53</v>
      </c>
      <c r="AE153" s="71" t="e">
        <f>SUMIFS([1]Input!$AC:$AC,[1]Input!$A:$A,[1]Comparação!$AD$1,[1]Input!$E:$E,[1]Comparação!$AD$147,[1]Input!$F:$F,[1]Comparação!AD153)</f>
        <v>#VALUE!</v>
      </c>
      <c r="AF153" s="74" t="e">
        <f>SUMIFS([1]Input!$M:$M,[1]Input!$A:$A,[1]Comparação!$AD$1,[1]Input!$E:$E,[1]Comparação!$AD$147,[1]Input!$F:$F,[1]Comparação!AD153)</f>
        <v>#VALUE!</v>
      </c>
      <c r="AG153" s="73" t="e">
        <f t="shared" si="63"/>
        <v>#VALUE!</v>
      </c>
      <c r="AH153" s="70" t="s">
        <v>53</v>
      </c>
      <c r="AI153" s="71" t="e">
        <f>SUMIFS([1]Input!$AC:$AC,[1]Input!$A:$A,[1]Comparação!$AH$1,[1]Input!$E:$E,[1]Comparação!$AH$147,[1]Input!$F:$F,[1]Comparação!AH153)</f>
        <v>#VALUE!</v>
      </c>
      <c r="AJ153" s="74" t="e">
        <f>SUMIFS([1]Input!$M:$M,[1]Input!$A:$A,[1]Comparação!$AH$1,[1]Input!$E:$E,[1]Comparação!$AH$147,[1]Input!$F:$F,[1]Comparação!AH153)</f>
        <v>#VALUE!</v>
      </c>
      <c r="AK153" s="73" t="e">
        <f t="shared" si="64"/>
        <v>#VALUE!</v>
      </c>
      <c r="AL153" s="70" t="s">
        <v>53</v>
      </c>
      <c r="AM153" s="71" t="e">
        <f>SUMIFS([1]Input!$AC:$AC,[1]Input!$A:$A,[1]Comparação!$AL$1,[1]Input!$E:$E,[1]Comparação!$AL$147,[1]Input!$F:$F,[1]Comparação!AL153)</f>
        <v>#VALUE!</v>
      </c>
      <c r="AN153" s="74" t="e">
        <f>SUMIFS([1]Input!$M:$M,[1]Input!$A:$A,[1]Comparação!$AL$1,[1]Input!$E:$E,[1]Comparação!$AL$147,[1]Input!$F:$F,[1]Comparação!AL153)</f>
        <v>#VALUE!</v>
      </c>
      <c r="AO153" s="73" t="e">
        <f t="shared" si="65"/>
        <v>#VALUE!</v>
      </c>
      <c r="AP153" s="70" t="s">
        <v>53</v>
      </c>
      <c r="AQ153" s="71" t="e">
        <f>SUMIFS([1]Input!$AC:$AC,[1]Input!$A:$A,[1]Comparação!$AP$1,[1]Input!$E:$E,[1]Comparação!$AP$147,[1]Input!$F:$F,[1]Comparação!AP153)</f>
        <v>#VALUE!</v>
      </c>
      <c r="AR153" s="74" t="e">
        <f>SUMIFS([1]Input!$M:$M,[1]Input!$A:$A,[1]Comparação!$AP$1,[1]Input!$E:$E,[1]Comparação!$AP$147,[1]Input!$F:$F,[1]Comparação!AP153)</f>
        <v>#VALUE!</v>
      </c>
      <c r="AS153" s="73" t="e">
        <f t="shared" si="66"/>
        <v>#VALUE!</v>
      </c>
      <c r="AT153" s="70" t="s">
        <v>53</v>
      </c>
      <c r="AU153" s="71" t="e">
        <f>SUMIFS([1]Input!$AC:$AC,[1]Input!$A:$A,[1]Comparação!$AT$1,[1]Input!$E:$E,[1]Comparação!$AT$147,[1]Input!$F:$F,[1]Comparação!AT153)</f>
        <v>#VALUE!</v>
      </c>
      <c r="AV153" s="74" t="e">
        <f>SUMIFS([1]Input!$M:$M,[1]Input!$A:$A,[1]Comparação!$AT$1,[1]Input!$E:$E,[1]Comparação!$AT$147,[1]Input!$F:$F,[1]Comparação!AT153)</f>
        <v>#VALUE!</v>
      </c>
      <c r="AW153" s="73" t="e">
        <f t="shared" si="67"/>
        <v>#VALUE!</v>
      </c>
      <c r="AY153" s="70" t="s">
        <v>53</v>
      </c>
      <c r="AZ153" s="75"/>
      <c r="BA153" s="68" t="e">
        <f t="shared" si="42"/>
        <v>#VALUE!</v>
      </c>
      <c r="BB153" s="68" t="e">
        <f t="shared" si="43"/>
        <v>#VALUE!</v>
      </c>
      <c r="BC153" s="69" t="e">
        <f t="shared" si="44"/>
        <v>#VALUE!</v>
      </c>
    </row>
    <row r="154" spans="2:55" hidden="1" outlineLevel="1" x14ac:dyDescent="0.3">
      <c r="B154" s="70" t="s">
        <v>27</v>
      </c>
      <c r="C154" s="71">
        <f>SUMIFS(Input!$AA:$AA,Input!$A:$A,Comparação!$B$1,Input!$E:$E,$B$147,Input!$F:$F,Comparação!B154)</f>
        <v>0</v>
      </c>
      <c r="D154" s="72">
        <f>SUMIFS(Input!$K:$K,Input!$A:$A,Comparação!$B$1,Input!$E:$E,$B$147,Input!$F:$F,B154)</f>
        <v>0</v>
      </c>
      <c r="E154" s="73" t="str">
        <f t="shared" si="68"/>
        <v/>
      </c>
      <c r="F154" s="70" t="s">
        <v>27</v>
      </c>
      <c r="G154" s="71">
        <f>SUMIFS(Input!$AA:$AA,Input!$A:$A,$F$1,Input!$E:$E,$F$147,Input!$F:$F,Comparação!F154)</f>
        <v>0</v>
      </c>
      <c r="H154" s="74">
        <f>SUMIFS(Input!$K:$K,Input!$A:$A,$F$1,Input!$E:$E,$F$147,Input!$F:$F,Comparação!F154)</f>
        <v>0</v>
      </c>
      <c r="I154" s="73" t="str">
        <f t="shared" si="69"/>
        <v/>
      </c>
      <c r="J154" s="70" t="s">
        <v>27</v>
      </c>
      <c r="K154" s="71">
        <f>SUMIFS(Input!$AA:$AA,Input!$A:$A,$J$1,Input!$E:$E,Comparação!$J$147,Input!$F:$F,Comparação!J154)</f>
        <v>0</v>
      </c>
      <c r="L154" s="74">
        <f>SUMIFS(Input!$K:$K,Input!$A:$A,$J$1,Input!$E:$E,$J$147,Input!$F:$F,Comparação!J154)</f>
        <v>0</v>
      </c>
      <c r="M154" s="73" t="str">
        <f t="shared" si="70"/>
        <v/>
      </c>
      <c r="N154" s="70" t="s">
        <v>27</v>
      </c>
      <c r="O154" s="71">
        <f>SUMIFS(Input!$AA:$AA,Input!$A:$A,$N$1,Input!$E:$E,$N$147,Input!$F:$F,Comparação!N154)</f>
        <v>0</v>
      </c>
      <c r="P154" s="74">
        <f>SUMIFS(Input!$K:$K,Input!$A:$A,$N$1,Input!$E:$E,$N$147,Input!$F:$F,Comparação!N154)</f>
        <v>0</v>
      </c>
      <c r="Q154" s="73" t="str">
        <f t="shared" si="71"/>
        <v/>
      </c>
      <c r="R154" s="70" t="s">
        <v>27</v>
      </c>
      <c r="S154" s="71">
        <f>SUMIFS(Input!$AA:$AA,Input!$A:$A,$R$1,Input!$E:$E,Comparação!$R$147,Input!$F:$F,Comparação!R154)</f>
        <v>0</v>
      </c>
      <c r="T154" s="74">
        <f>SUMIFS(Input!$K:$K,Input!$A:$A,$R$1,Input!$E:$E,$R$147,Input!$F:$F,Comparação!R154)</f>
        <v>0</v>
      </c>
      <c r="U154" s="73" t="str">
        <f t="shared" si="72"/>
        <v/>
      </c>
      <c r="V154" s="70" t="s">
        <v>27</v>
      </c>
      <c r="W154" s="71" t="e">
        <f>SUMIFS([1]Input!$AC:$AC,[1]Input!$A:$A,[1]Comparação!$V$1,[1]Input!$E:$E,[1]Comparação!$V$147,[1]Input!$F:$F,[1]Comparação!V154)</f>
        <v>#VALUE!</v>
      </c>
      <c r="X154" s="74" t="e">
        <f>SUMIFS([1]Input!$M:$M,[1]Input!$A:$A,[1]Comparação!$V$1,[1]Input!$E:$E,[1]Comparação!$V$147,[1]Input!$F:$F,[1]Comparação!V154)</f>
        <v>#VALUE!</v>
      </c>
      <c r="Y154" s="73" t="e">
        <f t="shared" si="61"/>
        <v>#VALUE!</v>
      </c>
      <c r="Z154" s="70" t="s">
        <v>27</v>
      </c>
      <c r="AA154" s="71" t="e">
        <f>SUMIFS([1]Input!$AC:$AC,[1]Input!$A:$A,[1]Comparação!$Z$1,[1]Input!$E:$E,[1]Comparação!$Z$147,[1]Input!$F:$F,[1]Comparação!Z154)</f>
        <v>#VALUE!</v>
      </c>
      <c r="AB154" s="74" t="e">
        <f>SUMIFS([1]Input!$M:$M,[1]Input!$A:$A,[1]Comparação!$Z$1,[1]Input!$E:$E,[1]Comparação!$Z$147,[1]Input!$F:$F,[1]Comparação!Z154)</f>
        <v>#VALUE!</v>
      </c>
      <c r="AC154" s="73" t="e">
        <f t="shared" si="62"/>
        <v>#VALUE!</v>
      </c>
      <c r="AD154" s="70" t="s">
        <v>27</v>
      </c>
      <c r="AE154" s="71" t="e">
        <f>SUMIFS([1]Input!$AC:$AC,[1]Input!$A:$A,[1]Comparação!$AD$1,[1]Input!$E:$E,[1]Comparação!$AD$147,[1]Input!$F:$F,[1]Comparação!AD154)</f>
        <v>#VALUE!</v>
      </c>
      <c r="AF154" s="74" t="e">
        <f>SUMIFS([1]Input!$M:$M,[1]Input!$A:$A,[1]Comparação!$AD$1,[1]Input!$E:$E,[1]Comparação!$AD$147,[1]Input!$F:$F,[1]Comparação!AD154)</f>
        <v>#VALUE!</v>
      </c>
      <c r="AG154" s="73" t="e">
        <f t="shared" si="63"/>
        <v>#VALUE!</v>
      </c>
      <c r="AH154" s="70" t="s">
        <v>27</v>
      </c>
      <c r="AI154" s="71" t="e">
        <f>SUMIFS([1]Input!$AC:$AC,[1]Input!$A:$A,[1]Comparação!$AH$1,[1]Input!$E:$E,[1]Comparação!$AH$147,[1]Input!$F:$F,[1]Comparação!AH154)</f>
        <v>#VALUE!</v>
      </c>
      <c r="AJ154" s="74" t="e">
        <f>SUMIFS([1]Input!$M:$M,[1]Input!$A:$A,[1]Comparação!$AH$1,[1]Input!$E:$E,[1]Comparação!$AH$147,[1]Input!$F:$F,[1]Comparação!AH154)</f>
        <v>#VALUE!</v>
      </c>
      <c r="AK154" s="73" t="e">
        <f t="shared" si="64"/>
        <v>#VALUE!</v>
      </c>
      <c r="AL154" s="70" t="s">
        <v>27</v>
      </c>
      <c r="AM154" s="71" t="e">
        <f>SUMIFS([1]Input!$AC:$AC,[1]Input!$A:$A,[1]Comparação!$AL$1,[1]Input!$E:$E,[1]Comparação!$AL$147,[1]Input!$F:$F,[1]Comparação!AL154)</f>
        <v>#VALUE!</v>
      </c>
      <c r="AN154" s="74" t="e">
        <f>SUMIFS([1]Input!$M:$M,[1]Input!$A:$A,[1]Comparação!$AL$1,[1]Input!$E:$E,[1]Comparação!$AL$147,[1]Input!$F:$F,[1]Comparação!AL154)</f>
        <v>#VALUE!</v>
      </c>
      <c r="AO154" s="73" t="e">
        <f t="shared" si="65"/>
        <v>#VALUE!</v>
      </c>
      <c r="AP154" s="70" t="s">
        <v>27</v>
      </c>
      <c r="AQ154" s="71" t="e">
        <f>SUMIFS([1]Input!$AC:$AC,[1]Input!$A:$A,[1]Comparação!$AP$1,[1]Input!$E:$E,[1]Comparação!$AP$147,[1]Input!$F:$F,[1]Comparação!AP154)</f>
        <v>#VALUE!</v>
      </c>
      <c r="AR154" s="74" t="e">
        <f>SUMIFS([1]Input!$M:$M,[1]Input!$A:$A,[1]Comparação!$AP$1,[1]Input!$E:$E,[1]Comparação!$AP$147,[1]Input!$F:$F,[1]Comparação!AP154)</f>
        <v>#VALUE!</v>
      </c>
      <c r="AS154" s="73" t="e">
        <f t="shared" si="66"/>
        <v>#VALUE!</v>
      </c>
      <c r="AT154" s="70" t="s">
        <v>27</v>
      </c>
      <c r="AU154" s="71" t="e">
        <f>SUMIFS([1]Input!$AC:$AC,[1]Input!$A:$A,[1]Comparação!$AT$1,[1]Input!$E:$E,[1]Comparação!$AT$147,[1]Input!$F:$F,[1]Comparação!AT154)</f>
        <v>#VALUE!</v>
      </c>
      <c r="AV154" s="74" t="e">
        <f>SUMIFS([1]Input!$M:$M,[1]Input!$A:$A,[1]Comparação!$AT$1,[1]Input!$E:$E,[1]Comparação!$AT$147,[1]Input!$F:$F,[1]Comparação!AT154)</f>
        <v>#VALUE!</v>
      </c>
      <c r="AW154" s="73" t="e">
        <f t="shared" si="67"/>
        <v>#VALUE!</v>
      </c>
      <c r="AY154" s="70" t="s">
        <v>27</v>
      </c>
      <c r="AZ154" s="75"/>
      <c r="BA154" s="68" t="e">
        <f t="shared" si="42"/>
        <v>#VALUE!</v>
      </c>
      <c r="BB154" s="68" t="e">
        <f t="shared" si="43"/>
        <v>#VALUE!</v>
      </c>
      <c r="BC154" s="69" t="e">
        <f t="shared" si="44"/>
        <v>#VALUE!</v>
      </c>
    </row>
    <row r="155" spans="2:55" hidden="1" outlineLevel="1" x14ac:dyDescent="0.3">
      <c r="B155" s="70" t="s">
        <v>34</v>
      </c>
      <c r="C155" s="71">
        <f>SUMIFS(Input!$AA:$AA,Input!$A:$A,Comparação!$B$1,Input!$E:$E,$B$147,Input!$F:$F,Comparação!B155)</f>
        <v>0</v>
      </c>
      <c r="D155" s="72">
        <f>SUMIFS(Input!$K:$K,Input!$A:$A,Comparação!$B$1,Input!$E:$E,$B$147,Input!$F:$F,B155)</f>
        <v>0</v>
      </c>
      <c r="E155" s="73" t="str">
        <f t="shared" si="68"/>
        <v/>
      </c>
      <c r="F155" s="70" t="s">
        <v>34</v>
      </c>
      <c r="G155" s="71">
        <f>SUMIFS(Input!$AA:$AA,Input!$A:$A,$F$1,Input!$E:$E,$F$147,Input!$F:$F,Comparação!F155)</f>
        <v>0</v>
      </c>
      <c r="H155" s="74">
        <f>SUMIFS(Input!$K:$K,Input!$A:$A,$F$1,Input!$E:$E,$F$147,Input!$F:$F,Comparação!F155)</f>
        <v>0</v>
      </c>
      <c r="I155" s="73" t="str">
        <f t="shared" si="69"/>
        <v/>
      </c>
      <c r="J155" s="70" t="s">
        <v>34</v>
      </c>
      <c r="K155" s="71">
        <f>SUMIFS(Input!$AA:$AA,Input!$A:$A,$J$1,Input!$E:$E,Comparação!$J$147,Input!$F:$F,Comparação!J155)</f>
        <v>0</v>
      </c>
      <c r="L155" s="74">
        <f>SUMIFS(Input!$K:$K,Input!$A:$A,$J$1,Input!$E:$E,$J$147,Input!$F:$F,Comparação!J155)</f>
        <v>0</v>
      </c>
      <c r="M155" s="73" t="str">
        <f t="shared" si="70"/>
        <v/>
      </c>
      <c r="N155" s="70" t="s">
        <v>34</v>
      </c>
      <c r="O155" s="71">
        <f>SUMIFS(Input!$AA:$AA,Input!$A:$A,$N$1,Input!$E:$E,$N$147,Input!$F:$F,Comparação!N155)</f>
        <v>202</v>
      </c>
      <c r="P155" s="74">
        <f>SUMIFS(Input!$K:$K,Input!$A:$A,$N$1,Input!$E:$E,$N$147,Input!$F:$F,Comparação!N155)</f>
        <v>524033.92</v>
      </c>
      <c r="Q155" s="73">
        <f t="shared" si="71"/>
        <v>2594.2273267326732</v>
      </c>
      <c r="R155" s="70" t="s">
        <v>34</v>
      </c>
      <c r="S155" s="71">
        <f>SUMIFS(Input!$AA:$AA,Input!$A:$A,$R$1,Input!$E:$E,Comparação!$R$147,Input!$F:$F,Comparação!R155)</f>
        <v>0</v>
      </c>
      <c r="T155" s="74">
        <f>SUMIFS(Input!$K:$K,Input!$A:$A,$R$1,Input!$E:$E,$R$147,Input!$F:$F,Comparação!R155)</f>
        <v>0</v>
      </c>
      <c r="U155" s="73" t="str">
        <f t="shared" si="72"/>
        <v/>
      </c>
      <c r="V155" s="70" t="s">
        <v>34</v>
      </c>
      <c r="W155" s="71" t="e">
        <f>SUMIFS([1]Input!$AC:$AC,[1]Input!$A:$A,[1]Comparação!$V$1,[1]Input!$E:$E,[1]Comparação!$V$147,[1]Input!$F:$F,[1]Comparação!V155)</f>
        <v>#VALUE!</v>
      </c>
      <c r="X155" s="74" t="e">
        <f>SUMIFS([1]Input!$M:$M,[1]Input!$A:$A,[1]Comparação!$V$1,[1]Input!$E:$E,[1]Comparação!$V$147,[1]Input!$F:$F,[1]Comparação!V155)</f>
        <v>#VALUE!</v>
      </c>
      <c r="Y155" s="73" t="e">
        <f t="shared" si="61"/>
        <v>#VALUE!</v>
      </c>
      <c r="Z155" s="70" t="s">
        <v>34</v>
      </c>
      <c r="AA155" s="71" t="e">
        <f>SUMIFS([1]Input!$AC:$AC,[1]Input!$A:$A,[1]Comparação!$Z$1,[1]Input!$E:$E,[1]Comparação!$Z$147,[1]Input!$F:$F,[1]Comparação!Z155)</f>
        <v>#VALUE!</v>
      </c>
      <c r="AB155" s="74" t="e">
        <f>SUMIFS([1]Input!$M:$M,[1]Input!$A:$A,[1]Comparação!$Z$1,[1]Input!$E:$E,[1]Comparação!$Z$147,[1]Input!$F:$F,[1]Comparação!Z155)</f>
        <v>#VALUE!</v>
      </c>
      <c r="AC155" s="73" t="e">
        <f t="shared" si="62"/>
        <v>#VALUE!</v>
      </c>
      <c r="AD155" s="70" t="s">
        <v>34</v>
      </c>
      <c r="AE155" s="71" t="e">
        <f>SUMIFS([1]Input!$AC:$AC,[1]Input!$A:$A,[1]Comparação!$AD$1,[1]Input!$E:$E,[1]Comparação!$AD$147,[1]Input!$F:$F,[1]Comparação!AD155)</f>
        <v>#VALUE!</v>
      </c>
      <c r="AF155" s="74" t="e">
        <f>SUMIFS([1]Input!$M:$M,[1]Input!$A:$A,[1]Comparação!$AD$1,[1]Input!$E:$E,[1]Comparação!$AD$147,[1]Input!$F:$F,[1]Comparação!AD155)</f>
        <v>#VALUE!</v>
      </c>
      <c r="AG155" s="73" t="e">
        <f t="shared" si="63"/>
        <v>#VALUE!</v>
      </c>
      <c r="AH155" s="70" t="s">
        <v>34</v>
      </c>
      <c r="AI155" s="71" t="e">
        <f>SUMIFS([1]Input!$AC:$AC,[1]Input!$A:$A,[1]Comparação!$AH$1,[1]Input!$E:$E,[1]Comparação!$AH$147,[1]Input!$F:$F,[1]Comparação!AH155)</f>
        <v>#VALUE!</v>
      </c>
      <c r="AJ155" s="74" t="e">
        <f>SUMIFS([1]Input!$M:$M,[1]Input!$A:$A,[1]Comparação!$AH$1,[1]Input!$E:$E,[1]Comparação!$AH$147,[1]Input!$F:$F,[1]Comparação!AH155)</f>
        <v>#VALUE!</v>
      </c>
      <c r="AK155" s="73" t="e">
        <f t="shared" si="64"/>
        <v>#VALUE!</v>
      </c>
      <c r="AL155" s="70" t="s">
        <v>34</v>
      </c>
      <c r="AM155" s="71" t="e">
        <f>SUMIFS([1]Input!$AC:$AC,[1]Input!$A:$A,[1]Comparação!$AL$1,[1]Input!$E:$E,[1]Comparação!$AL$147,[1]Input!$F:$F,[1]Comparação!AL155)</f>
        <v>#VALUE!</v>
      </c>
      <c r="AN155" s="74" t="e">
        <f>SUMIFS([1]Input!$M:$M,[1]Input!$A:$A,[1]Comparação!$AL$1,[1]Input!$E:$E,[1]Comparação!$AL$147,[1]Input!$F:$F,[1]Comparação!AL155)</f>
        <v>#VALUE!</v>
      </c>
      <c r="AO155" s="73" t="e">
        <f t="shared" si="65"/>
        <v>#VALUE!</v>
      </c>
      <c r="AP155" s="70" t="s">
        <v>34</v>
      </c>
      <c r="AQ155" s="71" t="e">
        <f>SUMIFS([1]Input!$AC:$AC,[1]Input!$A:$A,[1]Comparação!$AP$1,[1]Input!$E:$E,[1]Comparação!$AP$147,[1]Input!$F:$F,[1]Comparação!AP155)</f>
        <v>#VALUE!</v>
      </c>
      <c r="AR155" s="74" t="e">
        <f>SUMIFS([1]Input!$M:$M,[1]Input!$A:$A,[1]Comparação!$AP$1,[1]Input!$E:$E,[1]Comparação!$AP$147,[1]Input!$F:$F,[1]Comparação!AP155)</f>
        <v>#VALUE!</v>
      </c>
      <c r="AS155" s="73" t="e">
        <f t="shared" si="66"/>
        <v>#VALUE!</v>
      </c>
      <c r="AT155" s="70" t="s">
        <v>34</v>
      </c>
      <c r="AU155" s="71" t="e">
        <f>SUMIFS([1]Input!$AC:$AC,[1]Input!$A:$A,[1]Comparação!$AT$1,[1]Input!$E:$E,[1]Comparação!$AT$147,[1]Input!$F:$F,[1]Comparação!AT155)</f>
        <v>#VALUE!</v>
      </c>
      <c r="AV155" s="74" t="e">
        <f>SUMIFS([1]Input!$M:$M,[1]Input!$A:$A,[1]Comparação!$AT$1,[1]Input!$E:$E,[1]Comparação!$AT$147,[1]Input!$F:$F,[1]Comparação!AT155)</f>
        <v>#VALUE!</v>
      </c>
      <c r="AW155" s="73" t="e">
        <f t="shared" si="67"/>
        <v>#VALUE!</v>
      </c>
      <c r="AY155" s="70" t="s">
        <v>34</v>
      </c>
      <c r="AZ155" s="75"/>
      <c r="BA155" s="68" t="e">
        <f t="shared" si="42"/>
        <v>#VALUE!</v>
      </c>
      <c r="BB155" s="68" t="e">
        <f t="shared" si="43"/>
        <v>#VALUE!</v>
      </c>
      <c r="BC155" s="69" t="e">
        <f t="shared" si="44"/>
        <v>#VALUE!</v>
      </c>
    </row>
    <row r="156" spans="2:55" hidden="1" outlineLevel="1" x14ac:dyDescent="0.3">
      <c r="B156" s="70" t="s">
        <v>29</v>
      </c>
      <c r="C156" s="71">
        <f>SUMIFS(Input!$AA:$AA,Input!$A:$A,Comparação!$B$1,Input!$E:$E,$B$147,Input!$F:$F,Comparação!B156)</f>
        <v>0</v>
      </c>
      <c r="D156" s="72">
        <f>SUMIFS(Input!$K:$K,Input!$A:$A,Comparação!$B$1,Input!$E:$E,$B$147,Input!$F:$F,B156)</f>
        <v>0</v>
      </c>
      <c r="E156" s="73" t="str">
        <f t="shared" si="68"/>
        <v/>
      </c>
      <c r="F156" s="70" t="s">
        <v>29</v>
      </c>
      <c r="G156" s="71">
        <f>SUMIFS(Input!$AA:$AA,Input!$A:$A,$F$1,Input!$E:$E,$F$147,Input!$F:$F,Comparação!F156)</f>
        <v>0</v>
      </c>
      <c r="H156" s="74">
        <f>SUMIFS(Input!$K:$K,Input!$A:$A,$F$1,Input!$E:$E,$F$147,Input!$F:$F,Comparação!F156)</f>
        <v>0</v>
      </c>
      <c r="I156" s="73" t="str">
        <f t="shared" si="69"/>
        <v/>
      </c>
      <c r="J156" s="70" t="s">
        <v>29</v>
      </c>
      <c r="K156" s="71">
        <f>SUMIFS(Input!$AA:$AA,Input!$A:$A,$J$1,Input!$E:$E,Comparação!$J$147,Input!$F:$F,Comparação!J156)</f>
        <v>0</v>
      </c>
      <c r="L156" s="74">
        <f>SUMIFS(Input!$K:$K,Input!$A:$A,$J$1,Input!$E:$E,$J$147,Input!$F:$F,Comparação!J156)</f>
        <v>0</v>
      </c>
      <c r="M156" s="73" t="str">
        <f t="shared" si="70"/>
        <v/>
      </c>
      <c r="N156" s="70" t="s">
        <v>29</v>
      </c>
      <c r="O156" s="71">
        <f>SUMIFS(Input!$AA:$AA,Input!$A:$A,$N$1,Input!$E:$E,$N$147,Input!$F:$F,Comparação!N156)</f>
        <v>0</v>
      </c>
      <c r="P156" s="74">
        <f>SUMIFS(Input!$K:$K,Input!$A:$A,$N$1,Input!$E:$E,$N$147,Input!$F:$F,Comparação!N156)</f>
        <v>0</v>
      </c>
      <c r="Q156" s="73" t="str">
        <f t="shared" si="71"/>
        <v/>
      </c>
      <c r="R156" s="70" t="s">
        <v>29</v>
      </c>
      <c r="S156" s="71">
        <f>SUMIFS(Input!$AA:$AA,Input!$A:$A,$R$1,Input!$E:$E,Comparação!$R$147,Input!$F:$F,Comparação!R156)</f>
        <v>0</v>
      </c>
      <c r="T156" s="74">
        <f>SUMIFS(Input!$K:$K,Input!$A:$A,$R$1,Input!$E:$E,$R$147,Input!$F:$F,Comparação!R156)</f>
        <v>0</v>
      </c>
      <c r="U156" s="73" t="str">
        <f t="shared" si="72"/>
        <v/>
      </c>
      <c r="V156" s="70" t="s">
        <v>29</v>
      </c>
      <c r="W156" s="71" t="e">
        <f>SUMIFS([1]Input!$AC:$AC,[1]Input!$A:$A,[1]Comparação!$V$1,[1]Input!$E:$E,[1]Comparação!$V$147,[1]Input!$F:$F,[1]Comparação!V156)</f>
        <v>#VALUE!</v>
      </c>
      <c r="X156" s="74" t="e">
        <f>SUMIFS([1]Input!$M:$M,[1]Input!$A:$A,[1]Comparação!$V$1,[1]Input!$E:$E,[1]Comparação!$V$147,[1]Input!$F:$F,[1]Comparação!V156)</f>
        <v>#VALUE!</v>
      </c>
      <c r="Y156" s="73" t="e">
        <f t="shared" si="61"/>
        <v>#VALUE!</v>
      </c>
      <c r="Z156" s="70" t="s">
        <v>29</v>
      </c>
      <c r="AA156" s="71" t="e">
        <f>SUMIFS([1]Input!$AC:$AC,[1]Input!$A:$A,[1]Comparação!$Z$1,[1]Input!$E:$E,[1]Comparação!$Z$147,[1]Input!$F:$F,[1]Comparação!Z156)</f>
        <v>#VALUE!</v>
      </c>
      <c r="AB156" s="74" t="e">
        <f>SUMIFS([1]Input!$M:$M,[1]Input!$A:$A,[1]Comparação!$Z$1,[1]Input!$E:$E,[1]Comparação!$Z$147,[1]Input!$F:$F,[1]Comparação!Z156)</f>
        <v>#VALUE!</v>
      </c>
      <c r="AC156" s="73" t="e">
        <f t="shared" si="62"/>
        <v>#VALUE!</v>
      </c>
      <c r="AD156" s="70" t="s">
        <v>29</v>
      </c>
      <c r="AE156" s="71" t="e">
        <f>SUMIFS([1]Input!$AC:$AC,[1]Input!$A:$A,[1]Comparação!$AD$1,[1]Input!$E:$E,[1]Comparação!$AD$147,[1]Input!$F:$F,[1]Comparação!AD156)</f>
        <v>#VALUE!</v>
      </c>
      <c r="AF156" s="74" t="e">
        <f>SUMIFS([1]Input!$M:$M,[1]Input!$A:$A,[1]Comparação!$AD$1,[1]Input!$E:$E,[1]Comparação!$AD$147,[1]Input!$F:$F,[1]Comparação!AD156)</f>
        <v>#VALUE!</v>
      </c>
      <c r="AG156" s="73" t="e">
        <f t="shared" si="63"/>
        <v>#VALUE!</v>
      </c>
      <c r="AH156" s="70" t="s">
        <v>29</v>
      </c>
      <c r="AI156" s="71" t="e">
        <f>SUMIFS([1]Input!$AC:$AC,[1]Input!$A:$A,[1]Comparação!$AH$1,[1]Input!$E:$E,[1]Comparação!$AH$147,[1]Input!$F:$F,[1]Comparação!AH156)</f>
        <v>#VALUE!</v>
      </c>
      <c r="AJ156" s="74" t="e">
        <f>SUMIFS([1]Input!$M:$M,[1]Input!$A:$A,[1]Comparação!$AH$1,[1]Input!$E:$E,[1]Comparação!$AH$147,[1]Input!$F:$F,[1]Comparação!AH156)</f>
        <v>#VALUE!</v>
      </c>
      <c r="AK156" s="73" t="e">
        <f t="shared" si="64"/>
        <v>#VALUE!</v>
      </c>
      <c r="AL156" s="70" t="s">
        <v>29</v>
      </c>
      <c r="AM156" s="71" t="e">
        <f>SUMIFS([1]Input!$AC:$AC,[1]Input!$A:$A,[1]Comparação!$AL$1,[1]Input!$E:$E,[1]Comparação!$AL$147,[1]Input!$F:$F,[1]Comparação!AL156)</f>
        <v>#VALUE!</v>
      </c>
      <c r="AN156" s="74" t="e">
        <f>SUMIFS([1]Input!$M:$M,[1]Input!$A:$A,[1]Comparação!$AL$1,[1]Input!$E:$E,[1]Comparação!$AL$147,[1]Input!$F:$F,[1]Comparação!AL156)</f>
        <v>#VALUE!</v>
      </c>
      <c r="AO156" s="73" t="e">
        <f t="shared" si="65"/>
        <v>#VALUE!</v>
      </c>
      <c r="AP156" s="70" t="s">
        <v>29</v>
      </c>
      <c r="AQ156" s="71" t="e">
        <f>SUMIFS([1]Input!$AC:$AC,[1]Input!$A:$A,[1]Comparação!$AP$1,[1]Input!$E:$E,[1]Comparação!$AP$147,[1]Input!$F:$F,[1]Comparação!AP156)</f>
        <v>#VALUE!</v>
      </c>
      <c r="AR156" s="74" t="e">
        <f>SUMIFS([1]Input!$M:$M,[1]Input!$A:$A,[1]Comparação!$AP$1,[1]Input!$E:$E,[1]Comparação!$AP$147,[1]Input!$F:$F,[1]Comparação!AP156)</f>
        <v>#VALUE!</v>
      </c>
      <c r="AS156" s="73" t="e">
        <f t="shared" si="66"/>
        <v>#VALUE!</v>
      </c>
      <c r="AT156" s="70" t="s">
        <v>29</v>
      </c>
      <c r="AU156" s="71" t="e">
        <f>SUMIFS([1]Input!$AC:$AC,[1]Input!$A:$A,[1]Comparação!$AT$1,[1]Input!$E:$E,[1]Comparação!$AT$147,[1]Input!$F:$F,[1]Comparação!AT156)</f>
        <v>#VALUE!</v>
      </c>
      <c r="AV156" s="74" t="e">
        <f>SUMIFS([1]Input!$M:$M,[1]Input!$A:$A,[1]Comparação!$AT$1,[1]Input!$E:$E,[1]Comparação!$AT$147,[1]Input!$F:$F,[1]Comparação!AT156)</f>
        <v>#VALUE!</v>
      </c>
      <c r="AW156" s="73" t="e">
        <f t="shared" si="67"/>
        <v>#VALUE!</v>
      </c>
      <c r="AY156" s="70" t="s">
        <v>29</v>
      </c>
      <c r="AZ156" s="75"/>
      <c r="BA156" s="68" t="e">
        <f t="shared" si="42"/>
        <v>#VALUE!</v>
      </c>
      <c r="BB156" s="68" t="e">
        <f t="shared" si="43"/>
        <v>#VALUE!</v>
      </c>
      <c r="BC156" s="69" t="e">
        <f t="shared" si="44"/>
        <v>#VALUE!</v>
      </c>
    </row>
    <row r="157" spans="2:55" hidden="1" outlineLevel="1" x14ac:dyDescent="0.3">
      <c r="B157" s="70" t="s">
        <v>25</v>
      </c>
      <c r="C157" s="71">
        <f>SUMIFS(Input!$AA:$AA,Input!$A:$A,Comparação!$B$1,Input!$E:$E,$B$147,Input!$F:$F,Comparação!B157)</f>
        <v>0</v>
      </c>
      <c r="D157" s="72">
        <f>SUMIFS(Input!$K:$K,Input!$A:$A,Comparação!$B$1,Input!$E:$E,$B$147,Input!$F:$F,B157)</f>
        <v>0</v>
      </c>
      <c r="E157" s="73" t="str">
        <f t="shared" si="68"/>
        <v/>
      </c>
      <c r="F157" s="70" t="s">
        <v>25</v>
      </c>
      <c r="G157" s="71">
        <f>SUMIFS(Input!$AA:$AA,Input!$A:$A,$F$1,Input!$E:$E,$F$147,Input!$F:$F,Comparação!F157)</f>
        <v>0</v>
      </c>
      <c r="H157" s="74">
        <f>SUMIFS(Input!$K:$K,Input!$A:$A,$F$1,Input!$E:$E,$F$147,Input!$F:$F,Comparação!F157)</f>
        <v>0</v>
      </c>
      <c r="I157" s="73" t="str">
        <f t="shared" si="69"/>
        <v/>
      </c>
      <c r="J157" s="70" t="s">
        <v>25</v>
      </c>
      <c r="K157" s="71">
        <f>SUMIFS(Input!$AA:$AA,Input!$A:$A,$J$1,Input!$E:$E,Comparação!$J$147,Input!$F:$F,Comparação!J157)</f>
        <v>-7</v>
      </c>
      <c r="L157" s="74">
        <f>SUMIFS(Input!$K:$K,Input!$A:$A,$J$1,Input!$E:$E,$J$147,Input!$F:$F,Comparação!J157)</f>
        <v>870.16000000000349</v>
      </c>
      <c r="M157" s="73">
        <f t="shared" si="70"/>
        <v>-124.30857142857192</v>
      </c>
      <c r="N157" s="70" t="s">
        <v>25</v>
      </c>
      <c r="O157" s="71">
        <f>SUMIFS(Input!$AA:$AA,Input!$A:$A,$N$1,Input!$E:$E,$N$147,Input!$F:$F,Comparação!N157)</f>
        <v>0</v>
      </c>
      <c r="P157" s="74">
        <f>SUMIFS(Input!$K:$K,Input!$A:$A,$N$1,Input!$E:$E,$N$147,Input!$F:$F,Comparação!N157)</f>
        <v>0</v>
      </c>
      <c r="Q157" s="73" t="str">
        <f t="shared" si="71"/>
        <v/>
      </c>
      <c r="R157" s="70" t="s">
        <v>25</v>
      </c>
      <c r="S157" s="71">
        <f>SUMIFS(Input!$AA:$AA,Input!$A:$A,$R$1,Input!$E:$E,Comparação!$R$147,Input!$F:$F,Comparação!R157)</f>
        <v>0</v>
      </c>
      <c r="T157" s="74">
        <f>SUMIFS(Input!$K:$K,Input!$A:$A,$R$1,Input!$E:$E,$R$147,Input!$F:$F,Comparação!R157)</f>
        <v>0</v>
      </c>
      <c r="U157" s="73" t="str">
        <f t="shared" si="72"/>
        <v/>
      </c>
      <c r="V157" s="70" t="s">
        <v>25</v>
      </c>
      <c r="W157" s="71" t="e">
        <f>SUMIFS([1]Input!$AC:$AC,[1]Input!$A:$A,[1]Comparação!$V$1,[1]Input!$E:$E,[1]Comparação!$V$147,[1]Input!$F:$F,[1]Comparação!V157)</f>
        <v>#VALUE!</v>
      </c>
      <c r="X157" s="74" t="e">
        <f>SUMIFS([1]Input!$M:$M,[1]Input!$A:$A,[1]Comparação!$V$1,[1]Input!$E:$E,[1]Comparação!$V$147,[1]Input!$F:$F,[1]Comparação!V157)</f>
        <v>#VALUE!</v>
      </c>
      <c r="Y157" s="73" t="e">
        <f t="shared" si="61"/>
        <v>#VALUE!</v>
      </c>
      <c r="Z157" s="70" t="s">
        <v>25</v>
      </c>
      <c r="AA157" s="71" t="e">
        <f>SUMIFS([1]Input!$AC:$AC,[1]Input!$A:$A,[1]Comparação!$Z$1,[1]Input!$E:$E,[1]Comparação!$Z$147,[1]Input!$F:$F,[1]Comparação!Z157)</f>
        <v>#VALUE!</v>
      </c>
      <c r="AB157" s="74" t="e">
        <f>SUMIFS([1]Input!$M:$M,[1]Input!$A:$A,[1]Comparação!$Z$1,[1]Input!$E:$E,[1]Comparação!$Z$147,[1]Input!$F:$F,[1]Comparação!Z157)</f>
        <v>#VALUE!</v>
      </c>
      <c r="AC157" s="73" t="e">
        <f t="shared" si="62"/>
        <v>#VALUE!</v>
      </c>
      <c r="AD157" s="70" t="s">
        <v>25</v>
      </c>
      <c r="AE157" s="71" t="e">
        <f>SUMIFS([1]Input!$AC:$AC,[1]Input!$A:$A,[1]Comparação!$AD$1,[1]Input!$E:$E,[1]Comparação!$AD$147,[1]Input!$F:$F,[1]Comparação!AD157)</f>
        <v>#VALUE!</v>
      </c>
      <c r="AF157" s="74" t="e">
        <f>SUMIFS([1]Input!$M:$M,[1]Input!$A:$A,[1]Comparação!$AD$1,[1]Input!$E:$E,[1]Comparação!$AD$147,[1]Input!$F:$F,[1]Comparação!AD157)</f>
        <v>#VALUE!</v>
      </c>
      <c r="AG157" s="73" t="e">
        <f t="shared" si="63"/>
        <v>#VALUE!</v>
      </c>
      <c r="AH157" s="70" t="s">
        <v>25</v>
      </c>
      <c r="AI157" s="71" t="e">
        <f>SUMIFS([1]Input!$AC:$AC,[1]Input!$A:$A,[1]Comparação!$AH$1,[1]Input!$E:$E,[1]Comparação!$AH$147,[1]Input!$F:$F,[1]Comparação!AH157)</f>
        <v>#VALUE!</v>
      </c>
      <c r="AJ157" s="74" t="e">
        <f>SUMIFS([1]Input!$M:$M,[1]Input!$A:$A,[1]Comparação!$AH$1,[1]Input!$E:$E,[1]Comparação!$AH$147,[1]Input!$F:$F,[1]Comparação!AH157)</f>
        <v>#VALUE!</v>
      </c>
      <c r="AK157" s="73" t="e">
        <f t="shared" si="64"/>
        <v>#VALUE!</v>
      </c>
      <c r="AL157" s="70" t="s">
        <v>25</v>
      </c>
      <c r="AM157" s="71" t="e">
        <f>SUMIFS([1]Input!$AC:$AC,[1]Input!$A:$A,[1]Comparação!$AL$1,[1]Input!$E:$E,[1]Comparação!$AL$147,[1]Input!$F:$F,[1]Comparação!AL157)</f>
        <v>#VALUE!</v>
      </c>
      <c r="AN157" s="74" t="e">
        <f>SUMIFS([1]Input!$M:$M,[1]Input!$A:$A,[1]Comparação!$AL$1,[1]Input!$E:$E,[1]Comparação!$AL$147,[1]Input!$F:$F,[1]Comparação!AL157)</f>
        <v>#VALUE!</v>
      </c>
      <c r="AO157" s="73" t="e">
        <f t="shared" si="65"/>
        <v>#VALUE!</v>
      </c>
      <c r="AP157" s="70" t="s">
        <v>25</v>
      </c>
      <c r="AQ157" s="71" t="e">
        <f>SUMIFS([1]Input!$AC:$AC,[1]Input!$A:$A,[1]Comparação!$AP$1,[1]Input!$E:$E,[1]Comparação!$AP$147,[1]Input!$F:$F,[1]Comparação!AP157)</f>
        <v>#VALUE!</v>
      </c>
      <c r="AR157" s="74" t="e">
        <f>SUMIFS([1]Input!$M:$M,[1]Input!$A:$A,[1]Comparação!$AP$1,[1]Input!$E:$E,[1]Comparação!$AP$147,[1]Input!$F:$F,[1]Comparação!AP157)</f>
        <v>#VALUE!</v>
      </c>
      <c r="AS157" s="73" t="e">
        <f t="shared" si="66"/>
        <v>#VALUE!</v>
      </c>
      <c r="AT157" s="70" t="s">
        <v>25</v>
      </c>
      <c r="AU157" s="71" t="e">
        <f>SUMIFS([1]Input!$AC:$AC,[1]Input!$A:$A,[1]Comparação!$AT$1,[1]Input!$E:$E,[1]Comparação!$AT$147,[1]Input!$F:$F,[1]Comparação!AT157)</f>
        <v>#VALUE!</v>
      </c>
      <c r="AV157" s="74" t="e">
        <f>SUMIFS([1]Input!$M:$M,[1]Input!$A:$A,[1]Comparação!$AT$1,[1]Input!$E:$E,[1]Comparação!$AT$147,[1]Input!$F:$F,[1]Comparação!AT157)</f>
        <v>#VALUE!</v>
      </c>
      <c r="AW157" s="73" t="e">
        <f t="shared" si="67"/>
        <v>#VALUE!</v>
      </c>
      <c r="AY157" s="70" t="s">
        <v>25</v>
      </c>
      <c r="AZ157" s="75"/>
      <c r="BA157" s="68" t="e">
        <f t="shared" si="42"/>
        <v>#VALUE!</v>
      </c>
      <c r="BB157" s="68" t="e">
        <f t="shared" si="43"/>
        <v>#VALUE!</v>
      </c>
      <c r="BC157" s="69" t="e">
        <f t="shared" si="44"/>
        <v>#VALUE!</v>
      </c>
    </row>
    <row r="158" spans="2:55" hidden="1" outlineLevel="1" x14ac:dyDescent="0.3">
      <c r="B158" s="70" t="s">
        <v>28</v>
      </c>
      <c r="C158" s="71">
        <f>SUMIFS(Input!$AA:$AA,Input!$A:$A,Comparação!$B$1,Input!$E:$E,$B$147,Input!$F:$F,Comparação!B158)</f>
        <v>0</v>
      </c>
      <c r="D158" s="72">
        <f>SUMIFS(Input!$K:$K,Input!$A:$A,Comparação!$B$1,Input!$E:$E,$B$147,Input!$F:$F,B158)</f>
        <v>0</v>
      </c>
      <c r="E158" s="73" t="str">
        <f t="shared" si="68"/>
        <v/>
      </c>
      <c r="F158" s="70" t="s">
        <v>28</v>
      </c>
      <c r="G158" s="71">
        <f>SUMIFS(Input!$AA:$AA,Input!$A:$A,$F$1,Input!$E:$E,$F$147,Input!$F:$F,Comparação!F158)</f>
        <v>0</v>
      </c>
      <c r="H158" s="74">
        <f>SUMIFS(Input!$K:$K,Input!$A:$A,$F$1,Input!$E:$E,$F$147,Input!$F:$F,Comparação!F158)</f>
        <v>0</v>
      </c>
      <c r="I158" s="73" t="str">
        <f t="shared" si="69"/>
        <v/>
      </c>
      <c r="J158" s="70" t="s">
        <v>28</v>
      </c>
      <c r="K158" s="71">
        <f>SUMIFS(Input!$AA:$AA,Input!$A:$A,$J$1,Input!$E:$E,Comparação!$J$147,Input!$F:$F,Comparação!J158)</f>
        <v>0</v>
      </c>
      <c r="L158" s="74">
        <f>SUMIFS(Input!$K:$K,Input!$A:$A,$J$1,Input!$E:$E,$J$147,Input!$F:$F,Comparação!J158)</f>
        <v>0</v>
      </c>
      <c r="M158" s="73" t="str">
        <f t="shared" si="70"/>
        <v/>
      </c>
      <c r="N158" s="70" t="s">
        <v>28</v>
      </c>
      <c r="O158" s="71">
        <f>SUMIFS(Input!$AA:$AA,Input!$A:$A,$N$1,Input!$E:$E,$N$147,Input!$F:$F,Comparação!N158)</f>
        <v>0</v>
      </c>
      <c r="P158" s="74">
        <f>SUMIFS(Input!$K:$K,Input!$A:$A,$N$1,Input!$E:$E,$N$147,Input!$F:$F,Comparação!N158)</f>
        <v>0</v>
      </c>
      <c r="Q158" s="73" t="str">
        <f t="shared" si="71"/>
        <v/>
      </c>
      <c r="R158" s="70" t="s">
        <v>28</v>
      </c>
      <c r="S158" s="71">
        <f>SUMIFS(Input!$AA:$AA,Input!$A:$A,$R$1,Input!$E:$E,Comparação!$R$147,Input!$F:$F,Comparação!R158)</f>
        <v>0</v>
      </c>
      <c r="T158" s="74">
        <f>SUMIFS(Input!$K:$K,Input!$A:$A,$R$1,Input!$E:$E,$R$147,Input!$F:$F,Comparação!R158)</f>
        <v>0</v>
      </c>
      <c r="U158" s="73" t="str">
        <f t="shared" si="72"/>
        <v/>
      </c>
      <c r="V158" s="70" t="s">
        <v>28</v>
      </c>
      <c r="W158" s="71" t="e">
        <f>SUMIFS([1]Input!$AC:$AC,[1]Input!$A:$A,[1]Comparação!$V$1,[1]Input!$E:$E,[1]Comparação!$V$147,[1]Input!$F:$F,[1]Comparação!V158)</f>
        <v>#VALUE!</v>
      </c>
      <c r="X158" s="74" t="e">
        <f>SUMIFS([1]Input!$M:$M,[1]Input!$A:$A,[1]Comparação!$V$1,[1]Input!$E:$E,[1]Comparação!$V$147,[1]Input!$F:$F,[1]Comparação!V158)</f>
        <v>#VALUE!</v>
      </c>
      <c r="Y158" s="73" t="e">
        <f t="shared" si="61"/>
        <v>#VALUE!</v>
      </c>
      <c r="Z158" s="70" t="s">
        <v>28</v>
      </c>
      <c r="AA158" s="71" t="e">
        <f>SUMIFS([1]Input!$AC:$AC,[1]Input!$A:$A,[1]Comparação!$Z$1,[1]Input!$E:$E,[1]Comparação!$Z$147,[1]Input!$F:$F,[1]Comparação!Z158)</f>
        <v>#VALUE!</v>
      </c>
      <c r="AB158" s="74" t="e">
        <f>SUMIFS([1]Input!$M:$M,[1]Input!$A:$A,[1]Comparação!$Z$1,[1]Input!$E:$E,[1]Comparação!$Z$147,[1]Input!$F:$F,[1]Comparação!Z158)</f>
        <v>#VALUE!</v>
      </c>
      <c r="AC158" s="73" t="e">
        <f t="shared" si="62"/>
        <v>#VALUE!</v>
      </c>
      <c r="AD158" s="70" t="s">
        <v>28</v>
      </c>
      <c r="AE158" s="71" t="e">
        <f>SUMIFS([1]Input!$AC:$AC,[1]Input!$A:$A,[1]Comparação!$AD$1,[1]Input!$E:$E,[1]Comparação!$AD$147,[1]Input!$F:$F,[1]Comparação!AD158)</f>
        <v>#VALUE!</v>
      </c>
      <c r="AF158" s="74" t="e">
        <f>SUMIFS([1]Input!$M:$M,[1]Input!$A:$A,[1]Comparação!$AD$1,[1]Input!$E:$E,[1]Comparação!$AD$147,[1]Input!$F:$F,[1]Comparação!AD158)</f>
        <v>#VALUE!</v>
      </c>
      <c r="AG158" s="73" t="e">
        <f t="shared" si="63"/>
        <v>#VALUE!</v>
      </c>
      <c r="AH158" s="70" t="s">
        <v>28</v>
      </c>
      <c r="AI158" s="71" t="e">
        <f>SUMIFS([1]Input!$AC:$AC,[1]Input!$A:$A,[1]Comparação!$AH$1,[1]Input!$E:$E,[1]Comparação!$AH$147,[1]Input!$F:$F,[1]Comparação!AH158)</f>
        <v>#VALUE!</v>
      </c>
      <c r="AJ158" s="74" t="e">
        <f>SUMIFS([1]Input!$M:$M,[1]Input!$A:$A,[1]Comparação!$AH$1,[1]Input!$E:$E,[1]Comparação!$AH$147,[1]Input!$F:$F,[1]Comparação!AH158)</f>
        <v>#VALUE!</v>
      </c>
      <c r="AK158" s="73" t="e">
        <f t="shared" si="64"/>
        <v>#VALUE!</v>
      </c>
      <c r="AL158" s="70" t="s">
        <v>28</v>
      </c>
      <c r="AM158" s="71" t="e">
        <f>SUMIFS([1]Input!$AC:$AC,[1]Input!$A:$A,[1]Comparação!$AL$1,[1]Input!$E:$E,[1]Comparação!$AL$147,[1]Input!$F:$F,[1]Comparação!AL158)</f>
        <v>#VALUE!</v>
      </c>
      <c r="AN158" s="74" t="e">
        <f>SUMIFS([1]Input!$M:$M,[1]Input!$A:$A,[1]Comparação!$AL$1,[1]Input!$E:$E,[1]Comparação!$AL$147,[1]Input!$F:$F,[1]Comparação!AL158)</f>
        <v>#VALUE!</v>
      </c>
      <c r="AO158" s="73" t="e">
        <f t="shared" si="65"/>
        <v>#VALUE!</v>
      </c>
      <c r="AP158" s="70" t="s">
        <v>28</v>
      </c>
      <c r="AQ158" s="71" t="e">
        <f>SUMIFS([1]Input!$AC:$AC,[1]Input!$A:$A,[1]Comparação!$AP$1,[1]Input!$E:$E,[1]Comparação!$AP$147,[1]Input!$F:$F,[1]Comparação!AP158)</f>
        <v>#VALUE!</v>
      </c>
      <c r="AR158" s="74" t="e">
        <f>SUMIFS([1]Input!$M:$M,[1]Input!$A:$A,[1]Comparação!$AP$1,[1]Input!$E:$E,[1]Comparação!$AP$147,[1]Input!$F:$F,[1]Comparação!AP158)</f>
        <v>#VALUE!</v>
      </c>
      <c r="AS158" s="73" t="e">
        <f t="shared" si="66"/>
        <v>#VALUE!</v>
      </c>
      <c r="AT158" s="70" t="s">
        <v>28</v>
      </c>
      <c r="AU158" s="71" t="e">
        <f>SUMIFS([1]Input!$AC:$AC,[1]Input!$A:$A,[1]Comparação!$AT$1,[1]Input!$E:$E,[1]Comparação!$AT$147,[1]Input!$F:$F,[1]Comparação!AT158)</f>
        <v>#VALUE!</v>
      </c>
      <c r="AV158" s="74" t="e">
        <f>SUMIFS([1]Input!$M:$M,[1]Input!$A:$A,[1]Comparação!$AT$1,[1]Input!$E:$E,[1]Comparação!$AT$147,[1]Input!$F:$F,[1]Comparação!AT158)</f>
        <v>#VALUE!</v>
      </c>
      <c r="AW158" s="73" t="e">
        <f t="shared" si="67"/>
        <v>#VALUE!</v>
      </c>
      <c r="AY158" s="70" t="s">
        <v>28</v>
      </c>
      <c r="AZ158" s="75"/>
      <c r="BA158" s="68" t="e">
        <f t="shared" si="42"/>
        <v>#VALUE!</v>
      </c>
      <c r="BB158" s="68" t="e">
        <f t="shared" si="43"/>
        <v>#VALUE!</v>
      </c>
      <c r="BC158" s="69" t="e">
        <f t="shared" si="44"/>
        <v>#VALUE!</v>
      </c>
    </row>
    <row r="159" spans="2:55" hidden="1" outlineLevel="1" x14ac:dyDescent="0.3">
      <c r="B159" s="70" t="s">
        <v>26</v>
      </c>
      <c r="C159" s="71">
        <f>SUMIFS(Input!$AA:$AA,Input!$A:$A,Comparação!$B$1,Input!$E:$E,$B$147,Input!$F:$F,Comparação!B159)</f>
        <v>0</v>
      </c>
      <c r="D159" s="72">
        <f>SUMIFS(Input!$K:$K,Input!$A:$A,Comparação!$B$1,Input!$E:$E,$B$147,Input!$F:$F,B159)</f>
        <v>0</v>
      </c>
      <c r="E159" s="73" t="str">
        <f t="shared" si="68"/>
        <v/>
      </c>
      <c r="F159" s="70" t="s">
        <v>26</v>
      </c>
      <c r="G159" s="71">
        <f>SUMIFS(Input!$AA:$AA,Input!$A:$A,$F$1,Input!$E:$E,$F$147,Input!$F:$F,Comparação!F159)</f>
        <v>0</v>
      </c>
      <c r="H159" s="74">
        <f>SUMIFS(Input!$K:$K,Input!$A:$A,$F$1,Input!$E:$E,$F$147,Input!$F:$F,Comparação!F159)</f>
        <v>0</v>
      </c>
      <c r="I159" s="73" t="str">
        <f t="shared" si="69"/>
        <v/>
      </c>
      <c r="J159" s="70" t="s">
        <v>26</v>
      </c>
      <c r="K159" s="71">
        <f>SUMIFS(Input!$AA:$AA,Input!$A:$A,$J$1,Input!$E:$E,Comparação!$J$147,Input!$F:$F,Comparação!J159)</f>
        <v>0</v>
      </c>
      <c r="L159" s="74">
        <f>SUMIFS(Input!$K:$K,Input!$A:$A,$J$1,Input!$E:$E,$J$147,Input!$F:$F,Comparação!J159)</f>
        <v>0</v>
      </c>
      <c r="M159" s="73" t="str">
        <f t="shared" si="70"/>
        <v/>
      </c>
      <c r="N159" s="70" t="s">
        <v>26</v>
      </c>
      <c r="O159" s="71">
        <f>SUMIFS(Input!$AA:$AA,Input!$A:$A,$N$1,Input!$E:$E,$N$147,Input!$F:$F,Comparação!N159)</f>
        <v>0</v>
      </c>
      <c r="P159" s="74">
        <f>SUMIFS(Input!$K:$K,Input!$A:$A,$N$1,Input!$E:$E,$N$147,Input!$F:$F,Comparação!N159)</f>
        <v>0</v>
      </c>
      <c r="Q159" s="73" t="str">
        <f t="shared" si="71"/>
        <v/>
      </c>
      <c r="R159" s="70" t="s">
        <v>26</v>
      </c>
      <c r="S159" s="71">
        <f>SUMIFS(Input!$AA:$AA,Input!$A:$A,$R$1,Input!$E:$E,Comparação!$R$147,Input!$F:$F,Comparação!R159)</f>
        <v>0</v>
      </c>
      <c r="T159" s="74">
        <f>SUMIFS(Input!$K:$K,Input!$A:$A,$R$1,Input!$E:$E,$R$147,Input!$F:$F,Comparação!R159)</f>
        <v>0</v>
      </c>
      <c r="U159" s="73" t="str">
        <f t="shared" si="72"/>
        <v/>
      </c>
      <c r="V159" s="70" t="s">
        <v>26</v>
      </c>
      <c r="W159" s="71" t="e">
        <f>SUMIFS([1]Input!$AC:$AC,[1]Input!$A:$A,[1]Comparação!$V$1,[1]Input!$E:$E,[1]Comparação!$V$147,[1]Input!$F:$F,[1]Comparação!V159)</f>
        <v>#VALUE!</v>
      </c>
      <c r="X159" s="74" t="e">
        <f>SUMIFS([1]Input!$M:$M,[1]Input!$A:$A,[1]Comparação!$V$1,[1]Input!$E:$E,[1]Comparação!$V$147,[1]Input!$F:$F,[1]Comparação!V159)</f>
        <v>#VALUE!</v>
      </c>
      <c r="Y159" s="73" t="e">
        <f t="shared" si="61"/>
        <v>#VALUE!</v>
      </c>
      <c r="Z159" s="70" t="s">
        <v>26</v>
      </c>
      <c r="AA159" s="71" t="e">
        <f>SUMIFS([1]Input!$AC:$AC,[1]Input!$A:$A,[1]Comparação!$Z$1,[1]Input!$E:$E,[1]Comparação!$Z$147,[1]Input!$F:$F,[1]Comparação!Z159)</f>
        <v>#VALUE!</v>
      </c>
      <c r="AB159" s="74" t="e">
        <f>SUMIFS([1]Input!$M:$M,[1]Input!$A:$A,[1]Comparação!$Z$1,[1]Input!$E:$E,[1]Comparação!$Z$147,[1]Input!$F:$F,[1]Comparação!Z159)</f>
        <v>#VALUE!</v>
      </c>
      <c r="AC159" s="73" t="e">
        <f t="shared" si="62"/>
        <v>#VALUE!</v>
      </c>
      <c r="AD159" s="70" t="s">
        <v>26</v>
      </c>
      <c r="AE159" s="71" t="e">
        <f>SUMIFS([1]Input!$AC:$AC,[1]Input!$A:$A,[1]Comparação!$AD$1,[1]Input!$E:$E,[1]Comparação!$AD$147,[1]Input!$F:$F,[1]Comparação!AD159)</f>
        <v>#VALUE!</v>
      </c>
      <c r="AF159" s="74" t="e">
        <f>SUMIFS([1]Input!$M:$M,[1]Input!$A:$A,[1]Comparação!$AD$1,[1]Input!$E:$E,[1]Comparação!$AD$147,[1]Input!$F:$F,[1]Comparação!AD159)</f>
        <v>#VALUE!</v>
      </c>
      <c r="AG159" s="73" t="e">
        <f t="shared" si="63"/>
        <v>#VALUE!</v>
      </c>
      <c r="AH159" s="70" t="s">
        <v>26</v>
      </c>
      <c r="AI159" s="71" t="e">
        <f>SUMIFS([1]Input!$AC:$AC,[1]Input!$A:$A,[1]Comparação!$AH$1,[1]Input!$E:$E,[1]Comparação!$AH$147,[1]Input!$F:$F,[1]Comparação!AH159)</f>
        <v>#VALUE!</v>
      </c>
      <c r="AJ159" s="74" t="e">
        <f>SUMIFS([1]Input!$M:$M,[1]Input!$A:$A,[1]Comparação!$AH$1,[1]Input!$E:$E,[1]Comparação!$AH$147,[1]Input!$F:$F,[1]Comparação!AH159)</f>
        <v>#VALUE!</v>
      </c>
      <c r="AK159" s="73" t="e">
        <f t="shared" si="64"/>
        <v>#VALUE!</v>
      </c>
      <c r="AL159" s="70" t="s">
        <v>26</v>
      </c>
      <c r="AM159" s="71" t="e">
        <f>SUMIFS([1]Input!$AC:$AC,[1]Input!$A:$A,[1]Comparação!$AL$1,[1]Input!$E:$E,[1]Comparação!$AL$147,[1]Input!$F:$F,[1]Comparação!AL159)</f>
        <v>#VALUE!</v>
      </c>
      <c r="AN159" s="74" t="e">
        <f>SUMIFS([1]Input!$M:$M,[1]Input!$A:$A,[1]Comparação!$AL$1,[1]Input!$E:$E,[1]Comparação!$AL$147,[1]Input!$F:$F,[1]Comparação!AL159)</f>
        <v>#VALUE!</v>
      </c>
      <c r="AO159" s="73" t="e">
        <f t="shared" si="65"/>
        <v>#VALUE!</v>
      </c>
      <c r="AP159" s="70" t="s">
        <v>26</v>
      </c>
      <c r="AQ159" s="71" t="e">
        <f>SUMIFS([1]Input!$AC:$AC,[1]Input!$A:$A,[1]Comparação!$AP$1,[1]Input!$E:$E,[1]Comparação!$AP$147,[1]Input!$F:$F,[1]Comparação!AP159)</f>
        <v>#VALUE!</v>
      </c>
      <c r="AR159" s="74" t="e">
        <f>SUMIFS([1]Input!$M:$M,[1]Input!$A:$A,[1]Comparação!$AP$1,[1]Input!$E:$E,[1]Comparação!$AP$147,[1]Input!$F:$F,[1]Comparação!AP159)</f>
        <v>#VALUE!</v>
      </c>
      <c r="AS159" s="73" t="e">
        <f t="shared" si="66"/>
        <v>#VALUE!</v>
      </c>
      <c r="AT159" s="70" t="s">
        <v>26</v>
      </c>
      <c r="AU159" s="71" t="e">
        <f>SUMIFS([1]Input!$AC:$AC,[1]Input!$A:$A,[1]Comparação!$AT$1,[1]Input!$E:$E,[1]Comparação!$AT$147,[1]Input!$F:$F,[1]Comparação!AT159)</f>
        <v>#VALUE!</v>
      </c>
      <c r="AV159" s="74" t="e">
        <f>SUMIFS([1]Input!$M:$M,[1]Input!$A:$A,[1]Comparação!$AT$1,[1]Input!$E:$E,[1]Comparação!$AT$147,[1]Input!$F:$F,[1]Comparação!AT159)</f>
        <v>#VALUE!</v>
      </c>
      <c r="AW159" s="73" t="e">
        <f t="shared" si="67"/>
        <v>#VALUE!</v>
      </c>
      <c r="AY159" s="70" t="s">
        <v>26</v>
      </c>
      <c r="AZ159" s="75"/>
      <c r="BA159" s="68" t="e">
        <f t="shared" ref="BA159:BA175" si="73">AVERAGE(Q159,U159,Y159)</f>
        <v>#VALUE!</v>
      </c>
      <c r="BB159" s="68" t="e">
        <f t="shared" ref="BB159:BB175" si="74">AC159</f>
        <v>#VALUE!</v>
      </c>
      <c r="BC159" s="69" t="e">
        <f t="shared" ref="BC159:BC175" si="75">BB159/AVERAGE(AZ159:BA159)</f>
        <v>#VALUE!</v>
      </c>
    </row>
    <row r="160" spans="2:55" hidden="1" outlineLevel="1" x14ac:dyDescent="0.3">
      <c r="B160" s="70" t="s">
        <v>33</v>
      </c>
      <c r="C160" s="71">
        <f>SUMIFS(Input!$AA:$AA,Input!$A:$A,Comparação!$B$1,Input!$E:$E,$B$147,Input!$F:$F,Comparação!B160)</f>
        <v>0</v>
      </c>
      <c r="D160" s="72">
        <f>SUMIFS(Input!$K:$K,Input!$A:$A,Comparação!$B$1,Input!$E:$E,$B$147,Input!$F:$F,B160)</f>
        <v>0</v>
      </c>
      <c r="E160" s="73" t="str">
        <f t="shared" si="68"/>
        <v/>
      </c>
      <c r="F160" s="70" t="s">
        <v>33</v>
      </c>
      <c r="G160" s="71">
        <f>SUMIFS(Input!$AA:$AA,Input!$A:$A,$F$1,Input!$E:$E,$F$147,Input!$F:$F,Comparação!F160)</f>
        <v>0</v>
      </c>
      <c r="H160" s="74">
        <f>SUMIFS(Input!$K:$K,Input!$A:$A,$F$1,Input!$E:$E,$F$147,Input!$F:$F,Comparação!F160)</f>
        <v>0</v>
      </c>
      <c r="I160" s="73" t="str">
        <f t="shared" si="69"/>
        <v/>
      </c>
      <c r="J160" s="70" t="s">
        <v>33</v>
      </c>
      <c r="K160" s="71">
        <f>SUMIFS(Input!$AA:$AA,Input!$A:$A,$J$1,Input!$E:$E,Comparação!$J$147,Input!$F:$F,Comparação!J160)</f>
        <v>0</v>
      </c>
      <c r="L160" s="74">
        <f>SUMIFS(Input!$K:$K,Input!$A:$A,$J$1,Input!$E:$E,$J$147,Input!$F:$F,Comparação!J160)</f>
        <v>0</v>
      </c>
      <c r="M160" s="73" t="str">
        <f t="shared" si="70"/>
        <v/>
      </c>
      <c r="N160" s="70" t="s">
        <v>33</v>
      </c>
      <c r="O160" s="71">
        <f>SUMIFS(Input!$AA:$AA,Input!$A:$A,$N$1,Input!$E:$E,$N$147,Input!$F:$F,Comparação!N160)</f>
        <v>0</v>
      </c>
      <c r="P160" s="74">
        <f>SUMIFS(Input!$K:$K,Input!$A:$A,$N$1,Input!$E:$E,$N$147,Input!$F:$F,Comparação!N160)</f>
        <v>0</v>
      </c>
      <c r="Q160" s="73" t="str">
        <f t="shared" si="71"/>
        <v/>
      </c>
      <c r="R160" s="70" t="s">
        <v>33</v>
      </c>
      <c r="S160" s="71">
        <f>SUMIFS(Input!$AA:$AA,Input!$A:$A,$R$1,Input!$E:$E,Comparação!$R$147,Input!$F:$F,Comparação!R160)</f>
        <v>0</v>
      </c>
      <c r="T160" s="74">
        <f>SUMIFS(Input!$K:$K,Input!$A:$A,$R$1,Input!$E:$E,$R$147,Input!$F:$F,Comparação!R160)</f>
        <v>0</v>
      </c>
      <c r="U160" s="73" t="str">
        <f t="shared" si="72"/>
        <v/>
      </c>
      <c r="V160" s="70" t="s">
        <v>33</v>
      </c>
      <c r="W160" s="71" t="e">
        <f>SUMIFS([1]Input!$AC:$AC,[1]Input!$A:$A,[1]Comparação!$V$1,[1]Input!$E:$E,[1]Comparação!$V$147,[1]Input!$F:$F,[1]Comparação!V160)</f>
        <v>#VALUE!</v>
      </c>
      <c r="X160" s="74" t="e">
        <f>SUMIFS([1]Input!$M:$M,[1]Input!$A:$A,[1]Comparação!$V$1,[1]Input!$E:$E,[1]Comparação!$V$147,[1]Input!$F:$F,[1]Comparação!V160)</f>
        <v>#VALUE!</v>
      </c>
      <c r="Y160" s="73" t="e">
        <f t="shared" si="61"/>
        <v>#VALUE!</v>
      </c>
      <c r="Z160" s="70" t="s">
        <v>33</v>
      </c>
      <c r="AA160" s="71" t="e">
        <f>SUMIFS([1]Input!$AC:$AC,[1]Input!$A:$A,[1]Comparação!$Z$1,[1]Input!$E:$E,[1]Comparação!$Z$147,[1]Input!$F:$F,[1]Comparação!Z160)</f>
        <v>#VALUE!</v>
      </c>
      <c r="AB160" s="74" t="e">
        <f>SUMIFS([1]Input!$M:$M,[1]Input!$A:$A,[1]Comparação!$Z$1,[1]Input!$E:$E,[1]Comparação!$Z$147,[1]Input!$F:$F,[1]Comparação!Z160)</f>
        <v>#VALUE!</v>
      </c>
      <c r="AC160" s="73" t="e">
        <f t="shared" si="62"/>
        <v>#VALUE!</v>
      </c>
      <c r="AD160" s="70" t="s">
        <v>33</v>
      </c>
      <c r="AE160" s="71" t="e">
        <f>SUMIFS([1]Input!$AC:$AC,[1]Input!$A:$A,[1]Comparação!$AD$1,[1]Input!$E:$E,[1]Comparação!$AD$147,[1]Input!$F:$F,[1]Comparação!AD160)</f>
        <v>#VALUE!</v>
      </c>
      <c r="AF160" s="74" t="e">
        <f>SUMIFS([1]Input!$M:$M,[1]Input!$A:$A,[1]Comparação!$AD$1,[1]Input!$E:$E,[1]Comparação!$AD$147,[1]Input!$F:$F,[1]Comparação!AD160)</f>
        <v>#VALUE!</v>
      </c>
      <c r="AG160" s="73" t="e">
        <f t="shared" si="63"/>
        <v>#VALUE!</v>
      </c>
      <c r="AH160" s="70" t="s">
        <v>33</v>
      </c>
      <c r="AI160" s="71" t="e">
        <f>SUMIFS([1]Input!$AC:$AC,[1]Input!$A:$A,[1]Comparação!$AH$1,[1]Input!$E:$E,[1]Comparação!$AH$147,[1]Input!$F:$F,[1]Comparação!AH160)</f>
        <v>#VALUE!</v>
      </c>
      <c r="AJ160" s="74" t="e">
        <f>SUMIFS([1]Input!$M:$M,[1]Input!$A:$A,[1]Comparação!$AH$1,[1]Input!$E:$E,[1]Comparação!$AH$147,[1]Input!$F:$F,[1]Comparação!AH160)</f>
        <v>#VALUE!</v>
      </c>
      <c r="AK160" s="73" t="e">
        <f t="shared" si="64"/>
        <v>#VALUE!</v>
      </c>
      <c r="AL160" s="70" t="s">
        <v>33</v>
      </c>
      <c r="AM160" s="71" t="e">
        <f>SUMIFS([1]Input!$AC:$AC,[1]Input!$A:$A,[1]Comparação!$AL$1,[1]Input!$E:$E,[1]Comparação!$AL$147,[1]Input!$F:$F,[1]Comparação!AL160)</f>
        <v>#VALUE!</v>
      </c>
      <c r="AN160" s="74" t="e">
        <f>SUMIFS([1]Input!$M:$M,[1]Input!$A:$A,[1]Comparação!$AL$1,[1]Input!$E:$E,[1]Comparação!$AL$147,[1]Input!$F:$F,[1]Comparação!AL160)</f>
        <v>#VALUE!</v>
      </c>
      <c r="AO160" s="73" t="e">
        <f t="shared" si="65"/>
        <v>#VALUE!</v>
      </c>
      <c r="AP160" s="70" t="s">
        <v>33</v>
      </c>
      <c r="AQ160" s="71" t="e">
        <f>SUMIFS([1]Input!$AC:$AC,[1]Input!$A:$A,[1]Comparação!$AP$1,[1]Input!$E:$E,[1]Comparação!$AP$147,[1]Input!$F:$F,[1]Comparação!AP160)</f>
        <v>#VALUE!</v>
      </c>
      <c r="AR160" s="74" t="e">
        <f>SUMIFS([1]Input!$M:$M,[1]Input!$A:$A,[1]Comparação!$AP$1,[1]Input!$E:$E,[1]Comparação!$AP$147,[1]Input!$F:$F,[1]Comparação!AP160)</f>
        <v>#VALUE!</v>
      </c>
      <c r="AS160" s="73" t="e">
        <f t="shared" si="66"/>
        <v>#VALUE!</v>
      </c>
      <c r="AT160" s="70" t="s">
        <v>33</v>
      </c>
      <c r="AU160" s="71" t="e">
        <f>SUMIFS([1]Input!$AC:$AC,[1]Input!$A:$A,[1]Comparação!$AT$1,[1]Input!$E:$E,[1]Comparação!$AT$147,[1]Input!$F:$F,[1]Comparação!AT160)</f>
        <v>#VALUE!</v>
      </c>
      <c r="AV160" s="74" t="e">
        <f>SUMIFS([1]Input!$M:$M,[1]Input!$A:$A,[1]Comparação!$AT$1,[1]Input!$E:$E,[1]Comparação!$AT$147,[1]Input!$F:$F,[1]Comparação!AT160)</f>
        <v>#VALUE!</v>
      </c>
      <c r="AW160" s="73" t="e">
        <f t="shared" si="67"/>
        <v>#VALUE!</v>
      </c>
      <c r="AY160" s="70" t="s">
        <v>33</v>
      </c>
      <c r="AZ160" s="75"/>
      <c r="BA160" s="68" t="e">
        <f t="shared" si="73"/>
        <v>#VALUE!</v>
      </c>
      <c r="BB160" s="68" t="e">
        <f t="shared" si="74"/>
        <v>#VALUE!</v>
      </c>
      <c r="BC160" s="69" t="e">
        <f t="shared" si="75"/>
        <v>#VALUE!</v>
      </c>
    </row>
    <row r="161" spans="2:55" hidden="1" outlineLevel="1" x14ac:dyDescent="0.3">
      <c r="B161" s="70" t="s">
        <v>235</v>
      </c>
      <c r="C161" s="71">
        <f>SUMIFS(Input!$AA:$AA,Input!$A:$A,Comparação!$B$1,Input!$E:$E,$B$147,Input!$F:$F,Comparação!B161)</f>
        <v>0</v>
      </c>
      <c r="D161" s="72">
        <f>SUMIFS(Input!$K:$K,Input!$A:$A,Comparação!$B$1,Input!$E:$E,$B$147,Input!$F:$F,B161)</f>
        <v>0</v>
      </c>
      <c r="E161" s="73" t="str">
        <f t="shared" si="68"/>
        <v/>
      </c>
      <c r="F161" s="70" t="s">
        <v>235</v>
      </c>
      <c r="G161" s="71">
        <f>SUMIFS(Input!$AA:$AA,Input!$A:$A,$F$1,Input!$E:$E,$F$147,Input!$F:$F,Comparação!F161)</f>
        <v>0</v>
      </c>
      <c r="H161" s="74">
        <f>SUMIFS(Input!$K:$K,Input!$A:$A,$F$1,Input!$E:$E,$F$147,Input!$F:$F,Comparação!F161)</f>
        <v>0</v>
      </c>
      <c r="I161" s="73" t="str">
        <f t="shared" si="69"/>
        <v/>
      </c>
      <c r="J161" s="70" t="s">
        <v>235</v>
      </c>
      <c r="K161" s="71">
        <f>SUMIFS(Input!$AA:$AA,Input!$A:$A,$J$1,Input!$E:$E,Comparação!$J$147,Input!$F:$F,Comparação!J161)</f>
        <v>0</v>
      </c>
      <c r="L161" s="74">
        <f>SUMIFS(Input!$K:$K,Input!$A:$A,$J$1,Input!$E:$E,$J$147,Input!$F:$F,Comparação!J161)</f>
        <v>0</v>
      </c>
      <c r="M161" s="73" t="str">
        <f t="shared" si="70"/>
        <v/>
      </c>
      <c r="N161" s="70" t="s">
        <v>235</v>
      </c>
      <c r="O161" s="71">
        <f>SUMIFS(Input!$AA:$AA,Input!$A:$A,$N$1,Input!$E:$E,$N$147,Input!$F:$F,Comparação!N161)</f>
        <v>0</v>
      </c>
      <c r="P161" s="74">
        <f>SUMIFS(Input!$K:$K,Input!$A:$A,$N$1,Input!$E:$E,$N$147,Input!$F:$F,Comparação!N161)</f>
        <v>0</v>
      </c>
      <c r="Q161" s="73" t="str">
        <f t="shared" si="71"/>
        <v/>
      </c>
      <c r="R161" s="70" t="s">
        <v>235</v>
      </c>
      <c r="S161" s="71">
        <f>SUMIFS(Input!$AA:$AA,Input!$A:$A,$R$1,Input!$E:$E,Comparação!$R$147,Input!$F:$F,Comparação!R161)</f>
        <v>0</v>
      </c>
      <c r="T161" s="74">
        <f>SUMIFS(Input!$K:$K,Input!$A:$A,$R$1,Input!$E:$E,$R$147,Input!$F:$F,Comparação!R161)</f>
        <v>0</v>
      </c>
      <c r="U161" s="73" t="str">
        <f t="shared" si="72"/>
        <v/>
      </c>
      <c r="V161" s="70" t="s">
        <v>235</v>
      </c>
      <c r="W161" s="71" t="e">
        <f>SUMIFS([1]Input!$AC:$AC,[1]Input!$A:$A,[1]Comparação!$V$1,[1]Input!$E:$E,[1]Comparação!$V$147,[1]Input!$F:$F,[1]Comparação!V161)</f>
        <v>#VALUE!</v>
      </c>
      <c r="X161" s="74" t="e">
        <f>SUMIFS([1]Input!$M:$M,[1]Input!$A:$A,[1]Comparação!$V$1,[1]Input!$E:$E,[1]Comparação!$V$147,[1]Input!$F:$F,[1]Comparação!V161)</f>
        <v>#VALUE!</v>
      </c>
      <c r="Y161" s="73" t="e">
        <f t="shared" si="61"/>
        <v>#VALUE!</v>
      </c>
      <c r="Z161" s="70" t="s">
        <v>235</v>
      </c>
      <c r="AA161" s="71" t="e">
        <f>SUMIFS([1]Input!$AC:$AC,[1]Input!$A:$A,[1]Comparação!$Z$1,[1]Input!$E:$E,[1]Comparação!$Z$147,[1]Input!$F:$F,[1]Comparação!Z161)</f>
        <v>#VALUE!</v>
      </c>
      <c r="AB161" s="74" t="e">
        <f>SUMIFS([1]Input!$M:$M,[1]Input!$A:$A,[1]Comparação!$Z$1,[1]Input!$E:$E,[1]Comparação!$Z$147,[1]Input!$F:$F,[1]Comparação!Z161)</f>
        <v>#VALUE!</v>
      </c>
      <c r="AC161" s="73" t="e">
        <f t="shared" si="62"/>
        <v>#VALUE!</v>
      </c>
      <c r="AD161" s="70" t="s">
        <v>235</v>
      </c>
      <c r="AE161" s="71" t="e">
        <f>SUMIFS([1]Input!$AC:$AC,[1]Input!$A:$A,[1]Comparação!$AD$1,[1]Input!$E:$E,[1]Comparação!$AD$147,[1]Input!$F:$F,[1]Comparação!AD161)</f>
        <v>#VALUE!</v>
      </c>
      <c r="AF161" s="74" t="e">
        <f>SUMIFS([1]Input!$M:$M,[1]Input!$A:$A,[1]Comparação!$AD$1,[1]Input!$E:$E,[1]Comparação!$AD$147,[1]Input!$F:$F,[1]Comparação!AD161)</f>
        <v>#VALUE!</v>
      </c>
      <c r="AG161" s="73" t="e">
        <f t="shared" si="63"/>
        <v>#VALUE!</v>
      </c>
      <c r="AH161" s="70" t="s">
        <v>235</v>
      </c>
      <c r="AI161" s="71" t="e">
        <f>SUMIFS([1]Input!$AC:$AC,[1]Input!$A:$A,[1]Comparação!$AH$1,[1]Input!$E:$E,[1]Comparação!$AH$147,[1]Input!$F:$F,[1]Comparação!AH161)</f>
        <v>#VALUE!</v>
      </c>
      <c r="AJ161" s="74" t="e">
        <f>SUMIFS([1]Input!$M:$M,[1]Input!$A:$A,[1]Comparação!$AH$1,[1]Input!$E:$E,[1]Comparação!$AH$147,[1]Input!$F:$F,[1]Comparação!AH161)</f>
        <v>#VALUE!</v>
      </c>
      <c r="AK161" s="73" t="e">
        <f t="shared" si="64"/>
        <v>#VALUE!</v>
      </c>
      <c r="AL161" s="70" t="s">
        <v>235</v>
      </c>
      <c r="AM161" s="71" t="e">
        <f>SUMIFS([1]Input!$AC:$AC,[1]Input!$A:$A,[1]Comparação!$AL$1,[1]Input!$E:$E,[1]Comparação!$AL$147,[1]Input!$F:$F,[1]Comparação!AL161)</f>
        <v>#VALUE!</v>
      </c>
      <c r="AN161" s="74" t="e">
        <f>SUMIFS([1]Input!$M:$M,[1]Input!$A:$A,[1]Comparação!$AL$1,[1]Input!$E:$E,[1]Comparação!$AL$147,[1]Input!$F:$F,[1]Comparação!AL161)</f>
        <v>#VALUE!</v>
      </c>
      <c r="AO161" s="73" t="e">
        <f t="shared" si="65"/>
        <v>#VALUE!</v>
      </c>
      <c r="AP161" s="70" t="s">
        <v>235</v>
      </c>
      <c r="AQ161" s="71" t="e">
        <f>SUMIFS([1]Input!$AC:$AC,[1]Input!$A:$A,[1]Comparação!$AP$1,[1]Input!$E:$E,[1]Comparação!$AP$147,[1]Input!$F:$F,[1]Comparação!AP161)</f>
        <v>#VALUE!</v>
      </c>
      <c r="AR161" s="74" t="e">
        <f>SUMIFS([1]Input!$M:$M,[1]Input!$A:$A,[1]Comparação!$AP$1,[1]Input!$E:$E,[1]Comparação!$AP$147,[1]Input!$F:$F,[1]Comparação!AP161)</f>
        <v>#VALUE!</v>
      </c>
      <c r="AS161" s="73" t="e">
        <f t="shared" si="66"/>
        <v>#VALUE!</v>
      </c>
      <c r="AT161" s="70" t="s">
        <v>235</v>
      </c>
      <c r="AU161" s="71" t="e">
        <f>SUMIFS([1]Input!$AC:$AC,[1]Input!$A:$A,[1]Comparação!$AT$1,[1]Input!$E:$E,[1]Comparação!$AT$147,[1]Input!$F:$F,[1]Comparação!AT161)</f>
        <v>#VALUE!</v>
      </c>
      <c r="AV161" s="74" t="e">
        <f>SUMIFS([1]Input!$M:$M,[1]Input!$A:$A,[1]Comparação!$AT$1,[1]Input!$E:$E,[1]Comparação!$AT$147,[1]Input!$F:$F,[1]Comparação!AT161)</f>
        <v>#VALUE!</v>
      </c>
      <c r="AW161" s="73" t="e">
        <f t="shared" si="67"/>
        <v>#VALUE!</v>
      </c>
      <c r="AY161" s="70" t="s">
        <v>235</v>
      </c>
      <c r="AZ161" s="75"/>
      <c r="BA161" s="68" t="e">
        <f t="shared" si="73"/>
        <v>#VALUE!</v>
      </c>
      <c r="BB161" s="68" t="e">
        <f t="shared" si="74"/>
        <v>#VALUE!</v>
      </c>
      <c r="BC161" s="69" t="e">
        <f t="shared" si="75"/>
        <v>#VALUE!</v>
      </c>
    </row>
    <row r="162" spans="2:55" hidden="1" outlineLevel="1" x14ac:dyDescent="0.3">
      <c r="B162" s="70" t="s">
        <v>46</v>
      </c>
      <c r="C162" s="71">
        <f>SUMIFS(Input!$AA:$AA,Input!$A:$A,Comparação!$B$1,Input!$E:$E,$B$147,Input!$F:$F,Comparação!B162)</f>
        <v>0</v>
      </c>
      <c r="D162" s="72">
        <f>SUMIFS(Input!$K:$K,Input!$A:$A,Comparação!$B$1,Input!$E:$E,$B$147,Input!$F:$F,B162)</f>
        <v>0</v>
      </c>
      <c r="E162" s="73" t="str">
        <f t="shared" si="68"/>
        <v/>
      </c>
      <c r="F162" s="70" t="s">
        <v>46</v>
      </c>
      <c r="G162" s="71">
        <f>SUMIFS(Input!$AA:$AA,Input!$A:$A,$F$1,Input!$E:$E,$F$147,Input!$F:$F,Comparação!F162)</f>
        <v>0</v>
      </c>
      <c r="H162" s="74">
        <f>SUMIFS(Input!$K:$K,Input!$A:$A,$F$1,Input!$E:$E,$F$147,Input!$F:$F,Comparação!F162)</f>
        <v>0</v>
      </c>
      <c r="I162" s="73" t="str">
        <f t="shared" si="69"/>
        <v/>
      </c>
      <c r="J162" s="70" t="s">
        <v>46</v>
      </c>
      <c r="K162" s="71">
        <f>SUMIFS(Input!$AA:$AA,Input!$A:$A,$J$1,Input!$E:$E,Comparação!$J$147,Input!$F:$F,Comparação!J162)</f>
        <v>0</v>
      </c>
      <c r="L162" s="74">
        <f>SUMIFS(Input!$K:$K,Input!$A:$A,$J$1,Input!$E:$E,$J$147,Input!$F:$F,Comparação!J162)</f>
        <v>0</v>
      </c>
      <c r="M162" s="73" t="str">
        <f t="shared" si="70"/>
        <v/>
      </c>
      <c r="N162" s="70" t="s">
        <v>46</v>
      </c>
      <c r="O162" s="71">
        <f>SUMIFS(Input!$AA:$AA,Input!$A:$A,$N$1,Input!$E:$E,$N$147,Input!$F:$F,Comparação!N162)</f>
        <v>0</v>
      </c>
      <c r="P162" s="74">
        <f>SUMIFS(Input!$K:$K,Input!$A:$A,$N$1,Input!$E:$E,$N$147,Input!$F:$F,Comparação!N162)</f>
        <v>0</v>
      </c>
      <c r="Q162" s="73" t="str">
        <f t="shared" si="71"/>
        <v/>
      </c>
      <c r="R162" s="70" t="s">
        <v>46</v>
      </c>
      <c r="S162" s="71">
        <f>SUMIFS(Input!$AA:$AA,Input!$A:$A,$R$1,Input!$E:$E,Comparação!$R$147,Input!$F:$F,Comparação!R162)</f>
        <v>0</v>
      </c>
      <c r="T162" s="74">
        <f>SUMIFS(Input!$K:$K,Input!$A:$A,$R$1,Input!$E:$E,$R$147,Input!$F:$F,Comparação!R162)</f>
        <v>0</v>
      </c>
      <c r="U162" s="73" t="str">
        <f t="shared" si="72"/>
        <v/>
      </c>
      <c r="V162" s="70" t="s">
        <v>46</v>
      </c>
      <c r="W162" s="71" t="e">
        <f>SUMIFS([1]Input!$AC:$AC,[1]Input!$A:$A,[1]Comparação!$V$1,[1]Input!$E:$E,[1]Comparação!$V$147,[1]Input!$F:$F,[1]Comparação!V162)</f>
        <v>#VALUE!</v>
      </c>
      <c r="X162" s="74" t="e">
        <f>SUMIFS([1]Input!$M:$M,[1]Input!$A:$A,[1]Comparação!$V$1,[1]Input!$E:$E,[1]Comparação!$V$147,[1]Input!$F:$F,[1]Comparação!V162)</f>
        <v>#VALUE!</v>
      </c>
      <c r="Y162" s="73" t="e">
        <f t="shared" si="61"/>
        <v>#VALUE!</v>
      </c>
      <c r="Z162" s="70" t="s">
        <v>46</v>
      </c>
      <c r="AA162" s="71" t="e">
        <f>SUMIFS([1]Input!$AC:$AC,[1]Input!$A:$A,[1]Comparação!$Z$1,[1]Input!$E:$E,[1]Comparação!$Z$147,[1]Input!$F:$F,[1]Comparação!Z162)</f>
        <v>#VALUE!</v>
      </c>
      <c r="AB162" s="74" t="e">
        <f>SUMIFS([1]Input!$M:$M,[1]Input!$A:$A,[1]Comparação!$Z$1,[1]Input!$E:$E,[1]Comparação!$Z$147,[1]Input!$F:$F,[1]Comparação!Z162)</f>
        <v>#VALUE!</v>
      </c>
      <c r="AC162" s="73" t="e">
        <f t="shared" si="62"/>
        <v>#VALUE!</v>
      </c>
      <c r="AD162" s="70" t="s">
        <v>46</v>
      </c>
      <c r="AE162" s="71" t="e">
        <f>SUMIFS([1]Input!$AC:$AC,[1]Input!$A:$A,[1]Comparação!$AD$1,[1]Input!$E:$E,[1]Comparação!$AD$147,[1]Input!$F:$F,[1]Comparação!AD162)</f>
        <v>#VALUE!</v>
      </c>
      <c r="AF162" s="74" t="e">
        <f>SUMIFS([1]Input!$M:$M,[1]Input!$A:$A,[1]Comparação!$AD$1,[1]Input!$E:$E,[1]Comparação!$AD$147,[1]Input!$F:$F,[1]Comparação!AD162)</f>
        <v>#VALUE!</v>
      </c>
      <c r="AG162" s="73" t="e">
        <f t="shared" si="63"/>
        <v>#VALUE!</v>
      </c>
      <c r="AH162" s="70" t="s">
        <v>46</v>
      </c>
      <c r="AI162" s="71" t="e">
        <f>SUMIFS([1]Input!$AC:$AC,[1]Input!$A:$A,[1]Comparação!$AH$1,[1]Input!$E:$E,[1]Comparação!$AH$147,[1]Input!$F:$F,[1]Comparação!AH162)</f>
        <v>#VALUE!</v>
      </c>
      <c r="AJ162" s="74" t="e">
        <f>SUMIFS([1]Input!$M:$M,[1]Input!$A:$A,[1]Comparação!$AH$1,[1]Input!$E:$E,[1]Comparação!$AH$147,[1]Input!$F:$F,[1]Comparação!AH162)</f>
        <v>#VALUE!</v>
      </c>
      <c r="AK162" s="73" t="e">
        <f t="shared" si="64"/>
        <v>#VALUE!</v>
      </c>
      <c r="AL162" s="70" t="s">
        <v>46</v>
      </c>
      <c r="AM162" s="71" t="e">
        <f>SUMIFS([1]Input!$AC:$AC,[1]Input!$A:$A,[1]Comparação!$AL$1,[1]Input!$E:$E,[1]Comparação!$AL$147,[1]Input!$F:$F,[1]Comparação!AL162)</f>
        <v>#VALUE!</v>
      </c>
      <c r="AN162" s="74" t="e">
        <f>SUMIFS([1]Input!$M:$M,[1]Input!$A:$A,[1]Comparação!$AL$1,[1]Input!$E:$E,[1]Comparação!$AL$147,[1]Input!$F:$F,[1]Comparação!AL162)</f>
        <v>#VALUE!</v>
      </c>
      <c r="AO162" s="73" t="e">
        <f t="shared" si="65"/>
        <v>#VALUE!</v>
      </c>
      <c r="AP162" s="70" t="s">
        <v>46</v>
      </c>
      <c r="AQ162" s="71" t="e">
        <f>SUMIFS([1]Input!$AC:$AC,[1]Input!$A:$A,[1]Comparação!$AP$1,[1]Input!$E:$E,[1]Comparação!$AP$147,[1]Input!$F:$F,[1]Comparação!AP162)</f>
        <v>#VALUE!</v>
      </c>
      <c r="AR162" s="74" t="e">
        <f>SUMIFS([1]Input!$M:$M,[1]Input!$A:$A,[1]Comparação!$AP$1,[1]Input!$E:$E,[1]Comparação!$AP$147,[1]Input!$F:$F,[1]Comparação!AP162)</f>
        <v>#VALUE!</v>
      </c>
      <c r="AS162" s="73" t="e">
        <f t="shared" si="66"/>
        <v>#VALUE!</v>
      </c>
      <c r="AT162" s="70" t="s">
        <v>46</v>
      </c>
      <c r="AU162" s="71" t="e">
        <f>SUMIFS([1]Input!$AC:$AC,[1]Input!$A:$A,[1]Comparação!$AT$1,[1]Input!$E:$E,[1]Comparação!$AT$147,[1]Input!$F:$F,[1]Comparação!AT162)</f>
        <v>#VALUE!</v>
      </c>
      <c r="AV162" s="74" t="e">
        <f>SUMIFS([1]Input!$M:$M,[1]Input!$A:$A,[1]Comparação!$AT$1,[1]Input!$E:$E,[1]Comparação!$AT$147,[1]Input!$F:$F,[1]Comparação!AT162)</f>
        <v>#VALUE!</v>
      </c>
      <c r="AW162" s="73" t="e">
        <f t="shared" si="67"/>
        <v>#VALUE!</v>
      </c>
      <c r="AY162" s="70" t="s">
        <v>46</v>
      </c>
      <c r="AZ162" s="75"/>
      <c r="BA162" s="68" t="e">
        <f t="shared" si="73"/>
        <v>#VALUE!</v>
      </c>
      <c r="BB162" s="68" t="e">
        <f t="shared" si="74"/>
        <v>#VALUE!</v>
      </c>
      <c r="BC162" s="69" t="e">
        <f t="shared" si="75"/>
        <v>#VALUE!</v>
      </c>
    </row>
    <row r="163" spans="2:55" hidden="1" outlineLevel="1" x14ac:dyDescent="0.3">
      <c r="B163" s="70" t="s">
        <v>44</v>
      </c>
      <c r="C163" s="71">
        <f>SUMIFS(Input!$AA:$AA,Input!$A:$A,Comparação!$B$1,Input!$E:$E,$B$147,Input!$F:$F,Comparação!B163)</f>
        <v>0</v>
      </c>
      <c r="D163" s="72">
        <f>SUMIFS(Input!$K:$K,Input!$A:$A,Comparação!$B$1,Input!$E:$E,$B$147,Input!$F:$F,B163)</f>
        <v>0</v>
      </c>
      <c r="E163" s="73" t="str">
        <f t="shared" si="68"/>
        <v/>
      </c>
      <c r="F163" s="70" t="s">
        <v>44</v>
      </c>
      <c r="G163" s="71">
        <f>SUMIFS(Input!$AA:$AA,Input!$A:$A,$F$1,Input!$E:$E,$F$147,Input!$F:$F,Comparação!F163)</f>
        <v>0</v>
      </c>
      <c r="H163" s="74">
        <f>SUMIFS(Input!$K:$K,Input!$A:$A,$F$1,Input!$E:$E,$F$147,Input!$F:$F,Comparação!F163)</f>
        <v>0</v>
      </c>
      <c r="I163" s="73" t="str">
        <f t="shared" si="69"/>
        <v/>
      </c>
      <c r="J163" s="70" t="s">
        <v>44</v>
      </c>
      <c r="K163" s="71">
        <f>SUMIFS(Input!$AA:$AA,Input!$A:$A,$J$1,Input!$E:$E,Comparação!$J$147,Input!$F:$F,Comparação!J163)</f>
        <v>0</v>
      </c>
      <c r="L163" s="74">
        <f>SUMIFS(Input!$K:$K,Input!$A:$A,$J$1,Input!$E:$E,$J$147,Input!$F:$F,Comparação!J163)</f>
        <v>0</v>
      </c>
      <c r="M163" s="73" t="str">
        <f t="shared" si="70"/>
        <v/>
      </c>
      <c r="N163" s="70" t="s">
        <v>44</v>
      </c>
      <c r="O163" s="71">
        <f>SUMIFS(Input!$AA:$AA,Input!$A:$A,$N$1,Input!$E:$E,$N$147,Input!$F:$F,Comparação!N163)</f>
        <v>0</v>
      </c>
      <c r="P163" s="74">
        <f>SUMIFS(Input!$K:$K,Input!$A:$A,$N$1,Input!$E:$E,$N$147,Input!$F:$F,Comparação!N163)</f>
        <v>0</v>
      </c>
      <c r="Q163" s="73" t="str">
        <f t="shared" si="71"/>
        <v/>
      </c>
      <c r="R163" s="70" t="s">
        <v>44</v>
      </c>
      <c r="S163" s="71">
        <f>SUMIFS(Input!$AA:$AA,Input!$A:$A,$R$1,Input!$E:$E,Comparação!$R$147,Input!$F:$F,Comparação!R163)</f>
        <v>0</v>
      </c>
      <c r="T163" s="74">
        <f>SUMIFS(Input!$K:$K,Input!$A:$A,$R$1,Input!$E:$E,$R$147,Input!$F:$F,Comparação!R163)</f>
        <v>0</v>
      </c>
      <c r="U163" s="73" t="str">
        <f t="shared" si="72"/>
        <v/>
      </c>
      <c r="V163" s="70" t="s">
        <v>44</v>
      </c>
      <c r="W163" s="71" t="e">
        <f>SUMIFS([1]Input!$AC:$AC,[1]Input!$A:$A,[1]Comparação!$V$1,[1]Input!$E:$E,[1]Comparação!$V$147,[1]Input!$F:$F,[1]Comparação!V163)</f>
        <v>#VALUE!</v>
      </c>
      <c r="X163" s="74" t="e">
        <f>SUMIFS([1]Input!$M:$M,[1]Input!$A:$A,[1]Comparação!$V$1,[1]Input!$E:$E,[1]Comparação!$V$147,[1]Input!$F:$F,[1]Comparação!V163)</f>
        <v>#VALUE!</v>
      </c>
      <c r="Y163" s="73" t="e">
        <f t="shared" si="61"/>
        <v>#VALUE!</v>
      </c>
      <c r="Z163" s="70" t="s">
        <v>44</v>
      </c>
      <c r="AA163" s="71" t="e">
        <f>SUMIFS([1]Input!$AC:$AC,[1]Input!$A:$A,[1]Comparação!$Z$1,[1]Input!$E:$E,[1]Comparação!$Z$147,[1]Input!$F:$F,[1]Comparação!Z163)</f>
        <v>#VALUE!</v>
      </c>
      <c r="AB163" s="74" t="e">
        <f>SUMIFS([1]Input!$M:$M,[1]Input!$A:$A,[1]Comparação!$Z$1,[1]Input!$E:$E,[1]Comparação!$Z$147,[1]Input!$F:$F,[1]Comparação!Z163)</f>
        <v>#VALUE!</v>
      </c>
      <c r="AC163" s="73" t="e">
        <f t="shared" si="62"/>
        <v>#VALUE!</v>
      </c>
      <c r="AD163" s="70" t="s">
        <v>44</v>
      </c>
      <c r="AE163" s="71" t="e">
        <f>SUMIFS([1]Input!$AC:$AC,[1]Input!$A:$A,[1]Comparação!$AD$1,[1]Input!$E:$E,[1]Comparação!$AD$147,[1]Input!$F:$F,[1]Comparação!AD163)</f>
        <v>#VALUE!</v>
      </c>
      <c r="AF163" s="74" t="e">
        <f>SUMIFS([1]Input!$M:$M,[1]Input!$A:$A,[1]Comparação!$AD$1,[1]Input!$E:$E,[1]Comparação!$AD$147,[1]Input!$F:$F,[1]Comparação!AD163)</f>
        <v>#VALUE!</v>
      </c>
      <c r="AG163" s="73" t="e">
        <f t="shared" si="63"/>
        <v>#VALUE!</v>
      </c>
      <c r="AH163" s="70" t="s">
        <v>44</v>
      </c>
      <c r="AI163" s="71" t="e">
        <f>SUMIFS([1]Input!$AC:$AC,[1]Input!$A:$A,[1]Comparação!$AH$1,[1]Input!$E:$E,[1]Comparação!$AH$147,[1]Input!$F:$F,[1]Comparação!AH163)</f>
        <v>#VALUE!</v>
      </c>
      <c r="AJ163" s="74" t="e">
        <f>SUMIFS([1]Input!$M:$M,[1]Input!$A:$A,[1]Comparação!$AH$1,[1]Input!$E:$E,[1]Comparação!$AH$147,[1]Input!$F:$F,[1]Comparação!AH163)</f>
        <v>#VALUE!</v>
      </c>
      <c r="AK163" s="73" t="e">
        <f t="shared" si="64"/>
        <v>#VALUE!</v>
      </c>
      <c r="AL163" s="70" t="s">
        <v>44</v>
      </c>
      <c r="AM163" s="71" t="e">
        <f>SUMIFS([1]Input!$AC:$AC,[1]Input!$A:$A,[1]Comparação!$AL$1,[1]Input!$E:$E,[1]Comparação!$AL$147,[1]Input!$F:$F,[1]Comparação!AL163)</f>
        <v>#VALUE!</v>
      </c>
      <c r="AN163" s="74" t="e">
        <f>SUMIFS([1]Input!$M:$M,[1]Input!$A:$A,[1]Comparação!$AL$1,[1]Input!$E:$E,[1]Comparação!$AL$147,[1]Input!$F:$F,[1]Comparação!AL163)</f>
        <v>#VALUE!</v>
      </c>
      <c r="AO163" s="73" t="e">
        <f t="shared" si="65"/>
        <v>#VALUE!</v>
      </c>
      <c r="AP163" s="70" t="s">
        <v>44</v>
      </c>
      <c r="AQ163" s="71" t="e">
        <f>SUMIFS([1]Input!$AC:$AC,[1]Input!$A:$A,[1]Comparação!$AP$1,[1]Input!$E:$E,[1]Comparação!$AP$147,[1]Input!$F:$F,[1]Comparação!AP163)</f>
        <v>#VALUE!</v>
      </c>
      <c r="AR163" s="74" t="e">
        <f>SUMIFS([1]Input!$M:$M,[1]Input!$A:$A,[1]Comparação!$AP$1,[1]Input!$E:$E,[1]Comparação!$AP$147,[1]Input!$F:$F,[1]Comparação!AP163)</f>
        <v>#VALUE!</v>
      </c>
      <c r="AS163" s="73" t="e">
        <f t="shared" si="66"/>
        <v>#VALUE!</v>
      </c>
      <c r="AT163" s="70" t="s">
        <v>44</v>
      </c>
      <c r="AU163" s="71" t="e">
        <f>SUMIFS([1]Input!$AC:$AC,[1]Input!$A:$A,[1]Comparação!$AT$1,[1]Input!$E:$E,[1]Comparação!$AT$147,[1]Input!$F:$F,[1]Comparação!AT163)</f>
        <v>#VALUE!</v>
      </c>
      <c r="AV163" s="74" t="e">
        <f>SUMIFS([1]Input!$M:$M,[1]Input!$A:$A,[1]Comparação!$AT$1,[1]Input!$E:$E,[1]Comparação!$AT$147,[1]Input!$F:$F,[1]Comparação!AT163)</f>
        <v>#VALUE!</v>
      </c>
      <c r="AW163" s="73" t="e">
        <f t="shared" si="67"/>
        <v>#VALUE!</v>
      </c>
      <c r="AY163" s="70" t="s">
        <v>44</v>
      </c>
      <c r="AZ163" s="75"/>
      <c r="BA163" s="68" t="e">
        <f t="shared" si="73"/>
        <v>#VALUE!</v>
      </c>
      <c r="BB163" s="68" t="e">
        <f t="shared" si="74"/>
        <v>#VALUE!</v>
      </c>
      <c r="BC163" s="69" t="e">
        <f t="shared" si="75"/>
        <v>#VALUE!</v>
      </c>
    </row>
    <row r="164" spans="2:55" hidden="1" outlineLevel="1" x14ac:dyDescent="0.3">
      <c r="B164" s="70" t="s">
        <v>32</v>
      </c>
      <c r="C164" s="71">
        <f>SUMIFS(Input!$AA:$AA,Input!$A:$A,Comparação!$B$1,Input!$E:$E,$B$147,Input!$F:$F,Comparação!B164)</f>
        <v>0</v>
      </c>
      <c r="D164" s="72">
        <f>SUMIFS(Input!$K:$K,Input!$A:$A,Comparação!$B$1,Input!$E:$E,$B$147,Input!$F:$F,B164)</f>
        <v>0</v>
      </c>
      <c r="E164" s="73" t="str">
        <f t="shared" si="68"/>
        <v/>
      </c>
      <c r="F164" s="70" t="s">
        <v>32</v>
      </c>
      <c r="G164" s="71">
        <f>SUMIFS(Input!$AA:$AA,Input!$A:$A,$F$1,Input!$E:$E,$F$147,Input!$F:$F,Comparação!F164)</f>
        <v>0</v>
      </c>
      <c r="H164" s="74">
        <f>SUMIFS(Input!$K:$K,Input!$A:$A,$F$1,Input!$E:$E,$F$147,Input!$F:$F,Comparação!F164)</f>
        <v>0</v>
      </c>
      <c r="I164" s="73" t="str">
        <f t="shared" si="69"/>
        <v/>
      </c>
      <c r="J164" s="70" t="s">
        <v>32</v>
      </c>
      <c r="K164" s="71">
        <f>SUMIFS(Input!$AA:$AA,Input!$A:$A,$J$1,Input!$E:$E,Comparação!$J$147,Input!$F:$F,Comparação!J164)</f>
        <v>0</v>
      </c>
      <c r="L164" s="74">
        <f>SUMIFS(Input!$K:$K,Input!$A:$A,$J$1,Input!$E:$E,$J$147,Input!$F:$F,Comparação!J164)</f>
        <v>0</v>
      </c>
      <c r="M164" s="73" t="str">
        <f t="shared" si="70"/>
        <v/>
      </c>
      <c r="N164" s="70" t="s">
        <v>32</v>
      </c>
      <c r="O164" s="71">
        <f>SUMIFS(Input!$AA:$AA,Input!$A:$A,$N$1,Input!$E:$E,$N$147,Input!$F:$F,Comparação!N164)</f>
        <v>0</v>
      </c>
      <c r="P164" s="74">
        <f>SUMIFS(Input!$K:$K,Input!$A:$A,$N$1,Input!$E:$E,$N$147,Input!$F:$F,Comparação!N164)</f>
        <v>0</v>
      </c>
      <c r="Q164" s="73" t="str">
        <f t="shared" si="71"/>
        <v/>
      </c>
      <c r="R164" s="70" t="s">
        <v>32</v>
      </c>
      <c r="S164" s="71">
        <f>SUMIFS(Input!$AA:$AA,Input!$A:$A,$R$1,Input!$E:$E,Comparação!$R$147,Input!$F:$F,Comparação!R164)</f>
        <v>0</v>
      </c>
      <c r="T164" s="74">
        <f>SUMIFS(Input!$K:$K,Input!$A:$A,$R$1,Input!$E:$E,$R$147,Input!$F:$F,Comparação!R164)</f>
        <v>0</v>
      </c>
      <c r="U164" s="73" t="str">
        <f t="shared" si="72"/>
        <v/>
      </c>
      <c r="V164" s="70" t="s">
        <v>32</v>
      </c>
      <c r="W164" s="71" t="e">
        <f>SUMIFS([1]Input!$AC:$AC,[1]Input!$A:$A,[1]Comparação!$V$1,[1]Input!$E:$E,[1]Comparação!$V$147,[1]Input!$F:$F,[1]Comparação!V164)</f>
        <v>#VALUE!</v>
      </c>
      <c r="X164" s="74" t="e">
        <f>SUMIFS([1]Input!$M:$M,[1]Input!$A:$A,[1]Comparação!$V$1,[1]Input!$E:$E,[1]Comparação!$V$147,[1]Input!$F:$F,[1]Comparação!V164)</f>
        <v>#VALUE!</v>
      </c>
      <c r="Y164" s="73" t="e">
        <f t="shared" si="61"/>
        <v>#VALUE!</v>
      </c>
      <c r="Z164" s="70" t="s">
        <v>32</v>
      </c>
      <c r="AA164" s="71" t="e">
        <f>SUMIFS([1]Input!$AC:$AC,[1]Input!$A:$A,[1]Comparação!$Z$1,[1]Input!$E:$E,[1]Comparação!$Z$147,[1]Input!$F:$F,[1]Comparação!Z164)</f>
        <v>#VALUE!</v>
      </c>
      <c r="AB164" s="74" t="e">
        <f>SUMIFS([1]Input!$M:$M,[1]Input!$A:$A,[1]Comparação!$Z$1,[1]Input!$E:$E,[1]Comparação!$Z$147,[1]Input!$F:$F,[1]Comparação!Z164)</f>
        <v>#VALUE!</v>
      </c>
      <c r="AC164" s="73" t="e">
        <f t="shared" si="62"/>
        <v>#VALUE!</v>
      </c>
      <c r="AD164" s="70" t="s">
        <v>32</v>
      </c>
      <c r="AE164" s="71" t="e">
        <f>SUMIFS([1]Input!$AC:$AC,[1]Input!$A:$A,[1]Comparação!$AD$1,[1]Input!$E:$E,[1]Comparação!$AD$147,[1]Input!$F:$F,[1]Comparação!AD164)</f>
        <v>#VALUE!</v>
      </c>
      <c r="AF164" s="74" t="e">
        <f>SUMIFS([1]Input!$M:$M,[1]Input!$A:$A,[1]Comparação!$AD$1,[1]Input!$E:$E,[1]Comparação!$AD$147,[1]Input!$F:$F,[1]Comparação!AD164)</f>
        <v>#VALUE!</v>
      </c>
      <c r="AG164" s="73" t="e">
        <f t="shared" si="63"/>
        <v>#VALUE!</v>
      </c>
      <c r="AH164" s="70" t="s">
        <v>32</v>
      </c>
      <c r="AI164" s="71" t="e">
        <f>SUMIFS([1]Input!$AC:$AC,[1]Input!$A:$A,[1]Comparação!$AH$1,[1]Input!$E:$E,[1]Comparação!$AH$147,[1]Input!$F:$F,[1]Comparação!AH164)</f>
        <v>#VALUE!</v>
      </c>
      <c r="AJ164" s="74" t="e">
        <f>SUMIFS([1]Input!$M:$M,[1]Input!$A:$A,[1]Comparação!$AH$1,[1]Input!$E:$E,[1]Comparação!$AH$147,[1]Input!$F:$F,[1]Comparação!AH164)</f>
        <v>#VALUE!</v>
      </c>
      <c r="AK164" s="73" t="e">
        <f t="shared" si="64"/>
        <v>#VALUE!</v>
      </c>
      <c r="AL164" s="70" t="s">
        <v>32</v>
      </c>
      <c r="AM164" s="71" t="e">
        <f>SUMIFS([1]Input!$AC:$AC,[1]Input!$A:$A,[1]Comparação!$AL$1,[1]Input!$E:$E,[1]Comparação!$AL$147,[1]Input!$F:$F,[1]Comparação!AL164)</f>
        <v>#VALUE!</v>
      </c>
      <c r="AN164" s="74" t="e">
        <f>SUMIFS([1]Input!$M:$M,[1]Input!$A:$A,[1]Comparação!$AL$1,[1]Input!$E:$E,[1]Comparação!$AL$147,[1]Input!$F:$F,[1]Comparação!AL164)</f>
        <v>#VALUE!</v>
      </c>
      <c r="AO164" s="73" t="e">
        <f t="shared" si="65"/>
        <v>#VALUE!</v>
      </c>
      <c r="AP164" s="70" t="s">
        <v>32</v>
      </c>
      <c r="AQ164" s="71" t="e">
        <f>SUMIFS([1]Input!$AC:$AC,[1]Input!$A:$A,[1]Comparação!$AP$1,[1]Input!$E:$E,[1]Comparação!$AP$147,[1]Input!$F:$F,[1]Comparação!AP164)</f>
        <v>#VALUE!</v>
      </c>
      <c r="AR164" s="74" t="e">
        <f>SUMIFS([1]Input!$M:$M,[1]Input!$A:$A,[1]Comparação!$AP$1,[1]Input!$E:$E,[1]Comparação!$AP$147,[1]Input!$F:$F,[1]Comparação!AP164)</f>
        <v>#VALUE!</v>
      </c>
      <c r="AS164" s="73" t="e">
        <f t="shared" si="66"/>
        <v>#VALUE!</v>
      </c>
      <c r="AT164" s="70" t="s">
        <v>32</v>
      </c>
      <c r="AU164" s="71" t="e">
        <f>SUMIFS([1]Input!$AC:$AC,[1]Input!$A:$A,[1]Comparação!$AT$1,[1]Input!$E:$E,[1]Comparação!$AT$147,[1]Input!$F:$F,[1]Comparação!AT164)</f>
        <v>#VALUE!</v>
      </c>
      <c r="AV164" s="74" t="e">
        <f>SUMIFS([1]Input!$M:$M,[1]Input!$A:$A,[1]Comparação!$AT$1,[1]Input!$E:$E,[1]Comparação!$AT$147,[1]Input!$F:$F,[1]Comparação!AT164)</f>
        <v>#VALUE!</v>
      </c>
      <c r="AW164" s="73" t="e">
        <f t="shared" si="67"/>
        <v>#VALUE!</v>
      </c>
      <c r="AY164" s="70" t="s">
        <v>32</v>
      </c>
      <c r="AZ164" s="75"/>
      <c r="BA164" s="68" t="e">
        <f t="shared" si="73"/>
        <v>#VALUE!</v>
      </c>
      <c r="BB164" s="68" t="e">
        <f t="shared" si="74"/>
        <v>#VALUE!</v>
      </c>
      <c r="BC164" s="69" t="e">
        <f t="shared" si="75"/>
        <v>#VALUE!</v>
      </c>
    </row>
    <row r="165" spans="2:55" hidden="1" outlineLevel="1" x14ac:dyDescent="0.3">
      <c r="B165" s="70" t="s">
        <v>51</v>
      </c>
      <c r="C165" s="71">
        <f>SUMIFS(Input!$AA:$AA,Input!$A:$A,Comparação!$B$1,Input!$E:$E,$B$147,Input!$F:$F,Comparação!B165)</f>
        <v>0</v>
      </c>
      <c r="D165" s="72">
        <f>SUMIFS(Input!$K:$K,Input!$A:$A,Comparação!$B$1,Input!$E:$E,$B$147,Input!$F:$F,B165)</f>
        <v>0</v>
      </c>
      <c r="E165" s="73" t="str">
        <f t="shared" si="68"/>
        <v/>
      </c>
      <c r="F165" s="70" t="s">
        <v>51</v>
      </c>
      <c r="G165" s="71">
        <f>SUMIFS(Input!$AA:$AA,Input!$A:$A,$F$1,Input!$E:$E,$F$147,Input!$F:$F,Comparação!F165)</f>
        <v>0</v>
      </c>
      <c r="H165" s="74">
        <f>SUMIFS(Input!$K:$K,Input!$A:$A,$F$1,Input!$E:$E,$F$147,Input!$F:$F,Comparação!F165)</f>
        <v>0</v>
      </c>
      <c r="I165" s="73" t="str">
        <f t="shared" si="69"/>
        <v/>
      </c>
      <c r="J165" s="70" t="s">
        <v>51</v>
      </c>
      <c r="K165" s="71">
        <f>SUMIFS(Input!$AA:$AA,Input!$A:$A,$J$1,Input!$E:$E,Comparação!$J$147,Input!$F:$F,Comparação!J165)</f>
        <v>0</v>
      </c>
      <c r="L165" s="74">
        <f>SUMIFS(Input!$K:$K,Input!$A:$A,$J$1,Input!$E:$E,$J$147,Input!$F:$F,Comparação!J165)</f>
        <v>0</v>
      </c>
      <c r="M165" s="73" t="str">
        <f t="shared" si="70"/>
        <v/>
      </c>
      <c r="N165" s="70" t="s">
        <v>51</v>
      </c>
      <c r="O165" s="71">
        <f>SUMIFS(Input!$AA:$AA,Input!$A:$A,$N$1,Input!$E:$E,$N$147,Input!$F:$F,Comparação!N165)</f>
        <v>0</v>
      </c>
      <c r="P165" s="74">
        <f>SUMIFS(Input!$K:$K,Input!$A:$A,$N$1,Input!$E:$E,$N$147,Input!$F:$F,Comparação!N165)</f>
        <v>0</v>
      </c>
      <c r="Q165" s="73" t="str">
        <f t="shared" si="71"/>
        <v/>
      </c>
      <c r="R165" s="70" t="s">
        <v>51</v>
      </c>
      <c r="S165" s="71">
        <f>SUMIFS(Input!$AA:$AA,Input!$A:$A,$R$1,Input!$E:$E,Comparação!$R$147,Input!$F:$F,Comparação!R165)</f>
        <v>0</v>
      </c>
      <c r="T165" s="74">
        <f>SUMIFS(Input!$K:$K,Input!$A:$A,$R$1,Input!$E:$E,$R$147,Input!$F:$F,Comparação!R165)</f>
        <v>0</v>
      </c>
      <c r="U165" s="73" t="str">
        <f t="shared" si="72"/>
        <v/>
      </c>
      <c r="V165" s="70" t="s">
        <v>51</v>
      </c>
      <c r="W165" s="71" t="e">
        <f>SUMIFS([1]Input!$AC:$AC,[1]Input!$A:$A,[1]Comparação!$V$1,[1]Input!$E:$E,[1]Comparação!$V$147,[1]Input!$F:$F,[1]Comparação!V165)</f>
        <v>#VALUE!</v>
      </c>
      <c r="X165" s="74" t="e">
        <f>SUMIFS([1]Input!$M:$M,[1]Input!$A:$A,[1]Comparação!$V$1,[1]Input!$E:$E,[1]Comparação!$V$147,[1]Input!$F:$F,[1]Comparação!V165)</f>
        <v>#VALUE!</v>
      </c>
      <c r="Y165" s="73" t="e">
        <f t="shared" si="61"/>
        <v>#VALUE!</v>
      </c>
      <c r="Z165" s="70" t="s">
        <v>51</v>
      </c>
      <c r="AA165" s="71" t="e">
        <f>SUMIFS([1]Input!$AC:$AC,[1]Input!$A:$A,[1]Comparação!$Z$1,[1]Input!$E:$E,[1]Comparação!$Z$147,[1]Input!$F:$F,[1]Comparação!Z165)</f>
        <v>#VALUE!</v>
      </c>
      <c r="AB165" s="74" t="e">
        <f>SUMIFS([1]Input!$M:$M,[1]Input!$A:$A,[1]Comparação!$Z$1,[1]Input!$E:$E,[1]Comparação!$Z$147,[1]Input!$F:$F,[1]Comparação!Z165)</f>
        <v>#VALUE!</v>
      </c>
      <c r="AC165" s="73" t="e">
        <f t="shared" si="62"/>
        <v>#VALUE!</v>
      </c>
      <c r="AD165" s="70" t="s">
        <v>51</v>
      </c>
      <c r="AE165" s="71" t="e">
        <f>SUMIFS([1]Input!$AC:$AC,[1]Input!$A:$A,[1]Comparação!$AD$1,[1]Input!$E:$E,[1]Comparação!$AD$147,[1]Input!$F:$F,[1]Comparação!AD165)</f>
        <v>#VALUE!</v>
      </c>
      <c r="AF165" s="74" t="e">
        <f>SUMIFS([1]Input!$M:$M,[1]Input!$A:$A,[1]Comparação!$AD$1,[1]Input!$E:$E,[1]Comparação!$AD$147,[1]Input!$F:$F,[1]Comparação!AD165)</f>
        <v>#VALUE!</v>
      </c>
      <c r="AG165" s="73" t="e">
        <f t="shared" si="63"/>
        <v>#VALUE!</v>
      </c>
      <c r="AH165" s="70" t="s">
        <v>51</v>
      </c>
      <c r="AI165" s="71" t="e">
        <f>SUMIFS([1]Input!$AC:$AC,[1]Input!$A:$A,[1]Comparação!$AH$1,[1]Input!$E:$E,[1]Comparação!$AH$147,[1]Input!$F:$F,[1]Comparação!AH165)</f>
        <v>#VALUE!</v>
      </c>
      <c r="AJ165" s="74" t="e">
        <f>SUMIFS([1]Input!$M:$M,[1]Input!$A:$A,[1]Comparação!$AH$1,[1]Input!$E:$E,[1]Comparação!$AH$147,[1]Input!$F:$F,[1]Comparação!AH165)</f>
        <v>#VALUE!</v>
      </c>
      <c r="AK165" s="73" t="e">
        <f t="shared" si="64"/>
        <v>#VALUE!</v>
      </c>
      <c r="AL165" s="70" t="s">
        <v>51</v>
      </c>
      <c r="AM165" s="71" t="e">
        <f>SUMIFS([1]Input!$AC:$AC,[1]Input!$A:$A,[1]Comparação!$AL$1,[1]Input!$E:$E,[1]Comparação!$AL$147,[1]Input!$F:$F,[1]Comparação!AL165)</f>
        <v>#VALUE!</v>
      </c>
      <c r="AN165" s="74" t="e">
        <f>SUMIFS([1]Input!$M:$M,[1]Input!$A:$A,[1]Comparação!$AL$1,[1]Input!$E:$E,[1]Comparação!$AL$147,[1]Input!$F:$F,[1]Comparação!AL165)</f>
        <v>#VALUE!</v>
      </c>
      <c r="AO165" s="73" t="e">
        <f t="shared" si="65"/>
        <v>#VALUE!</v>
      </c>
      <c r="AP165" s="70" t="s">
        <v>51</v>
      </c>
      <c r="AQ165" s="71" t="e">
        <f>SUMIFS([1]Input!$AC:$AC,[1]Input!$A:$A,[1]Comparação!$AP$1,[1]Input!$E:$E,[1]Comparação!$AP$147,[1]Input!$F:$F,[1]Comparação!AP165)</f>
        <v>#VALUE!</v>
      </c>
      <c r="AR165" s="74" t="e">
        <f>SUMIFS([1]Input!$M:$M,[1]Input!$A:$A,[1]Comparação!$AP$1,[1]Input!$E:$E,[1]Comparação!$AP$147,[1]Input!$F:$F,[1]Comparação!AP165)</f>
        <v>#VALUE!</v>
      </c>
      <c r="AS165" s="73" t="e">
        <f t="shared" si="66"/>
        <v>#VALUE!</v>
      </c>
      <c r="AT165" s="70" t="s">
        <v>51</v>
      </c>
      <c r="AU165" s="71" t="e">
        <f>SUMIFS([1]Input!$AC:$AC,[1]Input!$A:$A,[1]Comparação!$AT$1,[1]Input!$E:$E,[1]Comparação!$AT$147,[1]Input!$F:$F,[1]Comparação!AT165)</f>
        <v>#VALUE!</v>
      </c>
      <c r="AV165" s="74" t="e">
        <f>SUMIFS([1]Input!$M:$M,[1]Input!$A:$A,[1]Comparação!$AT$1,[1]Input!$E:$E,[1]Comparação!$AT$147,[1]Input!$F:$F,[1]Comparação!AT165)</f>
        <v>#VALUE!</v>
      </c>
      <c r="AW165" s="73" t="e">
        <f t="shared" si="67"/>
        <v>#VALUE!</v>
      </c>
      <c r="AY165" s="70" t="s">
        <v>51</v>
      </c>
      <c r="AZ165" s="75"/>
      <c r="BA165" s="68" t="e">
        <f t="shared" si="73"/>
        <v>#VALUE!</v>
      </c>
      <c r="BB165" s="68" t="e">
        <f t="shared" si="74"/>
        <v>#VALUE!</v>
      </c>
      <c r="BC165" s="69" t="e">
        <f t="shared" si="75"/>
        <v>#VALUE!</v>
      </c>
    </row>
    <row r="166" spans="2:55" hidden="1" outlineLevel="1" x14ac:dyDescent="0.3">
      <c r="B166" s="70" t="s">
        <v>36</v>
      </c>
      <c r="C166" s="71">
        <f>SUMIFS(Input!$AA:$AA,Input!$A:$A,Comparação!$B$1,Input!$E:$E,$B$147,Input!$F:$F,Comparação!B166)</f>
        <v>0</v>
      </c>
      <c r="D166" s="72">
        <f>SUMIFS(Input!$K:$K,Input!$A:$A,Comparação!$B$1,Input!$E:$E,$B$147,Input!$F:$F,B166)</f>
        <v>0</v>
      </c>
      <c r="E166" s="73" t="str">
        <f t="shared" si="68"/>
        <v/>
      </c>
      <c r="F166" s="70" t="s">
        <v>36</v>
      </c>
      <c r="G166" s="71">
        <f>SUMIFS(Input!$AA:$AA,Input!$A:$A,$F$1,Input!$E:$E,$F$147,Input!$F:$F,Comparação!F166)</f>
        <v>0</v>
      </c>
      <c r="H166" s="74">
        <f>SUMIFS(Input!$K:$K,Input!$A:$A,$F$1,Input!$E:$E,$F$147,Input!$F:$F,Comparação!F166)</f>
        <v>0</v>
      </c>
      <c r="I166" s="73" t="str">
        <f t="shared" si="69"/>
        <v/>
      </c>
      <c r="J166" s="70" t="s">
        <v>36</v>
      </c>
      <c r="K166" s="71">
        <f>SUMIFS(Input!$AA:$AA,Input!$A:$A,$J$1,Input!$E:$E,Comparação!$J$147,Input!$F:$F,Comparação!J166)</f>
        <v>0</v>
      </c>
      <c r="L166" s="74">
        <f>SUMIFS(Input!$K:$K,Input!$A:$A,$J$1,Input!$E:$E,$J$147,Input!$F:$F,Comparação!J166)</f>
        <v>0</v>
      </c>
      <c r="M166" s="73" t="str">
        <f t="shared" si="70"/>
        <v/>
      </c>
      <c r="N166" s="70" t="s">
        <v>36</v>
      </c>
      <c r="O166" s="71">
        <f>SUMIFS(Input!$AA:$AA,Input!$A:$A,$N$1,Input!$E:$E,$N$147,Input!$F:$F,Comparação!N166)</f>
        <v>0</v>
      </c>
      <c r="P166" s="74">
        <f>SUMIFS(Input!$K:$K,Input!$A:$A,$N$1,Input!$E:$E,$N$147,Input!$F:$F,Comparação!N166)</f>
        <v>0</v>
      </c>
      <c r="Q166" s="73" t="str">
        <f t="shared" si="71"/>
        <v/>
      </c>
      <c r="R166" s="70" t="s">
        <v>36</v>
      </c>
      <c r="S166" s="71">
        <f>SUMIFS(Input!$AA:$AA,Input!$A:$A,$R$1,Input!$E:$E,Comparação!$R$147,Input!$F:$F,Comparação!R166)</f>
        <v>0</v>
      </c>
      <c r="T166" s="74">
        <f>SUMIFS(Input!$K:$K,Input!$A:$A,$R$1,Input!$E:$E,$R$147,Input!$F:$F,Comparação!R166)</f>
        <v>0</v>
      </c>
      <c r="U166" s="73" t="str">
        <f t="shared" si="72"/>
        <v/>
      </c>
      <c r="V166" s="70" t="s">
        <v>36</v>
      </c>
      <c r="W166" s="71" t="e">
        <f>SUMIFS([1]Input!$AC:$AC,[1]Input!$A:$A,[1]Comparação!$V$1,[1]Input!$E:$E,[1]Comparação!$V$147,[1]Input!$F:$F,[1]Comparação!V166)</f>
        <v>#VALUE!</v>
      </c>
      <c r="X166" s="74" t="e">
        <f>SUMIFS([1]Input!$M:$M,[1]Input!$A:$A,[1]Comparação!$V$1,[1]Input!$E:$E,[1]Comparação!$V$147,[1]Input!$F:$F,[1]Comparação!V166)</f>
        <v>#VALUE!</v>
      </c>
      <c r="Y166" s="73" t="e">
        <f t="shared" si="61"/>
        <v>#VALUE!</v>
      </c>
      <c r="Z166" s="70" t="s">
        <v>36</v>
      </c>
      <c r="AA166" s="71" t="e">
        <f>SUMIFS([1]Input!$AC:$AC,[1]Input!$A:$A,[1]Comparação!$Z$1,[1]Input!$E:$E,[1]Comparação!$Z$147,[1]Input!$F:$F,[1]Comparação!Z166)</f>
        <v>#VALUE!</v>
      </c>
      <c r="AB166" s="74" t="e">
        <f>SUMIFS([1]Input!$M:$M,[1]Input!$A:$A,[1]Comparação!$Z$1,[1]Input!$E:$E,[1]Comparação!$Z$147,[1]Input!$F:$F,[1]Comparação!Z166)</f>
        <v>#VALUE!</v>
      </c>
      <c r="AC166" s="73" t="e">
        <f t="shared" si="62"/>
        <v>#VALUE!</v>
      </c>
      <c r="AD166" s="70" t="s">
        <v>36</v>
      </c>
      <c r="AE166" s="71" t="e">
        <f>SUMIFS([1]Input!$AC:$AC,[1]Input!$A:$A,[1]Comparação!$AD$1,[1]Input!$E:$E,[1]Comparação!$AD$147,[1]Input!$F:$F,[1]Comparação!AD166)</f>
        <v>#VALUE!</v>
      </c>
      <c r="AF166" s="74" t="e">
        <f>SUMIFS([1]Input!$M:$M,[1]Input!$A:$A,[1]Comparação!$AD$1,[1]Input!$E:$E,[1]Comparação!$AD$147,[1]Input!$F:$F,[1]Comparação!AD166)</f>
        <v>#VALUE!</v>
      </c>
      <c r="AG166" s="73" t="e">
        <f t="shared" si="63"/>
        <v>#VALUE!</v>
      </c>
      <c r="AH166" s="70" t="s">
        <v>36</v>
      </c>
      <c r="AI166" s="71" t="e">
        <f>SUMIFS([1]Input!$AC:$AC,[1]Input!$A:$A,[1]Comparação!$AH$1,[1]Input!$E:$E,[1]Comparação!$AH$147,[1]Input!$F:$F,[1]Comparação!AH166)</f>
        <v>#VALUE!</v>
      </c>
      <c r="AJ166" s="74" t="e">
        <f>SUMIFS([1]Input!$M:$M,[1]Input!$A:$A,[1]Comparação!$AH$1,[1]Input!$E:$E,[1]Comparação!$AH$147,[1]Input!$F:$F,[1]Comparação!AH166)</f>
        <v>#VALUE!</v>
      </c>
      <c r="AK166" s="73" t="e">
        <f t="shared" si="64"/>
        <v>#VALUE!</v>
      </c>
      <c r="AL166" s="70" t="s">
        <v>36</v>
      </c>
      <c r="AM166" s="71" t="e">
        <f>SUMIFS([1]Input!$AC:$AC,[1]Input!$A:$A,[1]Comparação!$AL$1,[1]Input!$E:$E,[1]Comparação!$AL$147,[1]Input!$F:$F,[1]Comparação!AL166)</f>
        <v>#VALUE!</v>
      </c>
      <c r="AN166" s="74" t="e">
        <f>SUMIFS([1]Input!$M:$M,[1]Input!$A:$A,[1]Comparação!$AL$1,[1]Input!$E:$E,[1]Comparação!$AL$147,[1]Input!$F:$F,[1]Comparação!AL166)</f>
        <v>#VALUE!</v>
      </c>
      <c r="AO166" s="73" t="e">
        <f t="shared" si="65"/>
        <v>#VALUE!</v>
      </c>
      <c r="AP166" s="70" t="s">
        <v>36</v>
      </c>
      <c r="AQ166" s="71" t="e">
        <f>SUMIFS([1]Input!$AC:$AC,[1]Input!$A:$A,[1]Comparação!$AP$1,[1]Input!$E:$E,[1]Comparação!$AP$147,[1]Input!$F:$F,[1]Comparação!AP166)</f>
        <v>#VALUE!</v>
      </c>
      <c r="AR166" s="74" t="e">
        <f>SUMIFS([1]Input!$M:$M,[1]Input!$A:$A,[1]Comparação!$AP$1,[1]Input!$E:$E,[1]Comparação!$AP$147,[1]Input!$F:$F,[1]Comparação!AP166)</f>
        <v>#VALUE!</v>
      </c>
      <c r="AS166" s="73" t="e">
        <f t="shared" si="66"/>
        <v>#VALUE!</v>
      </c>
      <c r="AT166" s="70" t="s">
        <v>36</v>
      </c>
      <c r="AU166" s="71" t="e">
        <f>SUMIFS([1]Input!$AC:$AC,[1]Input!$A:$A,[1]Comparação!$AT$1,[1]Input!$E:$E,[1]Comparação!$AT$147,[1]Input!$F:$F,[1]Comparação!AT166)</f>
        <v>#VALUE!</v>
      </c>
      <c r="AV166" s="74" t="e">
        <f>SUMIFS([1]Input!$M:$M,[1]Input!$A:$A,[1]Comparação!$AT$1,[1]Input!$E:$E,[1]Comparação!$AT$147,[1]Input!$F:$F,[1]Comparação!AT166)</f>
        <v>#VALUE!</v>
      </c>
      <c r="AW166" s="73" t="e">
        <f t="shared" si="67"/>
        <v>#VALUE!</v>
      </c>
      <c r="AY166" s="70" t="s">
        <v>36</v>
      </c>
      <c r="AZ166" s="75"/>
      <c r="BA166" s="68" t="e">
        <f t="shared" si="73"/>
        <v>#VALUE!</v>
      </c>
      <c r="BB166" s="68" t="e">
        <f t="shared" si="74"/>
        <v>#VALUE!</v>
      </c>
      <c r="BC166" s="69" t="e">
        <f t="shared" si="75"/>
        <v>#VALUE!</v>
      </c>
    </row>
    <row r="167" spans="2:55" hidden="1" outlineLevel="1" x14ac:dyDescent="0.3">
      <c r="B167" s="70" t="s">
        <v>30</v>
      </c>
      <c r="C167" s="71">
        <f>SUMIFS(Input!$AA:$AA,Input!$A:$A,Comparação!$B$1,Input!$E:$E,$B$147,Input!$F:$F,Comparação!B167)</f>
        <v>0</v>
      </c>
      <c r="D167" s="72">
        <f>SUMIFS(Input!$K:$K,Input!$A:$A,Comparação!$B$1,Input!$E:$E,$B$147,Input!$F:$F,B167)</f>
        <v>0</v>
      </c>
      <c r="E167" s="73" t="str">
        <f t="shared" si="68"/>
        <v/>
      </c>
      <c r="F167" s="70" t="s">
        <v>30</v>
      </c>
      <c r="G167" s="71">
        <f>SUMIFS(Input!$AA:$AA,Input!$A:$A,$F$1,Input!$E:$E,$F$147,Input!$F:$F,Comparação!F167)</f>
        <v>0</v>
      </c>
      <c r="H167" s="74">
        <f>SUMIFS(Input!$K:$K,Input!$A:$A,$F$1,Input!$E:$E,$F$147,Input!$F:$F,Comparação!F167)</f>
        <v>0</v>
      </c>
      <c r="I167" s="73" t="str">
        <f t="shared" si="69"/>
        <v/>
      </c>
      <c r="J167" s="70" t="s">
        <v>30</v>
      </c>
      <c r="K167" s="71">
        <f>SUMIFS(Input!$AA:$AA,Input!$A:$A,$J$1,Input!$E:$E,Comparação!$J$147,Input!$F:$F,Comparação!J167)</f>
        <v>0</v>
      </c>
      <c r="L167" s="74">
        <f>SUMIFS(Input!$K:$K,Input!$A:$A,$J$1,Input!$E:$E,$J$147,Input!$F:$F,Comparação!J167)</f>
        <v>0</v>
      </c>
      <c r="M167" s="73" t="str">
        <f t="shared" si="70"/>
        <v/>
      </c>
      <c r="N167" s="70" t="s">
        <v>30</v>
      </c>
      <c r="O167" s="71">
        <f>SUMIFS(Input!$AA:$AA,Input!$A:$A,$N$1,Input!$E:$E,$N$147,Input!$F:$F,Comparação!N167)</f>
        <v>0</v>
      </c>
      <c r="P167" s="74">
        <f>SUMIFS(Input!$K:$K,Input!$A:$A,$N$1,Input!$E:$E,$N$147,Input!$F:$F,Comparação!N167)</f>
        <v>0</v>
      </c>
      <c r="Q167" s="73" t="str">
        <f t="shared" si="71"/>
        <v/>
      </c>
      <c r="R167" s="70" t="s">
        <v>30</v>
      </c>
      <c r="S167" s="71">
        <f>SUMIFS(Input!$AA:$AA,Input!$A:$A,$R$1,Input!$E:$E,Comparação!$R$147,Input!$F:$F,Comparação!R167)</f>
        <v>0</v>
      </c>
      <c r="T167" s="74">
        <f>SUMIFS(Input!$K:$K,Input!$A:$A,$R$1,Input!$E:$E,$R$147,Input!$F:$F,Comparação!R167)</f>
        <v>0</v>
      </c>
      <c r="U167" s="73" t="str">
        <f t="shared" si="72"/>
        <v/>
      </c>
      <c r="V167" s="70" t="s">
        <v>30</v>
      </c>
      <c r="W167" s="71" t="e">
        <f>SUMIFS([1]Input!$AC:$AC,[1]Input!$A:$A,[1]Comparação!$V$1,[1]Input!$E:$E,[1]Comparação!$V$147,[1]Input!$F:$F,[1]Comparação!V167)</f>
        <v>#VALUE!</v>
      </c>
      <c r="X167" s="74" t="e">
        <f>SUMIFS([1]Input!$M:$M,[1]Input!$A:$A,[1]Comparação!$V$1,[1]Input!$E:$E,[1]Comparação!$V$147,[1]Input!$F:$F,[1]Comparação!V167)</f>
        <v>#VALUE!</v>
      </c>
      <c r="Y167" s="73" t="e">
        <f t="shared" si="61"/>
        <v>#VALUE!</v>
      </c>
      <c r="Z167" s="70" t="s">
        <v>30</v>
      </c>
      <c r="AA167" s="71" t="e">
        <f>SUMIFS([1]Input!$AC:$AC,[1]Input!$A:$A,[1]Comparação!$Z$1,[1]Input!$E:$E,[1]Comparação!$Z$147,[1]Input!$F:$F,[1]Comparação!Z167)</f>
        <v>#VALUE!</v>
      </c>
      <c r="AB167" s="74" t="e">
        <f>SUMIFS([1]Input!$M:$M,[1]Input!$A:$A,[1]Comparação!$Z$1,[1]Input!$E:$E,[1]Comparação!$Z$147,[1]Input!$F:$F,[1]Comparação!Z167)</f>
        <v>#VALUE!</v>
      </c>
      <c r="AC167" s="73" t="e">
        <f t="shared" si="62"/>
        <v>#VALUE!</v>
      </c>
      <c r="AD167" s="70" t="s">
        <v>30</v>
      </c>
      <c r="AE167" s="71" t="e">
        <f>SUMIFS([1]Input!$AC:$AC,[1]Input!$A:$A,[1]Comparação!$AD$1,[1]Input!$E:$E,[1]Comparação!$AD$147,[1]Input!$F:$F,[1]Comparação!AD167)</f>
        <v>#VALUE!</v>
      </c>
      <c r="AF167" s="74" t="e">
        <f>SUMIFS([1]Input!$M:$M,[1]Input!$A:$A,[1]Comparação!$AD$1,[1]Input!$E:$E,[1]Comparação!$AD$147,[1]Input!$F:$F,[1]Comparação!AD167)</f>
        <v>#VALUE!</v>
      </c>
      <c r="AG167" s="73" t="e">
        <f t="shared" si="63"/>
        <v>#VALUE!</v>
      </c>
      <c r="AH167" s="70" t="s">
        <v>30</v>
      </c>
      <c r="AI167" s="71" t="e">
        <f>SUMIFS([1]Input!$AC:$AC,[1]Input!$A:$A,[1]Comparação!$AH$1,[1]Input!$E:$E,[1]Comparação!$AH$147,[1]Input!$F:$F,[1]Comparação!AH167)</f>
        <v>#VALUE!</v>
      </c>
      <c r="AJ167" s="74" t="e">
        <f>SUMIFS([1]Input!$M:$M,[1]Input!$A:$A,[1]Comparação!$AH$1,[1]Input!$E:$E,[1]Comparação!$AH$147,[1]Input!$F:$F,[1]Comparação!AH167)</f>
        <v>#VALUE!</v>
      </c>
      <c r="AK167" s="73" t="e">
        <f t="shared" si="64"/>
        <v>#VALUE!</v>
      </c>
      <c r="AL167" s="70" t="s">
        <v>30</v>
      </c>
      <c r="AM167" s="71" t="e">
        <f>SUMIFS([1]Input!$AC:$AC,[1]Input!$A:$A,[1]Comparação!$AL$1,[1]Input!$E:$E,[1]Comparação!$AL$147,[1]Input!$F:$F,[1]Comparação!AL167)</f>
        <v>#VALUE!</v>
      </c>
      <c r="AN167" s="74" t="e">
        <f>SUMIFS([1]Input!$M:$M,[1]Input!$A:$A,[1]Comparação!$AL$1,[1]Input!$E:$E,[1]Comparação!$AL$147,[1]Input!$F:$F,[1]Comparação!AL167)</f>
        <v>#VALUE!</v>
      </c>
      <c r="AO167" s="73" t="e">
        <f t="shared" si="65"/>
        <v>#VALUE!</v>
      </c>
      <c r="AP167" s="70" t="s">
        <v>30</v>
      </c>
      <c r="AQ167" s="71" t="e">
        <f>SUMIFS([1]Input!$AC:$AC,[1]Input!$A:$A,[1]Comparação!$AP$1,[1]Input!$E:$E,[1]Comparação!$AP$147,[1]Input!$F:$F,[1]Comparação!AP167)</f>
        <v>#VALUE!</v>
      </c>
      <c r="AR167" s="74" t="e">
        <f>SUMIFS([1]Input!$M:$M,[1]Input!$A:$A,[1]Comparação!$AP$1,[1]Input!$E:$E,[1]Comparação!$AP$147,[1]Input!$F:$F,[1]Comparação!AP167)</f>
        <v>#VALUE!</v>
      </c>
      <c r="AS167" s="73" t="e">
        <f t="shared" si="66"/>
        <v>#VALUE!</v>
      </c>
      <c r="AT167" s="70" t="s">
        <v>30</v>
      </c>
      <c r="AU167" s="71" t="e">
        <f>SUMIFS([1]Input!$AC:$AC,[1]Input!$A:$A,[1]Comparação!$AT$1,[1]Input!$E:$E,[1]Comparação!$AT$147,[1]Input!$F:$F,[1]Comparação!AT167)</f>
        <v>#VALUE!</v>
      </c>
      <c r="AV167" s="74" t="e">
        <f>SUMIFS([1]Input!$M:$M,[1]Input!$A:$A,[1]Comparação!$AT$1,[1]Input!$E:$E,[1]Comparação!$AT$147,[1]Input!$F:$F,[1]Comparação!AT167)</f>
        <v>#VALUE!</v>
      </c>
      <c r="AW167" s="73" t="e">
        <f t="shared" si="67"/>
        <v>#VALUE!</v>
      </c>
      <c r="AY167" s="70" t="s">
        <v>30</v>
      </c>
      <c r="AZ167" s="75"/>
      <c r="BA167" s="68" t="e">
        <f t="shared" si="73"/>
        <v>#VALUE!</v>
      </c>
      <c r="BB167" s="68" t="e">
        <f t="shared" si="74"/>
        <v>#VALUE!</v>
      </c>
      <c r="BC167" s="69" t="e">
        <f t="shared" si="75"/>
        <v>#VALUE!</v>
      </c>
    </row>
    <row r="168" spans="2:55" hidden="1" outlineLevel="1" x14ac:dyDescent="0.3">
      <c r="B168" s="70" t="s">
        <v>41</v>
      </c>
      <c r="C168" s="71">
        <f>SUMIFS(Input!$AA:$AA,Input!$A:$A,Comparação!$B$1,Input!$E:$E,$B$147,Input!$F:$F,Comparação!B168)</f>
        <v>0</v>
      </c>
      <c r="D168" s="72">
        <f>SUMIFS(Input!$K:$K,Input!$A:$A,Comparação!$B$1,Input!$E:$E,$B$147,Input!$F:$F,B168)</f>
        <v>0</v>
      </c>
      <c r="E168" s="73" t="str">
        <f t="shared" si="68"/>
        <v/>
      </c>
      <c r="F168" s="70" t="s">
        <v>41</v>
      </c>
      <c r="G168" s="71">
        <f>SUMIFS(Input!$AA:$AA,Input!$A:$A,$F$1,Input!$E:$E,$F$147,Input!$F:$F,Comparação!F168)</f>
        <v>0</v>
      </c>
      <c r="H168" s="74">
        <f>SUMIFS(Input!$K:$K,Input!$A:$A,$F$1,Input!$E:$E,$F$147,Input!$F:$F,Comparação!F168)</f>
        <v>0</v>
      </c>
      <c r="I168" s="73" t="str">
        <f t="shared" si="69"/>
        <v/>
      </c>
      <c r="J168" s="70" t="s">
        <v>41</v>
      </c>
      <c r="K168" s="71">
        <f>SUMIFS(Input!$AA:$AA,Input!$A:$A,$J$1,Input!$E:$E,Comparação!$J$147,Input!$F:$F,Comparação!J168)</f>
        <v>0</v>
      </c>
      <c r="L168" s="74">
        <f>SUMIFS(Input!$K:$K,Input!$A:$A,$J$1,Input!$E:$E,$J$147,Input!$F:$F,Comparação!J168)</f>
        <v>0</v>
      </c>
      <c r="M168" s="73" t="str">
        <f t="shared" si="70"/>
        <v/>
      </c>
      <c r="N168" s="70" t="s">
        <v>41</v>
      </c>
      <c r="O168" s="71">
        <f>SUMIFS(Input!$AA:$AA,Input!$A:$A,$N$1,Input!$E:$E,$N$147,Input!$F:$F,Comparação!N168)</f>
        <v>0</v>
      </c>
      <c r="P168" s="74">
        <f>SUMIFS(Input!$K:$K,Input!$A:$A,$N$1,Input!$E:$E,$N$147,Input!$F:$F,Comparação!N168)</f>
        <v>0</v>
      </c>
      <c r="Q168" s="73" t="str">
        <f t="shared" si="71"/>
        <v/>
      </c>
      <c r="R168" s="70" t="s">
        <v>41</v>
      </c>
      <c r="S168" s="71">
        <f>SUMIFS(Input!$AA:$AA,Input!$A:$A,$R$1,Input!$E:$E,Comparação!$R$147,Input!$F:$F,Comparação!R168)</f>
        <v>0</v>
      </c>
      <c r="T168" s="74">
        <f>SUMIFS(Input!$K:$K,Input!$A:$A,$R$1,Input!$E:$E,$R$147,Input!$F:$F,Comparação!R168)</f>
        <v>0</v>
      </c>
      <c r="U168" s="73" t="str">
        <f t="shared" si="72"/>
        <v/>
      </c>
      <c r="V168" s="70" t="s">
        <v>41</v>
      </c>
      <c r="W168" s="71" t="e">
        <f>SUMIFS([1]Input!$AC:$AC,[1]Input!$A:$A,[1]Comparação!$V$1,[1]Input!$E:$E,[1]Comparação!$V$147,[1]Input!$F:$F,[1]Comparação!V168)</f>
        <v>#VALUE!</v>
      </c>
      <c r="X168" s="74" t="e">
        <f>SUMIFS([1]Input!$M:$M,[1]Input!$A:$A,[1]Comparação!$V$1,[1]Input!$E:$E,[1]Comparação!$V$147,[1]Input!$F:$F,[1]Comparação!V168)</f>
        <v>#VALUE!</v>
      </c>
      <c r="Y168" s="73" t="e">
        <f t="shared" si="61"/>
        <v>#VALUE!</v>
      </c>
      <c r="Z168" s="70" t="s">
        <v>41</v>
      </c>
      <c r="AA168" s="71" t="e">
        <f>SUMIFS([1]Input!$AC:$AC,[1]Input!$A:$A,[1]Comparação!$Z$1,[1]Input!$E:$E,[1]Comparação!$Z$147,[1]Input!$F:$F,[1]Comparação!Z168)</f>
        <v>#VALUE!</v>
      </c>
      <c r="AB168" s="74" t="e">
        <f>SUMIFS([1]Input!$M:$M,[1]Input!$A:$A,[1]Comparação!$Z$1,[1]Input!$E:$E,[1]Comparação!$Z$147,[1]Input!$F:$F,[1]Comparação!Z168)</f>
        <v>#VALUE!</v>
      </c>
      <c r="AC168" s="73" t="e">
        <f t="shared" si="62"/>
        <v>#VALUE!</v>
      </c>
      <c r="AD168" s="70" t="s">
        <v>41</v>
      </c>
      <c r="AE168" s="71" t="e">
        <f>SUMIFS([1]Input!$AC:$AC,[1]Input!$A:$A,[1]Comparação!$AD$1,[1]Input!$E:$E,[1]Comparação!$AD$147,[1]Input!$F:$F,[1]Comparação!AD168)</f>
        <v>#VALUE!</v>
      </c>
      <c r="AF168" s="74" t="e">
        <f>SUMIFS([1]Input!$M:$M,[1]Input!$A:$A,[1]Comparação!$AD$1,[1]Input!$E:$E,[1]Comparação!$AD$147,[1]Input!$F:$F,[1]Comparação!AD168)</f>
        <v>#VALUE!</v>
      </c>
      <c r="AG168" s="73" t="e">
        <f t="shared" si="63"/>
        <v>#VALUE!</v>
      </c>
      <c r="AH168" s="70" t="s">
        <v>41</v>
      </c>
      <c r="AI168" s="71" t="e">
        <f>SUMIFS([1]Input!$AC:$AC,[1]Input!$A:$A,[1]Comparação!$AH$1,[1]Input!$E:$E,[1]Comparação!$AH$147,[1]Input!$F:$F,[1]Comparação!AH168)</f>
        <v>#VALUE!</v>
      </c>
      <c r="AJ168" s="74" t="e">
        <f>SUMIFS([1]Input!$M:$M,[1]Input!$A:$A,[1]Comparação!$AH$1,[1]Input!$E:$E,[1]Comparação!$AH$147,[1]Input!$F:$F,[1]Comparação!AH168)</f>
        <v>#VALUE!</v>
      </c>
      <c r="AK168" s="73" t="e">
        <f t="shared" si="64"/>
        <v>#VALUE!</v>
      </c>
      <c r="AL168" s="70" t="s">
        <v>41</v>
      </c>
      <c r="AM168" s="71" t="e">
        <f>SUMIFS([1]Input!$AC:$AC,[1]Input!$A:$A,[1]Comparação!$AL$1,[1]Input!$E:$E,[1]Comparação!$AL$147,[1]Input!$F:$F,[1]Comparação!AL168)</f>
        <v>#VALUE!</v>
      </c>
      <c r="AN168" s="74" t="e">
        <f>SUMIFS([1]Input!$M:$M,[1]Input!$A:$A,[1]Comparação!$AL$1,[1]Input!$E:$E,[1]Comparação!$AL$147,[1]Input!$F:$F,[1]Comparação!AL168)</f>
        <v>#VALUE!</v>
      </c>
      <c r="AO168" s="73" t="e">
        <f t="shared" si="65"/>
        <v>#VALUE!</v>
      </c>
      <c r="AP168" s="70" t="s">
        <v>41</v>
      </c>
      <c r="AQ168" s="71" t="e">
        <f>SUMIFS([1]Input!$AC:$AC,[1]Input!$A:$A,[1]Comparação!$AP$1,[1]Input!$E:$E,[1]Comparação!$AP$147,[1]Input!$F:$F,[1]Comparação!AP168)</f>
        <v>#VALUE!</v>
      </c>
      <c r="AR168" s="74" t="e">
        <f>SUMIFS([1]Input!$M:$M,[1]Input!$A:$A,[1]Comparação!$AP$1,[1]Input!$E:$E,[1]Comparação!$AP$147,[1]Input!$F:$F,[1]Comparação!AP168)</f>
        <v>#VALUE!</v>
      </c>
      <c r="AS168" s="73" t="e">
        <f t="shared" si="66"/>
        <v>#VALUE!</v>
      </c>
      <c r="AT168" s="70" t="s">
        <v>41</v>
      </c>
      <c r="AU168" s="71" t="e">
        <f>SUMIFS([1]Input!$AC:$AC,[1]Input!$A:$A,[1]Comparação!$AT$1,[1]Input!$E:$E,[1]Comparação!$AT$147,[1]Input!$F:$F,[1]Comparação!AT168)</f>
        <v>#VALUE!</v>
      </c>
      <c r="AV168" s="74" t="e">
        <f>SUMIFS([1]Input!$M:$M,[1]Input!$A:$A,[1]Comparação!$AT$1,[1]Input!$E:$E,[1]Comparação!$AT$147,[1]Input!$F:$F,[1]Comparação!AT168)</f>
        <v>#VALUE!</v>
      </c>
      <c r="AW168" s="73" t="e">
        <f t="shared" si="67"/>
        <v>#VALUE!</v>
      </c>
      <c r="AY168" s="70" t="s">
        <v>41</v>
      </c>
      <c r="AZ168" s="75"/>
      <c r="BA168" s="68" t="e">
        <f t="shared" si="73"/>
        <v>#VALUE!</v>
      </c>
      <c r="BB168" s="68" t="e">
        <f t="shared" si="74"/>
        <v>#VALUE!</v>
      </c>
      <c r="BC168" s="69" t="e">
        <f t="shared" si="75"/>
        <v>#VALUE!</v>
      </c>
    </row>
    <row r="169" spans="2:55" hidden="1" outlineLevel="1" x14ac:dyDescent="0.3">
      <c r="B169" s="70" t="s">
        <v>187</v>
      </c>
      <c r="C169" s="71">
        <f>SUMIFS(Input!$AA:$AA,Input!$A:$A,Comparação!$B$1,Input!$E:$E,$B$147,Input!$F:$F,Comparação!B169)</f>
        <v>0</v>
      </c>
      <c r="D169" s="72">
        <f>SUMIFS(Input!$K:$K,Input!$A:$A,Comparação!$B$1,Input!$E:$E,$B$147,Input!$F:$F,B169)</f>
        <v>0</v>
      </c>
      <c r="E169" s="73" t="str">
        <f t="shared" si="68"/>
        <v/>
      </c>
      <c r="F169" s="70" t="s">
        <v>187</v>
      </c>
      <c r="G169" s="71">
        <f>SUMIFS(Input!$AA:$AA,Input!$A:$A,$F$1,Input!$E:$E,$F$147,Input!$F:$F,Comparação!F169)</f>
        <v>0</v>
      </c>
      <c r="H169" s="74">
        <f>SUMIFS(Input!$K:$K,Input!$A:$A,$F$1,Input!$E:$E,$F$147,Input!$F:$F,Comparação!F169)</f>
        <v>0</v>
      </c>
      <c r="I169" s="73" t="str">
        <f t="shared" si="69"/>
        <v/>
      </c>
      <c r="J169" s="70" t="s">
        <v>187</v>
      </c>
      <c r="K169" s="71">
        <f>SUMIFS(Input!$AA:$AA,Input!$A:$A,$J$1,Input!$E:$E,Comparação!$J$147,Input!$F:$F,Comparação!J169)</f>
        <v>0</v>
      </c>
      <c r="L169" s="74">
        <f>SUMIFS(Input!$K:$K,Input!$A:$A,$J$1,Input!$E:$E,$J$147,Input!$F:$F,Comparação!J169)</f>
        <v>0</v>
      </c>
      <c r="M169" s="73" t="str">
        <f t="shared" si="70"/>
        <v/>
      </c>
      <c r="N169" s="70" t="s">
        <v>187</v>
      </c>
      <c r="O169" s="71">
        <f>SUMIFS(Input!$AA:$AA,Input!$A:$A,$N$1,Input!$E:$E,$N$147,Input!$F:$F,Comparação!N169)</f>
        <v>0</v>
      </c>
      <c r="P169" s="74">
        <f>SUMIFS(Input!$K:$K,Input!$A:$A,$N$1,Input!$E:$E,$N$147,Input!$F:$F,Comparação!N169)</f>
        <v>0</v>
      </c>
      <c r="Q169" s="73" t="str">
        <f t="shared" si="71"/>
        <v/>
      </c>
      <c r="R169" s="70" t="s">
        <v>187</v>
      </c>
      <c r="S169" s="71">
        <f>SUMIFS(Input!$AA:$AA,Input!$A:$A,$R$1,Input!$E:$E,Comparação!$R$147,Input!$F:$F,Comparação!R169)</f>
        <v>0</v>
      </c>
      <c r="T169" s="74">
        <f>SUMIFS(Input!$K:$K,Input!$A:$A,$R$1,Input!$E:$E,$R$147,Input!$F:$F,Comparação!R169)</f>
        <v>0</v>
      </c>
      <c r="U169" s="73" t="str">
        <f t="shared" si="72"/>
        <v/>
      </c>
      <c r="V169" s="70" t="s">
        <v>187</v>
      </c>
      <c r="W169" s="71" t="e">
        <f>SUMIFS([1]Input!$AC:$AC,[1]Input!$A:$A,[1]Comparação!$V$1,[1]Input!$E:$E,[1]Comparação!$V$147,[1]Input!$F:$F,[1]Comparação!V169)</f>
        <v>#VALUE!</v>
      </c>
      <c r="X169" s="74" t="e">
        <f>SUMIFS([1]Input!$M:$M,[1]Input!$A:$A,[1]Comparação!$V$1,[1]Input!$E:$E,[1]Comparação!$V$147,[1]Input!$F:$F,[1]Comparação!V169)</f>
        <v>#VALUE!</v>
      </c>
      <c r="Y169" s="73" t="e">
        <f t="shared" si="61"/>
        <v>#VALUE!</v>
      </c>
      <c r="Z169" s="70" t="s">
        <v>187</v>
      </c>
      <c r="AA169" s="71" t="e">
        <f>SUMIFS([1]Input!$AC:$AC,[1]Input!$A:$A,[1]Comparação!$Z$1,[1]Input!$E:$E,[1]Comparação!$Z$147,[1]Input!$F:$F,[1]Comparação!Z169)</f>
        <v>#VALUE!</v>
      </c>
      <c r="AB169" s="74" t="e">
        <f>SUMIFS([1]Input!$M:$M,[1]Input!$A:$A,[1]Comparação!$Z$1,[1]Input!$E:$E,[1]Comparação!$Z$147,[1]Input!$F:$F,[1]Comparação!Z169)</f>
        <v>#VALUE!</v>
      </c>
      <c r="AC169" s="73" t="e">
        <f t="shared" si="62"/>
        <v>#VALUE!</v>
      </c>
      <c r="AD169" s="70" t="s">
        <v>187</v>
      </c>
      <c r="AE169" s="71" t="e">
        <f>SUMIFS([1]Input!$AC:$AC,[1]Input!$A:$A,[1]Comparação!$AD$1,[1]Input!$E:$E,[1]Comparação!$AD$147,[1]Input!$F:$F,[1]Comparação!AD169)</f>
        <v>#VALUE!</v>
      </c>
      <c r="AF169" s="74" t="e">
        <f>SUMIFS([1]Input!$M:$M,[1]Input!$A:$A,[1]Comparação!$AD$1,[1]Input!$E:$E,[1]Comparação!$AD$147,[1]Input!$F:$F,[1]Comparação!AD169)</f>
        <v>#VALUE!</v>
      </c>
      <c r="AG169" s="73" t="e">
        <f t="shared" si="63"/>
        <v>#VALUE!</v>
      </c>
      <c r="AH169" s="70" t="s">
        <v>187</v>
      </c>
      <c r="AI169" s="71" t="e">
        <f>SUMIFS([1]Input!$AC:$AC,[1]Input!$A:$A,[1]Comparação!$AH$1,[1]Input!$E:$E,[1]Comparação!$AH$147,[1]Input!$F:$F,[1]Comparação!AH169)</f>
        <v>#VALUE!</v>
      </c>
      <c r="AJ169" s="74" t="e">
        <f>SUMIFS([1]Input!$M:$M,[1]Input!$A:$A,[1]Comparação!$AH$1,[1]Input!$E:$E,[1]Comparação!$AH$147,[1]Input!$F:$F,[1]Comparação!AH169)</f>
        <v>#VALUE!</v>
      </c>
      <c r="AK169" s="73" t="e">
        <f t="shared" si="64"/>
        <v>#VALUE!</v>
      </c>
      <c r="AL169" s="70" t="s">
        <v>187</v>
      </c>
      <c r="AM169" s="71" t="e">
        <f>SUMIFS([1]Input!$AC:$AC,[1]Input!$A:$A,[1]Comparação!$AL$1,[1]Input!$E:$E,[1]Comparação!$AL$147,[1]Input!$F:$F,[1]Comparação!AL169)</f>
        <v>#VALUE!</v>
      </c>
      <c r="AN169" s="74" t="e">
        <f>SUMIFS([1]Input!$M:$M,[1]Input!$A:$A,[1]Comparação!$AL$1,[1]Input!$E:$E,[1]Comparação!$AL$147,[1]Input!$F:$F,[1]Comparação!AL169)</f>
        <v>#VALUE!</v>
      </c>
      <c r="AO169" s="73" t="e">
        <f t="shared" si="65"/>
        <v>#VALUE!</v>
      </c>
      <c r="AP169" s="70" t="s">
        <v>187</v>
      </c>
      <c r="AQ169" s="71" t="e">
        <f>SUMIFS([1]Input!$AC:$AC,[1]Input!$A:$A,[1]Comparação!$AP$1,[1]Input!$E:$E,[1]Comparação!$AP$147,[1]Input!$F:$F,[1]Comparação!AP169)</f>
        <v>#VALUE!</v>
      </c>
      <c r="AR169" s="74" t="e">
        <f>SUMIFS([1]Input!$M:$M,[1]Input!$A:$A,[1]Comparação!$AP$1,[1]Input!$E:$E,[1]Comparação!$AP$147,[1]Input!$F:$F,[1]Comparação!AP169)</f>
        <v>#VALUE!</v>
      </c>
      <c r="AS169" s="73" t="e">
        <f t="shared" si="66"/>
        <v>#VALUE!</v>
      </c>
      <c r="AT169" s="70" t="s">
        <v>187</v>
      </c>
      <c r="AU169" s="71" t="e">
        <f>SUMIFS([1]Input!$AC:$AC,[1]Input!$A:$A,[1]Comparação!$AT$1,[1]Input!$E:$E,[1]Comparação!$AT$147,[1]Input!$F:$F,[1]Comparação!AT169)</f>
        <v>#VALUE!</v>
      </c>
      <c r="AV169" s="74" t="e">
        <f>SUMIFS([1]Input!$M:$M,[1]Input!$A:$A,[1]Comparação!$AT$1,[1]Input!$E:$E,[1]Comparação!$AT$147,[1]Input!$F:$F,[1]Comparação!AT169)</f>
        <v>#VALUE!</v>
      </c>
      <c r="AW169" s="73" t="e">
        <f t="shared" si="67"/>
        <v>#VALUE!</v>
      </c>
      <c r="AY169" s="70" t="s">
        <v>187</v>
      </c>
      <c r="AZ169" s="75"/>
      <c r="BA169" s="68" t="e">
        <f t="shared" si="73"/>
        <v>#VALUE!</v>
      </c>
      <c r="BB169" s="68" t="e">
        <f t="shared" si="74"/>
        <v>#VALUE!</v>
      </c>
      <c r="BC169" s="69" t="e">
        <f t="shared" si="75"/>
        <v>#VALUE!</v>
      </c>
    </row>
    <row r="170" spans="2:55" hidden="1" outlineLevel="1" x14ac:dyDescent="0.3">
      <c r="B170" s="70" t="s">
        <v>43</v>
      </c>
      <c r="C170" s="71">
        <f>SUMIFS(Input!$AA:$AA,Input!$A:$A,Comparação!$B$1,Input!$E:$E,$B$147,Input!$F:$F,Comparação!B170)</f>
        <v>0</v>
      </c>
      <c r="D170" s="72">
        <f>SUMIFS(Input!$K:$K,Input!$A:$A,Comparação!$B$1,Input!$E:$E,$B$147,Input!$F:$F,B170)</f>
        <v>0</v>
      </c>
      <c r="E170" s="73" t="str">
        <f t="shared" si="68"/>
        <v/>
      </c>
      <c r="F170" s="70" t="s">
        <v>43</v>
      </c>
      <c r="G170" s="71">
        <f>SUMIFS(Input!$AA:$AA,Input!$A:$A,$F$1,Input!$E:$E,$F$147,Input!$F:$F,Comparação!F170)</f>
        <v>0</v>
      </c>
      <c r="H170" s="74">
        <f>SUMIFS(Input!$K:$K,Input!$A:$A,$F$1,Input!$E:$E,$F$147,Input!$F:$F,Comparação!F170)</f>
        <v>0</v>
      </c>
      <c r="I170" s="73" t="str">
        <f t="shared" si="69"/>
        <v/>
      </c>
      <c r="J170" s="70" t="s">
        <v>43</v>
      </c>
      <c r="K170" s="71">
        <f>SUMIFS(Input!$AA:$AA,Input!$A:$A,$J$1,Input!$E:$E,Comparação!$J$147,Input!$F:$F,Comparação!J170)</f>
        <v>0</v>
      </c>
      <c r="L170" s="74">
        <f>SUMIFS(Input!$K:$K,Input!$A:$A,$J$1,Input!$E:$E,$J$147,Input!$F:$F,Comparação!J170)</f>
        <v>0</v>
      </c>
      <c r="M170" s="73" t="str">
        <f t="shared" si="70"/>
        <v/>
      </c>
      <c r="N170" s="70" t="s">
        <v>43</v>
      </c>
      <c r="O170" s="71">
        <f>SUMIFS(Input!$AA:$AA,Input!$A:$A,$N$1,Input!$E:$E,$N$147,Input!$F:$F,Comparação!N170)</f>
        <v>55</v>
      </c>
      <c r="P170" s="74">
        <f>SUMIFS(Input!$K:$K,Input!$A:$A,$N$1,Input!$E:$E,$N$147,Input!$F:$F,Comparação!N170)</f>
        <v>194265.21</v>
      </c>
      <c r="Q170" s="73">
        <f t="shared" si="71"/>
        <v>3532.0947272727271</v>
      </c>
      <c r="R170" s="70" t="s">
        <v>43</v>
      </c>
      <c r="S170" s="71">
        <f>SUMIFS(Input!$AA:$AA,Input!$A:$A,$R$1,Input!$E:$E,Comparação!$R$147,Input!$F:$F,Comparação!R170)</f>
        <v>62</v>
      </c>
      <c r="T170" s="74">
        <f>SUMIFS(Input!$K:$K,Input!$A:$A,$R$1,Input!$E:$E,$R$147,Input!$F:$F,Comparação!R170)</f>
        <v>186321.46</v>
      </c>
      <c r="U170" s="73">
        <f t="shared" si="72"/>
        <v>3005.1848387096775</v>
      </c>
      <c r="V170" s="70" t="s">
        <v>43</v>
      </c>
      <c r="W170" s="71" t="e">
        <f>SUMIFS([1]Input!$AC:$AC,[1]Input!$A:$A,[1]Comparação!$V$1,[1]Input!$E:$E,[1]Comparação!$V$147,[1]Input!$F:$F,[1]Comparação!V170)</f>
        <v>#VALUE!</v>
      </c>
      <c r="X170" s="74" t="e">
        <f>SUMIFS([1]Input!$M:$M,[1]Input!$A:$A,[1]Comparação!$V$1,[1]Input!$E:$E,[1]Comparação!$V$147,[1]Input!$F:$F,[1]Comparação!V170)</f>
        <v>#VALUE!</v>
      </c>
      <c r="Y170" s="73" t="e">
        <f t="shared" si="61"/>
        <v>#VALUE!</v>
      </c>
      <c r="Z170" s="70" t="s">
        <v>43</v>
      </c>
      <c r="AA170" s="71" t="e">
        <f>SUMIFS([1]Input!$AC:$AC,[1]Input!$A:$A,[1]Comparação!$Z$1,[1]Input!$E:$E,[1]Comparação!$Z$147,[1]Input!$F:$F,[1]Comparação!Z170)</f>
        <v>#VALUE!</v>
      </c>
      <c r="AB170" s="74" t="e">
        <f>SUMIFS([1]Input!$M:$M,[1]Input!$A:$A,[1]Comparação!$Z$1,[1]Input!$E:$E,[1]Comparação!$Z$147,[1]Input!$F:$F,[1]Comparação!Z170)</f>
        <v>#VALUE!</v>
      </c>
      <c r="AC170" s="73" t="e">
        <f t="shared" si="62"/>
        <v>#VALUE!</v>
      </c>
      <c r="AD170" s="70" t="s">
        <v>43</v>
      </c>
      <c r="AE170" s="71" t="e">
        <f>SUMIFS([1]Input!$AC:$AC,[1]Input!$A:$A,[1]Comparação!$AD$1,[1]Input!$E:$E,[1]Comparação!$AD$147,[1]Input!$F:$F,[1]Comparação!AD170)</f>
        <v>#VALUE!</v>
      </c>
      <c r="AF170" s="74" t="e">
        <f>SUMIFS([1]Input!$M:$M,[1]Input!$A:$A,[1]Comparação!$AD$1,[1]Input!$E:$E,[1]Comparação!$AD$147,[1]Input!$F:$F,[1]Comparação!AD170)</f>
        <v>#VALUE!</v>
      </c>
      <c r="AG170" s="73" t="e">
        <f t="shared" si="63"/>
        <v>#VALUE!</v>
      </c>
      <c r="AH170" s="70" t="s">
        <v>43</v>
      </c>
      <c r="AI170" s="71" t="e">
        <f>SUMIFS([1]Input!$AC:$AC,[1]Input!$A:$A,[1]Comparação!$AH$1,[1]Input!$E:$E,[1]Comparação!$AH$147,[1]Input!$F:$F,[1]Comparação!AH170)</f>
        <v>#VALUE!</v>
      </c>
      <c r="AJ170" s="74" t="e">
        <f>SUMIFS([1]Input!$M:$M,[1]Input!$A:$A,[1]Comparação!$AH$1,[1]Input!$E:$E,[1]Comparação!$AH$147,[1]Input!$F:$F,[1]Comparação!AH170)</f>
        <v>#VALUE!</v>
      </c>
      <c r="AK170" s="73" t="e">
        <f t="shared" si="64"/>
        <v>#VALUE!</v>
      </c>
      <c r="AL170" s="70" t="s">
        <v>43</v>
      </c>
      <c r="AM170" s="71" t="e">
        <f>SUMIFS([1]Input!$AC:$AC,[1]Input!$A:$A,[1]Comparação!$AL$1,[1]Input!$E:$E,[1]Comparação!$AL$147,[1]Input!$F:$F,[1]Comparação!AL170)</f>
        <v>#VALUE!</v>
      </c>
      <c r="AN170" s="74" t="e">
        <f>SUMIFS([1]Input!$M:$M,[1]Input!$A:$A,[1]Comparação!$AL$1,[1]Input!$E:$E,[1]Comparação!$AL$147,[1]Input!$F:$F,[1]Comparação!AL170)</f>
        <v>#VALUE!</v>
      </c>
      <c r="AO170" s="73" t="e">
        <f t="shared" si="65"/>
        <v>#VALUE!</v>
      </c>
      <c r="AP170" s="70" t="s">
        <v>43</v>
      </c>
      <c r="AQ170" s="71" t="e">
        <f>SUMIFS([1]Input!$AC:$AC,[1]Input!$A:$A,[1]Comparação!$AP$1,[1]Input!$E:$E,[1]Comparação!$AP$147,[1]Input!$F:$F,[1]Comparação!AP170)</f>
        <v>#VALUE!</v>
      </c>
      <c r="AR170" s="74" t="e">
        <f>SUMIFS([1]Input!$M:$M,[1]Input!$A:$A,[1]Comparação!$AP$1,[1]Input!$E:$E,[1]Comparação!$AP$147,[1]Input!$F:$F,[1]Comparação!AP170)</f>
        <v>#VALUE!</v>
      </c>
      <c r="AS170" s="73" t="e">
        <f t="shared" si="66"/>
        <v>#VALUE!</v>
      </c>
      <c r="AT170" s="70" t="s">
        <v>43</v>
      </c>
      <c r="AU170" s="71" t="e">
        <f>SUMIFS([1]Input!$AC:$AC,[1]Input!$A:$A,[1]Comparação!$AT$1,[1]Input!$E:$E,[1]Comparação!$AT$147,[1]Input!$F:$F,[1]Comparação!AT170)</f>
        <v>#VALUE!</v>
      </c>
      <c r="AV170" s="74" t="e">
        <f>SUMIFS([1]Input!$M:$M,[1]Input!$A:$A,[1]Comparação!$AT$1,[1]Input!$E:$E,[1]Comparação!$AT$147,[1]Input!$F:$F,[1]Comparação!AT170)</f>
        <v>#VALUE!</v>
      </c>
      <c r="AW170" s="73" t="e">
        <f t="shared" si="67"/>
        <v>#VALUE!</v>
      </c>
      <c r="AY170" s="70" t="s">
        <v>43</v>
      </c>
      <c r="AZ170" s="75"/>
      <c r="BA170" s="68" t="e">
        <f t="shared" si="73"/>
        <v>#VALUE!</v>
      </c>
      <c r="BB170" s="68" t="e">
        <f t="shared" si="74"/>
        <v>#VALUE!</v>
      </c>
      <c r="BC170" s="69" t="e">
        <f t="shared" si="75"/>
        <v>#VALUE!</v>
      </c>
    </row>
    <row r="171" spans="2:55" hidden="1" outlineLevel="1" x14ac:dyDescent="0.3">
      <c r="B171" s="70" t="s">
        <v>38</v>
      </c>
      <c r="C171" s="71">
        <f>SUMIFS(Input!$AA:$AA,Input!$A:$A,Comparação!$B$1,Input!$E:$E,$B$147,Input!$F:$F,Comparação!B171)</f>
        <v>202</v>
      </c>
      <c r="D171" s="72">
        <f>SUMIFS(Input!$K:$K,Input!$A:$A,Comparação!$B$1,Input!$E:$E,$B$147,Input!$F:$F,B171)</f>
        <v>909860.49</v>
      </c>
      <c r="E171" s="73">
        <f t="shared" si="68"/>
        <v>4504.2598514851488</v>
      </c>
      <c r="F171" s="70" t="s">
        <v>38</v>
      </c>
      <c r="G171" s="71">
        <f>SUMIFS(Input!$AA:$AA,Input!$A:$A,$F$1,Input!$E:$E,$F$147,Input!$F:$F,Comparação!F171)</f>
        <v>173</v>
      </c>
      <c r="H171" s="74">
        <f>SUMIFS(Input!$K:$K,Input!$A:$A,$F$1,Input!$E:$E,$F$147,Input!$F:$F,Comparação!F171)</f>
        <v>540606.09</v>
      </c>
      <c r="I171" s="73">
        <f t="shared" si="69"/>
        <v>3124.8906936416183</v>
      </c>
      <c r="J171" s="70" t="s">
        <v>38</v>
      </c>
      <c r="K171" s="71">
        <f>SUMIFS(Input!$AA:$AA,Input!$A:$A,$J$1,Input!$E:$E,Comparação!$J$147,Input!$F:$F,Comparação!J171)</f>
        <v>79</v>
      </c>
      <c r="L171" s="74">
        <f>SUMIFS(Input!$K:$K,Input!$A:$A,$J$1,Input!$E:$E,$J$147,Input!$F:$F,Comparação!J171)</f>
        <v>575934.87000000011</v>
      </c>
      <c r="M171" s="73">
        <f t="shared" si="70"/>
        <v>7290.3148101265833</v>
      </c>
      <c r="N171" s="70" t="s">
        <v>38</v>
      </c>
      <c r="O171" s="71">
        <f>SUMIFS(Input!$AA:$AA,Input!$A:$A,$N$1,Input!$E:$E,$N$147,Input!$F:$F,Comparação!N171)</f>
        <v>0</v>
      </c>
      <c r="P171" s="74">
        <f>SUMIFS(Input!$K:$K,Input!$A:$A,$N$1,Input!$E:$E,$N$147,Input!$F:$F,Comparação!N171)</f>
        <v>68664.800000000003</v>
      </c>
      <c r="Q171" s="73" t="e">
        <f t="shared" si="71"/>
        <v>#DIV/0!</v>
      </c>
      <c r="R171" s="70" t="s">
        <v>38</v>
      </c>
      <c r="S171" s="71">
        <f>SUMIFS(Input!$AA:$AA,Input!$A:$A,$R$1,Input!$E:$E,Comparação!$R$147,Input!$F:$F,Comparação!R171)</f>
        <v>31</v>
      </c>
      <c r="T171" s="74">
        <f>SUMIFS(Input!$K:$K,Input!$A:$A,$R$1,Input!$E:$E,$R$147,Input!$F:$F,Comparação!R171)</f>
        <v>268209.87</v>
      </c>
      <c r="U171" s="73">
        <f t="shared" si="72"/>
        <v>8651.93129032258</v>
      </c>
      <c r="V171" s="70" t="s">
        <v>38</v>
      </c>
      <c r="W171" s="71" t="e">
        <f>SUMIFS([1]Input!$AC:$AC,[1]Input!$A:$A,[1]Comparação!$V$1,[1]Input!$E:$E,[1]Comparação!$V$147,[1]Input!$F:$F,[1]Comparação!V171)</f>
        <v>#VALUE!</v>
      </c>
      <c r="X171" s="74" t="e">
        <f>SUMIFS([1]Input!$M:$M,[1]Input!$A:$A,[1]Comparação!$V$1,[1]Input!$E:$E,[1]Comparação!$V$147,[1]Input!$F:$F,[1]Comparação!V171)</f>
        <v>#VALUE!</v>
      </c>
      <c r="Y171" s="73" t="e">
        <f t="shared" si="61"/>
        <v>#VALUE!</v>
      </c>
      <c r="Z171" s="70" t="s">
        <v>38</v>
      </c>
      <c r="AA171" s="71" t="e">
        <f>SUMIFS([1]Input!$AC:$AC,[1]Input!$A:$A,[1]Comparação!$Z$1,[1]Input!$E:$E,[1]Comparação!$Z$147,[1]Input!$F:$F,[1]Comparação!Z171)</f>
        <v>#VALUE!</v>
      </c>
      <c r="AB171" s="74" t="e">
        <f>SUMIFS([1]Input!$M:$M,[1]Input!$A:$A,[1]Comparação!$Z$1,[1]Input!$E:$E,[1]Comparação!$Z$147,[1]Input!$F:$F,[1]Comparação!Z171)</f>
        <v>#VALUE!</v>
      </c>
      <c r="AC171" s="73" t="e">
        <f t="shared" si="62"/>
        <v>#VALUE!</v>
      </c>
      <c r="AD171" s="70" t="s">
        <v>38</v>
      </c>
      <c r="AE171" s="71" t="e">
        <f>SUMIFS([1]Input!$AC:$AC,[1]Input!$A:$A,[1]Comparação!$AD$1,[1]Input!$E:$E,[1]Comparação!$AD$147,[1]Input!$F:$F,[1]Comparação!AD171)</f>
        <v>#VALUE!</v>
      </c>
      <c r="AF171" s="74" t="e">
        <f>SUMIFS([1]Input!$M:$M,[1]Input!$A:$A,[1]Comparação!$AD$1,[1]Input!$E:$E,[1]Comparação!$AD$147,[1]Input!$F:$F,[1]Comparação!AD171)</f>
        <v>#VALUE!</v>
      </c>
      <c r="AG171" s="73" t="e">
        <f t="shared" si="63"/>
        <v>#VALUE!</v>
      </c>
      <c r="AH171" s="70" t="s">
        <v>38</v>
      </c>
      <c r="AI171" s="71" t="e">
        <f>SUMIFS([1]Input!$AC:$AC,[1]Input!$A:$A,[1]Comparação!$AH$1,[1]Input!$E:$E,[1]Comparação!$AH$147,[1]Input!$F:$F,[1]Comparação!AH171)</f>
        <v>#VALUE!</v>
      </c>
      <c r="AJ171" s="74" t="e">
        <f>SUMIFS([1]Input!$M:$M,[1]Input!$A:$A,[1]Comparação!$AH$1,[1]Input!$E:$E,[1]Comparação!$AH$147,[1]Input!$F:$F,[1]Comparação!AH171)</f>
        <v>#VALUE!</v>
      </c>
      <c r="AK171" s="73" t="e">
        <f t="shared" si="64"/>
        <v>#VALUE!</v>
      </c>
      <c r="AL171" s="70" t="s">
        <v>38</v>
      </c>
      <c r="AM171" s="71" t="e">
        <f>SUMIFS([1]Input!$AC:$AC,[1]Input!$A:$A,[1]Comparação!$AL$1,[1]Input!$E:$E,[1]Comparação!$AL$147,[1]Input!$F:$F,[1]Comparação!AL171)</f>
        <v>#VALUE!</v>
      </c>
      <c r="AN171" s="74" t="e">
        <f>SUMIFS([1]Input!$M:$M,[1]Input!$A:$A,[1]Comparação!$AL$1,[1]Input!$E:$E,[1]Comparação!$AL$147,[1]Input!$F:$F,[1]Comparação!AL171)</f>
        <v>#VALUE!</v>
      </c>
      <c r="AO171" s="73" t="e">
        <f t="shared" si="65"/>
        <v>#VALUE!</v>
      </c>
      <c r="AP171" s="70" t="s">
        <v>38</v>
      </c>
      <c r="AQ171" s="71" t="e">
        <f>SUMIFS([1]Input!$AC:$AC,[1]Input!$A:$A,[1]Comparação!$AP$1,[1]Input!$E:$E,[1]Comparação!$AP$147,[1]Input!$F:$F,[1]Comparação!AP171)</f>
        <v>#VALUE!</v>
      </c>
      <c r="AR171" s="74" t="e">
        <f>SUMIFS([1]Input!$M:$M,[1]Input!$A:$A,[1]Comparação!$AP$1,[1]Input!$E:$E,[1]Comparação!$AP$147,[1]Input!$F:$F,[1]Comparação!AP171)</f>
        <v>#VALUE!</v>
      </c>
      <c r="AS171" s="73" t="e">
        <f t="shared" si="66"/>
        <v>#VALUE!</v>
      </c>
      <c r="AT171" s="70" t="s">
        <v>38</v>
      </c>
      <c r="AU171" s="71" t="e">
        <f>SUMIFS([1]Input!$AC:$AC,[1]Input!$A:$A,[1]Comparação!$AT$1,[1]Input!$E:$E,[1]Comparação!$AT$147,[1]Input!$F:$F,[1]Comparação!AT171)</f>
        <v>#VALUE!</v>
      </c>
      <c r="AV171" s="74" t="e">
        <f>SUMIFS([1]Input!$M:$M,[1]Input!$A:$A,[1]Comparação!$AT$1,[1]Input!$E:$E,[1]Comparação!$AT$147,[1]Input!$F:$F,[1]Comparação!AT171)</f>
        <v>#VALUE!</v>
      </c>
      <c r="AW171" s="73" t="e">
        <f t="shared" si="67"/>
        <v>#VALUE!</v>
      </c>
      <c r="AY171" s="70" t="s">
        <v>38</v>
      </c>
      <c r="AZ171" s="75"/>
      <c r="BA171" s="68" t="e">
        <f t="shared" si="73"/>
        <v>#DIV/0!</v>
      </c>
      <c r="BB171" s="68" t="e">
        <f t="shared" si="74"/>
        <v>#VALUE!</v>
      </c>
      <c r="BC171" s="69" t="e">
        <f t="shared" si="75"/>
        <v>#VALUE!</v>
      </c>
    </row>
    <row r="172" spans="2:55" hidden="1" outlineLevel="1" x14ac:dyDescent="0.3">
      <c r="B172" s="70" t="s">
        <v>52</v>
      </c>
      <c r="C172" s="71">
        <f>SUMIFS(Input!$AA:$AA,Input!$A:$A,Comparação!$B$1,Input!$E:$E,$B$147,Input!$F:$F,Comparação!B172)</f>
        <v>42</v>
      </c>
      <c r="D172" s="72">
        <f>SUMIFS(Input!$K:$K,Input!$A:$A,Comparação!$B$1,Input!$E:$E,$B$147,Input!$F:$F,B172)</f>
        <v>139190</v>
      </c>
      <c r="E172" s="73">
        <f t="shared" si="68"/>
        <v>3314.0476190476193</v>
      </c>
      <c r="F172" s="70" t="s">
        <v>52</v>
      </c>
      <c r="G172" s="71">
        <f>SUMIFS(Input!$AA:$AA,Input!$A:$A,$F$1,Input!$E:$E,$F$147,Input!$F:$F,Comparação!F172)</f>
        <v>93</v>
      </c>
      <c r="H172" s="74">
        <f>SUMIFS(Input!$K:$K,Input!$A:$A,$F$1,Input!$E:$E,$F$147,Input!$F:$F,Comparação!F172)</f>
        <v>338875.74</v>
      </c>
      <c r="I172" s="73">
        <f t="shared" si="69"/>
        <v>3643.8251612903223</v>
      </c>
      <c r="J172" s="70" t="s">
        <v>52</v>
      </c>
      <c r="K172" s="71">
        <f>SUMIFS(Input!$AA:$AA,Input!$A:$A,$J$1,Input!$E:$E,Comparação!$J$147,Input!$F:$F,Comparação!J172)</f>
        <v>67</v>
      </c>
      <c r="L172" s="74">
        <f>SUMIFS(Input!$K:$K,Input!$A:$A,$J$1,Input!$E:$E,$J$147,Input!$F:$F,Comparação!J172)</f>
        <v>262430</v>
      </c>
      <c r="M172" s="73">
        <f t="shared" si="70"/>
        <v>3916.8656716417909</v>
      </c>
      <c r="N172" s="70" t="s">
        <v>52</v>
      </c>
      <c r="O172" s="71">
        <f>SUMIFS(Input!$AA:$AA,Input!$A:$A,$N$1,Input!$E:$E,$N$147,Input!$F:$F,Comparação!N172)</f>
        <v>0</v>
      </c>
      <c r="P172" s="74">
        <f>SUMIFS(Input!$K:$K,Input!$A:$A,$N$1,Input!$E:$E,$N$147,Input!$F:$F,Comparação!N172)</f>
        <v>0</v>
      </c>
      <c r="Q172" s="73" t="str">
        <f t="shared" si="71"/>
        <v/>
      </c>
      <c r="R172" s="70" t="s">
        <v>52</v>
      </c>
      <c r="S172" s="71">
        <f>SUMIFS(Input!$AA:$AA,Input!$A:$A,$R$1,Input!$E:$E,Comparação!$R$147,Input!$F:$F,Comparação!R172)</f>
        <v>-8</v>
      </c>
      <c r="T172" s="74">
        <f>SUMIFS(Input!$K:$K,Input!$A:$A,$R$1,Input!$E:$E,$R$147,Input!$F:$F,Comparação!R172)</f>
        <v>-25640</v>
      </c>
      <c r="U172" s="73">
        <f t="shared" si="72"/>
        <v>3205</v>
      </c>
      <c r="V172" s="70" t="s">
        <v>52</v>
      </c>
      <c r="W172" s="71" t="e">
        <f>SUMIFS([1]Input!$AC:$AC,[1]Input!$A:$A,[1]Comparação!$V$1,[1]Input!$E:$E,[1]Comparação!$V$147,[1]Input!$F:$F,[1]Comparação!V172)</f>
        <v>#VALUE!</v>
      </c>
      <c r="X172" s="74" t="e">
        <f>SUMIFS([1]Input!$M:$M,[1]Input!$A:$A,[1]Comparação!$V$1,[1]Input!$E:$E,[1]Comparação!$V$147,[1]Input!$F:$F,[1]Comparação!V172)</f>
        <v>#VALUE!</v>
      </c>
      <c r="Y172" s="73" t="e">
        <f t="shared" si="61"/>
        <v>#VALUE!</v>
      </c>
      <c r="Z172" s="70" t="s">
        <v>52</v>
      </c>
      <c r="AA172" s="71" t="e">
        <f>SUMIFS([1]Input!$AC:$AC,[1]Input!$A:$A,[1]Comparação!$Z$1,[1]Input!$E:$E,[1]Comparação!$Z$147,[1]Input!$F:$F,[1]Comparação!Z172)</f>
        <v>#VALUE!</v>
      </c>
      <c r="AB172" s="74" t="e">
        <f>SUMIFS([1]Input!$M:$M,[1]Input!$A:$A,[1]Comparação!$Z$1,[1]Input!$E:$E,[1]Comparação!$Z$147,[1]Input!$F:$F,[1]Comparação!Z172)</f>
        <v>#VALUE!</v>
      </c>
      <c r="AC172" s="73" t="e">
        <f t="shared" si="62"/>
        <v>#VALUE!</v>
      </c>
      <c r="AD172" s="70" t="s">
        <v>52</v>
      </c>
      <c r="AE172" s="71" t="e">
        <f>SUMIFS([1]Input!$AC:$AC,[1]Input!$A:$A,[1]Comparação!$AD$1,[1]Input!$E:$E,[1]Comparação!$AD$147,[1]Input!$F:$F,[1]Comparação!AD172)</f>
        <v>#VALUE!</v>
      </c>
      <c r="AF172" s="74" t="e">
        <f>SUMIFS([1]Input!$M:$M,[1]Input!$A:$A,[1]Comparação!$AD$1,[1]Input!$E:$E,[1]Comparação!$AD$147,[1]Input!$F:$F,[1]Comparação!AD172)</f>
        <v>#VALUE!</v>
      </c>
      <c r="AG172" s="73" t="e">
        <f t="shared" si="63"/>
        <v>#VALUE!</v>
      </c>
      <c r="AH172" s="70" t="s">
        <v>52</v>
      </c>
      <c r="AI172" s="71" t="e">
        <f>SUMIFS([1]Input!$AC:$AC,[1]Input!$A:$A,[1]Comparação!$AH$1,[1]Input!$E:$E,[1]Comparação!$AH$147,[1]Input!$F:$F,[1]Comparação!AH172)</f>
        <v>#VALUE!</v>
      </c>
      <c r="AJ172" s="74" t="e">
        <f>SUMIFS([1]Input!$M:$M,[1]Input!$A:$A,[1]Comparação!$AH$1,[1]Input!$E:$E,[1]Comparação!$AH$147,[1]Input!$F:$F,[1]Comparação!AH172)</f>
        <v>#VALUE!</v>
      </c>
      <c r="AK172" s="73" t="e">
        <f t="shared" si="64"/>
        <v>#VALUE!</v>
      </c>
      <c r="AL172" s="70" t="s">
        <v>52</v>
      </c>
      <c r="AM172" s="71" t="e">
        <f>SUMIFS([1]Input!$AC:$AC,[1]Input!$A:$A,[1]Comparação!$AL$1,[1]Input!$E:$E,[1]Comparação!$AL$147,[1]Input!$F:$F,[1]Comparação!AL172)</f>
        <v>#VALUE!</v>
      </c>
      <c r="AN172" s="74" t="e">
        <f>SUMIFS([1]Input!$M:$M,[1]Input!$A:$A,[1]Comparação!$AL$1,[1]Input!$E:$E,[1]Comparação!$AL$147,[1]Input!$F:$F,[1]Comparação!AL172)</f>
        <v>#VALUE!</v>
      </c>
      <c r="AO172" s="73" t="e">
        <f t="shared" si="65"/>
        <v>#VALUE!</v>
      </c>
      <c r="AP172" s="70" t="s">
        <v>52</v>
      </c>
      <c r="AQ172" s="71" t="e">
        <f>SUMIFS([1]Input!$AC:$AC,[1]Input!$A:$A,[1]Comparação!$AP$1,[1]Input!$E:$E,[1]Comparação!$AP$147,[1]Input!$F:$F,[1]Comparação!AP172)</f>
        <v>#VALUE!</v>
      </c>
      <c r="AR172" s="74" t="e">
        <f>SUMIFS([1]Input!$M:$M,[1]Input!$A:$A,[1]Comparação!$AP$1,[1]Input!$E:$E,[1]Comparação!$AP$147,[1]Input!$F:$F,[1]Comparação!AP172)</f>
        <v>#VALUE!</v>
      </c>
      <c r="AS172" s="73" t="e">
        <f t="shared" si="66"/>
        <v>#VALUE!</v>
      </c>
      <c r="AT172" s="70" t="s">
        <v>52</v>
      </c>
      <c r="AU172" s="71" t="e">
        <f>SUMIFS([1]Input!$AC:$AC,[1]Input!$A:$A,[1]Comparação!$AT$1,[1]Input!$E:$E,[1]Comparação!$AT$147,[1]Input!$F:$F,[1]Comparação!AT172)</f>
        <v>#VALUE!</v>
      </c>
      <c r="AV172" s="74" t="e">
        <f>SUMIFS([1]Input!$M:$M,[1]Input!$A:$A,[1]Comparação!$AT$1,[1]Input!$E:$E,[1]Comparação!$AT$147,[1]Input!$F:$F,[1]Comparação!AT172)</f>
        <v>#VALUE!</v>
      </c>
      <c r="AW172" s="73" t="e">
        <f t="shared" si="67"/>
        <v>#VALUE!</v>
      </c>
      <c r="AY172" s="70" t="s">
        <v>52</v>
      </c>
      <c r="AZ172" s="75"/>
      <c r="BA172" s="68" t="e">
        <f t="shared" si="73"/>
        <v>#VALUE!</v>
      </c>
      <c r="BB172" s="68" t="e">
        <f t="shared" si="74"/>
        <v>#VALUE!</v>
      </c>
      <c r="BC172" s="69" t="e">
        <f t="shared" si="75"/>
        <v>#VALUE!</v>
      </c>
    </row>
    <row r="173" spans="2:55" hidden="1" outlineLevel="1" x14ac:dyDescent="0.3">
      <c r="B173" s="70" t="s">
        <v>23</v>
      </c>
      <c r="C173" s="71">
        <f>SUMIFS(Input!$AA:$AA,Input!$A:$A,Comparação!$B$1,Input!$E:$E,$B$147,Input!$F:$F,Comparação!B173)</f>
        <v>0</v>
      </c>
      <c r="D173" s="72">
        <f>SUMIFS(Input!$K:$K,Input!$A:$A,Comparação!$B$1,Input!$E:$E,$B$147,Input!$F:$F,B173)</f>
        <v>0</v>
      </c>
      <c r="E173" s="73" t="str">
        <f t="shared" si="68"/>
        <v/>
      </c>
      <c r="F173" s="70" t="s">
        <v>23</v>
      </c>
      <c r="G173" s="71">
        <f>SUMIFS(Input!$AA:$AA,Input!$A:$A,$F$1,Input!$E:$E,$F$147,Input!$F:$F,Comparação!F173)</f>
        <v>0</v>
      </c>
      <c r="H173" s="74">
        <f>SUMIFS(Input!$K:$K,Input!$A:$A,$F$1,Input!$E:$E,$F$147,Input!$F:$F,Comparação!F173)</f>
        <v>0</v>
      </c>
      <c r="I173" s="73" t="str">
        <f t="shared" si="69"/>
        <v/>
      </c>
      <c r="J173" s="70" t="s">
        <v>23</v>
      </c>
      <c r="K173" s="71">
        <f>SUMIFS(Input!$AA:$AA,Input!$A:$A,$J$1,Input!$E:$E,Comparação!$J$147,Input!$F:$F,Comparação!J173)</f>
        <v>0</v>
      </c>
      <c r="L173" s="74">
        <f>SUMIFS(Input!$K:$K,Input!$A:$A,$J$1,Input!$E:$E,$J$147,Input!$F:$F,Comparação!J173)</f>
        <v>0</v>
      </c>
      <c r="M173" s="73" t="str">
        <f t="shared" si="70"/>
        <v/>
      </c>
      <c r="N173" s="70" t="s">
        <v>23</v>
      </c>
      <c r="O173" s="71">
        <f>SUMIFS(Input!$AA:$AA,Input!$A:$A,$N$1,Input!$E:$E,$N$147,Input!$F:$F,Comparação!N173)</f>
        <v>12</v>
      </c>
      <c r="P173" s="74">
        <f>SUMIFS(Input!$K:$K,Input!$A:$A,$N$1,Input!$E:$E,$N$147,Input!$F:$F,Comparação!N173)</f>
        <v>66660.460000000006</v>
      </c>
      <c r="Q173" s="73">
        <f t="shared" si="71"/>
        <v>5555.0383333333339</v>
      </c>
      <c r="R173" s="70" t="s">
        <v>23</v>
      </c>
      <c r="S173" s="71">
        <f>SUMIFS(Input!$AA:$AA,Input!$A:$A,$R$1,Input!$E:$E,Comparação!$R$147,Input!$F:$F,Comparação!R173)</f>
        <v>12</v>
      </c>
      <c r="T173" s="74">
        <f>SUMIFS(Input!$K:$K,Input!$A:$A,$R$1,Input!$E:$E,$R$147,Input!$F:$F,Comparação!R173)</f>
        <v>108518.48</v>
      </c>
      <c r="U173" s="73">
        <f t="shared" si="72"/>
        <v>9043.2066666666669</v>
      </c>
      <c r="V173" s="70" t="s">
        <v>23</v>
      </c>
      <c r="W173" s="71" t="e">
        <f>SUMIFS([1]Input!$AC:$AC,[1]Input!$A:$A,[1]Comparação!$V$1,[1]Input!$E:$E,[1]Comparação!$V$147,[1]Input!$F:$F,[1]Comparação!V173)</f>
        <v>#VALUE!</v>
      </c>
      <c r="X173" s="74" t="e">
        <f>SUMIFS([1]Input!$M:$M,[1]Input!$A:$A,[1]Comparação!$V$1,[1]Input!$E:$E,[1]Comparação!$V$147,[1]Input!$F:$F,[1]Comparação!V173)</f>
        <v>#VALUE!</v>
      </c>
      <c r="Y173" s="73" t="e">
        <f t="shared" si="61"/>
        <v>#VALUE!</v>
      </c>
      <c r="Z173" s="70" t="s">
        <v>23</v>
      </c>
      <c r="AA173" s="71" t="e">
        <f>SUMIFS([1]Input!$AC:$AC,[1]Input!$A:$A,[1]Comparação!$Z$1,[1]Input!$E:$E,[1]Comparação!$Z$147,[1]Input!$F:$F,[1]Comparação!Z173)</f>
        <v>#VALUE!</v>
      </c>
      <c r="AB173" s="74" t="e">
        <f>SUMIFS([1]Input!$M:$M,[1]Input!$A:$A,[1]Comparação!$Z$1,[1]Input!$E:$E,[1]Comparação!$Z$147,[1]Input!$F:$F,[1]Comparação!Z173)</f>
        <v>#VALUE!</v>
      </c>
      <c r="AC173" s="73" t="e">
        <f t="shared" si="62"/>
        <v>#VALUE!</v>
      </c>
      <c r="AD173" s="70" t="s">
        <v>23</v>
      </c>
      <c r="AE173" s="71" t="e">
        <f>SUMIFS([1]Input!$AC:$AC,[1]Input!$A:$A,[1]Comparação!$AD$1,[1]Input!$E:$E,[1]Comparação!$AD$147,[1]Input!$F:$F,[1]Comparação!AD173)</f>
        <v>#VALUE!</v>
      </c>
      <c r="AF173" s="74" t="e">
        <f>SUMIFS([1]Input!$M:$M,[1]Input!$A:$A,[1]Comparação!$AD$1,[1]Input!$E:$E,[1]Comparação!$AD$147,[1]Input!$F:$F,[1]Comparação!AD173)</f>
        <v>#VALUE!</v>
      </c>
      <c r="AG173" s="73" t="e">
        <f t="shared" si="63"/>
        <v>#VALUE!</v>
      </c>
      <c r="AH173" s="70" t="s">
        <v>23</v>
      </c>
      <c r="AI173" s="71" t="e">
        <f>SUMIFS([1]Input!$AC:$AC,[1]Input!$A:$A,[1]Comparação!$AH$1,[1]Input!$E:$E,[1]Comparação!$AH$147,[1]Input!$F:$F,[1]Comparação!AH173)</f>
        <v>#VALUE!</v>
      </c>
      <c r="AJ173" s="74" t="e">
        <f>SUMIFS([1]Input!$M:$M,[1]Input!$A:$A,[1]Comparação!$AH$1,[1]Input!$E:$E,[1]Comparação!$AH$147,[1]Input!$F:$F,[1]Comparação!AH173)</f>
        <v>#VALUE!</v>
      </c>
      <c r="AK173" s="73" t="e">
        <f t="shared" si="64"/>
        <v>#VALUE!</v>
      </c>
      <c r="AL173" s="70" t="s">
        <v>23</v>
      </c>
      <c r="AM173" s="71" t="e">
        <f>SUMIFS([1]Input!$AC:$AC,[1]Input!$A:$A,[1]Comparação!$AL$1,[1]Input!$E:$E,[1]Comparação!$AL$147,[1]Input!$F:$F,[1]Comparação!AL173)</f>
        <v>#VALUE!</v>
      </c>
      <c r="AN173" s="74" t="e">
        <f>SUMIFS([1]Input!$M:$M,[1]Input!$A:$A,[1]Comparação!$AL$1,[1]Input!$E:$E,[1]Comparação!$AL$147,[1]Input!$F:$F,[1]Comparação!AL173)</f>
        <v>#VALUE!</v>
      </c>
      <c r="AO173" s="73" t="e">
        <f t="shared" si="65"/>
        <v>#VALUE!</v>
      </c>
      <c r="AP173" s="70" t="s">
        <v>23</v>
      </c>
      <c r="AQ173" s="71" t="e">
        <f>SUMIFS([1]Input!$AC:$AC,[1]Input!$A:$A,[1]Comparação!$AP$1,[1]Input!$E:$E,[1]Comparação!$AP$147,[1]Input!$F:$F,[1]Comparação!AP173)</f>
        <v>#VALUE!</v>
      </c>
      <c r="AR173" s="74" t="e">
        <f>SUMIFS([1]Input!$M:$M,[1]Input!$A:$A,[1]Comparação!$AP$1,[1]Input!$E:$E,[1]Comparação!$AP$147,[1]Input!$F:$F,[1]Comparação!AP173)</f>
        <v>#VALUE!</v>
      </c>
      <c r="AS173" s="73" t="e">
        <f t="shared" si="66"/>
        <v>#VALUE!</v>
      </c>
      <c r="AT173" s="70" t="s">
        <v>23</v>
      </c>
      <c r="AU173" s="71" t="e">
        <f>SUMIFS([1]Input!$AC:$AC,[1]Input!$A:$A,[1]Comparação!$AT$1,[1]Input!$E:$E,[1]Comparação!$AT$147,[1]Input!$F:$F,[1]Comparação!AT173)</f>
        <v>#VALUE!</v>
      </c>
      <c r="AV173" s="74" t="e">
        <f>SUMIFS([1]Input!$M:$M,[1]Input!$A:$A,[1]Comparação!$AT$1,[1]Input!$E:$E,[1]Comparação!$AT$147,[1]Input!$F:$F,[1]Comparação!AT173)</f>
        <v>#VALUE!</v>
      </c>
      <c r="AW173" s="73" t="e">
        <f t="shared" si="67"/>
        <v>#VALUE!</v>
      </c>
      <c r="AY173" s="70" t="s">
        <v>23</v>
      </c>
      <c r="AZ173" s="75"/>
      <c r="BA173" s="68" t="e">
        <f t="shared" si="73"/>
        <v>#VALUE!</v>
      </c>
      <c r="BB173" s="68" t="e">
        <f t="shared" si="74"/>
        <v>#VALUE!</v>
      </c>
      <c r="BC173" s="69" t="e">
        <f t="shared" si="75"/>
        <v>#VALUE!</v>
      </c>
    </row>
    <row r="174" spans="2:55" hidden="1" outlineLevel="1" x14ac:dyDescent="0.3">
      <c r="B174" s="70" t="s">
        <v>24</v>
      </c>
      <c r="C174" s="71">
        <f>SUMIFS(Input!$AA:$AA,Input!$A:$A,Comparação!$B$1,Input!$E:$E,$B$147,Input!$F:$F,Comparação!B174)</f>
        <v>0</v>
      </c>
      <c r="D174" s="72">
        <f>SUMIFS(Input!$K:$K,Input!$A:$A,Comparação!$B$1,Input!$E:$E,$B$147,Input!$F:$F,B174)</f>
        <v>0</v>
      </c>
      <c r="E174" s="73" t="str">
        <f t="shared" si="68"/>
        <v/>
      </c>
      <c r="F174" s="70" t="s">
        <v>24</v>
      </c>
      <c r="G174" s="71">
        <f>SUMIFS(Input!$AA:$AA,Input!$A:$A,$F$1,Input!$E:$E,$F$147,Input!$F:$F,Comparação!F174)</f>
        <v>0</v>
      </c>
      <c r="H174" s="74">
        <f>SUMIFS(Input!$K:$K,Input!$A:$A,$F$1,Input!$E:$E,$F$147,Input!$F:$F,Comparação!F174)</f>
        <v>0</v>
      </c>
      <c r="I174" s="73" t="str">
        <f t="shared" si="69"/>
        <v/>
      </c>
      <c r="J174" s="70" t="s">
        <v>24</v>
      </c>
      <c r="K174" s="71">
        <f>SUMIFS(Input!$AA:$AA,Input!$A:$A,$J$1,Input!$E:$E,Comparação!$J$147,Input!$F:$F,Comparação!J174)</f>
        <v>0</v>
      </c>
      <c r="L174" s="74">
        <f>SUMIFS(Input!$K:$K,Input!$A:$A,$J$1,Input!$E:$E,$J$147,Input!$F:$F,Comparação!J174)</f>
        <v>0</v>
      </c>
      <c r="M174" s="73" t="str">
        <f t="shared" si="70"/>
        <v/>
      </c>
      <c r="N174" s="70" t="s">
        <v>24</v>
      </c>
      <c r="O174" s="71">
        <f>SUMIFS(Input!$AA:$AA,Input!$A:$A,$N$1,Input!$E:$E,$N$147,Input!$F:$F,Comparação!N174)</f>
        <v>0</v>
      </c>
      <c r="P174" s="74">
        <f>SUMIFS(Input!$K:$K,Input!$A:$A,$N$1,Input!$E:$E,$N$147,Input!$F:$F,Comparação!N174)</f>
        <v>0</v>
      </c>
      <c r="Q174" s="73" t="str">
        <f t="shared" si="71"/>
        <v/>
      </c>
      <c r="R174" s="70" t="s">
        <v>24</v>
      </c>
      <c r="S174" s="71">
        <f>SUMIFS(Input!$AA:$AA,Input!$A:$A,$R$1,Input!$E:$E,Comparação!$R$147,Input!$F:$F,Comparação!R174)</f>
        <v>0</v>
      </c>
      <c r="T174" s="74">
        <f>SUMIFS(Input!$K:$K,Input!$A:$A,$R$1,Input!$E:$E,$R$147,Input!$F:$F,Comparação!R174)</f>
        <v>0</v>
      </c>
      <c r="U174" s="73" t="str">
        <f t="shared" si="72"/>
        <v/>
      </c>
      <c r="V174" s="70" t="s">
        <v>24</v>
      </c>
      <c r="W174" s="71" t="e">
        <f>SUMIFS([1]Input!$AC:$AC,[1]Input!$A:$A,[1]Comparação!$V$1,[1]Input!$E:$E,[1]Comparação!$V$147,[1]Input!$F:$F,[1]Comparação!V174)</f>
        <v>#VALUE!</v>
      </c>
      <c r="X174" s="74" t="e">
        <f>SUMIFS([1]Input!$M:$M,[1]Input!$A:$A,[1]Comparação!$V$1,[1]Input!$E:$E,[1]Comparação!$V$147,[1]Input!$F:$F,[1]Comparação!V174)</f>
        <v>#VALUE!</v>
      </c>
      <c r="Y174" s="73" t="e">
        <f t="shared" si="61"/>
        <v>#VALUE!</v>
      </c>
      <c r="Z174" s="70" t="s">
        <v>24</v>
      </c>
      <c r="AA174" s="71" t="e">
        <f>SUMIFS([1]Input!$AC:$AC,[1]Input!$A:$A,[1]Comparação!$Z$1,[1]Input!$E:$E,[1]Comparação!$Z$147,[1]Input!$F:$F,[1]Comparação!Z174)</f>
        <v>#VALUE!</v>
      </c>
      <c r="AB174" s="74" t="e">
        <f>SUMIFS([1]Input!$M:$M,[1]Input!$A:$A,[1]Comparação!$Z$1,[1]Input!$E:$E,[1]Comparação!$Z$147,[1]Input!$F:$F,[1]Comparação!Z174)</f>
        <v>#VALUE!</v>
      </c>
      <c r="AC174" s="73" t="e">
        <f t="shared" si="62"/>
        <v>#VALUE!</v>
      </c>
      <c r="AD174" s="70" t="s">
        <v>24</v>
      </c>
      <c r="AE174" s="71" t="e">
        <f>SUMIFS([1]Input!$AC:$AC,[1]Input!$A:$A,[1]Comparação!$AD$1,[1]Input!$E:$E,[1]Comparação!$AD$147,[1]Input!$F:$F,[1]Comparação!AD174)</f>
        <v>#VALUE!</v>
      </c>
      <c r="AF174" s="74" t="e">
        <f>SUMIFS([1]Input!$M:$M,[1]Input!$A:$A,[1]Comparação!$AD$1,[1]Input!$E:$E,[1]Comparação!$AD$147,[1]Input!$F:$F,[1]Comparação!AD174)</f>
        <v>#VALUE!</v>
      </c>
      <c r="AG174" s="73" t="e">
        <f t="shared" si="63"/>
        <v>#VALUE!</v>
      </c>
      <c r="AH174" s="70" t="s">
        <v>24</v>
      </c>
      <c r="AI174" s="71" t="e">
        <f>SUMIFS([1]Input!$AC:$AC,[1]Input!$A:$A,[1]Comparação!$AH$1,[1]Input!$E:$E,[1]Comparação!$AH$147,[1]Input!$F:$F,[1]Comparação!AH174)</f>
        <v>#VALUE!</v>
      </c>
      <c r="AJ174" s="74" t="e">
        <f>SUMIFS([1]Input!$M:$M,[1]Input!$A:$A,[1]Comparação!$AH$1,[1]Input!$E:$E,[1]Comparação!$AH$147,[1]Input!$F:$F,[1]Comparação!AH174)</f>
        <v>#VALUE!</v>
      </c>
      <c r="AK174" s="73" t="e">
        <f t="shared" si="64"/>
        <v>#VALUE!</v>
      </c>
      <c r="AL174" s="70" t="s">
        <v>24</v>
      </c>
      <c r="AM174" s="71" t="e">
        <f>SUMIFS([1]Input!$AC:$AC,[1]Input!$A:$A,[1]Comparação!$AL$1,[1]Input!$E:$E,[1]Comparação!$AL$147,[1]Input!$F:$F,[1]Comparação!AL174)</f>
        <v>#VALUE!</v>
      </c>
      <c r="AN174" s="74" t="e">
        <f>SUMIFS([1]Input!$M:$M,[1]Input!$A:$A,[1]Comparação!$AL$1,[1]Input!$E:$E,[1]Comparação!$AL$147,[1]Input!$F:$F,[1]Comparação!AL174)</f>
        <v>#VALUE!</v>
      </c>
      <c r="AO174" s="73" t="e">
        <f t="shared" si="65"/>
        <v>#VALUE!</v>
      </c>
      <c r="AP174" s="70" t="s">
        <v>24</v>
      </c>
      <c r="AQ174" s="71" t="e">
        <f>SUMIFS([1]Input!$AC:$AC,[1]Input!$A:$A,[1]Comparação!$AP$1,[1]Input!$E:$E,[1]Comparação!$AP$147,[1]Input!$F:$F,[1]Comparação!AP174)</f>
        <v>#VALUE!</v>
      </c>
      <c r="AR174" s="74" t="e">
        <f>SUMIFS([1]Input!$M:$M,[1]Input!$A:$A,[1]Comparação!$AP$1,[1]Input!$E:$E,[1]Comparação!$AP$147,[1]Input!$F:$F,[1]Comparação!AP174)</f>
        <v>#VALUE!</v>
      </c>
      <c r="AS174" s="73" t="e">
        <f t="shared" si="66"/>
        <v>#VALUE!</v>
      </c>
      <c r="AT174" s="70" t="s">
        <v>24</v>
      </c>
      <c r="AU174" s="71" t="e">
        <f>SUMIFS([1]Input!$AC:$AC,[1]Input!$A:$A,[1]Comparação!$AT$1,[1]Input!$E:$E,[1]Comparação!$AT$147,[1]Input!$F:$F,[1]Comparação!AT174)</f>
        <v>#VALUE!</v>
      </c>
      <c r="AV174" s="74" t="e">
        <f>SUMIFS([1]Input!$M:$M,[1]Input!$A:$A,[1]Comparação!$AT$1,[1]Input!$E:$E,[1]Comparação!$AT$147,[1]Input!$F:$F,[1]Comparação!AT174)</f>
        <v>#VALUE!</v>
      </c>
      <c r="AW174" s="73" t="e">
        <f t="shared" si="67"/>
        <v>#VALUE!</v>
      </c>
      <c r="AY174" s="70" t="s">
        <v>24</v>
      </c>
      <c r="AZ174" s="75"/>
      <c r="BA174" s="68" t="e">
        <f t="shared" si="73"/>
        <v>#VALUE!</v>
      </c>
      <c r="BB174" s="68" t="e">
        <f t="shared" si="74"/>
        <v>#VALUE!</v>
      </c>
      <c r="BC174" s="69" t="e">
        <f t="shared" si="75"/>
        <v>#VALUE!</v>
      </c>
    </row>
    <row r="175" spans="2:55" ht="15" hidden="1" outlineLevel="1" thickBot="1" x14ac:dyDescent="0.35">
      <c r="B175" s="70" t="s">
        <v>40</v>
      </c>
      <c r="C175" s="71">
        <f>SUMIFS(Input!$AA:$AA,Input!$A:$A,Comparação!$B$1,Input!$E:$E,$B$147,Input!$F:$F,Comparação!B175)</f>
        <v>0</v>
      </c>
      <c r="D175" s="72">
        <f>SUMIFS(Input!$K:$K,Input!$A:$A,Comparação!$B$1,Input!$E:$E,$B$147,Input!$F:$F,B175)</f>
        <v>0</v>
      </c>
      <c r="E175" s="73"/>
      <c r="F175" s="70" t="s">
        <v>40</v>
      </c>
      <c r="G175" s="71">
        <f>SUMIFS(Input!$AA:$AA,Input!$A:$A,$F$1,Input!$E:$E,$F$147,Input!$F:$F,Comparação!F175)</f>
        <v>0</v>
      </c>
      <c r="H175" s="74">
        <f>SUMIFS(Input!$K:$K,Input!$A:$A,$F$1,Input!$E:$E,$F$147,Input!$F:$F,Comparação!F175)</f>
        <v>0</v>
      </c>
      <c r="I175" s="73"/>
      <c r="J175" s="70" t="s">
        <v>40</v>
      </c>
      <c r="K175" s="71">
        <f>SUMIFS(Input!$AA:$AA,Input!$A:$A,$J$1,Input!$E:$E,Comparação!$J$147,Input!$F:$F,Comparação!J175)</f>
        <v>0</v>
      </c>
      <c r="L175" s="74">
        <f>SUMIFS(Input!$K:$K,Input!$A:$A,$J$1,Input!$E:$E,$J$147,Input!$F:$F,Comparação!J175)</f>
        <v>0</v>
      </c>
      <c r="M175" s="73"/>
      <c r="N175" s="70" t="s">
        <v>40</v>
      </c>
      <c r="O175" s="71">
        <f>SUMIFS(Input!$AA:$AA,Input!$A:$A,$N$1,Input!$E:$E,$N$147,Input!$F:$F,Comparação!N175)</f>
        <v>0</v>
      </c>
      <c r="P175" s="74">
        <f>SUMIFS(Input!$K:$K,Input!$A:$A,$N$1,Input!$E:$E,$N$147,Input!$F:$F,Comparação!N175)</f>
        <v>0</v>
      </c>
      <c r="Q175" s="73"/>
      <c r="R175" s="76" t="s">
        <v>40</v>
      </c>
      <c r="S175" s="71">
        <f>SUMIFS(Input!$AA:$AA,Input!$A:$A,$R$1,Input!$E:$E,Comparação!$R$147,Input!$F:$F,Comparação!R175)</f>
        <v>0</v>
      </c>
      <c r="T175" s="74">
        <f>SUMIFS(Input!$K:$K,Input!$A:$A,$R$1,Input!$E:$E,$R$147,Input!$F:$F,Comparação!R175)</f>
        <v>0</v>
      </c>
      <c r="U175" s="77"/>
      <c r="V175" s="76" t="s">
        <v>40</v>
      </c>
      <c r="W175" s="71" t="e">
        <f>SUMIFS([1]Input!$AC:$AC,[1]Input!$A:$A,[1]Comparação!$V$1,[1]Input!$E:$E,[1]Comparação!$V$147,[1]Input!$F:$F,[1]Comparação!V175)</f>
        <v>#VALUE!</v>
      </c>
      <c r="X175" s="74" t="e">
        <f>SUMIFS([1]Input!$M:$M,[1]Input!$A:$A,[1]Comparação!$V$1,[1]Input!$E:$E,[1]Comparação!$V$147,[1]Input!$F:$F,[1]Comparação!V175)</f>
        <v>#VALUE!</v>
      </c>
      <c r="Y175" s="77"/>
      <c r="Z175" s="76" t="s">
        <v>40</v>
      </c>
      <c r="AA175" s="71" t="e">
        <f>SUMIFS([1]Input!$AC:$AC,[1]Input!$A:$A,[1]Comparação!$Z$1,[1]Input!$E:$E,[1]Comparação!$Z$147,[1]Input!$F:$F,[1]Comparação!Z175)</f>
        <v>#VALUE!</v>
      </c>
      <c r="AB175" s="74" t="e">
        <f>SUMIFS([1]Input!$M:$M,[1]Input!$A:$A,[1]Comparação!$Z$1,[1]Input!$E:$E,[1]Comparação!$Z$147,[1]Input!$F:$F,[1]Comparação!Z175)</f>
        <v>#VALUE!</v>
      </c>
      <c r="AC175" s="73" t="e">
        <f t="shared" si="62"/>
        <v>#VALUE!</v>
      </c>
      <c r="AD175" s="76" t="s">
        <v>40</v>
      </c>
      <c r="AE175" s="71" t="e">
        <f>SUMIFS([1]Input!$AC:$AC,[1]Input!$A:$A,[1]Comparação!$AD$1,[1]Input!$E:$E,[1]Comparação!$AD$147,[1]Input!$F:$F,[1]Comparação!AD175)</f>
        <v>#VALUE!</v>
      </c>
      <c r="AF175" s="74" t="e">
        <f>SUMIFS([1]Input!$M:$M,[1]Input!$A:$A,[1]Comparação!$AD$1,[1]Input!$E:$E,[1]Comparação!$AD$147,[1]Input!$F:$F,[1]Comparação!AD175)</f>
        <v>#VALUE!</v>
      </c>
      <c r="AG175" s="73" t="e">
        <f t="shared" si="63"/>
        <v>#VALUE!</v>
      </c>
      <c r="AH175" s="76" t="s">
        <v>40</v>
      </c>
      <c r="AI175" s="71" t="e">
        <f>SUMIFS([1]Input!$AC:$AC,[1]Input!$A:$A,[1]Comparação!$AH$1,[1]Input!$E:$E,[1]Comparação!$AH$147,[1]Input!$F:$F,[1]Comparação!AH175)</f>
        <v>#VALUE!</v>
      </c>
      <c r="AJ175" s="74" t="e">
        <f>SUMIFS([1]Input!$M:$M,[1]Input!$A:$A,[1]Comparação!$AH$1,[1]Input!$E:$E,[1]Comparação!$AH$147,[1]Input!$F:$F,[1]Comparação!AH175)</f>
        <v>#VALUE!</v>
      </c>
      <c r="AK175" s="73" t="e">
        <f t="shared" si="64"/>
        <v>#VALUE!</v>
      </c>
      <c r="AL175" s="76" t="s">
        <v>40</v>
      </c>
      <c r="AM175" s="71" t="e">
        <f>SUMIFS([1]Input!$AC:$AC,[1]Input!$A:$A,[1]Comparação!$AL$1,[1]Input!$E:$E,[1]Comparação!$AL$147,[1]Input!$F:$F,[1]Comparação!AL175)</f>
        <v>#VALUE!</v>
      </c>
      <c r="AN175" s="74" t="e">
        <f>SUMIFS([1]Input!$M:$M,[1]Input!$A:$A,[1]Comparação!$AL$1,[1]Input!$E:$E,[1]Comparação!$AL$147,[1]Input!$F:$F,[1]Comparação!AL175)</f>
        <v>#VALUE!</v>
      </c>
      <c r="AO175" s="73" t="e">
        <f t="shared" si="65"/>
        <v>#VALUE!</v>
      </c>
      <c r="AP175" s="76" t="s">
        <v>40</v>
      </c>
      <c r="AQ175" s="71" t="e">
        <f>SUMIFS([1]Input!$AC:$AC,[1]Input!$A:$A,[1]Comparação!$AP$1,[1]Input!$E:$E,[1]Comparação!$AP$147,[1]Input!$F:$F,[1]Comparação!AP175)</f>
        <v>#VALUE!</v>
      </c>
      <c r="AR175" s="74" t="e">
        <f>SUMIFS([1]Input!$M:$M,[1]Input!$A:$A,[1]Comparação!$AP$1,[1]Input!$E:$E,[1]Comparação!$AP$147,[1]Input!$F:$F,[1]Comparação!AP175)</f>
        <v>#VALUE!</v>
      </c>
      <c r="AS175" s="73" t="e">
        <f t="shared" si="66"/>
        <v>#VALUE!</v>
      </c>
      <c r="AT175" s="76" t="s">
        <v>40</v>
      </c>
      <c r="AU175" s="71" t="e">
        <f>SUMIFS([1]Input!$AC:$AC,[1]Input!$A:$A,[1]Comparação!$AT$1,[1]Input!$E:$E,[1]Comparação!$AT$147,[1]Input!$F:$F,[1]Comparação!AT175)</f>
        <v>#VALUE!</v>
      </c>
      <c r="AV175" s="74" t="e">
        <f>SUMIFS([1]Input!$M:$M,[1]Input!$A:$A,[1]Comparação!$AT$1,[1]Input!$E:$E,[1]Comparação!$AT$147,[1]Input!$F:$F,[1]Comparação!AT175)</f>
        <v>#VALUE!</v>
      </c>
      <c r="AW175" s="73" t="e">
        <f t="shared" si="67"/>
        <v>#VALUE!</v>
      </c>
      <c r="AY175" s="76" t="s">
        <v>40</v>
      </c>
      <c r="AZ175" s="75"/>
      <c r="BA175" s="68" t="e">
        <f t="shared" si="73"/>
        <v>#DIV/0!</v>
      </c>
      <c r="BB175" s="68" t="e">
        <f t="shared" si="74"/>
        <v>#VALUE!</v>
      </c>
      <c r="BC175" s="69" t="e">
        <f t="shared" si="75"/>
        <v>#VALUE!</v>
      </c>
    </row>
    <row r="176" spans="2:55" ht="15" collapsed="1" thickBot="1" x14ac:dyDescent="0.35">
      <c r="B176" s="78" t="s">
        <v>7</v>
      </c>
      <c r="C176" s="79">
        <f>SUMIFS(Input!$AA:$AA,Input!$A:$A,$B$1,Input!$E:$E,Comparação!B176)</f>
        <v>0</v>
      </c>
      <c r="D176" s="80">
        <f>SUMIFS(Input!$K:$K,Input!$A:$A,$B$1,Input!$E:$E,Comparação!B176)</f>
        <v>232010</v>
      </c>
      <c r="E176" s="87"/>
      <c r="F176" s="78" t="s">
        <v>7</v>
      </c>
      <c r="G176" s="79">
        <f>SUMIFS(Input!$AA:$AA,Input!$A:$A,Comparação!F1,Input!$E:$E,Comparação!F176)</f>
        <v>0</v>
      </c>
      <c r="H176" s="80">
        <f>SUMIFS(Input!$K:$K,Input!$A:$A,Comparação!F1,Input!$E:$E,Comparação!F176)</f>
        <v>229629.2</v>
      </c>
      <c r="I176" s="81"/>
      <c r="J176" s="78" t="s">
        <v>7</v>
      </c>
      <c r="K176" s="79">
        <f>SUMIFS(Input!$AA:$AA,Input!$A:$A,Comparação!J1,Input!$E:$E,Comparação!J176)</f>
        <v>0</v>
      </c>
      <c r="L176" s="80">
        <f>SUMIFS(Input!$K:$K,Input!$A:$A,Comparação!J1,Input!$E:$E,Comparação!J176)</f>
        <v>211033.76</v>
      </c>
      <c r="M176" s="87"/>
      <c r="N176" s="78" t="s">
        <v>7</v>
      </c>
      <c r="O176" s="83">
        <f>SUMIFS(Input!$AA:$AA,Input!$A:$A,N1,Input!$E:$E,Comparação!N176)</f>
        <v>0</v>
      </c>
      <c r="P176" s="84">
        <f>SUMIFS(Input!$K:$K,Input!$A:$A,Comparação!N1,Input!$E:$E,Comparação!N176)</f>
        <v>235583.12</v>
      </c>
      <c r="Q176" s="85"/>
      <c r="R176" s="78" t="s">
        <v>7</v>
      </c>
      <c r="S176" s="65">
        <f>SUMIFS(Input!$AA:$AA,Input!$A:$A,Comparação!R1,Input!$E:$E,Comparação!R176)</f>
        <v>0</v>
      </c>
      <c r="T176" s="66">
        <f>SUMIFS(Input!$K:$K,Input!$A:$A,Comparação!R1,Input!$E:$E,Comparação!R176)</f>
        <v>283826.48</v>
      </c>
      <c r="U176" s="67"/>
      <c r="V176" s="78" t="s">
        <v>7</v>
      </c>
      <c r="W176" s="79" t="e">
        <f>SUMIFS([1]Input!AW:AW,[1]Input!U:U,[1]Comparação!$B$1,[1]Input!Y:Y,[1]Comparação!V176)</f>
        <v>#VALUE!</v>
      </c>
      <c r="X176" s="80" t="e">
        <f>SUMIFS([1]Input!AG:AG,[1]Input!U:U,[1]Comparação!$B$1,[1]Input!Y:Y,[1]Comparação!V176)</f>
        <v>#VALUE!</v>
      </c>
      <c r="Y176" s="87" t="e">
        <f t="shared" ref="Y176" si="76">X176/W176</f>
        <v>#VALUE!</v>
      </c>
      <c r="Z176" s="78" t="s">
        <v>7</v>
      </c>
      <c r="AA176" s="79" t="e">
        <f>SUMIFS([1]Input!BA:BA,[1]Input!Y:Y,[1]Comparação!$B$1,[1]Input!AC:AC,[1]Comparação!Z176)</f>
        <v>#VALUE!</v>
      </c>
      <c r="AB176" s="80" t="e">
        <f>SUMIFS([1]Input!AK:AK,[1]Input!Y:Y,[1]Comparação!$B$1,[1]Input!AC:AC,[1]Comparação!Z176)</f>
        <v>#VALUE!</v>
      </c>
      <c r="AC176" s="87" t="e">
        <f t="shared" ref="AC176" si="77">AB176/AA176</f>
        <v>#VALUE!</v>
      </c>
      <c r="AD176" s="78" t="s">
        <v>7</v>
      </c>
      <c r="AE176" s="79" t="e">
        <f>SUMIFS([1]Input!BE:BE,[1]Input!AC:AC,[1]Comparação!$B$1,[1]Input!AG:AG,[1]Comparação!AD176)</f>
        <v>#VALUE!</v>
      </c>
      <c r="AF176" s="80" t="e">
        <f>SUMIFS([1]Input!AO:AO,[1]Input!AC:AC,[1]Comparação!$B$1,[1]Input!AG:AG,[1]Comparação!AD176)</f>
        <v>#VALUE!</v>
      </c>
      <c r="AG176" s="87" t="e">
        <f t="shared" ref="AG176" si="78">AF176/AE176</f>
        <v>#VALUE!</v>
      </c>
      <c r="AH176" s="78" t="s">
        <v>13</v>
      </c>
      <c r="AI176" s="79" t="e">
        <f>SUMIFS([1]Input!BI:BI,[1]Input!AG:AG,[1]Comparação!$B$1,[1]Input!AK:AK,[1]Comparação!AH176)</f>
        <v>#VALUE!</v>
      </c>
      <c r="AJ176" s="80" t="e">
        <f>SUMIFS([1]Input!AS:AS,[1]Input!AG:AG,[1]Comparação!$B$1,[1]Input!AK:AK,[1]Comparação!AH176)</f>
        <v>#VALUE!</v>
      </c>
      <c r="AK176" s="87" t="e">
        <f t="shared" ref="AK176" si="79">AJ176/AI176</f>
        <v>#VALUE!</v>
      </c>
      <c r="AL176" s="78" t="s">
        <v>7</v>
      </c>
      <c r="AM176" s="79" t="e">
        <f>SUMIFS([1]Input!BM:BM,[1]Input!AK:AK,[1]Comparação!$B$1,[1]Input!AO:AO,[1]Comparação!AL176)</f>
        <v>#VALUE!</v>
      </c>
      <c r="AN176" s="80" t="e">
        <f>SUMIFS([1]Input!AW:AW,[1]Input!AK:AK,[1]Comparação!$B$1,[1]Input!AO:AO,[1]Comparação!AL176)</f>
        <v>#VALUE!</v>
      </c>
      <c r="AO176" s="87" t="e">
        <f t="shared" ref="AO176" si="80">AN176/AM176</f>
        <v>#VALUE!</v>
      </c>
      <c r="AP176" s="78" t="s">
        <v>7</v>
      </c>
      <c r="AQ176" s="79" t="e">
        <f>SUMIFS([1]Input!BQ:BQ,[1]Input!AO:AO,[1]Comparação!$B$1,[1]Input!AS:AS,[1]Comparação!AP176)</f>
        <v>#VALUE!</v>
      </c>
      <c r="AR176" s="80" t="e">
        <f>SUMIFS([1]Input!BA:BA,[1]Input!AO:AO,[1]Comparação!$B$1,[1]Input!AS:AS,[1]Comparação!AP176)</f>
        <v>#VALUE!</v>
      </c>
      <c r="AS176" s="87" t="e">
        <f t="shared" ref="AS176" si="81">AR176/AQ176</f>
        <v>#VALUE!</v>
      </c>
      <c r="AT176" s="78" t="s">
        <v>7</v>
      </c>
      <c r="AU176" s="79" t="e">
        <f>SUMIFS([1]Input!BU:BU,[1]Input!AS:AS,[1]Comparação!$B$1,[1]Input!AW:AW,[1]Comparação!AT176)</f>
        <v>#VALUE!</v>
      </c>
      <c r="AV176" s="80" t="e">
        <f>SUMIFS([1]Input!BE:BE,[1]Input!AS:AS,[1]Comparação!$B$1,[1]Input!AW:AW,[1]Comparação!AT176)</f>
        <v>#VALUE!</v>
      </c>
      <c r="AW176" s="87" t="e">
        <f t="shared" ref="AW176" si="82">AV176/AU176</f>
        <v>#VALUE!</v>
      </c>
      <c r="AY176" s="105"/>
      <c r="AZ176" s="75"/>
      <c r="BA176" s="68"/>
      <c r="BB176" s="68"/>
      <c r="BC176" s="69"/>
    </row>
    <row r="177" spans="2:55" ht="15" hidden="1" outlineLevel="1" thickBot="1" x14ac:dyDescent="0.35">
      <c r="B177" s="70" t="s">
        <v>31</v>
      </c>
      <c r="C177" s="71">
        <f>SUMIFS(Input!$AA:$AA,Input!$A:$A,Comparação!$B$1,Input!$E:$E,$B$176,Input!$F:$F,Comparação!B177)</f>
        <v>0</v>
      </c>
      <c r="D177" s="74">
        <f>SUMIFS(Input!$K:$K,Input!$A:$A,Comparação!$B$1,Input!$E:$E,$B$176,Input!$F:$F,B177)</f>
        <v>0</v>
      </c>
      <c r="E177" s="90"/>
      <c r="F177" s="70" t="s">
        <v>31</v>
      </c>
      <c r="G177" s="71">
        <f>SUMIFS(Input!$AA:$AA,Input!$A:$A,$F$1,Input!$E:$E,$F$176,Input!$F:$F,Comparação!F177)</f>
        <v>0</v>
      </c>
      <c r="H177" s="74">
        <f>SUMIFS(Input!$K:$K,Input!$A:$A,$F$1,Input!$E:$E,$F$176,Input!$F:$F,Comparação!F177)</f>
        <v>0</v>
      </c>
      <c r="I177" s="73" t="str">
        <f>IF(H177=0,"",H177/G177)</f>
        <v/>
      </c>
      <c r="J177" s="70" t="s">
        <v>31</v>
      </c>
      <c r="K177" s="71">
        <f>SUMIFS(Input!$AA:$AA,Input!$A:$A,$J$1,Input!$E:$E,Comparação!$J$176,Input!$F:$F,Comparação!J177)</f>
        <v>0</v>
      </c>
      <c r="L177" s="74">
        <f>SUMIFS(Input!$K:$K,Input!$A:$A,$J$1,Input!$E:$E,$J$176,Input!$F:$F,Comparação!J177)</f>
        <v>0</v>
      </c>
      <c r="M177" s="90"/>
      <c r="N177" s="70" t="s">
        <v>31</v>
      </c>
      <c r="O177" s="71">
        <f>SUMIFS(Input!$AA:$AA,Input!$A:$A,$N$1,Input!$E:$E,$N$176,Input!$F:$F,Comparação!N177)</f>
        <v>0</v>
      </c>
      <c r="P177" s="74">
        <f>SUMIFS(Input!$K:$K,Input!$A:$A,$N$1,Input!$E:$E,$N$176,Input!$F:$F,Comparação!N177)</f>
        <v>0</v>
      </c>
      <c r="Q177" s="73" t="str">
        <f>IF(P177=0,"",P177/O177)</f>
        <v/>
      </c>
      <c r="R177" s="70" t="s">
        <v>31</v>
      </c>
      <c r="S177" s="71">
        <f>SUMIFS(Input!$AA:$AA,Input!$A:$A,$R$1,Input!$E:$E,Comparação!$R$176,Input!$F:$F,Comparação!R177)</f>
        <v>0</v>
      </c>
      <c r="T177" s="74">
        <f>SUMIFS(Input!$K:$K,Input!$A:$A,$R$1,Input!$E:$E,$R$176,Input!$F:$F,Comparação!R177)</f>
        <v>0</v>
      </c>
      <c r="U177" s="73" t="str">
        <f>IF(T177=0,"",T177/S177)</f>
        <v/>
      </c>
      <c r="V177" s="70" t="s">
        <v>31</v>
      </c>
      <c r="W177" s="106"/>
      <c r="X177" s="107"/>
      <c r="Y177" s="90"/>
      <c r="Z177" s="70" t="s">
        <v>31</v>
      </c>
      <c r="AA177" s="106"/>
      <c r="AB177" s="107"/>
      <c r="AC177" s="90"/>
      <c r="AD177" s="70" t="s">
        <v>31</v>
      </c>
      <c r="AE177" s="106"/>
      <c r="AF177" s="107"/>
      <c r="AG177" s="90"/>
      <c r="AH177" s="70" t="s">
        <v>31</v>
      </c>
      <c r="AI177" s="106"/>
      <c r="AJ177" s="107"/>
      <c r="AK177" s="90"/>
      <c r="AL177" s="70" t="s">
        <v>31</v>
      </c>
      <c r="AM177" s="106"/>
      <c r="AN177" s="107"/>
      <c r="AO177" s="90"/>
      <c r="AP177" s="70" t="s">
        <v>31</v>
      </c>
      <c r="AQ177" s="106"/>
      <c r="AR177" s="107"/>
      <c r="AS177" s="90"/>
      <c r="AT177" s="70" t="s">
        <v>31</v>
      </c>
      <c r="AU177" s="106"/>
      <c r="AV177" s="107"/>
      <c r="AW177" s="90"/>
      <c r="AY177" s="105"/>
      <c r="AZ177" s="75"/>
      <c r="BA177" s="68"/>
      <c r="BB177" s="68"/>
      <c r="BC177" s="69"/>
    </row>
    <row r="178" spans="2:55" ht="15" hidden="1" outlineLevel="1" thickBot="1" x14ac:dyDescent="0.35">
      <c r="B178" s="70" t="s">
        <v>35</v>
      </c>
      <c r="C178" s="71">
        <f>SUMIFS(Input!$AA:$AA,Input!$A:$A,Comparação!$B$1,Input!$E:$E,$B$176,Input!$F:$F,Comparação!B178)</f>
        <v>0</v>
      </c>
      <c r="D178" s="74">
        <f>SUMIFS(Input!$K:$K,Input!$A:$A,Comparação!$B$1,Input!$E:$E,$B$176,Input!$F:$F,B178)</f>
        <v>0</v>
      </c>
      <c r="E178" s="90"/>
      <c r="F178" s="70" t="s">
        <v>35</v>
      </c>
      <c r="G178" s="71">
        <f>SUMIFS(Input!$AA:$AA,Input!$A:$A,$F$1,Input!$E:$E,$F$176,Input!$F:$F,Comparação!F178)</f>
        <v>0</v>
      </c>
      <c r="H178" s="74">
        <f>SUMIFS(Input!$K:$K,Input!$A:$A,$F$1,Input!$E:$E,$F$176,Input!$F:$F,Comparação!F178)</f>
        <v>0</v>
      </c>
      <c r="I178" s="90"/>
      <c r="J178" s="70" t="s">
        <v>35</v>
      </c>
      <c r="K178" s="71">
        <f>SUMIFS(Input!$AA:$AA,Input!$A:$A,$J$1,Input!$E:$E,Comparação!$J$176,Input!$F:$F,Comparação!J178)</f>
        <v>0</v>
      </c>
      <c r="L178" s="74">
        <f>SUMIFS(Input!$K:$K,Input!$A:$A,$J$1,Input!$E:$E,$J$176,Input!$F:$F,Comparação!J178)</f>
        <v>0</v>
      </c>
      <c r="M178" s="90"/>
      <c r="N178" s="70" t="s">
        <v>35</v>
      </c>
      <c r="O178" s="71">
        <f>SUMIFS(Input!$AA:$AA,Input!$A:$A,$N$1,Input!$E:$E,$N$176,Input!$F:$F,Comparação!N178)</f>
        <v>0</v>
      </c>
      <c r="P178" s="74">
        <f>SUMIFS(Input!$K:$K,Input!$A:$A,$N$1,Input!$E:$E,$N$176,Input!$F:$F,Comparação!N178)</f>
        <v>0</v>
      </c>
      <c r="Q178" s="90"/>
      <c r="R178" s="70" t="s">
        <v>35</v>
      </c>
      <c r="S178" s="71">
        <f>SUMIFS(Input!$AA:$AA,Input!$A:$A,$R$1,Input!$E:$E,Comparação!$R$176,Input!$F:$F,Comparação!R178)</f>
        <v>0</v>
      </c>
      <c r="T178" s="74">
        <f>SUMIFS(Input!$K:$K,Input!$A:$A,$R$1,Input!$E:$E,$R$176,Input!$F:$F,Comparação!R178)</f>
        <v>0</v>
      </c>
      <c r="U178" s="90"/>
      <c r="V178" s="70" t="s">
        <v>35</v>
      </c>
      <c r="W178" s="106"/>
      <c r="X178" s="107"/>
      <c r="Y178" s="90"/>
      <c r="Z178" s="70" t="s">
        <v>35</v>
      </c>
      <c r="AA178" s="106"/>
      <c r="AB178" s="107"/>
      <c r="AC178" s="90"/>
      <c r="AD178" s="70" t="s">
        <v>35</v>
      </c>
      <c r="AE178" s="106"/>
      <c r="AF178" s="107"/>
      <c r="AG178" s="90"/>
      <c r="AH178" s="70" t="s">
        <v>35</v>
      </c>
      <c r="AI178" s="106"/>
      <c r="AJ178" s="107"/>
      <c r="AK178" s="90"/>
      <c r="AL178" s="70" t="s">
        <v>35</v>
      </c>
      <c r="AM178" s="106"/>
      <c r="AN178" s="107"/>
      <c r="AO178" s="90"/>
      <c r="AP178" s="70" t="s">
        <v>35</v>
      </c>
      <c r="AQ178" s="106"/>
      <c r="AR178" s="107"/>
      <c r="AS178" s="90"/>
      <c r="AT178" s="70" t="s">
        <v>35</v>
      </c>
      <c r="AU178" s="106"/>
      <c r="AV178" s="107"/>
      <c r="AW178" s="90"/>
      <c r="AY178" s="105"/>
      <c r="AZ178" s="75"/>
      <c r="BA178" s="68"/>
      <c r="BB178" s="68"/>
      <c r="BC178" s="69"/>
    </row>
    <row r="179" spans="2:55" ht="15" hidden="1" outlineLevel="1" thickBot="1" x14ac:dyDescent="0.35">
      <c r="B179" s="70" t="s">
        <v>50</v>
      </c>
      <c r="C179" s="71">
        <f>SUMIFS(Input!$AA:$AA,Input!$A:$A,Comparação!$B$1,Input!$E:$E,$B$176,Input!$F:$F,Comparação!B179)</f>
        <v>0</v>
      </c>
      <c r="D179" s="74">
        <f>SUMIFS(Input!$K:$K,Input!$A:$A,Comparação!$B$1,Input!$E:$E,$B$176,Input!$F:$F,B179)</f>
        <v>66000</v>
      </c>
      <c r="E179" s="90"/>
      <c r="F179" s="70" t="s">
        <v>50</v>
      </c>
      <c r="G179" s="71">
        <f>SUMIFS(Input!$AA:$AA,Input!$A:$A,$F$1,Input!$E:$E,$F$176,Input!$F:$F,Comparação!F179)</f>
        <v>0</v>
      </c>
      <c r="H179" s="74">
        <f>SUMIFS(Input!$K:$K,Input!$A:$A,$F$1,Input!$E:$E,$F$176,Input!$F:$F,Comparação!F179)</f>
        <v>33000</v>
      </c>
      <c r="I179" s="90"/>
      <c r="J179" s="70" t="s">
        <v>50</v>
      </c>
      <c r="K179" s="71">
        <f>SUMIFS(Input!$AA:$AA,Input!$A:$A,$J$1,Input!$E:$E,Comparação!$J$176,Input!$F:$F,Comparação!J179)</f>
        <v>0</v>
      </c>
      <c r="L179" s="74">
        <f>SUMIFS(Input!$K:$K,Input!$A:$A,$J$1,Input!$E:$E,$J$176,Input!$F:$F,Comparação!J179)</f>
        <v>0</v>
      </c>
      <c r="M179" s="90"/>
      <c r="N179" s="70" t="s">
        <v>50</v>
      </c>
      <c r="O179" s="71">
        <f>SUMIFS(Input!$AA:$AA,Input!$A:$A,$N$1,Input!$E:$E,$N$176,Input!$F:$F,Comparação!N179)</f>
        <v>0</v>
      </c>
      <c r="P179" s="74">
        <f>SUMIFS(Input!$K:$K,Input!$A:$A,$N$1,Input!$E:$E,$N$176,Input!$F:$F,Comparação!N179)</f>
        <v>33000</v>
      </c>
      <c r="Q179" s="90"/>
      <c r="R179" s="70" t="s">
        <v>50</v>
      </c>
      <c r="S179" s="71">
        <f>SUMIFS(Input!$AA:$AA,Input!$A:$A,$R$1,Input!$E:$E,Comparação!$R$176,Input!$F:$F,Comparação!R179)</f>
        <v>0</v>
      </c>
      <c r="T179" s="74">
        <f>SUMIFS(Input!$K:$K,Input!$A:$A,$R$1,Input!$E:$E,$R$176,Input!$F:$F,Comparação!R179)</f>
        <v>79706.880000000005</v>
      </c>
      <c r="U179" s="90"/>
      <c r="V179" s="70" t="s">
        <v>50</v>
      </c>
      <c r="W179" s="106"/>
      <c r="X179" s="107"/>
      <c r="Y179" s="90"/>
      <c r="Z179" s="70" t="s">
        <v>50</v>
      </c>
      <c r="AA179" s="106"/>
      <c r="AB179" s="107"/>
      <c r="AC179" s="90"/>
      <c r="AD179" s="70" t="s">
        <v>50</v>
      </c>
      <c r="AE179" s="106"/>
      <c r="AF179" s="107"/>
      <c r="AG179" s="90"/>
      <c r="AH179" s="70" t="s">
        <v>50</v>
      </c>
      <c r="AI179" s="106"/>
      <c r="AJ179" s="107"/>
      <c r="AK179" s="90"/>
      <c r="AL179" s="70" t="s">
        <v>50</v>
      </c>
      <c r="AM179" s="106"/>
      <c r="AN179" s="107"/>
      <c r="AO179" s="90"/>
      <c r="AP179" s="70" t="s">
        <v>50</v>
      </c>
      <c r="AQ179" s="106"/>
      <c r="AR179" s="107"/>
      <c r="AS179" s="90"/>
      <c r="AT179" s="70" t="s">
        <v>50</v>
      </c>
      <c r="AU179" s="106"/>
      <c r="AV179" s="107"/>
      <c r="AW179" s="90"/>
      <c r="AY179" s="105"/>
      <c r="AZ179" s="75"/>
      <c r="BA179" s="68"/>
      <c r="BB179" s="68"/>
      <c r="BC179" s="69"/>
    </row>
    <row r="180" spans="2:55" ht="15" hidden="1" outlineLevel="1" thickBot="1" x14ac:dyDescent="0.35">
      <c r="B180" s="70" t="s">
        <v>42</v>
      </c>
      <c r="C180" s="71">
        <f>SUMIFS(Input!$AA:$AA,Input!$A:$A,Comparação!$B$1,Input!$E:$E,$B$176,Input!$F:$F,Comparação!B180)</f>
        <v>0</v>
      </c>
      <c r="D180" s="74">
        <f>SUMIFS(Input!$K:$K,Input!$A:$A,Comparação!$B$1,Input!$E:$E,$B$176,Input!$F:$F,B180)</f>
        <v>0</v>
      </c>
      <c r="E180" s="90"/>
      <c r="F180" s="70" t="s">
        <v>42</v>
      </c>
      <c r="G180" s="71">
        <f>SUMIFS(Input!$AA:$AA,Input!$A:$A,$F$1,Input!$E:$E,$F$176,Input!$F:$F,Comparação!F180)</f>
        <v>0</v>
      </c>
      <c r="H180" s="74">
        <f>SUMIFS(Input!$K:$K,Input!$A:$A,$F$1,Input!$E:$E,$F$176,Input!$F:$F,Comparação!F180)</f>
        <v>0</v>
      </c>
      <c r="I180" s="90"/>
      <c r="J180" s="70" t="s">
        <v>42</v>
      </c>
      <c r="K180" s="71">
        <f>SUMIFS(Input!$AA:$AA,Input!$A:$A,$J$1,Input!$E:$E,Comparação!$J$176,Input!$F:$F,Comparação!J180)</f>
        <v>0</v>
      </c>
      <c r="L180" s="74">
        <f>SUMIFS(Input!$K:$K,Input!$A:$A,$J$1,Input!$E:$E,$J$176,Input!$F:$F,Comparação!J180)</f>
        <v>0</v>
      </c>
      <c r="M180" s="90"/>
      <c r="N180" s="70" t="s">
        <v>42</v>
      </c>
      <c r="O180" s="71">
        <f>SUMIFS(Input!$AA:$AA,Input!$A:$A,$N$1,Input!$E:$E,$N$176,Input!$F:$F,Comparação!N180)</f>
        <v>0</v>
      </c>
      <c r="P180" s="74">
        <f>SUMIFS(Input!$K:$K,Input!$A:$A,$N$1,Input!$E:$E,$N$176,Input!$F:$F,Comparação!N180)</f>
        <v>0</v>
      </c>
      <c r="Q180" s="90"/>
      <c r="R180" s="70" t="s">
        <v>42</v>
      </c>
      <c r="S180" s="71">
        <f>SUMIFS(Input!$AA:$AA,Input!$A:$A,$R$1,Input!$E:$E,Comparação!$R$176,Input!$F:$F,Comparação!R180)</f>
        <v>0</v>
      </c>
      <c r="T180" s="74">
        <f>SUMIFS(Input!$K:$K,Input!$A:$A,$R$1,Input!$E:$E,$R$176,Input!$F:$F,Comparação!R180)</f>
        <v>0</v>
      </c>
      <c r="U180" s="90"/>
      <c r="V180" s="70" t="s">
        <v>42</v>
      </c>
      <c r="W180" s="106"/>
      <c r="X180" s="107"/>
      <c r="Y180" s="90"/>
      <c r="Z180" s="70" t="s">
        <v>42</v>
      </c>
      <c r="AA180" s="106"/>
      <c r="AB180" s="107"/>
      <c r="AC180" s="90"/>
      <c r="AD180" s="70" t="s">
        <v>42</v>
      </c>
      <c r="AE180" s="106"/>
      <c r="AF180" s="107"/>
      <c r="AG180" s="90"/>
      <c r="AH180" s="70" t="s">
        <v>42</v>
      </c>
      <c r="AI180" s="106"/>
      <c r="AJ180" s="107"/>
      <c r="AK180" s="90"/>
      <c r="AL180" s="70" t="s">
        <v>42</v>
      </c>
      <c r="AM180" s="106"/>
      <c r="AN180" s="107"/>
      <c r="AO180" s="90"/>
      <c r="AP180" s="70" t="s">
        <v>42</v>
      </c>
      <c r="AQ180" s="106"/>
      <c r="AR180" s="107"/>
      <c r="AS180" s="90"/>
      <c r="AT180" s="70" t="s">
        <v>42</v>
      </c>
      <c r="AU180" s="106"/>
      <c r="AV180" s="107"/>
      <c r="AW180" s="90"/>
      <c r="AY180" s="105"/>
      <c r="AZ180" s="75"/>
      <c r="BA180" s="68"/>
      <c r="BB180" s="68"/>
      <c r="BC180" s="69"/>
    </row>
    <row r="181" spans="2:55" ht="15" hidden="1" outlineLevel="1" thickBot="1" x14ac:dyDescent="0.35">
      <c r="B181" s="70" t="s">
        <v>49</v>
      </c>
      <c r="C181" s="71">
        <f>SUMIFS(Input!$AA:$AA,Input!$A:$A,Comparação!$B$1,Input!$E:$E,$B$176,Input!$F:$F,Comparação!B181)</f>
        <v>0</v>
      </c>
      <c r="D181" s="74">
        <f>SUMIFS(Input!$K:$K,Input!$A:$A,Comparação!$B$1,Input!$E:$E,$B$176,Input!$F:$F,B181)</f>
        <v>0</v>
      </c>
      <c r="E181" s="90"/>
      <c r="F181" s="70" t="s">
        <v>49</v>
      </c>
      <c r="G181" s="71">
        <f>SUMIFS(Input!$AA:$AA,Input!$A:$A,$F$1,Input!$E:$E,$F$176,Input!$F:$F,Comparação!F181)</f>
        <v>0</v>
      </c>
      <c r="H181" s="74">
        <f>SUMIFS(Input!$K:$K,Input!$A:$A,$F$1,Input!$E:$E,$F$176,Input!$F:$F,Comparação!F181)</f>
        <v>0</v>
      </c>
      <c r="I181" s="90"/>
      <c r="J181" s="70" t="s">
        <v>49</v>
      </c>
      <c r="K181" s="71">
        <f>SUMIFS(Input!$AA:$AA,Input!$A:$A,$J$1,Input!$E:$E,Comparação!$J$176,Input!$F:$F,Comparação!J181)</f>
        <v>0</v>
      </c>
      <c r="L181" s="74">
        <f>SUMIFS(Input!$K:$K,Input!$A:$A,$J$1,Input!$E:$E,$J$176,Input!$F:$F,Comparação!J181)</f>
        <v>0</v>
      </c>
      <c r="M181" s="90"/>
      <c r="N181" s="70" t="s">
        <v>49</v>
      </c>
      <c r="O181" s="71">
        <f>SUMIFS(Input!$AA:$AA,Input!$A:$A,$N$1,Input!$E:$E,$N$176,Input!$F:$F,Comparação!N181)</f>
        <v>0</v>
      </c>
      <c r="P181" s="74">
        <f>SUMIFS(Input!$K:$K,Input!$A:$A,$N$1,Input!$E:$E,$N$176,Input!$F:$F,Comparação!N181)</f>
        <v>0</v>
      </c>
      <c r="Q181" s="90"/>
      <c r="R181" s="70" t="s">
        <v>49</v>
      </c>
      <c r="S181" s="71">
        <f>SUMIFS(Input!$AA:$AA,Input!$A:$A,$R$1,Input!$E:$E,Comparação!$R$176,Input!$F:$F,Comparação!R181)</f>
        <v>0</v>
      </c>
      <c r="T181" s="74">
        <f>SUMIFS(Input!$K:$K,Input!$A:$A,$R$1,Input!$E:$E,$R$176,Input!$F:$F,Comparação!R181)</f>
        <v>0</v>
      </c>
      <c r="U181" s="90"/>
      <c r="V181" s="70" t="s">
        <v>49</v>
      </c>
      <c r="W181" s="106"/>
      <c r="X181" s="107"/>
      <c r="Y181" s="90"/>
      <c r="Z181" s="70" t="s">
        <v>49</v>
      </c>
      <c r="AA181" s="106"/>
      <c r="AB181" s="107"/>
      <c r="AC181" s="90"/>
      <c r="AD181" s="70" t="s">
        <v>49</v>
      </c>
      <c r="AE181" s="106"/>
      <c r="AF181" s="107"/>
      <c r="AG181" s="90"/>
      <c r="AH181" s="70" t="s">
        <v>49</v>
      </c>
      <c r="AI181" s="106"/>
      <c r="AJ181" s="107"/>
      <c r="AK181" s="90"/>
      <c r="AL181" s="70" t="s">
        <v>49</v>
      </c>
      <c r="AM181" s="106"/>
      <c r="AN181" s="107"/>
      <c r="AO181" s="90"/>
      <c r="AP181" s="70" t="s">
        <v>49</v>
      </c>
      <c r="AQ181" s="106"/>
      <c r="AR181" s="107"/>
      <c r="AS181" s="90"/>
      <c r="AT181" s="70" t="s">
        <v>49</v>
      </c>
      <c r="AU181" s="106"/>
      <c r="AV181" s="107"/>
      <c r="AW181" s="90"/>
      <c r="AY181" s="105"/>
      <c r="AZ181" s="75"/>
      <c r="BA181" s="68"/>
      <c r="BB181" s="68"/>
      <c r="BC181" s="69"/>
    </row>
    <row r="182" spans="2:55" ht="15" hidden="1" outlineLevel="1" thickBot="1" x14ac:dyDescent="0.35">
      <c r="B182" s="70" t="s">
        <v>53</v>
      </c>
      <c r="C182" s="71">
        <f>SUMIFS(Input!$AA:$AA,Input!$A:$A,Comparação!$B$1,Input!$E:$E,$B$176,Input!$F:$F,Comparação!B182)</f>
        <v>0</v>
      </c>
      <c r="D182" s="74">
        <f>SUMIFS(Input!$K:$K,Input!$A:$A,Comparação!$B$1,Input!$E:$E,$B$176,Input!$F:$F,B182)</f>
        <v>79040</v>
      </c>
      <c r="E182" s="90"/>
      <c r="F182" s="70" t="s">
        <v>53</v>
      </c>
      <c r="G182" s="71">
        <f>SUMIFS(Input!$AA:$AA,Input!$A:$A,$F$1,Input!$E:$E,$F$176,Input!$F:$F,Comparação!F182)</f>
        <v>0</v>
      </c>
      <c r="H182" s="74">
        <f>SUMIFS(Input!$K:$K,Input!$A:$A,$F$1,Input!$E:$E,$F$176,Input!$F:$F,Comparação!F182)</f>
        <v>79040</v>
      </c>
      <c r="I182" s="90"/>
      <c r="J182" s="70" t="s">
        <v>53</v>
      </c>
      <c r="K182" s="71">
        <f>SUMIFS(Input!$AA:$AA,Input!$A:$A,$J$1,Input!$E:$E,Comparação!$J$176,Input!$F:$F,Comparação!J182)</f>
        <v>0</v>
      </c>
      <c r="L182" s="74">
        <f>SUMIFS(Input!$K:$K,Input!$A:$A,$J$1,Input!$E:$E,$J$176,Input!$F:$F,Comparação!J182)</f>
        <v>79040</v>
      </c>
      <c r="M182" s="90"/>
      <c r="N182" s="70" t="s">
        <v>53</v>
      </c>
      <c r="O182" s="71">
        <f>SUMIFS(Input!$AA:$AA,Input!$A:$A,$N$1,Input!$E:$E,$N$176,Input!$F:$F,Comparação!N182)</f>
        <v>0</v>
      </c>
      <c r="P182" s="74">
        <f>SUMIFS(Input!$K:$K,Input!$A:$A,$N$1,Input!$E:$E,$N$176,Input!$F:$F,Comparação!N182)</f>
        <v>79040</v>
      </c>
      <c r="Q182" s="90"/>
      <c r="R182" s="70" t="s">
        <v>53</v>
      </c>
      <c r="S182" s="71">
        <f>SUMIFS(Input!$AA:$AA,Input!$A:$A,$R$1,Input!$E:$E,Comparação!$R$176,Input!$F:$F,Comparação!R182)</f>
        <v>0</v>
      </c>
      <c r="T182" s="74">
        <f>SUMIFS(Input!$K:$K,Input!$A:$A,$R$1,Input!$E:$E,$R$176,Input!$F:$F,Comparação!R182)</f>
        <v>79040</v>
      </c>
      <c r="U182" s="90"/>
      <c r="V182" s="70" t="s">
        <v>53</v>
      </c>
      <c r="W182" s="106"/>
      <c r="X182" s="107"/>
      <c r="Y182" s="90"/>
      <c r="Z182" s="70" t="s">
        <v>53</v>
      </c>
      <c r="AA182" s="106"/>
      <c r="AB182" s="107"/>
      <c r="AC182" s="90"/>
      <c r="AD182" s="70" t="s">
        <v>53</v>
      </c>
      <c r="AE182" s="106"/>
      <c r="AF182" s="107"/>
      <c r="AG182" s="90"/>
      <c r="AH182" s="70" t="s">
        <v>53</v>
      </c>
      <c r="AI182" s="106"/>
      <c r="AJ182" s="107"/>
      <c r="AK182" s="90"/>
      <c r="AL182" s="70" t="s">
        <v>53</v>
      </c>
      <c r="AM182" s="106"/>
      <c r="AN182" s="107"/>
      <c r="AO182" s="90"/>
      <c r="AP182" s="70" t="s">
        <v>53</v>
      </c>
      <c r="AQ182" s="106"/>
      <c r="AR182" s="107"/>
      <c r="AS182" s="90"/>
      <c r="AT182" s="70" t="s">
        <v>53</v>
      </c>
      <c r="AU182" s="106"/>
      <c r="AV182" s="107"/>
      <c r="AW182" s="90"/>
      <c r="AY182" s="105"/>
      <c r="AZ182" s="75"/>
      <c r="BA182" s="68"/>
      <c r="BB182" s="68"/>
      <c r="BC182" s="69"/>
    </row>
    <row r="183" spans="2:55" ht="15" hidden="1" outlineLevel="1" thickBot="1" x14ac:dyDescent="0.35">
      <c r="B183" s="70" t="s">
        <v>27</v>
      </c>
      <c r="C183" s="71">
        <f>SUMIFS(Input!$AA:$AA,Input!$A:$A,Comparação!$B$1,Input!$E:$E,$B$176,Input!$F:$F,Comparação!B183)</f>
        <v>0</v>
      </c>
      <c r="D183" s="74">
        <f>SUMIFS(Input!$K:$K,Input!$A:$A,Comparação!$B$1,Input!$E:$E,$B$176,Input!$F:$F,B183)</f>
        <v>0</v>
      </c>
      <c r="E183" s="90"/>
      <c r="F183" s="70" t="s">
        <v>27</v>
      </c>
      <c r="G183" s="71">
        <f>SUMIFS(Input!$AA:$AA,Input!$A:$A,$F$1,Input!$E:$E,$F$176,Input!$F:$F,Comparação!F183)</f>
        <v>0</v>
      </c>
      <c r="H183" s="74">
        <f>SUMIFS(Input!$K:$K,Input!$A:$A,$F$1,Input!$E:$E,$F$176,Input!$F:$F,Comparação!F183)</f>
        <v>0</v>
      </c>
      <c r="I183" s="90"/>
      <c r="J183" s="70" t="s">
        <v>27</v>
      </c>
      <c r="K183" s="71">
        <f>SUMIFS(Input!$AA:$AA,Input!$A:$A,$J$1,Input!$E:$E,Comparação!$J$176,Input!$F:$F,Comparação!J183)</f>
        <v>0</v>
      </c>
      <c r="L183" s="74">
        <f>SUMIFS(Input!$K:$K,Input!$A:$A,$J$1,Input!$E:$E,$J$176,Input!$F:$F,Comparação!J183)</f>
        <v>0</v>
      </c>
      <c r="M183" s="90"/>
      <c r="N183" s="70" t="s">
        <v>27</v>
      </c>
      <c r="O183" s="71">
        <f>SUMIFS(Input!$AA:$AA,Input!$A:$A,$N$1,Input!$E:$E,$N$176,Input!$F:$F,Comparação!N183)</f>
        <v>0</v>
      </c>
      <c r="P183" s="74">
        <f>SUMIFS(Input!$K:$K,Input!$A:$A,$N$1,Input!$E:$E,$N$176,Input!$F:$F,Comparação!N183)</f>
        <v>0</v>
      </c>
      <c r="Q183" s="90"/>
      <c r="R183" s="70" t="s">
        <v>27</v>
      </c>
      <c r="S183" s="71">
        <f>SUMIFS(Input!$AA:$AA,Input!$A:$A,$R$1,Input!$E:$E,Comparação!$R$176,Input!$F:$F,Comparação!R183)</f>
        <v>0</v>
      </c>
      <c r="T183" s="74">
        <f>SUMIFS(Input!$K:$K,Input!$A:$A,$R$1,Input!$E:$E,$R$176,Input!$F:$F,Comparação!R183)</f>
        <v>0</v>
      </c>
      <c r="U183" s="90"/>
      <c r="V183" s="70" t="s">
        <v>27</v>
      </c>
      <c r="W183" s="106"/>
      <c r="X183" s="107"/>
      <c r="Y183" s="90"/>
      <c r="Z183" s="70" t="s">
        <v>27</v>
      </c>
      <c r="AA183" s="106"/>
      <c r="AB183" s="107"/>
      <c r="AC183" s="90"/>
      <c r="AD183" s="70" t="s">
        <v>27</v>
      </c>
      <c r="AE183" s="106"/>
      <c r="AF183" s="107"/>
      <c r="AG183" s="90"/>
      <c r="AH183" s="70" t="s">
        <v>27</v>
      </c>
      <c r="AI183" s="106"/>
      <c r="AJ183" s="107"/>
      <c r="AK183" s="90"/>
      <c r="AL183" s="70" t="s">
        <v>27</v>
      </c>
      <c r="AM183" s="106"/>
      <c r="AN183" s="107"/>
      <c r="AO183" s="90"/>
      <c r="AP183" s="70" t="s">
        <v>27</v>
      </c>
      <c r="AQ183" s="106"/>
      <c r="AR183" s="107"/>
      <c r="AS183" s="90"/>
      <c r="AT183" s="70" t="s">
        <v>27</v>
      </c>
      <c r="AU183" s="106"/>
      <c r="AV183" s="107"/>
      <c r="AW183" s="90"/>
      <c r="AY183" s="105"/>
      <c r="AZ183" s="75"/>
      <c r="BA183" s="68"/>
      <c r="BB183" s="68"/>
      <c r="BC183" s="69"/>
    </row>
    <row r="184" spans="2:55" ht="15" hidden="1" outlineLevel="1" thickBot="1" x14ac:dyDescent="0.35">
      <c r="B184" s="70" t="s">
        <v>34</v>
      </c>
      <c r="C184" s="71">
        <f>SUMIFS(Input!$AA:$AA,Input!$A:$A,Comparação!$B$1,Input!$E:$E,$B$176,Input!$F:$F,Comparação!B184)</f>
        <v>0</v>
      </c>
      <c r="D184" s="74">
        <f>SUMIFS(Input!$K:$K,Input!$A:$A,Comparação!$B$1,Input!$E:$E,$B$176,Input!$F:$F,B184)</f>
        <v>0</v>
      </c>
      <c r="E184" s="90"/>
      <c r="F184" s="70" t="s">
        <v>34</v>
      </c>
      <c r="G184" s="71">
        <f>SUMIFS(Input!$AA:$AA,Input!$A:$A,$F$1,Input!$E:$E,$F$176,Input!$F:$F,Comparação!F184)</f>
        <v>0</v>
      </c>
      <c r="H184" s="74">
        <f>SUMIFS(Input!$K:$K,Input!$A:$A,$F$1,Input!$E:$E,$F$176,Input!$F:$F,Comparação!F184)</f>
        <v>45600</v>
      </c>
      <c r="I184" s="90"/>
      <c r="J184" s="70" t="s">
        <v>34</v>
      </c>
      <c r="K184" s="71">
        <f>SUMIFS(Input!$AA:$AA,Input!$A:$A,$J$1,Input!$E:$E,Comparação!$J$176,Input!$F:$F,Comparação!J184)</f>
        <v>0</v>
      </c>
      <c r="L184" s="74">
        <f>SUMIFS(Input!$K:$K,Input!$A:$A,$J$1,Input!$E:$E,$J$176,Input!$F:$F,Comparação!J184)</f>
        <v>45600</v>
      </c>
      <c r="M184" s="90"/>
      <c r="N184" s="70" t="s">
        <v>34</v>
      </c>
      <c r="O184" s="71">
        <f>SUMIFS(Input!$AA:$AA,Input!$A:$A,$N$1,Input!$E:$E,$N$176,Input!$F:$F,Comparação!N184)</f>
        <v>0</v>
      </c>
      <c r="P184" s="74">
        <f>SUMIFS(Input!$K:$K,Input!$A:$A,$N$1,Input!$E:$E,$N$176,Input!$F:$F,Comparação!N184)</f>
        <v>45600</v>
      </c>
      <c r="Q184" s="90"/>
      <c r="R184" s="70" t="s">
        <v>34</v>
      </c>
      <c r="S184" s="71">
        <f>SUMIFS(Input!$AA:$AA,Input!$A:$A,$R$1,Input!$E:$E,Comparação!$R$176,Input!$F:$F,Comparação!R184)</f>
        <v>0</v>
      </c>
      <c r="T184" s="74">
        <f>SUMIFS(Input!$K:$K,Input!$A:$A,$R$1,Input!$E:$E,$R$176,Input!$F:$F,Comparação!R184)</f>
        <v>45600</v>
      </c>
      <c r="U184" s="90"/>
      <c r="V184" s="70" t="s">
        <v>34</v>
      </c>
      <c r="W184" s="106"/>
      <c r="X184" s="107"/>
      <c r="Y184" s="90"/>
      <c r="Z184" s="70" t="s">
        <v>34</v>
      </c>
      <c r="AA184" s="106"/>
      <c r="AB184" s="107"/>
      <c r="AC184" s="90"/>
      <c r="AD184" s="70" t="s">
        <v>34</v>
      </c>
      <c r="AE184" s="106"/>
      <c r="AF184" s="107"/>
      <c r="AG184" s="90"/>
      <c r="AH184" s="70" t="s">
        <v>34</v>
      </c>
      <c r="AI184" s="106"/>
      <c r="AJ184" s="107"/>
      <c r="AK184" s="90"/>
      <c r="AL184" s="70" t="s">
        <v>34</v>
      </c>
      <c r="AM184" s="106"/>
      <c r="AN184" s="107"/>
      <c r="AO184" s="90"/>
      <c r="AP184" s="70" t="s">
        <v>34</v>
      </c>
      <c r="AQ184" s="106"/>
      <c r="AR184" s="107"/>
      <c r="AS184" s="90"/>
      <c r="AT184" s="70" t="s">
        <v>34</v>
      </c>
      <c r="AU184" s="106"/>
      <c r="AV184" s="107"/>
      <c r="AW184" s="90"/>
      <c r="AY184" s="105"/>
      <c r="AZ184" s="75"/>
      <c r="BA184" s="68"/>
      <c r="BB184" s="68"/>
      <c r="BC184" s="69"/>
    </row>
    <row r="185" spans="2:55" ht="15" hidden="1" outlineLevel="1" thickBot="1" x14ac:dyDescent="0.35">
      <c r="B185" s="70" t="s">
        <v>29</v>
      </c>
      <c r="C185" s="71">
        <f>SUMIFS(Input!$AA:$AA,Input!$A:$A,Comparação!$B$1,Input!$E:$E,$B$176,Input!$F:$F,Comparação!B185)</f>
        <v>0</v>
      </c>
      <c r="D185" s="74">
        <f>SUMIFS(Input!$K:$K,Input!$A:$A,Comparação!$B$1,Input!$E:$E,$B$176,Input!$F:$F,B185)</f>
        <v>0</v>
      </c>
      <c r="E185" s="90"/>
      <c r="F185" s="70" t="s">
        <v>29</v>
      </c>
      <c r="G185" s="71">
        <f>SUMIFS(Input!$AA:$AA,Input!$A:$A,$F$1,Input!$E:$E,$F$176,Input!$F:$F,Comparação!F185)</f>
        <v>0</v>
      </c>
      <c r="H185" s="74">
        <f>SUMIFS(Input!$K:$K,Input!$A:$A,$F$1,Input!$E:$E,$F$176,Input!$F:$F,Comparação!F185)</f>
        <v>0</v>
      </c>
      <c r="I185" s="90"/>
      <c r="J185" s="70" t="s">
        <v>29</v>
      </c>
      <c r="K185" s="71">
        <f>SUMIFS(Input!$AA:$AA,Input!$A:$A,$J$1,Input!$E:$E,Comparação!$J$176,Input!$F:$F,Comparação!J185)</f>
        <v>0</v>
      </c>
      <c r="L185" s="74">
        <f>SUMIFS(Input!$K:$K,Input!$A:$A,$J$1,Input!$E:$E,$J$176,Input!$F:$F,Comparação!J185)</f>
        <v>0</v>
      </c>
      <c r="M185" s="90"/>
      <c r="N185" s="70" t="s">
        <v>29</v>
      </c>
      <c r="O185" s="71">
        <f>SUMIFS(Input!$AA:$AA,Input!$A:$A,$N$1,Input!$E:$E,$N$176,Input!$F:$F,Comparação!N185)</f>
        <v>0</v>
      </c>
      <c r="P185" s="74">
        <f>SUMIFS(Input!$K:$K,Input!$A:$A,$N$1,Input!$E:$E,$N$176,Input!$F:$F,Comparação!N185)</f>
        <v>0</v>
      </c>
      <c r="Q185" s="90"/>
      <c r="R185" s="70" t="s">
        <v>29</v>
      </c>
      <c r="S185" s="71">
        <f>SUMIFS(Input!$AA:$AA,Input!$A:$A,$R$1,Input!$E:$E,Comparação!$R$176,Input!$F:$F,Comparação!R185)</f>
        <v>0</v>
      </c>
      <c r="T185" s="74">
        <f>SUMIFS(Input!$K:$K,Input!$A:$A,$R$1,Input!$E:$E,$R$176,Input!$F:$F,Comparação!R185)</f>
        <v>0</v>
      </c>
      <c r="U185" s="90"/>
      <c r="V185" s="70" t="s">
        <v>29</v>
      </c>
      <c r="W185" s="106"/>
      <c r="X185" s="107"/>
      <c r="Y185" s="90"/>
      <c r="Z185" s="70" t="s">
        <v>29</v>
      </c>
      <c r="AA185" s="106"/>
      <c r="AB185" s="107"/>
      <c r="AC185" s="90"/>
      <c r="AD185" s="70" t="s">
        <v>29</v>
      </c>
      <c r="AE185" s="106"/>
      <c r="AF185" s="107"/>
      <c r="AG185" s="90"/>
      <c r="AH185" s="70" t="s">
        <v>29</v>
      </c>
      <c r="AI185" s="106"/>
      <c r="AJ185" s="107"/>
      <c r="AK185" s="90"/>
      <c r="AL185" s="70" t="s">
        <v>29</v>
      </c>
      <c r="AM185" s="106"/>
      <c r="AN185" s="107"/>
      <c r="AO185" s="90"/>
      <c r="AP185" s="70" t="s">
        <v>29</v>
      </c>
      <c r="AQ185" s="106"/>
      <c r="AR185" s="107"/>
      <c r="AS185" s="90"/>
      <c r="AT185" s="70" t="s">
        <v>29</v>
      </c>
      <c r="AU185" s="106"/>
      <c r="AV185" s="107"/>
      <c r="AW185" s="90"/>
      <c r="AY185" s="105"/>
      <c r="AZ185" s="75"/>
      <c r="BA185" s="68"/>
      <c r="BB185" s="68"/>
      <c r="BC185" s="69"/>
    </row>
    <row r="186" spans="2:55" ht="15" hidden="1" outlineLevel="1" thickBot="1" x14ac:dyDescent="0.35">
      <c r="B186" s="70" t="s">
        <v>25</v>
      </c>
      <c r="C186" s="71">
        <f>SUMIFS(Input!$AA:$AA,Input!$A:$A,Comparação!$B$1,Input!$E:$E,$B$176,Input!$F:$F,Comparação!B186)</f>
        <v>0</v>
      </c>
      <c r="D186" s="74">
        <f>SUMIFS(Input!$K:$K,Input!$A:$A,Comparação!$B$1,Input!$E:$E,$B$176,Input!$F:$F,B186)</f>
        <v>0</v>
      </c>
      <c r="E186" s="90"/>
      <c r="F186" s="70" t="s">
        <v>25</v>
      </c>
      <c r="G186" s="71">
        <f>SUMIFS(Input!$AA:$AA,Input!$A:$A,$F$1,Input!$E:$E,$F$176,Input!$F:$F,Comparação!F186)</f>
        <v>0</v>
      </c>
      <c r="H186" s="74">
        <f>SUMIFS(Input!$K:$K,Input!$A:$A,$F$1,Input!$E:$E,$F$176,Input!$F:$F,Comparação!F186)</f>
        <v>0</v>
      </c>
      <c r="I186" s="90"/>
      <c r="J186" s="70" t="s">
        <v>25</v>
      </c>
      <c r="K186" s="71">
        <f>SUMIFS(Input!$AA:$AA,Input!$A:$A,$J$1,Input!$E:$E,Comparação!$J$176,Input!$F:$F,Comparação!J186)</f>
        <v>0</v>
      </c>
      <c r="L186" s="74">
        <f>SUMIFS(Input!$K:$K,Input!$A:$A,$J$1,Input!$E:$E,$J$176,Input!$F:$F,Comparação!J186)</f>
        <v>0</v>
      </c>
      <c r="M186" s="90"/>
      <c r="N186" s="70" t="s">
        <v>25</v>
      </c>
      <c r="O186" s="71">
        <f>SUMIFS(Input!$AA:$AA,Input!$A:$A,$N$1,Input!$E:$E,$N$176,Input!$F:$F,Comparação!N186)</f>
        <v>0</v>
      </c>
      <c r="P186" s="74">
        <f>SUMIFS(Input!$K:$K,Input!$A:$A,$N$1,Input!$E:$E,$N$176,Input!$F:$F,Comparação!N186)</f>
        <v>0</v>
      </c>
      <c r="Q186" s="90"/>
      <c r="R186" s="70" t="s">
        <v>25</v>
      </c>
      <c r="S186" s="71">
        <f>SUMIFS(Input!$AA:$AA,Input!$A:$A,$R$1,Input!$E:$E,Comparação!$R$176,Input!$F:$F,Comparação!R186)</f>
        <v>0</v>
      </c>
      <c r="T186" s="74">
        <f>SUMIFS(Input!$K:$K,Input!$A:$A,$R$1,Input!$E:$E,$R$176,Input!$F:$F,Comparação!R186)</f>
        <v>0</v>
      </c>
      <c r="U186" s="90"/>
      <c r="V186" s="70" t="s">
        <v>25</v>
      </c>
      <c r="W186" s="106"/>
      <c r="X186" s="107"/>
      <c r="Y186" s="90"/>
      <c r="Z186" s="70" t="s">
        <v>25</v>
      </c>
      <c r="AA186" s="106"/>
      <c r="AB186" s="107"/>
      <c r="AC186" s="90"/>
      <c r="AD186" s="70" t="s">
        <v>25</v>
      </c>
      <c r="AE186" s="106"/>
      <c r="AF186" s="107"/>
      <c r="AG186" s="90"/>
      <c r="AH186" s="70" t="s">
        <v>25</v>
      </c>
      <c r="AI186" s="106"/>
      <c r="AJ186" s="107"/>
      <c r="AK186" s="90"/>
      <c r="AL186" s="70" t="s">
        <v>25</v>
      </c>
      <c r="AM186" s="106"/>
      <c r="AN186" s="107"/>
      <c r="AO186" s="90"/>
      <c r="AP186" s="70" t="s">
        <v>25</v>
      </c>
      <c r="AQ186" s="106"/>
      <c r="AR186" s="107"/>
      <c r="AS186" s="90"/>
      <c r="AT186" s="70" t="s">
        <v>25</v>
      </c>
      <c r="AU186" s="106"/>
      <c r="AV186" s="107"/>
      <c r="AW186" s="90"/>
      <c r="AY186" s="105"/>
      <c r="AZ186" s="75"/>
      <c r="BA186" s="68"/>
      <c r="BB186" s="68"/>
      <c r="BC186" s="69"/>
    </row>
    <row r="187" spans="2:55" ht="15" hidden="1" outlineLevel="1" thickBot="1" x14ac:dyDescent="0.35">
      <c r="B187" s="70" t="s">
        <v>28</v>
      </c>
      <c r="C187" s="71">
        <f>SUMIFS(Input!$AA:$AA,Input!$A:$A,Comparação!$B$1,Input!$E:$E,$B$176,Input!$F:$F,Comparação!B187)</f>
        <v>0</v>
      </c>
      <c r="D187" s="74">
        <f>SUMIFS(Input!$K:$K,Input!$A:$A,Comparação!$B$1,Input!$E:$E,$B$176,Input!$F:$F,B187)</f>
        <v>0</v>
      </c>
      <c r="E187" s="90"/>
      <c r="F187" s="70" t="s">
        <v>28</v>
      </c>
      <c r="G187" s="71">
        <f>SUMIFS(Input!$AA:$AA,Input!$A:$A,$F$1,Input!$E:$E,$F$176,Input!$F:$F,Comparação!F187)</f>
        <v>0</v>
      </c>
      <c r="H187" s="74">
        <f>SUMIFS(Input!$K:$K,Input!$A:$A,$F$1,Input!$E:$E,$F$176,Input!$F:$F,Comparação!F187)</f>
        <v>0</v>
      </c>
      <c r="I187" s="90"/>
      <c r="J187" s="70" t="s">
        <v>28</v>
      </c>
      <c r="K187" s="71">
        <f>SUMIFS(Input!$AA:$AA,Input!$A:$A,$J$1,Input!$E:$E,Comparação!$J$176,Input!$F:$F,Comparação!J187)</f>
        <v>0</v>
      </c>
      <c r="L187" s="74">
        <f>SUMIFS(Input!$K:$K,Input!$A:$A,$J$1,Input!$E:$E,$J$176,Input!$F:$F,Comparação!J187)</f>
        <v>0</v>
      </c>
      <c r="M187" s="90"/>
      <c r="N187" s="70" t="s">
        <v>28</v>
      </c>
      <c r="O187" s="71">
        <f>SUMIFS(Input!$AA:$AA,Input!$A:$A,$N$1,Input!$E:$E,$N$176,Input!$F:$F,Comparação!N187)</f>
        <v>0</v>
      </c>
      <c r="P187" s="74">
        <f>SUMIFS(Input!$K:$K,Input!$A:$A,$N$1,Input!$E:$E,$N$176,Input!$F:$F,Comparação!N187)</f>
        <v>0</v>
      </c>
      <c r="Q187" s="90"/>
      <c r="R187" s="70" t="s">
        <v>28</v>
      </c>
      <c r="S187" s="71">
        <f>SUMIFS(Input!$AA:$AA,Input!$A:$A,$R$1,Input!$E:$E,Comparação!$R$176,Input!$F:$F,Comparação!R187)</f>
        <v>0</v>
      </c>
      <c r="T187" s="74">
        <f>SUMIFS(Input!$K:$K,Input!$A:$A,$R$1,Input!$E:$E,$R$176,Input!$F:$F,Comparação!R187)</f>
        <v>0</v>
      </c>
      <c r="U187" s="90"/>
      <c r="V187" s="70" t="s">
        <v>28</v>
      </c>
      <c r="W187" s="106"/>
      <c r="X187" s="107"/>
      <c r="Y187" s="90"/>
      <c r="Z187" s="70" t="s">
        <v>28</v>
      </c>
      <c r="AA187" s="106"/>
      <c r="AB187" s="107"/>
      <c r="AC187" s="90"/>
      <c r="AD187" s="70" t="s">
        <v>28</v>
      </c>
      <c r="AE187" s="106"/>
      <c r="AF187" s="107"/>
      <c r="AG187" s="90"/>
      <c r="AH187" s="70" t="s">
        <v>28</v>
      </c>
      <c r="AI187" s="106"/>
      <c r="AJ187" s="107"/>
      <c r="AK187" s="90"/>
      <c r="AL187" s="70" t="s">
        <v>28</v>
      </c>
      <c r="AM187" s="106"/>
      <c r="AN187" s="107"/>
      <c r="AO187" s="90"/>
      <c r="AP187" s="70" t="s">
        <v>28</v>
      </c>
      <c r="AQ187" s="106"/>
      <c r="AR187" s="107"/>
      <c r="AS187" s="90"/>
      <c r="AT187" s="70" t="s">
        <v>28</v>
      </c>
      <c r="AU187" s="106"/>
      <c r="AV187" s="107"/>
      <c r="AW187" s="90"/>
      <c r="AY187" s="105"/>
      <c r="AZ187" s="75"/>
      <c r="BA187" s="68"/>
      <c r="BB187" s="68"/>
      <c r="BC187" s="69"/>
    </row>
    <row r="188" spans="2:55" ht="15" hidden="1" outlineLevel="1" thickBot="1" x14ac:dyDescent="0.35">
      <c r="B188" s="70" t="s">
        <v>26</v>
      </c>
      <c r="C188" s="71">
        <f>SUMIFS(Input!$AA:$AA,Input!$A:$A,Comparação!$B$1,Input!$E:$E,$B$176,Input!$F:$F,Comparação!B188)</f>
        <v>0</v>
      </c>
      <c r="D188" s="74">
        <f>SUMIFS(Input!$K:$K,Input!$A:$A,Comparação!$B$1,Input!$E:$E,$B$176,Input!$F:$F,B188)</f>
        <v>38220</v>
      </c>
      <c r="E188" s="90"/>
      <c r="F188" s="70" t="s">
        <v>26</v>
      </c>
      <c r="G188" s="71">
        <f>SUMIFS(Input!$AA:$AA,Input!$A:$A,$F$1,Input!$E:$E,$F$176,Input!$F:$F,Comparação!F188)</f>
        <v>0</v>
      </c>
      <c r="H188" s="74">
        <f>SUMIFS(Input!$K:$K,Input!$A:$A,$F$1,Input!$E:$E,$F$176,Input!$F:$F,Comparação!F188)</f>
        <v>23239.200000000001</v>
      </c>
      <c r="I188" s="90"/>
      <c r="J188" s="70" t="s">
        <v>26</v>
      </c>
      <c r="K188" s="71">
        <f>SUMIFS(Input!$AA:$AA,Input!$A:$A,$J$1,Input!$E:$E,Comparação!$J$176,Input!$F:$F,Comparação!J188)</f>
        <v>0</v>
      </c>
      <c r="L188" s="74">
        <f>SUMIFS(Input!$K:$K,Input!$A:$A,$J$1,Input!$E:$E,$J$176,Input!$F:$F,Comparação!J188)</f>
        <v>37643.760000000002</v>
      </c>
      <c r="M188" s="90"/>
      <c r="N188" s="70" t="s">
        <v>26</v>
      </c>
      <c r="O188" s="71">
        <f>SUMIFS(Input!$AA:$AA,Input!$A:$A,$N$1,Input!$E:$E,$N$176,Input!$F:$F,Comparação!N188)</f>
        <v>0</v>
      </c>
      <c r="P188" s="74">
        <f>SUMIFS(Input!$K:$K,Input!$A:$A,$N$1,Input!$E:$E,$N$176,Input!$F:$F,Comparação!N188)</f>
        <v>29193.119999999999</v>
      </c>
      <c r="Q188" s="90"/>
      <c r="R188" s="70" t="s">
        <v>26</v>
      </c>
      <c r="S188" s="71">
        <f>SUMIFS(Input!$AA:$AA,Input!$A:$A,$R$1,Input!$E:$E,Comparação!$R$176,Input!$F:$F,Comparação!R188)</f>
        <v>0</v>
      </c>
      <c r="T188" s="74">
        <f>SUMIFS(Input!$K:$K,Input!$A:$A,$R$1,Input!$E:$E,$R$176,Input!$F:$F,Comparação!R188)</f>
        <v>30729.599999999999</v>
      </c>
      <c r="U188" s="90"/>
      <c r="V188" s="70" t="s">
        <v>26</v>
      </c>
      <c r="W188" s="106"/>
      <c r="X188" s="107"/>
      <c r="Y188" s="90"/>
      <c r="Z188" s="70" t="s">
        <v>26</v>
      </c>
      <c r="AA188" s="106"/>
      <c r="AB188" s="107"/>
      <c r="AC188" s="90"/>
      <c r="AD188" s="70" t="s">
        <v>26</v>
      </c>
      <c r="AE188" s="106"/>
      <c r="AF188" s="107"/>
      <c r="AG188" s="90"/>
      <c r="AH188" s="70" t="s">
        <v>26</v>
      </c>
      <c r="AI188" s="106"/>
      <c r="AJ188" s="107"/>
      <c r="AK188" s="90"/>
      <c r="AL188" s="70" t="s">
        <v>26</v>
      </c>
      <c r="AM188" s="106"/>
      <c r="AN188" s="107"/>
      <c r="AO188" s="90"/>
      <c r="AP188" s="70" t="s">
        <v>26</v>
      </c>
      <c r="AQ188" s="106"/>
      <c r="AR188" s="107"/>
      <c r="AS188" s="90"/>
      <c r="AT188" s="70" t="s">
        <v>26</v>
      </c>
      <c r="AU188" s="106"/>
      <c r="AV188" s="107"/>
      <c r="AW188" s="90"/>
      <c r="AY188" s="105"/>
      <c r="AZ188" s="75"/>
      <c r="BA188" s="68"/>
      <c r="BB188" s="68"/>
      <c r="BC188" s="69"/>
    </row>
    <row r="189" spans="2:55" ht="15" hidden="1" outlineLevel="1" thickBot="1" x14ac:dyDescent="0.35">
      <c r="B189" s="70" t="s">
        <v>33</v>
      </c>
      <c r="C189" s="71">
        <f>SUMIFS(Input!$AA:$AA,Input!$A:$A,Comparação!$B$1,Input!$E:$E,$B$176,Input!$F:$F,Comparação!B189)</f>
        <v>0</v>
      </c>
      <c r="D189" s="74">
        <f>SUMIFS(Input!$K:$K,Input!$A:$A,Comparação!$B$1,Input!$E:$E,$B$176,Input!$F:$F,B189)</f>
        <v>0</v>
      </c>
      <c r="E189" s="90"/>
      <c r="F189" s="70" t="s">
        <v>33</v>
      </c>
      <c r="G189" s="71">
        <f>SUMIFS(Input!$AA:$AA,Input!$A:$A,$F$1,Input!$E:$E,$F$176,Input!$F:$F,Comparação!F189)</f>
        <v>0</v>
      </c>
      <c r="H189" s="74">
        <f>SUMIFS(Input!$K:$K,Input!$A:$A,$F$1,Input!$E:$E,$F$176,Input!$F:$F,Comparação!F189)</f>
        <v>0</v>
      </c>
      <c r="I189" s="90"/>
      <c r="J189" s="70" t="s">
        <v>33</v>
      </c>
      <c r="K189" s="71">
        <f>SUMIFS(Input!$AA:$AA,Input!$A:$A,$J$1,Input!$E:$E,Comparação!$J$176,Input!$F:$F,Comparação!J189)</f>
        <v>0</v>
      </c>
      <c r="L189" s="74">
        <f>SUMIFS(Input!$K:$K,Input!$A:$A,$J$1,Input!$E:$E,$J$176,Input!$F:$F,Comparação!J189)</f>
        <v>0</v>
      </c>
      <c r="M189" s="90"/>
      <c r="N189" s="70" t="s">
        <v>33</v>
      </c>
      <c r="O189" s="71">
        <f>SUMIFS(Input!$AA:$AA,Input!$A:$A,$N$1,Input!$E:$E,$N$176,Input!$F:$F,Comparação!N189)</f>
        <v>0</v>
      </c>
      <c r="P189" s="74">
        <f>SUMIFS(Input!$K:$K,Input!$A:$A,$N$1,Input!$E:$E,$N$176,Input!$F:$F,Comparação!N189)</f>
        <v>0</v>
      </c>
      <c r="Q189" s="90"/>
      <c r="R189" s="70" t="s">
        <v>33</v>
      </c>
      <c r="S189" s="71">
        <f>SUMIFS(Input!$AA:$AA,Input!$A:$A,$R$1,Input!$E:$E,Comparação!$R$176,Input!$F:$F,Comparação!R189)</f>
        <v>0</v>
      </c>
      <c r="T189" s="74">
        <f>SUMIFS(Input!$K:$K,Input!$A:$A,$R$1,Input!$E:$E,$R$176,Input!$F:$F,Comparação!R189)</f>
        <v>0</v>
      </c>
      <c r="U189" s="90"/>
      <c r="V189" s="70" t="s">
        <v>33</v>
      </c>
      <c r="W189" s="106"/>
      <c r="X189" s="107"/>
      <c r="Y189" s="90"/>
      <c r="Z189" s="70" t="s">
        <v>33</v>
      </c>
      <c r="AA189" s="106"/>
      <c r="AB189" s="107"/>
      <c r="AC189" s="90"/>
      <c r="AD189" s="70" t="s">
        <v>33</v>
      </c>
      <c r="AE189" s="106"/>
      <c r="AF189" s="107"/>
      <c r="AG189" s="90"/>
      <c r="AH189" s="70" t="s">
        <v>33</v>
      </c>
      <c r="AI189" s="106"/>
      <c r="AJ189" s="107"/>
      <c r="AK189" s="90"/>
      <c r="AL189" s="70" t="s">
        <v>33</v>
      </c>
      <c r="AM189" s="106"/>
      <c r="AN189" s="107"/>
      <c r="AO189" s="90"/>
      <c r="AP189" s="70" t="s">
        <v>33</v>
      </c>
      <c r="AQ189" s="106"/>
      <c r="AR189" s="107"/>
      <c r="AS189" s="90"/>
      <c r="AT189" s="70" t="s">
        <v>33</v>
      </c>
      <c r="AU189" s="106"/>
      <c r="AV189" s="107"/>
      <c r="AW189" s="90"/>
      <c r="AY189" s="105"/>
      <c r="AZ189" s="75"/>
      <c r="BA189" s="68"/>
      <c r="BB189" s="68"/>
      <c r="BC189" s="69"/>
    </row>
    <row r="190" spans="2:55" ht="15" hidden="1" outlineLevel="1" thickBot="1" x14ac:dyDescent="0.35">
      <c r="B190" s="70" t="s">
        <v>235</v>
      </c>
      <c r="C190" s="71">
        <f>SUMIFS(Input!$AA:$AA,Input!$A:$A,Comparação!$B$1,Input!$E:$E,$B$176,Input!$F:$F,Comparação!B190)</f>
        <v>0</v>
      </c>
      <c r="D190" s="74">
        <f>SUMIFS(Input!$K:$K,Input!$A:$A,Comparação!$B$1,Input!$E:$E,$B$176,Input!$F:$F,B190)</f>
        <v>0</v>
      </c>
      <c r="E190" s="90"/>
      <c r="F190" s="70" t="s">
        <v>235</v>
      </c>
      <c r="G190" s="71">
        <f>SUMIFS(Input!$AA:$AA,Input!$A:$A,$F$1,Input!$E:$E,$F$176,Input!$F:$F,Comparação!F190)</f>
        <v>0</v>
      </c>
      <c r="H190" s="74">
        <f>SUMIFS(Input!$K:$K,Input!$A:$A,$F$1,Input!$E:$E,$F$176,Input!$F:$F,Comparação!F190)</f>
        <v>0</v>
      </c>
      <c r="I190" s="90"/>
      <c r="J190" s="70" t="s">
        <v>235</v>
      </c>
      <c r="K190" s="71">
        <f>SUMIFS(Input!$AA:$AA,Input!$A:$A,$J$1,Input!$E:$E,Comparação!$J$176,Input!$F:$F,Comparação!J190)</f>
        <v>0</v>
      </c>
      <c r="L190" s="74">
        <f>SUMIFS(Input!$K:$K,Input!$A:$A,$J$1,Input!$E:$E,$J$176,Input!$F:$F,Comparação!J190)</f>
        <v>0</v>
      </c>
      <c r="M190" s="90"/>
      <c r="N190" s="70" t="s">
        <v>235</v>
      </c>
      <c r="O190" s="71">
        <f>SUMIFS(Input!$AA:$AA,Input!$A:$A,$N$1,Input!$E:$E,$N$176,Input!$F:$F,Comparação!N190)</f>
        <v>0</v>
      </c>
      <c r="P190" s="74">
        <f>SUMIFS(Input!$K:$K,Input!$A:$A,$N$1,Input!$E:$E,$N$176,Input!$F:$F,Comparação!N190)</f>
        <v>0</v>
      </c>
      <c r="Q190" s="90"/>
      <c r="R190" s="70" t="s">
        <v>235</v>
      </c>
      <c r="S190" s="71">
        <f>SUMIFS(Input!$AA:$AA,Input!$A:$A,$R$1,Input!$E:$E,Comparação!$R$176,Input!$F:$F,Comparação!R190)</f>
        <v>0</v>
      </c>
      <c r="T190" s="74">
        <f>SUMIFS(Input!$K:$K,Input!$A:$A,$R$1,Input!$E:$E,$R$176,Input!$F:$F,Comparação!R190)</f>
        <v>0</v>
      </c>
      <c r="U190" s="90"/>
      <c r="V190" s="70" t="s">
        <v>235</v>
      </c>
      <c r="W190" s="106"/>
      <c r="X190" s="107"/>
      <c r="Y190" s="90"/>
      <c r="Z190" s="70" t="s">
        <v>235</v>
      </c>
      <c r="AA190" s="106"/>
      <c r="AB190" s="107"/>
      <c r="AC190" s="90"/>
      <c r="AD190" s="70" t="s">
        <v>235</v>
      </c>
      <c r="AE190" s="106"/>
      <c r="AF190" s="107"/>
      <c r="AG190" s="90"/>
      <c r="AH190" s="70" t="s">
        <v>235</v>
      </c>
      <c r="AI190" s="106"/>
      <c r="AJ190" s="107"/>
      <c r="AK190" s="90"/>
      <c r="AL190" s="70" t="s">
        <v>235</v>
      </c>
      <c r="AM190" s="106"/>
      <c r="AN190" s="107"/>
      <c r="AO190" s="90"/>
      <c r="AP190" s="70" t="s">
        <v>235</v>
      </c>
      <c r="AQ190" s="106"/>
      <c r="AR190" s="107"/>
      <c r="AS190" s="90"/>
      <c r="AT190" s="70" t="s">
        <v>235</v>
      </c>
      <c r="AU190" s="106"/>
      <c r="AV190" s="107"/>
      <c r="AW190" s="90"/>
      <c r="AY190" s="105"/>
      <c r="AZ190" s="75"/>
      <c r="BA190" s="68"/>
      <c r="BB190" s="68"/>
      <c r="BC190" s="69"/>
    </row>
    <row r="191" spans="2:55" ht="15" hidden="1" outlineLevel="1" thickBot="1" x14ac:dyDescent="0.35">
      <c r="B191" s="70" t="s">
        <v>46</v>
      </c>
      <c r="C191" s="71">
        <f>SUMIFS(Input!$AA:$AA,Input!$A:$A,Comparação!$B$1,Input!$E:$E,$B$176,Input!$F:$F,Comparação!B191)</f>
        <v>0</v>
      </c>
      <c r="D191" s="74">
        <f>SUMIFS(Input!$K:$K,Input!$A:$A,Comparação!$B$1,Input!$E:$E,$B$176,Input!$F:$F,B191)</f>
        <v>0</v>
      </c>
      <c r="E191" s="90"/>
      <c r="F191" s="70" t="s">
        <v>46</v>
      </c>
      <c r="G191" s="71">
        <f>SUMIFS(Input!$AA:$AA,Input!$A:$A,$F$1,Input!$E:$E,$F$176,Input!$F:$F,Comparação!F191)</f>
        <v>0</v>
      </c>
      <c r="H191" s="74">
        <f>SUMIFS(Input!$K:$K,Input!$A:$A,$F$1,Input!$E:$E,$F$176,Input!$F:$F,Comparação!F191)</f>
        <v>0</v>
      </c>
      <c r="I191" s="90"/>
      <c r="J191" s="70" t="s">
        <v>46</v>
      </c>
      <c r="K191" s="71">
        <f>SUMIFS(Input!$AA:$AA,Input!$A:$A,$J$1,Input!$E:$E,Comparação!$J$176,Input!$F:$F,Comparação!J191)</f>
        <v>0</v>
      </c>
      <c r="L191" s="74">
        <f>SUMIFS(Input!$K:$K,Input!$A:$A,$J$1,Input!$E:$E,$J$176,Input!$F:$F,Comparação!J191)</f>
        <v>0</v>
      </c>
      <c r="M191" s="90"/>
      <c r="N191" s="70" t="s">
        <v>46</v>
      </c>
      <c r="O191" s="71">
        <f>SUMIFS(Input!$AA:$AA,Input!$A:$A,$N$1,Input!$E:$E,$N$176,Input!$F:$F,Comparação!N191)</f>
        <v>0</v>
      </c>
      <c r="P191" s="74">
        <f>SUMIFS(Input!$K:$K,Input!$A:$A,$N$1,Input!$E:$E,$N$176,Input!$F:$F,Comparação!N191)</f>
        <v>0</v>
      </c>
      <c r="Q191" s="90"/>
      <c r="R191" s="70" t="s">
        <v>46</v>
      </c>
      <c r="S191" s="71">
        <f>SUMIFS(Input!$AA:$AA,Input!$A:$A,$R$1,Input!$E:$E,Comparação!$R$176,Input!$F:$F,Comparação!R191)</f>
        <v>0</v>
      </c>
      <c r="T191" s="74">
        <f>SUMIFS(Input!$K:$K,Input!$A:$A,$R$1,Input!$E:$E,$R$176,Input!$F:$F,Comparação!R191)</f>
        <v>0</v>
      </c>
      <c r="U191" s="90"/>
      <c r="V191" s="70" t="s">
        <v>46</v>
      </c>
      <c r="W191" s="106"/>
      <c r="X191" s="107"/>
      <c r="Y191" s="90"/>
      <c r="Z191" s="70" t="s">
        <v>46</v>
      </c>
      <c r="AA191" s="106"/>
      <c r="AB191" s="107"/>
      <c r="AC191" s="90"/>
      <c r="AD191" s="70" t="s">
        <v>46</v>
      </c>
      <c r="AE191" s="106"/>
      <c r="AF191" s="107"/>
      <c r="AG191" s="90"/>
      <c r="AH191" s="70" t="s">
        <v>46</v>
      </c>
      <c r="AI191" s="106"/>
      <c r="AJ191" s="107"/>
      <c r="AK191" s="90"/>
      <c r="AL191" s="70" t="s">
        <v>46</v>
      </c>
      <c r="AM191" s="106"/>
      <c r="AN191" s="107"/>
      <c r="AO191" s="90"/>
      <c r="AP191" s="70" t="s">
        <v>46</v>
      </c>
      <c r="AQ191" s="106"/>
      <c r="AR191" s="107"/>
      <c r="AS191" s="90"/>
      <c r="AT191" s="70" t="s">
        <v>46</v>
      </c>
      <c r="AU191" s="106"/>
      <c r="AV191" s="107"/>
      <c r="AW191" s="90"/>
      <c r="AY191" s="105"/>
      <c r="AZ191" s="75"/>
      <c r="BA191" s="68"/>
      <c r="BB191" s="68"/>
      <c r="BC191" s="69"/>
    </row>
    <row r="192" spans="2:55" ht="15" hidden="1" outlineLevel="1" thickBot="1" x14ac:dyDescent="0.35">
      <c r="B192" s="70" t="s">
        <v>44</v>
      </c>
      <c r="C192" s="71">
        <f>SUMIFS(Input!$AA:$AA,Input!$A:$A,Comparação!$B$1,Input!$E:$E,$B$176,Input!$F:$F,Comparação!B192)</f>
        <v>0</v>
      </c>
      <c r="D192" s="74">
        <f>SUMIFS(Input!$K:$K,Input!$A:$A,Comparação!$B$1,Input!$E:$E,$B$176,Input!$F:$F,B192)</f>
        <v>48750</v>
      </c>
      <c r="E192" s="90"/>
      <c r="F192" s="70" t="s">
        <v>44</v>
      </c>
      <c r="G192" s="71">
        <f>SUMIFS(Input!$AA:$AA,Input!$A:$A,$F$1,Input!$E:$E,$F$176,Input!$F:$F,Comparação!F192)</f>
        <v>0</v>
      </c>
      <c r="H192" s="74">
        <f>SUMIFS(Input!$K:$K,Input!$A:$A,$F$1,Input!$E:$E,$F$176,Input!$F:$F,Comparação!F192)</f>
        <v>48750</v>
      </c>
      <c r="I192" s="90"/>
      <c r="J192" s="70" t="s">
        <v>44</v>
      </c>
      <c r="K192" s="71">
        <f>SUMIFS(Input!$AA:$AA,Input!$A:$A,$J$1,Input!$E:$E,Comparação!$J$176,Input!$F:$F,Comparação!J192)</f>
        <v>0</v>
      </c>
      <c r="L192" s="74">
        <f>SUMIFS(Input!$K:$K,Input!$A:$A,$J$1,Input!$E:$E,$J$176,Input!$F:$F,Comparação!J192)</f>
        <v>48750</v>
      </c>
      <c r="M192" s="90"/>
      <c r="N192" s="70" t="s">
        <v>44</v>
      </c>
      <c r="O192" s="71">
        <f>SUMIFS(Input!$AA:$AA,Input!$A:$A,$N$1,Input!$E:$E,$N$176,Input!$F:$F,Comparação!N192)</f>
        <v>0</v>
      </c>
      <c r="P192" s="74">
        <f>SUMIFS(Input!$K:$K,Input!$A:$A,$N$1,Input!$E:$E,$N$176,Input!$F:$F,Comparação!N192)</f>
        <v>48750</v>
      </c>
      <c r="Q192" s="90"/>
      <c r="R192" s="70" t="s">
        <v>44</v>
      </c>
      <c r="S192" s="71">
        <f>SUMIFS(Input!$AA:$AA,Input!$A:$A,$R$1,Input!$E:$E,Comparação!$R$176,Input!$F:$F,Comparação!R192)</f>
        <v>0</v>
      </c>
      <c r="T192" s="74">
        <f>SUMIFS(Input!$K:$K,Input!$A:$A,$R$1,Input!$E:$E,$R$176,Input!$F:$F,Comparação!R192)</f>
        <v>48750</v>
      </c>
      <c r="U192" s="90"/>
      <c r="V192" s="70" t="s">
        <v>44</v>
      </c>
      <c r="W192" s="106"/>
      <c r="X192" s="107"/>
      <c r="Y192" s="90"/>
      <c r="Z192" s="70" t="s">
        <v>44</v>
      </c>
      <c r="AA192" s="106"/>
      <c r="AB192" s="107"/>
      <c r="AC192" s="90"/>
      <c r="AD192" s="70" t="s">
        <v>44</v>
      </c>
      <c r="AE192" s="106"/>
      <c r="AF192" s="107"/>
      <c r="AG192" s="90"/>
      <c r="AH192" s="70" t="s">
        <v>44</v>
      </c>
      <c r="AI192" s="106"/>
      <c r="AJ192" s="107"/>
      <c r="AK192" s="90"/>
      <c r="AL192" s="70" t="s">
        <v>44</v>
      </c>
      <c r="AM192" s="106"/>
      <c r="AN192" s="107"/>
      <c r="AO192" s="90"/>
      <c r="AP192" s="70" t="s">
        <v>44</v>
      </c>
      <c r="AQ192" s="106"/>
      <c r="AR192" s="107"/>
      <c r="AS192" s="90"/>
      <c r="AT192" s="70" t="s">
        <v>44</v>
      </c>
      <c r="AU192" s="106"/>
      <c r="AV192" s="107"/>
      <c r="AW192" s="90"/>
      <c r="AY192" s="105"/>
      <c r="AZ192" s="75"/>
      <c r="BA192" s="68"/>
      <c r="BB192" s="68"/>
      <c r="BC192" s="69"/>
    </row>
    <row r="193" spans="2:55" ht="15" hidden="1" outlineLevel="1" thickBot="1" x14ac:dyDescent="0.35">
      <c r="B193" s="70" t="s">
        <v>32</v>
      </c>
      <c r="C193" s="71">
        <f>SUMIFS(Input!$AA:$AA,Input!$A:$A,Comparação!$B$1,Input!$E:$E,$B$176,Input!$F:$F,Comparação!B193)</f>
        <v>0</v>
      </c>
      <c r="D193" s="74">
        <f>SUMIFS(Input!$K:$K,Input!$A:$A,Comparação!$B$1,Input!$E:$E,$B$176,Input!$F:$F,B193)</f>
        <v>0</v>
      </c>
      <c r="E193" s="90"/>
      <c r="F193" s="70" t="s">
        <v>32</v>
      </c>
      <c r="G193" s="71">
        <f>SUMIFS(Input!$AA:$AA,Input!$A:$A,$F$1,Input!$E:$E,$F$176,Input!$F:$F,Comparação!F193)</f>
        <v>0</v>
      </c>
      <c r="H193" s="74">
        <f>SUMIFS(Input!$K:$K,Input!$A:$A,$F$1,Input!$E:$E,$F$176,Input!$F:$F,Comparação!F193)</f>
        <v>0</v>
      </c>
      <c r="I193" s="90"/>
      <c r="J193" s="70" t="s">
        <v>32</v>
      </c>
      <c r="K193" s="71">
        <f>SUMIFS(Input!$AA:$AA,Input!$A:$A,$J$1,Input!$E:$E,Comparação!$J$176,Input!$F:$F,Comparação!J193)</f>
        <v>0</v>
      </c>
      <c r="L193" s="74">
        <f>SUMIFS(Input!$K:$K,Input!$A:$A,$J$1,Input!$E:$E,$J$176,Input!$F:$F,Comparação!J193)</f>
        <v>0</v>
      </c>
      <c r="M193" s="90"/>
      <c r="N193" s="70" t="s">
        <v>32</v>
      </c>
      <c r="O193" s="71">
        <f>SUMIFS(Input!$AA:$AA,Input!$A:$A,$N$1,Input!$E:$E,$N$176,Input!$F:$F,Comparação!N193)</f>
        <v>0</v>
      </c>
      <c r="P193" s="74">
        <f>SUMIFS(Input!$K:$K,Input!$A:$A,$N$1,Input!$E:$E,$N$176,Input!$F:$F,Comparação!N193)</f>
        <v>0</v>
      </c>
      <c r="Q193" s="90"/>
      <c r="R193" s="70" t="s">
        <v>32</v>
      </c>
      <c r="S193" s="71">
        <f>SUMIFS(Input!$AA:$AA,Input!$A:$A,$R$1,Input!$E:$E,Comparação!$R$176,Input!$F:$F,Comparação!R193)</f>
        <v>0</v>
      </c>
      <c r="T193" s="74">
        <f>SUMIFS(Input!$K:$K,Input!$A:$A,$R$1,Input!$E:$E,$R$176,Input!$F:$F,Comparação!R193)</f>
        <v>0</v>
      </c>
      <c r="U193" s="90"/>
      <c r="V193" s="70" t="s">
        <v>32</v>
      </c>
      <c r="W193" s="106"/>
      <c r="X193" s="107"/>
      <c r="Y193" s="90"/>
      <c r="Z193" s="70" t="s">
        <v>32</v>
      </c>
      <c r="AA193" s="106"/>
      <c r="AB193" s="107"/>
      <c r="AC193" s="90"/>
      <c r="AD193" s="70" t="s">
        <v>32</v>
      </c>
      <c r="AE193" s="106"/>
      <c r="AF193" s="107"/>
      <c r="AG193" s="90"/>
      <c r="AH193" s="70" t="s">
        <v>32</v>
      </c>
      <c r="AI193" s="106"/>
      <c r="AJ193" s="107"/>
      <c r="AK193" s="90"/>
      <c r="AL193" s="70" t="s">
        <v>32</v>
      </c>
      <c r="AM193" s="106"/>
      <c r="AN193" s="107"/>
      <c r="AO193" s="90"/>
      <c r="AP193" s="70" t="s">
        <v>32</v>
      </c>
      <c r="AQ193" s="106"/>
      <c r="AR193" s="107"/>
      <c r="AS193" s="90"/>
      <c r="AT193" s="70" t="s">
        <v>32</v>
      </c>
      <c r="AU193" s="106"/>
      <c r="AV193" s="107"/>
      <c r="AW193" s="90"/>
      <c r="AY193" s="105"/>
      <c r="AZ193" s="75"/>
      <c r="BA193" s="68"/>
      <c r="BB193" s="68"/>
      <c r="BC193" s="69"/>
    </row>
    <row r="194" spans="2:55" ht="15" hidden="1" outlineLevel="1" thickBot="1" x14ac:dyDescent="0.35">
      <c r="B194" s="70" t="s">
        <v>51</v>
      </c>
      <c r="C194" s="71">
        <f>SUMIFS(Input!$AA:$AA,Input!$A:$A,Comparação!$B$1,Input!$E:$E,$B$176,Input!$F:$F,Comparação!B194)</f>
        <v>0</v>
      </c>
      <c r="D194" s="74">
        <f>SUMIFS(Input!$K:$K,Input!$A:$A,Comparação!$B$1,Input!$E:$E,$B$176,Input!$F:$F,B194)</f>
        <v>0</v>
      </c>
      <c r="E194" s="90"/>
      <c r="F194" s="70" t="s">
        <v>51</v>
      </c>
      <c r="G194" s="71">
        <f>SUMIFS(Input!$AA:$AA,Input!$A:$A,$F$1,Input!$E:$E,$F$176,Input!$F:$F,Comparação!F194)</f>
        <v>0</v>
      </c>
      <c r="H194" s="74">
        <f>SUMIFS(Input!$K:$K,Input!$A:$A,$F$1,Input!$E:$E,$F$176,Input!$F:$F,Comparação!F194)</f>
        <v>0</v>
      </c>
      <c r="I194" s="90"/>
      <c r="J194" s="70" t="s">
        <v>51</v>
      </c>
      <c r="K194" s="71">
        <f>SUMIFS(Input!$AA:$AA,Input!$A:$A,$J$1,Input!$E:$E,Comparação!$J$176,Input!$F:$F,Comparação!J194)</f>
        <v>0</v>
      </c>
      <c r="L194" s="74">
        <f>SUMIFS(Input!$K:$K,Input!$A:$A,$J$1,Input!$E:$E,$J$176,Input!$F:$F,Comparação!J194)</f>
        <v>0</v>
      </c>
      <c r="M194" s="90"/>
      <c r="N194" s="70" t="s">
        <v>51</v>
      </c>
      <c r="O194" s="71">
        <f>SUMIFS(Input!$AA:$AA,Input!$A:$A,$N$1,Input!$E:$E,$N$176,Input!$F:$F,Comparação!N194)</f>
        <v>0</v>
      </c>
      <c r="P194" s="74">
        <f>SUMIFS(Input!$K:$K,Input!$A:$A,$N$1,Input!$E:$E,$N$176,Input!$F:$F,Comparação!N194)</f>
        <v>0</v>
      </c>
      <c r="Q194" s="90"/>
      <c r="R194" s="70" t="s">
        <v>51</v>
      </c>
      <c r="S194" s="71">
        <f>SUMIFS(Input!$AA:$AA,Input!$A:$A,$R$1,Input!$E:$E,Comparação!$R$176,Input!$F:$F,Comparação!R194)</f>
        <v>0</v>
      </c>
      <c r="T194" s="74">
        <f>SUMIFS(Input!$K:$K,Input!$A:$A,$R$1,Input!$E:$E,$R$176,Input!$F:$F,Comparação!R194)</f>
        <v>0</v>
      </c>
      <c r="U194" s="90"/>
      <c r="V194" s="70" t="s">
        <v>51</v>
      </c>
      <c r="W194" s="106"/>
      <c r="X194" s="107"/>
      <c r="Y194" s="90"/>
      <c r="Z194" s="70" t="s">
        <v>51</v>
      </c>
      <c r="AA194" s="106"/>
      <c r="AB194" s="107"/>
      <c r="AC194" s="90"/>
      <c r="AD194" s="70" t="s">
        <v>51</v>
      </c>
      <c r="AE194" s="106"/>
      <c r="AF194" s="107"/>
      <c r="AG194" s="90"/>
      <c r="AH194" s="70" t="s">
        <v>51</v>
      </c>
      <c r="AI194" s="106"/>
      <c r="AJ194" s="107"/>
      <c r="AK194" s="90"/>
      <c r="AL194" s="70" t="s">
        <v>51</v>
      </c>
      <c r="AM194" s="106"/>
      <c r="AN194" s="107"/>
      <c r="AO194" s="90"/>
      <c r="AP194" s="70" t="s">
        <v>51</v>
      </c>
      <c r="AQ194" s="106"/>
      <c r="AR194" s="107"/>
      <c r="AS194" s="90"/>
      <c r="AT194" s="70" t="s">
        <v>51</v>
      </c>
      <c r="AU194" s="106"/>
      <c r="AV194" s="107"/>
      <c r="AW194" s="90"/>
      <c r="AY194" s="105"/>
      <c r="AZ194" s="75"/>
      <c r="BA194" s="68"/>
      <c r="BB194" s="68"/>
      <c r="BC194" s="69"/>
    </row>
    <row r="195" spans="2:55" ht="15" hidden="1" outlineLevel="1" thickBot="1" x14ac:dyDescent="0.35">
      <c r="B195" s="70" t="s">
        <v>36</v>
      </c>
      <c r="C195" s="71">
        <f>SUMIFS(Input!$AA:$AA,Input!$A:$A,Comparação!$B$1,Input!$E:$E,$B$176,Input!$F:$F,Comparação!B195)</f>
        <v>0</v>
      </c>
      <c r="D195" s="74">
        <f>SUMIFS(Input!$K:$K,Input!$A:$A,Comparação!$B$1,Input!$E:$E,$B$176,Input!$F:$F,B195)</f>
        <v>0</v>
      </c>
      <c r="E195" s="90"/>
      <c r="F195" s="70" t="s">
        <v>36</v>
      </c>
      <c r="G195" s="71">
        <f>SUMIFS(Input!$AA:$AA,Input!$A:$A,$F$1,Input!$E:$E,$F$176,Input!$F:$F,Comparação!F195)</f>
        <v>0</v>
      </c>
      <c r="H195" s="74">
        <f>SUMIFS(Input!$K:$K,Input!$A:$A,$F$1,Input!$E:$E,$F$176,Input!$F:$F,Comparação!F195)</f>
        <v>0</v>
      </c>
      <c r="I195" s="90"/>
      <c r="J195" s="70" t="s">
        <v>36</v>
      </c>
      <c r="K195" s="71">
        <f>SUMIFS(Input!$AA:$AA,Input!$A:$A,$J$1,Input!$E:$E,Comparação!$J$176,Input!$F:$F,Comparação!J195)</f>
        <v>0</v>
      </c>
      <c r="L195" s="74">
        <f>SUMIFS(Input!$K:$K,Input!$A:$A,$J$1,Input!$E:$E,$J$176,Input!$F:$F,Comparação!J195)</f>
        <v>0</v>
      </c>
      <c r="M195" s="90"/>
      <c r="N195" s="70" t="s">
        <v>36</v>
      </c>
      <c r="O195" s="71">
        <f>SUMIFS(Input!$AA:$AA,Input!$A:$A,$N$1,Input!$E:$E,$N$176,Input!$F:$F,Comparação!N195)</f>
        <v>0</v>
      </c>
      <c r="P195" s="74">
        <f>SUMIFS(Input!$K:$K,Input!$A:$A,$N$1,Input!$E:$E,$N$176,Input!$F:$F,Comparação!N195)</f>
        <v>0</v>
      </c>
      <c r="Q195" s="90"/>
      <c r="R195" s="70" t="s">
        <v>36</v>
      </c>
      <c r="S195" s="71">
        <f>SUMIFS(Input!$AA:$AA,Input!$A:$A,$R$1,Input!$E:$E,Comparação!$R$176,Input!$F:$F,Comparação!R195)</f>
        <v>0</v>
      </c>
      <c r="T195" s="74">
        <f>SUMIFS(Input!$K:$K,Input!$A:$A,$R$1,Input!$E:$E,$R$176,Input!$F:$F,Comparação!R195)</f>
        <v>0</v>
      </c>
      <c r="U195" s="90"/>
      <c r="V195" s="70" t="s">
        <v>36</v>
      </c>
      <c r="W195" s="106"/>
      <c r="X195" s="107"/>
      <c r="Y195" s="90"/>
      <c r="Z195" s="70" t="s">
        <v>36</v>
      </c>
      <c r="AA195" s="106"/>
      <c r="AB195" s="107"/>
      <c r="AC195" s="90"/>
      <c r="AD195" s="70" t="s">
        <v>36</v>
      </c>
      <c r="AE195" s="106"/>
      <c r="AF195" s="107"/>
      <c r="AG195" s="90"/>
      <c r="AH195" s="70" t="s">
        <v>36</v>
      </c>
      <c r="AI195" s="106"/>
      <c r="AJ195" s="107"/>
      <c r="AK195" s="90"/>
      <c r="AL195" s="70" t="s">
        <v>36</v>
      </c>
      <c r="AM195" s="106"/>
      <c r="AN195" s="107"/>
      <c r="AO195" s="90"/>
      <c r="AP195" s="70" t="s">
        <v>36</v>
      </c>
      <c r="AQ195" s="106"/>
      <c r="AR195" s="107"/>
      <c r="AS195" s="90"/>
      <c r="AT195" s="70" t="s">
        <v>36</v>
      </c>
      <c r="AU195" s="106"/>
      <c r="AV195" s="107"/>
      <c r="AW195" s="90"/>
      <c r="AY195" s="105"/>
      <c r="AZ195" s="75"/>
      <c r="BA195" s="68"/>
      <c r="BB195" s="68"/>
      <c r="BC195" s="69"/>
    </row>
    <row r="196" spans="2:55" ht="15" hidden="1" outlineLevel="1" thickBot="1" x14ac:dyDescent="0.35">
      <c r="B196" s="70" t="s">
        <v>30</v>
      </c>
      <c r="C196" s="71">
        <f>SUMIFS(Input!$AA:$AA,Input!$A:$A,Comparação!$B$1,Input!$E:$E,$B$176,Input!$F:$F,Comparação!B196)</f>
        <v>0</v>
      </c>
      <c r="D196" s="74">
        <f>SUMIFS(Input!$K:$K,Input!$A:$A,Comparação!$B$1,Input!$E:$E,$B$176,Input!$F:$F,B196)</f>
        <v>0</v>
      </c>
      <c r="E196" s="90"/>
      <c r="F196" s="70" t="s">
        <v>30</v>
      </c>
      <c r="G196" s="71">
        <f>SUMIFS(Input!$AA:$AA,Input!$A:$A,$F$1,Input!$E:$E,$F$176,Input!$F:$F,Comparação!F196)</f>
        <v>0</v>
      </c>
      <c r="H196" s="74">
        <f>SUMIFS(Input!$K:$K,Input!$A:$A,$F$1,Input!$E:$E,$F$176,Input!$F:$F,Comparação!F196)</f>
        <v>0</v>
      </c>
      <c r="I196" s="90"/>
      <c r="J196" s="70" t="s">
        <v>30</v>
      </c>
      <c r="K196" s="71">
        <f>SUMIFS(Input!$AA:$AA,Input!$A:$A,$J$1,Input!$E:$E,Comparação!$J$176,Input!$F:$F,Comparação!J196)</f>
        <v>0</v>
      </c>
      <c r="L196" s="74">
        <f>SUMIFS(Input!$K:$K,Input!$A:$A,$J$1,Input!$E:$E,$J$176,Input!$F:$F,Comparação!J196)</f>
        <v>0</v>
      </c>
      <c r="M196" s="90"/>
      <c r="N196" s="70" t="s">
        <v>30</v>
      </c>
      <c r="O196" s="71">
        <f>SUMIFS(Input!$AA:$AA,Input!$A:$A,$N$1,Input!$E:$E,$N$176,Input!$F:$F,Comparação!N196)</f>
        <v>0</v>
      </c>
      <c r="P196" s="74">
        <f>SUMIFS(Input!$K:$K,Input!$A:$A,$N$1,Input!$E:$E,$N$176,Input!$F:$F,Comparação!N196)</f>
        <v>0</v>
      </c>
      <c r="Q196" s="90"/>
      <c r="R196" s="70" t="s">
        <v>30</v>
      </c>
      <c r="S196" s="71">
        <f>SUMIFS(Input!$AA:$AA,Input!$A:$A,$R$1,Input!$E:$E,Comparação!$R$176,Input!$F:$F,Comparação!R196)</f>
        <v>0</v>
      </c>
      <c r="T196" s="74">
        <f>SUMIFS(Input!$K:$K,Input!$A:$A,$R$1,Input!$E:$E,$R$176,Input!$F:$F,Comparação!R196)</f>
        <v>0</v>
      </c>
      <c r="U196" s="90"/>
      <c r="V196" s="70" t="s">
        <v>30</v>
      </c>
      <c r="W196" s="106"/>
      <c r="X196" s="107"/>
      <c r="Y196" s="90"/>
      <c r="Z196" s="70" t="s">
        <v>30</v>
      </c>
      <c r="AA196" s="106"/>
      <c r="AB196" s="107"/>
      <c r="AC196" s="90"/>
      <c r="AD196" s="70" t="s">
        <v>30</v>
      </c>
      <c r="AE196" s="106"/>
      <c r="AF196" s="107"/>
      <c r="AG196" s="90"/>
      <c r="AH196" s="70" t="s">
        <v>30</v>
      </c>
      <c r="AI196" s="106"/>
      <c r="AJ196" s="107"/>
      <c r="AK196" s="90"/>
      <c r="AL196" s="70" t="s">
        <v>30</v>
      </c>
      <c r="AM196" s="106"/>
      <c r="AN196" s="107"/>
      <c r="AO196" s="90"/>
      <c r="AP196" s="70" t="s">
        <v>30</v>
      </c>
      <c r="AQ196" s="106"/>
      <c r="AR196" s="107"/>
      <c r="AS196" s="90"/>
      <c r="AT196" s="70" t="s">
        <v>30</v>
      </c>
      <c r="AU196" s="106"/>
      <c r="AV196" s="107"/>
      <c r="AW196" s="90"/>
      <c r="AY196" s="105"/>
      <c r="AZ196" s="75"/>
      <c r="BA196" s="68"/>
      <c r="BB196" s="68"/>
      <c r="BC196" s="69"/>
    </row>
    <row r="197" spans="2:55" ht="15" hidden="1" outlineLevel="1" thickBot="1" x14ac:dyDescent="0.35">
      <c r="B197" s="70" t="s">
        <v>41</v>
      </c>
      <c r="C197" s="71">
        <f>SUMIFS(Input!$AA:$AA,Input!$A:$A,Comparação!$B$1,Input!$E:$E,$B$176,Input!$F:$F,Comparação!B197)</f>
        <v>0</v>
      </c>
      <c r="D197" s="74">
        <f>SUMIFS(Input!$K:$K,Input!$A:$A,Comparação!$B$1,Input!$E:$E,$B$176,Input!$F:$F,B197)</f>
        <v>0</v>
      </c>
      <c r="E197" s="90"/>
      <c r="F197" s="70" t="s">
        <v>41</v>
      </c>
      <c r="G197" s="71">
        <f>SUMIFS(Input!$AA:$AA,Input!$A:$A,$F$1,Input!$E:$E,$F$176,Input!$F:$F,Comparação!F197)</f>
        <v>0</v>
      </c>
      <c r="H197" s="74">
        <f>SUMIFS(Input!$K:$K,Input!$A:$A,$F$1,Input!$E:$E,$F$176,Input!$F:$F,Comparação!F197)</f>
        <v>0</v>
      </c>
      <c r="I197" s="90"/>
      <c r="J197" s="70" t="s">
        <v>41</v>
      </c>
      <c r="K197" s="71">
        <f>SUMIFS(Input!$AA:$AA,Input!$A:$A,$J$1,Input!$E:$E,Comparação!$J$176,Input!$F:$F,Comparação!J197)</f>
        <v>0</v>
      </c>
      <c r="L197" s="74">
        <f>SUMIFS(Input!$K:$K,Input!$A:$A,$J$1,Input!$E:$E,$J$176,Input!$F:$F,Comparação!J197)</f>
        <v>0</v>
      </c>
      <c r="M197" s="90"/>
      <c r="N197" s="70" t="s">
        <v>41</v>
      </c>
      <c r="O197" s="71">
        <f>SUMIFS(Input!$AA:$AA,Input!$A:$A,$N$1,Input!$E:$E,$N$176,Input!$F:$F,Comparação!N197)</f>
        <v>0</v>
      </c>
      <c r="P197" s="74">
        <f>SUMIFS(Input!$K:$K,Input!$A:$A,$N$1,Input!$E:$E,$N$176,Input!$F:$F,Comparação!N197)</f>
        <v>0</v>
      </c>
      <c r="Q197" s="90"/>
      <c r="R197" s="70" t="s">
        <v>41</v>
      </c>
      <c r="S197" s="71">
        <f>SUMIFS(Input!$AA:$AA,Input!$A:$A,$R$1,Input!$E:$E,Comparação!$R$176,Input!$F:$F,Comparação!R197)</f>
        <v>0</v>
      </c>
      <c r="T197" s="74">
        <f>SUMIFS(Input!$K:$K,Input!$A:$A,$R$1,Input!$E:$E,$R$176,Input!$F:$F,Comparação!R197)</f>
        <v>0</v>
      </c>
      <c r="U197" s="90"/>
      <c r="V197" s="70" t="s">
        <v>41</v>
      </c>
      <c r="W197" s="106"/>
      <c r="X197" s="107"/>
      <c r="Y197" s="90"/>
      <c r="Z197" s="70" t="s">
        <v>41</v>
      </c>
      <c r="AA197" s="106"/>
      <c r="AB197" s="107"/>
      <c r="AC197" s="90"/>
      <c r="AD197" s="70" t="s">
        <v>41</v>
      </c>
      <c r="AE197" s="106"/>
      <c r="AF197" s="107"/>
      <c r="AG197" s="90"/>
      <c r="AH197" s="70" t="s">
        <v>41</v>
      </c>
      <c r="AI197" s="106"/>
      <c r="AJ197" s="107"/>
      <c r="AK197" s="90"/>
      <c r="AL197" s="70" t="s">
        <v>41</v>
      </c>
      <c r="AM197" s="106"/>
      <c r="AN197" s="107"/>
      <c r="AO197" s="90"/>
      <c r="AP197" s="70" t="s">
        <v>41</v>
      </c>
      <c r="AQ197" s="106"/>
      <c r="AR197" s="107"/>
      <c r="AS197" s="90"/>
      <c r="AT197" s="70" t="s">
        <v>41</v>
      </c>
      <c r="AU197" s="106"/>
      <c r="AV197" s="107"/>
      <c r="AW197" s="90"/>
      <c r="AY197" s="105"/>
      <c r="AZ197" s="75"/>
      <c r="BA197" s="68"/>
      <c r="BB197" s="68"/>
      <c r="BC197" s="69"/>
    </row>
    <row r="198" spans="2:55" ht="15" hidden="1" outlineLevel="1" thickBot="1" x14ac:dyDescent="0.35">
      <c r="B198" s="70" t="s">
        <v>187</v>
      </c>
      <c r="C198" s="71">
        <f>SUMIFS(Input!$AA:$AA,Input!$A:$A,Comparação!$B$1,Input!$E:$E,$B$176,Input!$F:$F,Comparação!B198)</f>
        <v>0</v>
      </c>
      <c r="D198" s="74">
        <f>SUMIFS(Input!$K:$K,Input!$A:$A,Comparação!$B$1,Input!$E:$E,$B$176,Input!$F:$F,B198)</f>
        <v>0</v>
      </c>
      <c r="E198" s="90"/>
      <c r="F198" s="70" t="s">
        <v>187</v>
      </c>
      <c r="G198" s="71">
        <f>SUMIFS(Input!$AA:$AA,Input!$A:$A,$F$1,Input!$E:$E,$F$176,Input!$F:$F,Comparação!F198)</f>
        <v>0</v>
      </c>
      <c r="H198" s="74">
        <f>SUMIFS(Input!$K:$K,Input!$A:$A,$F$1,Input!$E:$E,$F$176,Input!$F:$F,Comparação!F198)</f>
        <v>0</v>
      </c>
      <c r="I198" s="90"/>
      <c r="J198" s="70" t="s">
        <v>187</v>
      </c>
      <c r="K198" s="71">
        <f>SUMIFS(Input!$AA:$AA,Input!$A:$A,$J$1,Input!$E:$E,Comparação!$J$176,Input!$F:$F,Comparação!J198)</f>
        <v>0</v>
      </c>
      <c r="L198" s="74">
        <f>SUMIFS(Input!$K:$K,Input!$A:$A,$J$1,Input!$E:$E,$J$176,Input!$F:$F,Comparação!J198)</f>
        <v>0</v>
      </c>
      <c r="M198" s="90"/>
      <c r="N198" s="70" t="s">
        <v>187</v>
      </c>
      <c r="O198" s="71">
        <f>SUMIFS(Input!$AA:$AA,Input!$A:$A,$N$1,Input!$E:$E,$N$176,Input!$F:$F,Comparação!N198)</f>
        <v>0</v>
      </c>
      <c r="P198" s="74">
        <f>SUMIFS(Input!$K:$K,Input!$A:$A,$N$1,Input!$E:$E,$N$176,Input!$F:$F,Comparação!N198)</f>
        <v>0</v>
      </c>
      <c r="Q198" s="90"/>
      <c r="R198" s="70" t="s">
        <v>187</v>
      </c>
      <c r="S198" s="71">
        <f>SUMIFS(Input!$AA:$AA,Input!$A:$A,$R$1,Input!$E:$E,Comparação!$R$176,Input!$F:$F,Comparação!R198)</f>
        <v>0</v>
      </c>
      <c r="T198" s="74">
        <f>SUMIFS(Input!$K:$K,Input!$A:$A,$R$1,Input!$E:$E,$R$176,Input!$F:$F,Comparação!R198)</f>
        <v>0</v>
      </c>
      <c r="U198" s="90"/>
      <c r="V198" s="70" t="s">
        <v>187</v>
      </c>
      <c r="W198" s="106"/>
      <c r="X198" s="107"/>
      <c r="Y198" s="90"/>
      <c r="Z198" s="70" t="s">
        <v>187</v>
      </c>
      <c r="AA198" s="106"/>
      <c r="AB198" s="107"/>
      <c r="AC198" s="90"/>
      <c r="AD198" s="70" t="s">
        <v>187</v>
      </c>
      <c r="AE198" s="106"/>
      <c r="AF198" s="107"/>
      <c r="AG198" s="90"/>
      <c r="AH198" s="70" t="s">
        <v>187</v>
      </c>
      <c r="AI198" s="106"/>
      <c r="AJ198" s="107"/>
      <c r="AK198" s="90"/>
      <c r="AL198" s="70" t="s">
        <v>187</v>
      </c>
      <c r="AM198" s="106"/>
      <c r="AN198" s="107"/>
      <c r="AO198" s="90"/>
      <c r="AP198" s="70" t="s">
        <v>187</v>
      </c>
      <c r="AQ198" s="106"/>
      <c r="AR198" s="107"/>
      <c r="AS198" s="90"/>
      <c r="AT198" s="70" t="s">
        <v>187</v>
      </c>
      <c r="AU198" s="106"/>
      <c r="AV198" s="107"/>
      <c r="AW198" s="90"/>
      <c r="AY198" s="105"/>
      <c r="AZ198" s="75"/>
      <c r="BA198" s="68"/>
      <c r="BB198" s="68"/>
      <c r="BC198" s="69"/>
    </row>
    <row r="199" spans="2:55" ht="15" hidden="1" outlineLevel="1" thickBot="1" x14ac:dyDescent="0.35">
      <c r="B199" s="70" t="s">
        <v>43</v>
      </c>
      <c r="C199" s="71">
        <f>SUMIFS(Input!$AA:$AA,Input!$A:$A,Comparação!$B$1,Input!$E:$E,$B$176,Input!$F:$F,Comparação!B199)</f>
        <v>0</v>
      </c>
      <c r="D199" s="74">
        <f>SUMIFS(Input!$K:$K,Input!$A:$A,Comparação!$B$1,Input!$E:$E,$B$176,Input!$F:$F,B199)</f>
        <v>0</v>
      </c>
      <c r="E199" s="90"/>
      <c r="F199" s="70" t="s">
        <v>43</v>
      </c>
      <c r="G199" s="71">
        <f>SUMIFS(Input!$AA:$AA,Input!$A:$A,$F$1,Input!$E:$E,$F$176,Input!$F:$F,Comparação!F199)</f>
        <v>0</v>
      </c>
      <c r="H199" s="74">
        <f>SUMIFS(Input!$K:$K,Input!$A:$A,$F$1,Input!$E:$E,$F$176,Input!$F:$F,Comparação!F199)</f>
        <v>0</v>
      </c>
      <c r="I199" s="90"/>
      <c r="J199" s="70" t="s">
        <v>43</v>
      </c>
      <c r="K199" s="71">
        <f>SUMIFS(Input!$AA:$AA,Input!$A:$A,$J$1,Input!$E:$E,Comparação!$J$176,Input!$F:$F,Comparação!J199)</f>
        <v>0</v>
      </c>
      <c r="L199" s="74">
        <f>SUMIFS(Input!$K:$K,Input!$A:$A,$J$1,Input!$E:$E,$J$176,Input!$F:$F,Comparação!J199)</f>
        <v>0</v>
      </c>
      <c r="M199" s="90"/>
      <c r="N199" s="70" t="s">
        <v>43</v>
      </c>
      <c r="O199" s="71">
        <f>SUMIFS(Input!$AA:$AA,Input!$A:$A,$N$1,Input!$E:$E,$N$176,Input!$F:$F,Comparação!N199)</f>
        <v>0</v>
      </c>
      <c r="P199" s="74">
        <f>SUMIFS(Input!$K:$K,Input!$A:$A,$N$1,Input!$E:$E,$N$176,Input!$F:$F,Comparação!N199)</f>
        <v>0</v>
      </c>
      <c r="Q199" s="90"/>
      <c r="R199" s="70" t="s">
        <v>43</v>
      </c>
      <c r="S199" s="71">
        <f>SUMIFS(Input!$AA:$AA,Input!$A:$A,$R$1,Input!$E:$E,Comparação!$R$176,Input!$F:$F,Comparação!R199)</f>
        <v>0</v>
      </c>
      <c r="T199" s="74">
        <f>SUMIFS(Input!$K:$K,Input!$A:$A,$R$1,Input!$E:$E,$R$176,Input!$F:$F,Comparação!R199)</f>
        <v>0</v>
      </c>
      <c r="U199" s="90"/>
      <c r="V199" s="70" t="s">
        <v>43</v>
      </c>
      <c r="W199" s="106"/>
      <c r="X199" s="107"/>
      <c r="Y199" s="90"/>
      <c r="Z199" s="70" t="s">
        <v>43</v>
      </c>
      <c r="AA199" s="106"/>
      <c r="AB199" s="107"/>
      <c r="AC199" s="90"/>
      <c r="AD199" s="70" t="s">
        <v>43</v>
      </c>
      <c r="AE199" s="106"/>
      <c r="AF199" s="107"/>
      <c r="AG199" s="90"/>
      <c r="AH199" s="70" t="s">
        <v>43</v>
      </c>
      <c r="AI199" s="106"/>
      <c r="AJ199" s="107"/>
      <c r="AK199" s="90"/>
      <c r="AL199" s="70" t="s">
        <v>43</v>
      </c>
      <c r="AM199" s="106"/>
      <c r="AN199" s="107"/>
      <c r="AO199" s="90"/>
      <c r="AP199" s="70" t="s">
        <v>43</v>
      </c>
      <c r="AQ199" s="106"/>
      <c r="AR199" s="107"/>
      <c r="AS199" s="90"/>
      <c r="AT199" s="70" t="s">
        <v>43</v>
      </c>
      <c r="AU199" s="106"/>
      <c r="AV199" s="107"/>
      <c r="AW199" s="90"/>
      <c r="AY199" s="105"/>
      <c r="AZ199" s="75"/>
      <c r="BA199" s="68"/>
      <c r="BB199" s="68"/>
      <c r="BC199" s="69"/>
    </row>
    <row r="200" spans="2:55" ht="15" hidden="1" outlineLevel="1" thickBot="1" x14ac:dyDescent="0.35">
      <c r="B200" s="70" t="s">
        <v>38</v>
      </c>
      <c r="C200" s="71">
        <f>SUMIFS(Input!$AA:$AA,Input!$A:$A,Comparação!$B$1,Input!$E:$E,$B$176,Input!$F:$F,Comparação!B200)</f>
        <v>0</v>
      </c>
      <c r="D200" s="74">
        <f>SUMIFS(Input!$K:$K,Input!$A:$A,Comparação!$B$1,Input!$E:$E,$B$176,Input!$F:$F,B200)</f>
        <v>0</v>
      </c>
      <c r="E200" s="90"/>
      <c r="F200" s="70" t="s">
        <v>38</v>
      </c>
      <c r="G200" s="71">
        <f>SUMIFS(Input!$AA:$AA,Input!$A:$A,$F$1,Input!$E:$E,$F$176,Input!$F:$F,Comparação!F200)</f>
        <v>0</v>
      </c>
      <c r="H200" s="74">
        <f>SUMIFS(Input!$K:$K,Input!$A:$A,$F$1,Input!$E:$E,$F$176,Input!$F:$F,Comparação!F200)</f>
        <v>0</v>
      </c>
      <c r="I200" s="90"/>
      <c r="J200" s="70" t="s">
        <v>38</v>
      </c>
      <c r="K200" s="71">
        <f>SUMIFS(Input!$AA:$AA,Input!$A:$A,$J$1,Input!$E:$E,Comparação!$J$176,Input!$F:$F,Comparação!J200)</f>
        <v>0</v>
      </c>
      <c r="L200" s="74">
        <f>SUMIFS(Input!$K:$K,Input!$A:$A,$J$1,Input!$E:$E,$J$176,Input!$F:$F,Comparação!J200)</f>
        <v>0</v>
      </c>
      <c r="M200" s="90"/>
      <c r="N200" s="70" t="s">
        <v>38</v>
      </c>
      <c r="O200" s="71">
        <f>SUMIFS(Input!$AA:$AA,Input!$A:$A,$N$1,Input!$E:$E,$N$176,Input!$F:$F,Comparação!N200)</f>
        <v>0</v>
      </c>
      <c r="P200" s="74">
        <f>SUMIFS(Input!$K:$K,Input!$A:$A,$N$1,Input!$E:$E,$N$176,Input!$F:$F,Comparação!N200)</f>
        <v>0</v>
      </c>
      <c r="Q200" s="90"/>
      <c r="R200" s="70" t="s">
        <v>38</v>
      </c>
      <c r="S200" s="71">
        <f>SUMIFS(Input!$AA:$AA,Input!$A:$A,$R$1,Input!$E:$E,Comparação!$R$176,Input!$F:$F,Comparação!R200)</f>
        <v>0</v>
      </c>
      <c r="T200" s="74">
        <f>SUMIFS(Input!$K:$K,Input!$A:$A,$R$1,Input!$E:$E,$R$176,Input!$F:$F,Comparação!R200)</f>
        <v>0</v>
      </c>
      <c r="U200" s="90"/>
      <c r="V200" s="70" t="s">
        <v>38</v>
      </c>
      <c r="W200" s="106"/>
      <c r="X200" s="107"/>
      <c r="Y200" s="90"/>
      <c r="Z200" s="70" t="s">
        <v>38</v>
      </c>
      <c r="AA200" s="106"/>
      <c r="AB200" s="107"/>
      <c r="AC200" s="90"/>
      <c r="AD200" s="70" t="s">
        <v>38</v>
      </c>
      <c r="AE200" s="106"/>
      <c r="AF200" s="107"/>
      <c r="AG200" s="90"/>
      <c r="AH200" s="70" t="s">
        <v>38</v>
      </c>
      <c r="AI200" s="106"/>
      <c r="AJ200" s="107"/>
      <c r="AK200" s="90"/>
      <c r="AL200" s="70" t="s">
        <v>38</v>
      </c>
      <c r="AM200" s="106"/>
      <c r="AN200" s="107"/>
      <c r="AO200" s="90"/>
      <c r="AP200" s="70" t="s">
        <v>38</v>
      </c>
      <c r="AQ200" s="106"/>
      <c r="AR200" s="107"/>
      <c r="AS200" s="90"/>
      <c r="AT200" s="70" t="s">
        <v>38</v>
      </c>
      <c r="AU200" s="106"/>
      <c r="AV200" s="107"/>
      <c r="AW200" s="90"/>
      <c r="AY200" s="105"/>
      <c r="AZ200" s="75"/>
      <c r="BA200" s="68"/>
      <c r="BB200" s="68"/>
      <c r="BC200" s="69"/>
    </row>
    <row r="201" spans="2:55" ht="15" hidden="1" outlineLevel="1" thickBot="1" x14ac:dyDescent="0.35">
      <c r="B201" s="70" t="s">
        <v>52</v>
      </c>
      <c r="C201" s="71">
        <f>SUMIFS(Input!$AA:$AA,Input!$A:$A,Comparação!$B$1,Input!$E:$E,$B$176,Input!$F:$F,Comparação!B201)</f>
        <v>0</v>
      </c>
      <c r="D201" s="74">
        <f>SUMIFS(Input!$K:$K,Input!$A:$A,Comparação!$B$1,Input!$E:$E,$B$176,Input!$F:$F,B201)</f>
        <v>0</v>
      </c>
      <c r="E201" s="90"/>
      <c r="F201" s="70" t="s">
        <v>52</v>
      </c>
      <c r="G201" s="71">
        <f>SUMIFS(Input!$AA:$AA,Input!$A:$A,$F$1,Input!$E:$E,$F$176,Input!$F:$F,Comparação!F201)</f>
        <v>0</v>
      </c>
      <c r="H201" s="74">
        <f>SUMIFS(Input!$K:$K,Input!$A:$A,$F$1,Input!$E:$E,$F$176,Input!$F:$F,Comparação!F201)</f>
        <v>0</v>
      </c>
      <c r="I201" s="90"/>
      <c r="J201" s="70" t="s">
        <v>52</v>
      </c>
      <c r="K201" s="71">
        <f>SUMIFS(Input!$AA:$AA,Input!$A:$A,$J$1,Input!$E:$E,Comparação!$J$176,Input!$F:$F,Comparação!J201)</f>
        <v>0</v>
      </c>
      <c r="L201" s="74">
        <f>SUMIFS(Input!$K:$K,Input!$A:$A,$J$1,Input!$E:$E,$J$176,Input!$F:$F,Comparação!J201)</f>
        <v>0</v>
      </c>
      <c r="M201" s="90"/>
      <c r="N201" s="70" t="s">
        <v>52</v>
      </c>
      <c r="O201" s="71">
        <f>SUMIFS(Input!$AA:$AA,Input!$A:$A,$N$1,Input!$E:$E,$N$176,Input!$F:$F,Comparação!N201)</f>
        <v>0</v>
      </c>
      <c r="P201" s="74">
        <f>SUMIFS(Input!$K:$K,Input!$A:$A,$N$1,Input!$E:$E,$N$176,Input!$F:$F,Comparação!N201)</f>
        <v>0</v>
      </c>
      <c r="Q201" s="90"/>
      <c r="R201" s="70" t="s">
        <v>52</v>
      </c>
      <c r="S201" s="71">
        <f>SUMIFS(Input!$AA:$AA,Input!$A:$A,$R$1,Input!$E:$E,Comparação!$R$176,Input!$F:$F,Comparação!R201)</f>
        <v>0</v>
      </c>
      <c r="T201" s="74">
        <f>SUMIFS(Input!$K:$K,Input!$A:$A,$R$1,Input!$E:$E,$R$176,Input!$F:$F,Comparação!R201)</f>
        <v>0</v>
      </c>
      <c r="U201" s="90"/>
      <c r="V201" s="70" t="s">
        <v>52</v>
      </c>
      <c r="W201" s="106"/>
      <c r="X201" s="107"/>
      <c r="Y201" s="90"/>
      <c r="Z201" s="70" t="s">
        <v>52</v>
      </c>
      <c r="AA201" s="106"/>
      <c r="AB201" s="107"/>
      <c r="AC201" s="90"/>
      <c r="AD201" s="70" t="s">
        <v>52</v>
      </c>
      <c r="AE201" s="106"/>
      <c r="AF201" s="107"/>
      <c r="AG201" s="90"/>
      <c r="AH201" s="70" t="s">
        <v>52</v>
      </c>
      <c r="AI201" s="106"/>
      <c r="AJ201" s="107"/>
      <c r="AK201" s="90"/>
      <c r="AL201" s="70" t="s">
        <v>52</v>
      </c>
      <c r="AM201" s="106"/>
      <c r="AN201" s="107"/>
      <c r="AO201" s="90"/>
      <c r="AP201" s="70" t="s">
        <v>52</v>
      </c>
      <c r="AQ201" s="106"/>
      <c r="AR201" s="107"/>
      <c r="AS201" s="90"/>
      <c r="AT201" s="70" t="s">
        <v>52</v>
      </c>
      <c r="AU201" s="106"/>
      <c r="AV201" s="107"/>
      <c r="AW201" s="90"/>
      <c r="AY201" s="105"/>
      <c r="AZ201" s="75"/>
      <c r="BA201" s="68"/>
      <c r="BB201" s="68"/>
      <c r="BC201" s="69"/>
    </row>
    <row r="202" spans="2:55" ht="15" hidden="1" outlineLevel="1" thickBot="1" x14ac:dyDescent="0.35">
      <c r="B202" s="70" t="s">
        <v>23</v>
      </c>
      <c r="C202" s="71">
        <f>SUMIFS(Input!$AA:$AA,Input!$A:$A,Comparação!$B$1,Input!$E:$E,$B$176,Input!$F:$F,Comparação!B202)</f>
        <v>0</v>
      </c>
      <c r="D202" s="74">
        <f>SUMIFS(Input!$K:$K,Input!$A:$A,Comparação!$B$1,Input!$E:$E,$B$176,Input!$F:$F,B202)</f>
        <v>0</v>
      </c>
      <c r="E202" s="90"/>
      <c r="F202" s="70" t="s">
        <v>23</v>
      </c>
      <c r="G202" s="71">
        <f>SUMIFS(Input!$AA:$AA,Input!$A:$A,$F$1,Input!$E:$E,$F$176,Input!$F:$F,Comparação!F202)</f>
        <v>0</v>
      </c>
      <c r="H202" s="74">
        <f>SUMIFS(Input!$K:$K,Input!$A:$A,$F$1,Input!$E:$E,$F$176,Input!$F:$F,Comparação!F202)</f>
        <v>0</v>
      </c>
      <c r="I202" s="90"/>
      <c r="J202" s="70" t="s">
        <v>23</v>
      </c>
      <c r="K202" s="71">
        <f>SUMIFS(Input!$AA:$AA,Input!$A:$A,$J$1,Input!$E:$E,Comparação!$J$176,Input!$F:$F,Comparação!J202)</f>
        <v>0</v>
      </c>
      <c r="L202" s="74">
        <f>SUMIFS(Input!$K:$K,Input!$A:$A,$J$1,Input!$E:$E,$J$176,Input!$F:$F,Comparação!J202)</f>
        <v>0</v>
      </c>
      <c r="M202" s="90"/>
      <c r="N202" s="70" t="s">
        <v>23</v>
      </c>
      <c r="O202" s="71">
        <f>SUMIFS(Input!$AA:$AA,Input!$A:$A,$N$1,Input!$E:$E,$N$176,Input!$F:$F,Comparação!N202)</f>
        <v>0</v>
      </c>
      <c r="P202" s="74">
        <f>SUMIFS(Input!$K:$K,Input!$A:$A,$N$1,Input!$E:$E,$N$176,Input!$F:$F,Comparação!N202)</f>
        <v>0</v>
      </c>
      <c r="Q202" s="90"/>
      <c r="R202" s="70" t="s">
        <v>23</v>
      </c>
      <c r="S202" s="71">
        <f>SUMIFS(Input!$AA:$AA,Input!$A:$A,$R$1,Input!$E:$E,Comparação!$R$176,Input!$F:$F,Comparação!R202)</f>
        <v>0</v>
      </c>
      <c r="T202" s="74">
        <f>SUMIFS(Input!$K:$K,Input!$A:$A,$R$1,Input!$E:$E,$R$176,Input!$F:$F,Comparação!R202)</f>
        <v>0</v>
      </c>
      <c r="U202" s="90"/>
      <c r="V202" s="70" t="s">
        <v>23</v>
      </c>
      <c r="W202" s="106"/>
      <c r="X202" s="107"/>
      <c r="Y202" s="90"/>
      <c r="Z202" s="70" t="s">
        <v>23</v>
      </c>
      <c r="AA202" s="106"/>
      <c r="AB202" s="107"/>
      <c r="AC202" s="90"/>
      <c r="AD202" s="70" t="s">
        <v>23</v>
      </c>
      <c r="AE202" s="106"/>
      <c r="AF202" s="107"/>
      <c r="AG202" s="90"/>
      <c r="AH202" s="70" t="s">
        <v>23</v>
      </c>
      <c r="AI202" s="106"/>
      <c r="AJ202" s="107"/>
      <c r="AK202" s="90"/>
      <c r="AL202" s="70" t="s">
        <v>23</v>
      </c>
      <c r="AM202" s="106"/>
      <c r="AN202" s="107"/>
      <c r="AO202" s="90"/>
      <c r="AP202" s="70" t="s">
        <v>23</v>
      </c>
      <c r="AQ202" s="106"/>
      <c r="AR202" s="107"/>
      <c r="AS202" s="90"/>
      <c r="AT202" s="70" t="s">
        <v>23</v>
      </c>
      <c r="AU202" s="106"/>
      <c r="AV202" s="107"/>
      <c r="AW202" s="90"/>
      <c r="AY202" s="105"/>
      <c r="AZ202" s="75"/>
      <c r="BA202" s="68"/>
      <c r="BB202" s="68"/>
      <c r="BC202" s="69"/>
    </row>
    <row r="203" spans="2:55" ht="15" hidden="1" outlineLevel="1" thickBot="1" x14ac:dyDescent="0.35">
      <c r="B203" s="70" t="s">
        <v>24</v>
      </c>
      <c r="C203" s="71">
        <f>SUMIFS(Input!$AA:$AA,Input!$A:$A,Comparação!$B$1,Input!$E:$E,$B$176,Input!$F:$F,Comparação!B203)</f>
        <v>0</v>
      </c>
      <c r="D203" s="74">
        <f>SUMIFS(Input!$K:$K,Input!$A:$A,Comparação!$B$1,Input!$E:$E,$B$176,Input!$F:$F,B203)</f>
        <v>0</v>
      </c>
      <c r="E203" s="90"/>
      <c r="F203" s="70" t="s">
        <v>24</v>
      </c>
      <c r="G203" s="71">
        <f>SUMIFS(Input!$AA:$AA,Input!$A:$A,$F$1,Input!$E:$E,$F$176,Input!$F:$F,Comparação!F203)</f>
        <v>0</v>
      </c>
      <c r="H203" s="74">
        <f>SUMIFS(Input!$K:$K,Input!$A:$A,$F$1,Input!$E:$E,$F$176,Input!$F:$F,Comparação!F203)</f>
        <v>0</v>
      </c>
      <c r="I203" s="90"/>
      <c r="J203" s="70" t="s">
        <v>24</v>
      </c>
      <c r="K203" s="71">
        <f>SUMIFS(Input!$AA:$AA,Input!$A:$A,$J$1,Input!$E:$E,Comparação!$J$176,Input!$F:$F,Comparação!J203)</f>
        <v>0</v>
      </c>
      <c r="L203" s="74">
        <f>SUMIFS(Input!$K:$K,Input!$A:$A,$J$1,Input!$E:$E,$J$176,Input!$F:$F,Comparação!J203)</f>
        <v>0</v>
      </c>
      <c r="M203" s="90"/>
      <c r="N203" s="70" t="s">
        <v>24</v>
      </c>
      <c r="O203" s="71">
        <f>SUMIFS(Input!$AA:$AA,Input!$A:$A,$N$1,Input!$E:$E,$N$176,Input!$F:$F,Comparação!N203)</f>
        <v>0</v>
      </c>
      <c r="P203" s="74">
        <f>SUMIFS(Input!$K:$K,Input!$A:$A,$N$1,Input!$E:$E,$N$176,Input!$F:$F,Comparação!N203)</f>
        <v>0</v>
      </c>
      <c r="Q203" s="90"/>
      <c r="R203" s="70" t="s">
        <v>24</v>
      </c>
      <c r="S203" s="71">
        <f>SUMIFS(Input!$AA:$AA,Input!$A:$A,$R$1,Input!$E:$E,Comparação!$R$176,Input!$F:$F,Comparação!R203)</f>
        <v>0</v>
      </c>
      <c r="T203" s="74">
        <f>SUMIFS(Input!$K:$K,Input!$A:$A,$R$1,Input!$E:$E,$R$176,Input!$F:$F,Comparação!R203)</f>
        <v>0</v>
      </c>
      <c r="U203" s="90"/>
      <c r="V203" s="70" t="s">
        <v>24</v>
      </c>
      <c r="W203" s="106"/>
      <c r="X203" s="107"/>
      <c r="Y203" s="90"/>
      <c r="Z203" s="70" t="s">
        <v>24</v>
      </c>
      <c r="AA203" s="106"/>
      <c r="AB203" s="107"/>
      <c r="AC203" s="90"/>
      <c r="AD203" s="70" t="s">
        <v>24</v>
      </c>
      <c r="AE203" s="106"/>
      <c r="AF203" s="107"/>
      <c r="AG203" s="90"/>
      <c r="AH203" s="70" t="s">
        <v>24</v>
      </c>
      <c r="AI203" s="106"/>
      <c r="AJ203" s="107"/>
      <c r="AK203" s="90"/>
      <c r="AL203" s="70" t="s">
        <v>24</v>
      </c>
      <c r="AM203" s="106"/>
      <c r="AN203" s="107"/>
      <c r="AO203" s="90"/>
      <c r="AP203" s="70" t="s">
        <v>24</v>
      </c>
      <c r="AQ203" s="106"/>
      <c r="AR203" s="107"/>
      <c r="AS203" s="90"/>
      <c r="AT203" s="70" t="s">
        <v>24</v>
      </c>
      <c r="AU203" s="106"/>
      <c r="AV203" s="107"/>
      <c r="AW203" s="90"/>
      <c r="AY203" s="105"/>
      <c r="AZ203" s="75"/>
      <c r="BA203" s="68"/>
      <c r="BB203" s="68"/>
      <c r="BC203" s="69"/>
    </row>
    <row r="204" spans="2:55" ht="15" hidden="1" outlineLevel="1" thickBot="1" x14ac:dyDescent="0.35">
      <c r="B204" s="70" t="s">
        <v>40</v>
      </c>
      <c r="C204" s="71">
        <f>SUMIFS(Input!$AA:$AA,Input!$A:$A,Comparação!$B$1,Input!$E:$E,$B$176,Input!$F:$F,Comparação!B204)</f>
        <v>0</v>
      </c>
      <c r="D204" s="74">
        <f>SUMIFS(Input!$K:$K,Input!$A:$A,Comparação!$B$1,Input!$E:$E,$B$176,Input!$F:$F,B204)</f>
        <v>0</v>
      </c>
      <c r="E204" s="90"/>
      <c r="F204" s="70" t="s">
        <v>40</v>
      </c>
      <c r="G204" s="71">
        <f>SUMIFS(Input!$AA:$AA,Input!$A:$A,$F$1,Input!$E:$E,$F$176,Input!$F:$F,Comparação!F204)</f>
        <v>0</v>
      </c>
      <c r="H204" s="74">
        <f>SUMIFS(Input!$K:$K,Input!$A:$A,$F$1,Input!$E:$E,$F$176,Input!$F:$F,Comparação!F204)</f>
        <v>0</v>
      </c>
      <c r="I204" s="90"/>
      <c r="J204" s="70" t="s">
        <v>40</v>
      </c>
      <c r="K204" s="71">
        <f>SUMIFS(Input!$AA:$AA,Input!$A:$A,$J$1,Input!$E:$E,Comparação!$J$176,Input!$F:$F,Comparação!J204)</f>
        <v>0</v>
      </c>
      <c r="L204" s="74">
        <f>SUMIFS(Input!$K:$K,Input!$A:$A,$J$1,Input!$E:$E,$J$176,Input!$F:$F,Comparação!J204)</f>
        <v>0</v>
      </c>
      <c r="M204" s="90"/>
      <c r="N204" s="70" t="s">
        <v>40</v>
      </c>
      <c r="O204" s="71">
        <f>SUMIFS(Input!$AA:$AA,Input!$A:$A,$N$1,Input!$E:$E,$N$176,Input!$F:$F,Comparação!N204)</f>
        <v>0</v>
      </c>
      <c r="P204" s="74">
        <f>SUMIFS(Input!$K:$K,Input!$A:$A,$N$1,Input!$E:$E,$N$176,Input!$F:$F,Comparação!N204)</f>
        <v>0</v>
      </c>
      <c r="Q204" s="90"/>
      <c r="R204" s="70" t="s">
        <v>40</v>
      </c>
      <c r="S204" s="71">
        <f>SUMIFS(Input!$AA:$AA,Input!$A:$A,$R$1,Input!$E:$E,Comparação!$R$176,Input!$F:$F,Comparação!R204)</f>
        <v>0</v>
      </c>
      <c r="T204" s="74">
        <f>SUMIFS(Input!$K:$K,Input!$A:$A,$R$1,Input!$E:$E,$R$176,Input!$F:$F,Comparação!R204)</f>
        <v>0</v>
      </c>
      <c r="U204" s="90"/>
      <c r="V204" s="70" t="s">
        <v>40</v>
      </c>
      <c r="W204" s="106"/>
      <c r="X204" s="107"/>
      <c r="Y204" s="90"/>
      <c r="Z204" s="70" t="s">
        <v>40</v>
      </c>
      <c r="AA204" s="106"/>
      <c r="AB204" s="107"/>
      <c r="AC204" s="90"/>
      <c r="AD204" s="70" t="s">
        <v>40</v>
      </c>
      <c r="AE204" s="106"/>
      <c r="AF204" s="107"/>
      <c r="AG204" s="90"/>
      <c r="AH204" s="70" t="s">
        <v>40</v>
      </c>
      <c r="AI204" s="106"/>
      <c r="AJ204" s="107"/>
      <c r="AK204" s="90"/>
      <c r="AL204" s="70" t="s">
        <v>40</v>
      </c>
      <c r="AM204" s="106"/>
      <c r="AN204" s="107"/>
      <c r="AO204" s="90"/>
      <c r="AP204" s="70" t="s">
        <v>40</v>
      </c>
      <c r="AQ204" s="106"/>
      <c r="AR204" s="107"/>
      <c r="AS204" s="90"/>
      <c r="AT204" s="70" t="s">
        <v>40</v>
      </c>
      <c r="AU204" s="106"/>
      <c r="AV204" s="107"/>
      <c r="AW204" s="90"/>
      <c r="AY204" s="105"/>
      <c r="AZ204" s="75"/>
      <c r="BA204" s="68"/>
      <c r="BB204" s="68"/>
      <c r="BC204" s="69"/>
    </row>
    <row r="205" spans="2:55" ht="15" collapsed="1" thickBot="1" x14ac:dyDescent="0.35">
      <c r="B205" s="91"/>
      <c r="C205" s="92">
        <f>SUM(C2+C31+C60+C89+C118+C147)</f>
        <v>4263</v>
      </c>
      <c r="D205" s="93">
        <f>SUM(D2+D31+D60+D89+D118+D147+D176)</f>
        <v>11740874.700000001</v>
      </c>
      <c r="E205" s="94">
        <f>SUBTOTAL(1,E2,E31,E60,E89,E118,E147)</f>
        <v>3225.0580926170769</v>
      </c>
      <c r="F205" s="91"/>
      <c r="G205" s="92">
        <f>SUM(G2+G31+G60+G89+G118+G147)</f>
        <v>4221</v>
      </c>
      <c r="H205" s="93">
        <f>SUM(H2+H31+H60+H89+H118+H147+H176)</f>
        <v>12372949.91</v>
      </c>
      <c r="I205" s="94">
        <f>SUBTOTAL(1,I2,I31,I60,I89,I118,I147)</f>
        <v>3131.0101542261264</v>
      </c>
      <c r="J205" s="91"/>
      <c r="K205" s="92">
        <f>SUM(K2+K31+K60+K89+K118+K147)</f>
        <v>4168</v>
      </c>
      <c r="L205" s="93">
        <f>SUM(L2+L31+L60+L89+L118+L147+L176)</f>
        <v>11435256.600000001</v>
      </c>
      <c r="M205" s="94">
        <f>SUBTOTAL(1,M2,M31,M60,M118,M147)</f>
        <v>3318.35767355699</v>
      </c>
      <c r="N205" s="91"/>
      <c r="O205" s="92">
        <f>SUM(O2+O31+O60+O89+O118+O147+O176)</f>
        <v>3930</v>
      </c>
      <c r="P205" s="93">
        <f>SUM(P2+P31+P60+P89+P118+P147+P176)</f>
        <v>11736392.34</v>
      </c>
      <c r="Q205" s="94">
        <f>SUBTOTAL(1,Q2,Q31,Q60,Q89,Q118,Q147,Q176)</f>
        <v>3208.2214248753799</v>
      </c>
      <c r="R205" s="109"/>
      <c r="S205" s="92">
        <f>SUM(S2+S31+S60+S89+S118+S147+S176)</f>
        <v>3619</v>
      </c>
      <c r="T205" s="93">
        <f>SUM(T2+T31+T60+T89+T118+T147+T176)</f>
        <v>10849053.439999999</v>
      </c>
      <c r="U205" s="94">
        <f>SUBTOTAL(1,U2,U31,U60,U89,U118,U147,U176)</f>
        <v>3314.9215811279691</v>
      </c>
      <c r="V205" s="109"/>
      <c r="W205" s="110"/>
      <c r="X205" s="80" t="e">
        <f>SUMIFS([1]Input!$M:$M,[1]Input!$A:$A,[1]Comparação!$V$1,[1]Input!$E:$E,[1]Comparação!V176)</f>
        <v>#VALUE!</v>
      </c>
      <c r="Y205" s="87"/>
      <c r="Z205" s="109"/>
      <c r="AA205" s="110"/>
      <c r="AB205" s="80" t="e">
        <f>SUMIFS([1]Input!$M:$M,[1]Input!$A:$A,[1]Comparação!$Z$1,[1]Input!$E:$E,[1]Comparação!Z176)</f>
        <v>#VALUE!</v>
      </c>
      <c r="AC205" s="87"/>
      <c r="AD205" s="109"/>
      <c r="AE205" s="110"/>
      <c r="AF205" s="80" t="e">
        <f>SUMIFS([1]Input!$M:$M,[1]Input!$A:$A,[1]Comparação!$AD$1,[1]Input!$E:$E,[1]Comparação!AD176)</f>
        <v>#VALUE!</v>
      </c>
      <c r="AG205" s="87"/>
      <c r="AH205" s="109"/>
      <c r="AI205" s="110"/>
      <c r="AJ205" s="80" t="e">
        <f>SUMIFS([1]Input!$M:$M,[1]Input!$A:$A,[1]Comparação!$AH$1,[1]Input!$E:$E,[1]Comparação!AH176)</f>
        <v>#VALUE!</v>
      </c>
      <c r="AK205" s="87"/>
      <c r="AL205" s="109"/>
      <c r="AM205" s="110"/>
      <c r="AN205" s="80" t="e">
        <f>SUMIFS([1]Input!$M:$M,[1]Input!$A:$A,[1]Comparação!$AL$1,[1]Input!$E:$E,[1]Comparação!AL176)</f>
        <v>#VALUE!</v>
      </c>
      <c r="AO205" s="87"/>
      <c r="AP205" s="109"/>
      <c r="AQ205" s="110"/>
      <c r="AR205" s="80" t="e">
        <f>SUMIFS([1]Input!$M:$M,[1]Input!$A:$A,[1]Comparação!$AP$1,[1]Input!$E:$E,[1]Comparação!AP176)</f>
        <v>#VALUE!</v>
      </c>
      <c r="AS205" s="87"/>
      <c r="AT205" s="109"/>
      <c r="AU205" s="110"/>
      <c r="AV205" s="80" t="e">
        <f>SUMIFS([1]Input!$M:$M,[1]Input!$A:$A,[1]Comparação!$AT$1,[1]Input!$E:$E,[1]Comparação!AT176)</f>
        <v>#VALUE!</v>
      </c>
      <c r="AW205" s="87"/>
      <c r="AY205" s="86" t="s">
        <v>236</v>
      </c>
      <c r="AZ205" s="95">
        <v>0</v>
      </c>
      <c r="BA205" s="95">
        <v>0</v>
      </c>
      <c r="BB205" s="95">
        <v>0</v>
      </c>
      <c r="BC205" s="69"/>
    </row>
    <row r="206" spans="2:55" x14ac:dyDescent="0.3">
      <c r="E206" s="96">
        <f>D205/C205</f>
        <v>2754.1343420126673</v>
      </c>
      <c r="I206" s="96">
        <f>H205/G205</f>
        <v>2931.2840345889599</v>
      </c>
      <c r="M206" s="96">
        <f>L205/K205</f>
        <v>2743.583637236085</v>
      </c>
      <c r="Q206" s="96">
        <f>P205/O205</f>
        <v>2986.3593740458014</v>
      </c>
      <c r="U206" s="96">
        <f>T205/S205</f>
        <v>2997.8042111080408</v>
      </c>
    </row>
    <row r="208" spans="2:55" x14ac:dyDescent="0.3">
      <c r="AB208" s="45"/>
      <c r="AC208" s="45"/>
      <c r="AF208" s="45"/>
      <c r="AG208" s="45"/>
      <c r="AJ208" s="45"/>
      <c r="AK208" s="45"/>
      <c r="AN208" s="45"/>
      <c r="AO208" s="45"/>
      <c r="AR208" s="45"/>
      <c r="AS208" s="45"/>
      <c r="AV208" s="45"/>
      <c r="AW208" s="45"/>
    </row>
    <row r="209" spans="4:32" x14ac:dyDescent="0.3">
      <c r="D209" s="97"/>
    </row>
    <row r="210" spans="4:32" x14ac:dyDescent="0.3">
      <c r="AB210" s="46"/>
      <c r="AF210" s="46"/>
    </row>
    <row r="211" spans="4:32" x14ac:dyDescent="0.3">
      <c r="AB211" s="46"/>
      <c r="AF211" s="46"/>
    </row>
    <row r="212" spans="4:32" x14ac:dyDescent="0.3">
      <c r="AB212" s="46"/>
      <c r="AF212" s="46"/>
    </row>
    <row r="213" spans="4:32" x14ac:dyDescent="0.3">
      <c r="AB213" s="46"/>
      <c r="AF213" s="46"/>
    </row>
    <row r="214" spans="4:32" x14ac:dyDescent="0.3">
      <c r="AB214" s="46"/>
      <c r="AF214" s="46"/>
    </row>
    <row r="215" spans="4:32" x14ac:dyDescent="0.3">
      <c r="AB215" s="46"/>
      <c r="AF215" s="46"/>
    </row>
    <row r="216" spans="4:32" x14ac:dyDescent="0.3">
      <c r="AB216" s="46"/>
      <c r="AF216" s="46"/>
    </row>
    <row r="219" spans="4:32" x14ac:dyDescent="0.3">
      <c r="J219" s="96"/>
    </row>
    <row r="221" spans="4:32" x14ac:dyDescent="0.3">
      <c r="J221" s="96"/>
    </row>
  </sheetData>
  <autoFilter ref="B1:BC206" xr:uid="{CD78782E-4BCB-4E09-9DF8-E3A9A9BBEEA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842C9-1A93-4FEF-A6E6-F49F3C2C5217}">
  <dimension ref="A1:D27"/>
  <sheetViews>
    <sheetView workbookViewId="0">
      <selection activeCell="B8" sqref="B8"/>
    </sheetView>
  </sheetViews>
  <sheetFormatPr defaultRowHeight="14.4" x14ac:dyDescent="0.3"/>
  <cols>
    <col min="1" max="1" width="5.109375" bestFit="1" customWidth="1"/>
    <col min="2" max="2" width="8.88671875" bestFit="1" customWidth="1"/>
    <col min="4" max="4" width="27.44140625" bestFit="1" customWidth="1"/>
  </cols>
  <sheetData>
    <row r="1" spans="1:4" x14ac:dyDescent="0.3">
      <c r="A1" t="s">
        <v>237</v>
      </c>
      <c r="B1" t="s">
        <v>238</v>
      </c>
      <c r="D1" s="39" t="s">
        <v>31</v>
      </c>
    </row>
    <row r="2" spans="1:4" x14ac:dyDescent="0.3">
      <c r="A2">
        <v>1</v>
      </c>
      <c r="B2" t="s">
        <v>239</v>
      </c>
      <c r="D2" s="39" t="s">
        <v>35</v>
      </c>
    </row>
    <row r="3" spans="1:4" x14ac:dyDescent="0.3">
      <c r="A3">
        <v>2</v>
      </c>
      <c r="B3" t="s">
        <v>13</v>
      </c>
      <c r="D3" s="39" t="s">
        <v>50</v>
      </c>
    </row>
    <row r="4" spans="1:4" x14ac:dyDescent="0.3">
      <c r="A4">
        <v>3</v>
      </c>
      <c r="B4" t="s">
        <v>8</v>
      </c>
      <c r="D4" s="39" t="s">
        <v>42</v>
      </c>
    </row>
    <row r="5" spans="1:4" x14ac:dyDescent="0.3">
      <c r="A5">
        <v>4</v>
      </c>
      <c r="B5" t="s">
        <v>11</v>
      </c>
      <c r="D5" s="39" t="s">
        <v>49</v>
      </c>
    </row>
    <row r="6" spans="1:4" x14ac:dyDescent="0.3">
      <c r="A6">
        <v>5</v>
      </c>
      <c r="B6" t="s">
        <v>10</v>
      </c>
      <c r="D6" s="39" t="s">
        <v>53</v>
      </c>
    </row>
    <row r="7" spans="1:4" x14ac:dyDescent="0.3">
      <c r="A7">
        <v>6</v>
      </c>
      <c r="B7" t="s">
        <v>9</v>
      </c>
      <c r="D7" s="39" t="s">
        <v>27</v>
      </c>
    </row>
    <row r="8" spans="1:4" x14ac:dyDescent="0.3">
      <c r="A8">
        <v>7</v>
      </c>
      <c r="B8" t="s">
        <v>12</v>
      </c>
      <c r="D8" s="39" t="s">
        <v>34</v>
      </c>
    </row>
    <row r="9" spans="1:4" x14ac:dyDescent="0.3">
      <c r="A9">
        <v>8</v>
      </c>
      <c r="B9" t="s">
        <v>240</v>
      </c>
      <c r="D9" s="39" t="s">
        <v>29</v>
      </c>
    </row>
    <row r="10" spans="1:4" x14ac:dyDescent="0.3">
      <c r="D10" s="39" t="s">
        <v>25</v>
      </c>
    </row>
    <row r="11" spans="1:4" x14ac:dyDescent="0.3">
      <c r="D11" s="39" t="s">
        <v>28</v>
      </c>
    </row>
    <row r="12" spans="1:4" x14ac:dyDescent="0.3">
      <c r="D12" s="39" t="s">
        <v>26</v>
      </c>
    </row>
    <row r="13" spans="1:4" x14ac:dyDescent="0.3">
      <c r="D13" s="39" t="s">
        <v>33</v>
      </c>
    </row>
    <row r="14" spans="1:4" x14ac:dyDescent="0.3">
      <c r="D14" s="39" t="s">
        <v>235</v>
      </c>
    </row>
    <row r="15" spans="1:4" x14ac:dyDescent="0.3">
      <c r="D15" s="39" t="s">
        <v>46</v>
      </c>
    </row>
    <row r="16" spans="1:4" x14ac:dyDescent="0.3">
      <c r="D16" s="39" t="s">
        <v>44</v>
      </c>
    </row>
    <row r="17" spans="4:4" x14ac:dyDescent="0.3">
      <c r="D17" s="39" t="s">
        <v>32</v>
      </c>
    </row>
    <row r="18" spans="4:4" x14ac:dyDescent="0.3">
      <c r="D18" s="39" t="s">
        <v>241</v>
      </c>
    </row>
    <row r="19" spans="4:4" x14ac:dyDescent="0.3">
      <c r="D19" s="39" t="s">
        <v>36</v>
      </c>
    </row>
    <row r="20" spans="4:4" x14ac:dyDescent="0.3">
      <c r="D20" s="39" t="s">
        <v>30</v>
      </c>
    </row>
    <row r="21" spans="4:4" x14ac:dyDescent="0.3">
      <c r="D21" s="39" t="s">
        <v>41</v>
      </c>
    </row>
    <row r="22" spans="4:4" x14ac:dyDescent="0.3">
      <c r="D22" s="39" t="s">
        <v>187</v>
      </c>
    </row>
    <row r="23" spans="4:4" x14ac:dyDescent="0.3">
      <c r="D23" s="39" t="s">
        <v>43</v>
      </c>
    </row>
    <row r="24" spans="4:4" x14ac:dyDescent="0.3">
      <c r="D24" s="39" t="s">
        <v>38</v>
      </c>
    </row>
    <row r="25" spans="4:4" x14ac:dyDescent="0.3">
      <c r="D25" s="39" t="s">
        <v>52</v>
      </c>
    </row>
    <row r="26" spans="4:4" x14ac:dyDescent="0.3">
      <c r="D26" s="39" t="s">
        <v>23</v>
      </c>
    </row>
    <row r="27" spans="4:4" x14ac:dyDescent="0.3">
      <c r="D27" s="39" t="s">
        <v>242</v>
      </c>
    </row>
  </sheetData>
  <sortState xmlns:xlrd2="http://schemas.microsoft.com/office/spreadsheetml/2017/richdata2" ref="D2:D102">
    <sortCondition ref="D2:D102"/>
  </sortState>
  <conditionalFormatting sqref="C2:C8">
    <cfRule type="uniqueValues" dxfId="0" priority="6"/>
  </conditionalFormatting>
  <dataValidations count="1">
    <dataValidation type="list" allowBlank="1" showInputMessage="1" showErrorMessage="1" sqref="D1:D27" xr:uid="{FD78CD75-F651-4558-B3B7-1167D5B7EE62}">
      <formula1>ListaClientes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87D7F-B458-41BC-9092-4E223644EB39}">
  <dimension ref="A1:A19"/>
  <sheetViews>
    <sheetView zoomScale="220" zoomScaleNormal="220" workbookViewId="0">
      <selection activeCell="A6" sqref="A6"/>
    </sheetView>
  </sheetViews>
  <sheetFormatPr defaultRowHeight="14.4" x14ac:dyDescent="0.3"/>
  <cols>
    <col min="1" max="1" width="16" style="1" customWidth="1"/>
  </cols>
  <sheetData>
    <row r="1" spans="1:1" x14ac:dyDescent="0.3">
      <c r="A1" s="1" t="s">
        <v>243</v>
      </c>
    </row>
    <row r="2" spans="1:1" x14ac:dyDescent="0.3">
      <c r="A2" s="48">
        <v>46023</v>
      </c>
    </row>
    <row r="3" spans="1:1" x14ac:dyDescent="0.3">
      <c r="A3" s="48">
        <v>46054</v>
      </c>
    </row>
    <row r="4" spans="1:1" x14ac:dyDescent="0.3">
      <c r="A4" s="48">
        <v>46082</v>
      </c>
    </row>
    <row r="5" spans="1:1" x14ac:dyDescent="0.3">
      <c r="A5" s="48">
        <v>46113</v>
      </c>
    </row>
    <row r="6" spans="1:1" x14ac:dyDescent="0.3">
      <c r="A6" s="48">
        <v>46143</v>
      </c>
    </row>
    <row r="7" spans="1:1" x14ac:dyDescent="0.3">
      <c r="A7" s="48">
        <v>46174</v>
      </c>
    </row>
    <row r="8" spans="1:1" x14ac:dyDescent="0.3">
      <c r="A8" s="48">
        <v>46204</v>
      </c>
    </row>
    <row r="9" spans="1:1" x14ac:dyDescent="0.3">
      <c r="A9" s="48">
        <v>46235</v>
      </c>
    </row>
    <row r="10" spans="1:1" x14ac:dyDescent="0.3">
      <c r="A10" s="48">
        <v>46266</v>
      </c>
    </row>
    <row r="11" spans="1:1" x14ac:dyDescent="0.3">
      <c r="A11" s="48">
        <v>46296</v>
      </c>
    </row>
    <row r="12" spans="1:1" x14ac:dyDescent="0.3">
      <c r="A12" s="48">
        <v>46327</v>
      </c>
    </row>
    <row r="13" spans="1:1" x14ac:dyDescent="0.3">
      <c r="A13" s="48">
        <v>46364</v>
      </c>
    </row>
    <row r="14" spans="1:1" x14ac:dyDescent="0.3">
      <c r="A14" s="48"/>
    </row>
    <row r="15" spans="1:1" x14ac:dyDescent="0.3">
      <c r="A15" s="48"/>
    </row>
    <row r="16" spans="1:1" x14ac:dyDescent="0.3">
      <c r="A16" s="48"/>
    </row>
    <row r="17" spans="1:1" x14ac:dyDescent="0.3">
      <c r="A17" s="48"/>
    </row>
    <row r="18" spans="1:1" x14ac:dyDescent="0.3">
      <c r="A18" s="48"/>
    </row>
    <row r="19" spans="1:1" x14ac:dyDescent="0.3">
      <c r="A19" s="48"/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37DB-C22B-438C-AF3C-EA764213789A}">
  <dimension ref="A1:E16"/>
  <sheetViews>
    <sheetView zoomScale="130" zoomScaleNormal="130" workbookViewId="0">
      <selection activeCell="C23" sqref="C23"/>
    </sheetView>
  </sheetViews>
  <sheetFormatPr defaultRowHeight="14.4" x14ac:dyDescent="0.3"/>
  <cols>
    <col min="1" max="1" width="15.109375" style="101" bestFit="1" customWidth="1"/>
    <col min="2" max="2" width="18.44140625" style="101" bestFit="1" customWidth="1"/>
    <col min="3" max="3" width="17.5546875" style="101" customWidth="1"/>
    <col min="4" max="4" width="20.33203125" style="101" customWidth="1"/>
    <col min="5" max="5" width="26.33203125" style="101" bestFit="1" customWidth="1"/>
  </cols>
  <sheetData>
    <row r="1" spans="1:5" x14ac:dyDescent="0.3">
      <c r="A1" s="101" t="s">
        <v>244</v>
      </c>
      <c r="B1" s="101" t="s">
        <v>245</v>
      </c>
      <c r="C1" s="101" t="s">
        <v>246</v>
      </c>
      <c r="D1" s="101" t="s">
        <v>247</v>
      </c>
      <c r="E1" s="101" t="s">
        <v>248</v>
      </c>
    </row>
    <row r="2" spans="1:5" x14ac:dyDescent="0.3">
      <c r="A2" s="104">
        <v>46023</v>
      </c>
      <c r="B2" s="103">
        <f>SUMIF(Input!A:A,WIP!A2,Input!K:K)</f>
        <v>11740874.700000003</v>
      </c>
      <c r="C2" s="103">
        <f>SUMIF(Input!$A:$A,WIP!$A$2,Input!X:X)</f>
        <v>15021.410000000116</v>
      </c>
      <c r="D2" s="103">
        <f>B2-C2</f>
        <v>11725853.290000003</v>
      </c>
      <c r="E2" s="47">
        <f>C2/B2</f>
        <v>1.2794114905254983E-3</v>
      </c>
    </row>
    <row r="3" spans="1:5" x14ac:dyDescent="0.3">
      <c r="A3" s="104">
        <v>46054</v>
      </c>
      <c r="B3" s="103">
        <f>SUMIF(Input!A:A,WIP!A3,Input!K:K)</f>
        <v>12372949.910000002</v>
      </c>
      <c r="C3" s="103">
        <f>SUMIF(Input!$A:$A,WIP!$A$3,Input!X:X)</f>
        <v>89116.728000000148</v>
      </c>
      <c r="D3" s="103">
        <f t="shared" ref="D3:D13" si="0">B3-C3</f>
        <v>12283833.182000002</v>
      </c>
      <c r="E3" s="47">
        <f t="shared" ref="E3:E13" si="1">C3/B3</f>
        <v>7.2025449588197787E-3</v>
      </c>
    </row>
    <row r="4" spans="1:5" x14ac:dyDescent="0.3">
      <c r="A4" s="104">
        <v>46082</v>
      </c>
      <c r="B4" s="103">
        <f>SUMIF(Input!A:A,WIP!A4,Input!K:K)</f>
        <v>11435256.599999996</v>
      </c>
      <c r="C4" s="103">
        <f>SUMIF(Input!$A:$A,WIP!$A$4,Input!X:X)</f>
        <v>189500.12999999977</v>
      </c>
      <c r="D4" s="103">
        <f t="shared" si="0"/>
        <v>11245756.469999997</v>
      </c>
      <c r="E4" s="47">
        <f t="shared" si="1"/>
        <v>1.6571567794989389E-2</v>
      </c>
    </row>
    <row r="5" spans="1:5" x14ac:dyDescent="0.3">
      <c r="A5" s="104">
        <v>46113</v>
      </c>
      <c r="B5" s="103">
        <f>SUMIF(Input!A:A,WIP!A5,Input!K:K)</f>
        <v>11736392.340000005</v>
      </c>
      <c r="C5" s="103">
        <f>SUMIF(Input!$A:$A,WIP!$A$5,Input!X:X)</f>
        <v>578558.99000000011</v>
      </c>
      <c r="D5" s="103">
        <f t="shared" si="0"/>
        <v>11157833.350000005</v>
      </c>
      <c r="E5" s="47">
        <f t="shared" si="1"/>
        <v>4.9296152790338624E-2</v>
      </c>
    </row>
    <row r="6" spans="1:5" x14ac:dyDescent="0.3">
      <c r="A6" s="104">
        <v>46143</v>
      </c>
      <c r="B6" s="103">
        <f>SUMIF(Input!A:A,WIP!A6,Input!K:K)</f>
        <v>10849053.440000003</v>
      </c>
      <c r="C6" s="103">
        <f>SUMIF(Input!$A:$A,WIP!$A$6,Input!X:X)</f>
        <v>2000290.9999999998</v>
      </c>
      <c r="D6" s="103">
        <f t="shared" si="0"/>
        <v>8848762.4400000032</v>
      </c>
      <c r="E6" s="47">
        <f t="shared" si="1"/>
        <v>0.18437470246252186</v>
      </c>
    </row>
    <row r="7" spans="1:5" x14ac:dyDescent="0.3">
      <c r="A7" s="104">
        <v>46174</v>
      </c>
      <c r="B7" s="103">
        <f>SUMIF(Input!A:A,WIP!A7,Input!K:K)</f>
        <v>1669747.0300000003</v>
      </c>
      <c r="C7" s="103">
        <f>SUMIF(Input!$A:$A,WIP!$A$7,Input!X:X)</f>
        <v>1850893.42</v>
      </c>
      <c r="D7" s="103">
        <f t="shared" si="0"/>
        <v>-181146.38999999966</v>
      </c>
      <c r="E7" s="47">
        <f t="shared" si="1"/>
        <v>1.1084873257717367</v>
      </c>
    </row>
    <row r="8" spans="1:5" x14ac:dyDescent="0.3">
      <c r="A8" s="104">
        <v>46204</v>
      </c>
      <c r="B8" s="103">
        <f>SUMIF(Input!A:A,WIP!A8,Input!K:K)</f>
        <v>0</v>
      </c>
      <c r="C8" s="103">
        <f>SUMIF(Input!$A:$A,WIP!$A$8,Input!X:X)</f>
        <v>0</v>
      </c>
      <c r="D8" s="103">
        <f t="shared" si="0"/>
        <v>0</v>
      </c>
      <c r="E8" s="47" t="e">
        <f t="shared" si="1"/>
        <v>#DIV/0!</v>
      </c>
    </row>
    <row r="9" spans="1:5" x14ac:dyDescent="0.3">
      <c r="A9" s="104">
        <v>46235</v>
      </c>
      <c r="B9" s="103">
        <f>SUMIF(Input!A:A,WIP!A9,Input!K:K)</f>
        <v>0</v>
      </c>
      <c r="C9" s="103">
        <f>SUMIF(Input!$A:$A,WIP!$A$9,Input!X:X)</f>
        <v>0</v>
      </c>
      <c r="D9" s="103">
        <f t="shared" si="0"/>
        <v>0</v>
      </c>
      <c r="E9" s="47" t="e">
        <f t="shared" si="1"/>
        <v>#DIV/0!</v>
      </c>
    </row>
    <row r="10" spans="1:5" x14ac:dyDescent="0.3">
      <c r="A10" s="104">
        <v>46266</v>
      </c>
      <c r="B10" s="103">
        <f>SUMIF(Input!A:A,WIP!A10,Input!K:K)</f>
        <v>0</v>
      </c>
      <c r="C10" s="103">
        <f>SUMIF(Input!$A:$A,WIP!$A$10,Input!X:X)</f>
        <v>0</v>
      </c>
      <c r="D10" s="103">
        <f t="shared" si="0"/>
        <v>0</v>
      </c>
      <c r="E10" s="47" t="e">
        <f t="shared" si="1"/>
        <v>#DIV/0!</v>
      </c>
    </row>
    <row r="11" spans="1:5" x14ac:dyDescent="0.3">
      <c r="A11" s="104">
        <v>46296</v>
      </c>
      <c r="B11" s="103">
        <f>SUMIF(Input!A:A,WIP!A11,Input!K:K)</f>
        <v>0</v>
      </c>
      <c r="C11" s="103">
        <f>SUMIF(Input!$A:$A,WIP!$A$11,Input!X:X)</f>
        <v>0</v>
      </c>
      <c r="D11" s="103">
        <f t="shared" si="0"/>
        <v>0</v>
      </c>
      <c r="E11" s="47" t="e">
        <f t="shared" si="1"/>
        <v>#DIV/0!</v>
      </c>
    </row>
    <row r="12" spans="1:5" x14ac:dyDescent="0.3">
      <c r="A12" s="104">
        <v>46327</v>
      </c>
      <c r="B12" s="103">
        <f>SUMIF(Input!A:A,WIP!A12,Input!K:K)</f>
        <v>0</v>
      </c>
      <c r="C12" s="103">
        <f>SUMIF(Input!$A:$A,WIP!$A$12,Input!X:X)</f>
        <v>0</v>
      </c>
      <c r="D12" s="103">
        <f t="shared" si="0"/>
        <v>0</v>
      </c>
      <c r="E12" s="47" t="e">
        <f t="shared" si="1"/>
        <v>#DIV/0!</v>
      </c>
    </row>
    <row r="13" spans="1:5" x14ac:dyDescent="0.3">
      <c r="A13" s="104">
        <v>46357</v>
      </c>
      <c r="B13" s="103">
        <f>SUMIF(Input!A:A,WIP!A13,Input!K:K)</f>
        <v>0</v>
      </c>
      <c r="C13" s="103">
        <f>SUMIF(Input!$A:$A,WIP!$A$13,Input!X:X)</f>
        <v>0</v>
      </c>
      <c r="D13" s="103">
        <f t="shared" si="0"/>
        <v>0</v>
      </c>
      <c r="E13" s="47" t="e">
        <f t="shared" si="1"/>
        <v>#DIV/0!</v>
      </c>
    </row>
    <row r="14" spans="1:5" x14ac:dyDescent="0.3">
      <c r="A14" s="99">
        <v>2026</v>
      </c>
      <c r="B14" s="103">
        <f>SUM(B2:B13)</f>
        <v>59804274.020000011</v>
      </c>
      <c r="C14" s="103">
        <f>SUM(C2:C13)</f>
        <v>4723381.6779999994</v>
      </c>
      <c r="E14" s="47">
        <f>C14/B14</f>
        <v>7.8980670786512427E-2</v>
      </c>
    </row>
    <row r="15" spans="1:5" x14ac:dyDescent="0.3">
      <c r="A15" s="99">
        <v>2025</v>
      </c>
      <c r="B15" s="100">
        <f>[1]WIP!$B$14</f>
        <v>120990584.03500003</v>
      </c>
      <c r="C15" s="100">
        <f>[1]WIP!$C$14</f>
        <v>3.7914560380158946E-11</v>
      </c>
      <c r="E15" s="47">
        <f>C15/B15</f>
        <v>3.1336785984263916E-19</v>
      </c>
    </row>
    <row r="16" spans="1:5" x14ac:dyDescent="0.3">
      <c r="A16" s="102" t="s">
        <v>249</v>
      </c>
      <c r="C16" s="103">
        <f>C14+C15</f>
        <v>4723381.6779999994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3B7E2-E339-431B-BF46-C36F868C46FF}">
  <sheetPr>
    <tabColor theme="4"/>
  </sheetPr>
  <dimension ref="A1:L971"/>
  <sheetViews>
    <sheetView showGridLines="0" topLeftCell="A283" workbookViewId="0">
      <selection activeCell="I122" sqref="I122:I128"/>
    </sheetView>
  </sheetViews>
  <sheetFormatPr defaultRowHeight="14.4" x14ac:dyDescent="0.3"/>
  <cols>
    <col min="1" max="1" width="9.44140625" bestFit="1" customWidth="1"/>
    <col min="2" max="2" width="6" bestFit="1" customWidth="1"/>
    <col min="3" max="3" width="18.5546875" bestFit="1" customWidth="1"/>
    <col min="4" max="4" width="13.5546875" bestFit="1" customWidth="1"/>
    <col min="5" max="5" width="16.5546875" bestFit="1" customWidth="1"/>
    <col min="6" max="6" width="13.5546875" bestFit="1" customWidth="1"/>
    <col min="7" max="7" width="11.44140625" hidden="1" customWidth="1"/>
    <col min="8" max="8" width="10.5546875" hidden="1" customWidth="1"/>
    <col min="9" max="9" width="12" customWidth="1"/>
    <col min="10" max="10" width="12.44140625" customWidth="1"/>
    <col min="11" max="11" width="7.44140625" customWidth="1"/>
    <col min="12" max="12" width="9.44140625" bestFit="1" customWidth="1"/>
    <col min="13" max="13" width="17.44140625" bestFit="1" customWidth="1"/>
    <col min="14" max="14" width="7.5546875" bestFit="1" customWidth="1"/>
    <col min="15" max="15" width="16.5546875" bestFit="1" customWidth="1"/>
    <col min="16" max="16" width="4.5546875" bestFit="1" customWidth="1"/>
    <col min="17" max="17" width="9.44140625" bestFit="1" customWidth="1"/>
    <col min="18" max="18" width="5.44140625" bestFit="1" customWidth="1"/>
    <col min="19" max="19" width="9.5546875" bestFit="1" customWidth="1"/>
    <col min="20" max="20" width="13.5546875" bestFit="1" customWidth="1"/>
    <col min="21" max="21" width="5" bestFit="1" customWidth="1"/>
    <col min="22" max="22" width="9.44140625" bestFit="1" customWidth="1"/>
    <col min="23" max="23" width="13.44140625" bestFit="1" customWidth="1"/>
    <col min="24" max="24" width="11.5546875" bestFit="1" customWidth="1"/>
    <col min="25" max="25" width="7.44140625" bestFit="1" customWidth="1"/>
    <col min="26" max="26" width="10.5546875" bestFit="1" customWidth="1"/>
    <col min="27" max="27" width="10.44140625" bestFit="1" customWidth="1"/>
    <col min="28" max="29" width="11.5546875" bestFit="1" customWidth="1"/>
    <col min="30" max="30" width="18.44140625" bestFit="1" customWidth="1"/>
    <col min="31" max="31" width="7.5546875" bestFit="1" customWidth="1"/>
    <col min="32" max="32" width="21.44140625" bestFit="1" customWidth="1"/>
    <col min="33" max="33" width="9.5546875" bestFit="1" customWidth="1"/>
    <col min="34" max="34" width="16.5546875" bestFit="1" customWidth="1"/>
    <col min="35" max="35" width="22.5546875" bestFit="1" customWidth="1"/>
    <col min="36" max="36" width="6.44140625" bestFit="1" customWidth="1"/>
    <col min="37" max="37" width="12.5546875" bestFit="1" customWidth="1"/>
    <col min="38" max="38" width="13.5546875" bestFit="1" customWidth="1"/>
    <col min="39" max="39" width="28.5546875" bestFit="1" customWidth="1"/>
    <col min="40" max="40" width="8.5546875" bestFit="1" customWidth="1"/>
    <col min="41" max="41" width="7.44140625" bestFit="1" customWidth="1"/>
  </cols>
  <sheetData>
    <row r="1" spans="1:12" x14ac:dyDescent="0.3">
      <c r="A1" t="s">
        <v>64</v>
      </c>
      <c r="B1" t="s">
        <v>65</v>
      </c>
      <c r="C1" t="s">
        <v>22</v>
      </c>
      <c r="D1" t="s">
        <v>250</v>
      </c>
      <c r="E1" t="s">
        <v>67</v>
      </c>
      <c r="F1" t="s">
        <v>251</v>
      </c>
      <c r="G1" t="s">
        <v>69</v>
      </c>
      <c r="H1" t="s">
        <v>70</v>
      </c>
      <c r="I1" t="s">
        <v>61</v>
      </c>
      <c r="J1" t="s">
        <v>252</v>
      </c>
      <c r="K1" t="s">
        <v>253</v>
      </c>
      <c r="L1" t="s">
        <v>254</v>
      </c>
    </row>
    <row r="2" spans="1:12" x14ac:dyDescent="0.3">
      <c r="B2">
        <v>3196</v>
      </c>
      <c r="C2" t="s">
        <v>13</v>
      </c>
      <c r="D2" t="s">
        <v>44</v>
      </c>
      <c r="E2" t="s">
        <v>255</v>
      </c>
      <c r="G2" s="1">
        <v>45627</v>
      </c>
      <c r="H2" s="1">
        <v>45667</v>
      </c>
      <c r="I2" s="2">
        <v>0</v>
      </c>
      <c r="J2" s="1">
        <v>45627</v>
      </c>
      <c r="K2">
        <v>2024</v>
      </c>
      <c r="L2" t="s">
        <v>256</v>
      </c>
    </row>
    <row r="3" spans="1:12" x14ac:dyDescent="0.3">
      <c r="B3">
        <v>3196</v>
      </c>
      <c r="C3" t="s">
        <v>13</v>
      </c>
      <c r="D3" t="s">
        <v>44</v>
      </c>
      <c r="E3" t="s">
        <v>255</v>
      </c>
      <c r="G3" s="1">
        <v>45627</v>
      </c>
      <c r="H3" s="1">
        <v>45667</v>
      </c>
      <c r="I3" s="2">
        <v>0</v>
      </c>
      <c r="J3" s="1">
        <v>45628</v>
      </c>
      <c r="K3">
        <v>2024</v>
      </c>
      <c r="L3" t="s">
        <v>256</v>
      </c>
    </row>
    <row r="4" spans="1:12" x14ac:dyDescent="0.3">
      <c r="B4">
        <v>3196</v>
      </c>
      <c r="C4" t="s">
        <v>13</v>
      </c>
      <c r="D4" t="s">
        <v>44</v>
      </c>
      <c r="E4" t="s">
        <v>255</v>
      </c>
      <c r="G4" s="1">
        <v>45627</v>
      </c>
      <c r="H4" s="1">
        <v>45667</v>
      </c>
      <c r="I4" s="2">
        <v>0</v>
      </c>
      <c r="J4" s="1">
        <v>45629</v>
      </c>
      <c r="K4">
        <v>2024</v>
      </c>
      <c r="L4" t="s">
        <v>256</v>
      </c>
    </row>
    <row r="5" spans="1:12" x14ac:dyDescent="0.3">
      <c r="B5">
        <v>3196</v>
      </c>
      <c r="C5" t="s">
        <v>13</v>
      </c>
      <c r="D5" t="s">
        <v>44</v>
      </c>
      <c r="E5" t="s">
        <v>255</v>
      </c>
      <c r="G5" s="1">
        <v>45627</v>
      </c>
      <c r="H5" s="1">
        <v>45667</v>
      </c>
      <c r="I5" s="2">
        <v>0</v>
      </c>
      <c r="J5" s="1">
        <v>45630</v>
      </c>
      <c r="K5">
        <v>2024</v>
      </c>
      <c r="L5" t="s">
        <v>256</v>
      </c>
    </row>
    <row r="6" spans="1:12" x14ac:dyDescent="0.3">
      <c r="B6">
        <v>3196</v>
      </c>
      <c r="C6" t="s">
        <v>13</v>
      </c>
      <c r="D6" t="s">
        <v>44</v>
      </c>
      <c r="E6" t="s">
        <v>255</v>
      </c>
      <c r="G6" s="1">
        <v>45627</v>
      </c>
      <c r="H6" s="1">
        <v>45667</v>
      </c>
      <c r="I6" s="2">
        <v>0</v>
      </c>
      <c r="J6" s="1">
        <v>45631</v>
      </c>
      <c r="K6">
        <v>2024</v>
      </c>
      <c r="L6" t="s">
        <v>256</v>
      </c>
    </row>
    <row r="7" spans="1:12" x14ac:dyDescent="0.3">
      <c r="B7">
        <v>3196</v>
      </c>
      <c r="C7" t="s">
        <v>13</v>
      </c>
      <c r="D7" t="s">
        <v>44</v>
      </c>
      <c r="E7" t="s">
        <v>255</v>
      </c>
      <c r="G7" s="1">
        <v>45627</v>
      </c>
      <c r="H7" s="1">
        <v>45667</v>
      </c>
      <c r="I7" s="2">
        <v>0</v>
      </c>
      <c r="J7" s="1">
        <v>45632</v>
      </c>
      <c r="K7">
        <v>2024</v>
      </c>
      <c r="L7" t="s">
        <v>256</v>
      </c>
    </row>
    <row r="8" spans="1:12" x14ac:dyDescent="0.3">
      <c r="B8">
        <v>3196</v>
      </c>
      <c r="C8" t="s">
        <v>13</v>
      </c>
      <c r="D8" t="s">
        <v>44</v>
      </c>
      <c r="E8" t="s">
        <v>255</v>
      </c>
      <c r="G8" s="1">
        <v>45627</v>
      </c>
      <c r="H8" s="1">
        <v>45667</v>
      </c>
      <c r="I8" s="2">
        <v>0</v>
      </c>
      <c r="J8" s="1">
        <v>45633</v>
      </c>
      <c r="K8">
        <v>2024</v>
      </c>
      <c r="L8" t="s">
        <v>256</v>
      </c>
    </row>
    <row r="9" spans="1:12" x14ac:dyDescent="0.3">
      <c r="B9">
        <v>3196</v>
      </c>
      <c r="C9" t="s">
        <v>13</v>
      </c>
      <c r="D9" t="s">
        <v>44</v>
      </c>
      <c r="E9" t="s">
        <v>255</v>
      </c>
      <c r="G9" s="1">
        <v>45627</v>
      </c>
      <c r="H9" s="1">
        <v>45667</v>
      </c>
      <c r="I9" s="2">
        <v>0</v>
      </c>
      <c r="J9" s="1">
        <v>45634</v>
      </c>
      <c r="K9">
        <v>2024</v>
      </c>
      <c r="L9" t="s">
        <v>256</v>
      </c>
    </row>
    <row r="10" spans="1:12" x14ac:dyDescent="0.3">
      <c r="B10">
        <v>3196</v>
      </c>
      <c r="C10" t="s">
        <v>13</v>
      </c>
      <c r="D10" t="s">
        <v>44</v>
      </c>
      <c r="E10" t="s">
        <v>255</v>
      </c>
      <c r="G10" s="1">
        <v>45627</v>
      </c>
      <c r="H10" s="1">
        <v>45667</v>
      </c>
      <c r="I10" s="2">
        <v>0</v>
      </c>
      <c r="J10" s="1">
        <v>45635</v>
      </c>
      <c r="K10">
        <v>2024</v>
      </c>
      <c r="L10" t="s">
        <v>256</v>
      </c>
    </row>
    <row r="11" spans="1:12" x14ac:dyDescent="0.3">
      <c r="B11">
        <v>3196</v>
      </c>
      <c r="C11" t="s">
        <v>13</v>
      </c>
      <c r="D11" t="s">
        <v>44</v>
      </c>
      <c r="E11" t="s">
        <v>255</v>
      </c>
      <c r="G11" s="1">
        <v>45627</v>
      </c>
      <c r="H11" s="1">
        <v>45667</v>
      </c>
      <c r="I11" s="2">
        <v>0</v>
      </c>
      <c r="J11" s="1">
        <v>45636</v>
      </c>
      <c r="K11">
        <v>2024</v>
      </c>
      <c r="L11" t="s">
        <v>256</v>
      </c>
    </row>
    <row r="12" spans="1:12" x14ac:dyDescent="0.3">
      <c r="B12">
        <v>3196</v>
      </c>
      <c r="C12" t="s">
        <v>13</v>
      </c>
      <c r="D12" t="s">
        <v>44</v>
      </c>
      <c r="E12" t="s">
        <v>255</v>
      </c>
      <c r="G12" s="1">
        <v>45627</v>
      </c>
      <c r="H12" s="1">
        <v>45667</v>
      </c>
      <c r="I12" s="2">
        <v>0</v>
      </c>
      <c r="J12" s="1">
        <v>45637</v>
      </c>
      <c r="K12">
        <v>2024</v>
      </c>
      <c r="L12" t="s">
        <v>256</v>
      </c>
    </row>
    <row r="13" spans="1:12" x14ac:dyDescent="0.3">
      <c r="B13">
        <v>3196</v>
      </c>
      <c r="C13" t="s">
        <v>13</v>
      </c>
      <c r="D13" t="s">
        <v>44</v>
      </c>
      <c r="E13" t="s">
        <v>255</v>
      </c>
      <c r="G13" s="1">
        <v>45627</v>
      </c>
      <c r="H13" s="1">
        <v>45667</v>
      </c>
      <c r="I13" s="2">
        <v>0</v>
      </c>
      <c r="J13" s="1">
        <v>45638</v>
      </c>
      <c r="K13">
        <v>2024</v>
      </c>
      <c r="L13" t="s">
        <v>256</v>
      </c>
    </row>
    <row r="14" spans="1:12" x14ac:dyDescent="0.3">
      <c r="B14">
        <v>3196</v>
      </c>
      <c r="C14" t="s">
        <v>13</v>
      </c>
      <c r="D14" t="s">
        <v>44</v>
      </c>
      <c r="E14" t="s">
        <v>255</v>
      </c>
      <c r="G14" s="1">
        <v>45627</v>
      </c>
      <c r="H14" s="1">
        <v>45667</v>
      </c>
      <c r="I14" s="2">
        <v>0</v>
      </c>
      <c r="J14" s="1">
        <v>45639</v>
      </c>
      <c r="K14">
        <v>2024</v>
      </c>
      <c r="L14" t="s">
        <v>256</v>
      </c>
    </row>
    <row r="15" spans="1:12" x14ac:dyDescent="0.3">
      <c r="B15">
        <v>3196</v>
      </c>
      <c r="C15" t="s">
        <v>13</v>
      </c>
      <c r="D15" t="s">
        <v>44</v>
      </c>
      <c r="E15" t="s">
        <v>255</v>
      </c>
      <c r="G15" s="1">
        <v>45627</v>
      </c>
      <c r="H15" s="1">
        <v>45667</v>
      </c>
      <c r="I15" s="2">
        <v>0</v>
      </c>
      <c r="J15" s="1">
        <v>45640</v>
      </c>
      <c r="K15">
        <v>2024</v>
      </c>
      <c r="L15" t="s">
        <v>256</v>
      </c>
    </row>
    <row r="16" spans="1:12" x14ac:dyDescent="0.3">
      <c r="B16">
        <v>3196</v>
      </c>
      <c r="C16" t="s">
        <v>13</v>
      </c>
      <c r="D16" t="s">
        <v>44</v>
      </c>
      <c r="E16" t="s">
        <v>255</v>
      </c>
      <c r="G16" s="1">
        <v>45627</v>
      </c>
      <c r="H16" s="1">
        <v>45667</v>
      </c>
      <c r="I16" s="2">
        <v>0</v>
      </c>
      <c r="J16" s="1">
        <v>45641</v>
      </c>
      <c r="K16">
        <v>2024</v>
      </c>
      <c r="L16" t="s">
        <v>256</v>
      </c>
    </row>
    <row r="17" spans="2:12" x14ac:dyDescent="0.3">
      <c r="B17">
        <v>3196</v>
      </c>
      <c r="C17" t="s">
        <v>13</v>
      </c>
      <c r="D17" t="s">
        <v>44</v>
      </c>
      <c r="E17" t="s">
        <v>255</v>
      </c>
      <c r="G17" s="1">
        <v>45627</v>
      </c>
      <c r="H17" s="1">
        <v>45667</v>
      </c>
      <c r="I17" s="2">
        <v>0</v>
      </c>
      <c r="J17" s="1">
        <v>45642</v>
      </c>
      <c r="K17">
        <v>2024</v>
      </c>
      <c r="L17" t="s">
        <v>256</v>
      </c>
    </row>
    <row r="18" spans="2:12" x14ac:dyDescent="0.3">
      <c r="B18">
        <v>3196</v>
      </c>
      <c r="C18" t="s">
        <v>13</v>
      </c>
      <c r="D18" t="s">
        <v>44</v>
      </c>
      <c r="E18" t="s">
        <v>255</v>
      </c>
      <c r="G18" s="1">
        <v>45627</v>
      </c>
      <c r="H18" s="1">
        <v>45667</v>
      </c>
      <c r="I18" s="2">
        <v>0</v>
      </c>
      <c r="J18" s="1">
        <v>45643</v>
      </c>
      <c r="K18">
        <v>2024</v>
      </c>
      <c r="L18" t="s">
        <v>256</v>
      </c>
    </row>
    <row r="19" spans="2:12" x14ac:dyDescent="0.3">
      <c r="B19">
        <v>3196</v>
      </c>
      <c r="C19" t="s">
        <v>13</v>
      </c>
      <c r="D19" t="s">
        <v>44</v>
      </c>
      <c r="E19" t="s">
        <v>255</v>
      </c>
      <c r="G19" s="1">
        <v>45627</v>
      </c>
      <c r="H19" s="1">
        <v>45667</v>
      </c>
      <c r="I19" s="2">
        <v>0</v>
      </c>
      <c r="J19" s="1">
        <v>45644</v>
      </c>
      <c r="K19">
        <v>2024</v>
      </c>
      <c r="L19" t="s">
        <v>256</v>
      </c>
    </row>
    <row r="20" spans="2:12" x14ac:dyDescent="0.3">
      <c r="B20">
        <v>3196</v>
      </c>
      <c r="C20" t="s">
        <v>13</v>
      </c>
      <c r="D20" t="s">
        <v>44</v>
      </c>
      <c r="E20" t="s">
        <v>255</v>
      </c>
      <c r="G20" s="1">
        <v>45627</v>
      </c>
      <c r="H20" s="1">
        <v>45667</v>
      </c>
      <c r="I20" s="2">
        <v>0</v>
      </c>
      <c r="J20" s="1">
        <v>45645</v>
      </c>
      <c r="K20">
        <v>2024</v>
      </c>
      <c r="L20" t="s">
        <v>256</v>
      </c>
    </row>
    <row r="21" spans="2:12" x14ac:dyDescent="0.3">
      <c r="B21">
        <v>3196</v>
      </c>
      <c r="C21" t="s">
        <v>13</v>
      </c>
      <c r="D21" t="s">
        <v>44</v>
      </c>
      <c r="E21" t="s">
        <v>255</v>
      </c>
      <c r="G21" s="1">
        <v>45627</v>
      </c>
      <c r="H21" s="1">
        <v>45667</v>
      </c>
      <c r="I21" s="2">
        <v>0</v>
      </c>
      <c r="J21" s="1">
        <v>45646</v>
      </c>
      <c r="K21">
        <v>2024</v>
      </c>
      <c r="L21" t="s">
        <v>256</v>
      </c>
    </row>
    <row r="22" spans="2:12" x14ac:dyDescent="0.3">
      <c r="B22">
        <v>3196</v>
      </c>
      <c r="C22" t="s">
        <v>13</v>
      </c>
      <c r="D22" t="s">
        <v>44</v>
      </c>
      <c r="E22" t="s">
        <v>255</v>
      </c>
      <c r="G22" s="1">
        <v>45627</v>
      </c>
      <c r="H22" s="1">
        <v>45667</v>
      </c>
      <c r="I22" s="2">
        <v>0</v>
      </c>
      <c r="J22" s="1">
        <v>45647</v>
      </c>
      <c r="K22">
        <v>2024</v>
      </c>
      <c r="L22" t="s">
        <v>256</v>
      </c>
    </row>
    <row r="23" spans="2:12" x14ac:dyDescent="0.3">
      <c r="B23">
        <v>3196</v>
      </c>
      <c r="C23" t="s">
        <v>13</v>
      </c>
      <c r="D23" t="s">
        <v>44</v>
      </c>
      <c r="E23" t="s">
        <v>255</v>
      </c>
      <c r="G23" s="1">
        <v>45627</v>
      </c>
      <c r="H23" s="1">
        <v>45667</v>
      </c>
      <c r="I23" s="2">
        <v>0</v>
      </c>
      <c r="J23" s="1">
        <v>45648</v>
      </c>
      <c r="K23">
        <v>2024</v>
      </c>
      <c r="L23" t="s">
        <v>256</v>
      </c>
    </row>
    <row r="24" spans="2:12" x14ac:dyDescent="0.3">
      <c r="B24">
        <v>3196</v>
      </c>
      <c r="C24" t="s">
        <v>13</v>
      </c>
      <c r="D24" t="s">
        <v>44</v>
      </c>
      <c r="E24" t="s">
        <v>255</v>
      </c>
      <c r="G24" s="1">
        <v>45627</v>
      </c>
      <c r="H24" s="1">
        <v>45667</v>
      </c>
      <c r="I24" s="2">
        <v>0</v>
      </c>
      <c r="J24" s="1">
        <v>45649</v>
      </c>
      <c r="K24">
        <v>2024</v>
      </c>
      <c r="L24" t="s">
        <v>256</v>
      </c>
    </row>
    <row r="25" spans="2:12" x14ac:dyDescent="0.3">
      <c r="B25">
        <v>3196</v>
      </c>
      <c r="C25" t="s">
        <v>13</v>
      </c>
      <c r="D25" t="s">
        <v>44</v>
      </c>
      <c r="E25" t="s">
        <v>255</v>
      </c>
      <c r="G25" s="1">
        <v>45627</v>
      </c>
      <c r="H25" s="1">
        <v>45667</v>
      </c>
      <c r="I25" s="2">
        <v>0</v>
      </c>
      <c r="J25" s="1">
        <v>45650</v>
      </c>
      <c r="K25">
        <v>2024</v>
      </c>
      <c r="L25" t="s">
        <v>256</v>
      </c>
    </row>
    <row r="26" spans="2:12" x14ac:dyDescent="0.3">
      <c r="B26">
        <v>3196</v>
      </c>
      <c r="C26" t="s">
        <v>13</v>
      </c>
      <c r="D26" t="s">
        <v>44</v>
      </c>
      <c r="E26" t="s">
        <v>255</v>
      </c>
      <c r="G26" s="1">
        <v>45627</v>
      </c>
      <c r="H26" s="1">
        <v>45667</v>
      </c>
      <c r="I26" s="2">
        <v>0</v>
      </c>
      <c r="J26" s="1">
        <v>45651</v>
      </c>
      <c r="K26">
        <v>2024</v>
      </c>
      <c r="L26" t="s">
        <v>256</v>
      </c>
    </row>
    <row r="27" spans="2:12" x14ac:dyDescent="0.3">
      <c r="B27">
        <v>3196</v>
      </c>
      <c r="C27" t="s">
        <v>13</v>
      </c>
      <c r="D27" t="s">
        <v>44</v>
      </c>
      <c r="E27" t="s">
        <v>255</v>
      </c>
      <c r="G27" s="1">
        <v>45627</v>
      </c>
      <c r="H27" s="1">
        <v>45667</v>
      </c>
      <c r="I27" s="2">
        <v>0</v>
      </c>
      <c r="J27" s="1">
        <v>45652</v>
      </c>
      <c r="K27">
        <v>2024</v>
      </c>
      <c r="L27" t="s">
        <v>256</v>
      </c>
    </row>
    <row r="28" spans="2:12" x14ac:dyDescent="0.3">
      <c r="B28">
        <v>3196</v>
      </c>
      <c r="C28" t="s">
        <v>13</v>
      </c>
      <c r="D28" t="s">
        <v>44</v>
      </c>
      <c r="E28" t="s">
        <v>255</v>
      </c>
      <c r="G28" s="1">
        <v>45627</v>
      </c>
      <c r="H28" s="1">
        <v>45667</v>
      </c>
      <c r="I28" s="2">
        <v>0</v>
      </c>
      <c r="J28" s="1">
        <v>45653</v>
      </c>
      <c r="K28">
        <v>2024</v>
      </c>
      <c r="L28" t="s">
        <v>256</v>
      </c>
    </row>
    <row r="29" spans="2:12" x14ac:dyDescent="0.3">
      <c r="B29">
        <v>3196</v>
      </c>
      <c r="C29" t="s">
        <v>13</v>
      </c>
      <c r="D29" t="s">
        <v>44</v>
      </c>
      <c r="E29" t="s">
        <v>255</v>
      </c>
      <c r="G29" s="1">
        <v>45627</v>
      </c>
      <c r="H29" s="1">
        <v>45667</v>
      </c>
      <c r="I29" s="2">
        <v>0</v>
      </c>
      <c r="J29" s="1">
        <v>45654</v>
      </c>
      <c r="K29">
        <v>2024</v>
      </c>
      <c r="L29" t="s">
        <v>256</v>
      </c>
    </row>
    <row r="30" spans="2:12" x14ac:dyDescent="0.3">
      <c r="B30">
        <v>3196</v>
      </c>
      <c r="C30" t="s">
        <v>13</v>
      </c>
      <c r="D30" t="s">
        <v>44</v>
      </c>
      <c r="E30" t="s">
        <v>255</v>
      </c>
      <c r="G30" s="1">
        <v>45627</v>
      </c>
      <c r="H30" s="1">
        <v>45667</v>
      </c>
      <c r="I30" s="2">
        <v>0</v>
      </c>
      <c r="J30" s="1">
        <v>45655</v>
      </c>
      <c r="K30">
        <v>2024</v>
      </c>
      <c r="L30" t="s">
        <v>256</v>
      </c>
    </row>
    <row r="31" spans="2:12" x14ac:dyDescent="0.3">
      <c r="B31">
        <v>3196</v>
      </c>
      <c r="C31" t="s">
        <v>13</v>
      </c>
      <c r="D31" t="s">
        <v>44</v>
      </c>
      <c r="E31" t="s">
        <v>255</v>
      </c>
      <c r="G31" s="1">
        <v>45627</v>
      </c>
      <c r="H31" s="1">
        <v>45667</v>
      </c>
      <c r="I31" s="2">
        <v>0</v>
      </c>
      <c r="J31" s="1">
        <v>45656</v>
      </c>
      <c r="K31">
        <v>2024</v>
      </c>
      <c r="L31" t="s">
        <v>256</v>
      </c>
    </row>
    <row r="32" spans="2:12" x14ac:dyDescent="0.3">
      <c r="B32">
        <v>3196</v>
      </c>
      <c r="C32" t="s">
        <v>13</v>
      </c>
      <c r="D32" t="s">
        <v>44</v>
      </c>
      <c r="E32" t="s">
        <v>255</v>
      </c>
      <c r="G32" s="1">
        <v>45627</v>
      </c>
      <c r="H32" s="1">
        <v>45667</v>
      </c>
      <c r="I32" s="2">
        <v>0</v>
      </c>
      <c r="J32" s="1">
        <v>45657</v>
      </c>
      <c r="K32">
        <v>2024</v>
      </c>
      <c r="L32" t="s">
        <v>256</v>
      </c>
    </row>
    <row r="33" spans="2:12" x14ac:dyDescent="0.3">
      <c r="B33">
        <v>3196</v>
      </c>
      <c r="C33" t="s">
        <v>13</v>
      </c>
      <c r="D33" t="s">
        <v>44</v>
      </c>
      <c r="E33" t="s">
        <v>255</v>
      </c>
      <c r="G33" s="1">
        <v>45627</v>
      </c>
      <c r="H33" s="1">
        <v>45667</v>
      </c>
      <c r="I33" s="2">
        <v>0</v>
      </c>
      <c r="J33" s="1">
        <v>45658</v>
      </c>
      <c r="K33">
        <v>2025</v>
      </c>
      <c r="L33" t="s">
        <v>257</v>
      </c>
    </row>
    <row r="34" spans="2:12" x14ac:dyDescent="0.3">
      <c r="B34">
        <v>3196</v>
      </c>
      <c r="C34" t="s">
        <v>13</v>
      </c>
      <c r="D34" t="s">
        <v>44</v>
      </c>
      <c r="E34" t="s">
        <v>255</v>
      </c>
      <c r="G34" s="1">
        <v>45627</v>
      </c>
      <c r="H34" s="1">
        <v>45667</v>
      </c>
      <c r="I34" s="2">
        <v>0</v>
      </c>
      <c r="J34" s="1">
        <v>45659</v>
      </c>
      <c r="K34">
        <v>2025</v>
      </c>
      <c r="L34" t="s">
        <v>257</v>
      </c>
    </row>
    <row r="35" spans="2:12" x14ac:dyDescent="0.3">
      <c r="B35">
        <v>3196</v>
      </c>
      <c r="C35" t="s">
        <v>13</v>
      </c>
      <c r="D35" t="s">
        <v>44</v>
      </c>
      <c r="E35" t="s">
        <v>255</v>
      </c>
      <c r="G35" s="1">
        <v>45627</v>
      </c>
      <c r="H35" s="1">
        <v>45667</v>
      </c>
      <c r="I35" s="2">
        <v>0</v>
      </c>
      <c r="J35" s="1">
        <v>45660</v>
      </c>
      <c r="K35">
        <v>2025</v>
      </c>
      <c r="L35" t="s">
        <v>257</v>
      </c>
    </row>
    <row r="36" spans="2:12" x14ac:dyDescent="0.3">
      <c r="B36">
        <v>3196</v>
      </c>
      <c r="C36" t="s">
        <v>13</v>
      </c>
      <c r="D36" t="s">
        <v>44</v>
      </c>
      <c r="E36" t="s">
        <v>255</v>
      </c>
      <c r="G36" s="1">
        <v>45627</v>
      </c>
      <c r="H36" s="1">
        <v>45667</v>
      </c>
      <c r="I36" s="2">
        <v>0</v>
      </c>
      <c r="J36" s="1">
        <v>45661</v>
      </c>
      <c r="K36">
        <v>2025</v>
      </c>
      <c r="L36" t="s">
        <v>257</v>
      </c>
    </row>
    <row r="37" spans="2:12" x14ac:dyDescent="0.3">
      <c r="B37">
        <v>3196</v>
      </c>
      <c r="C37" t="s">
        <v>13</v>
      </c>
      <c r="D37" t="s">
        <v>44</v>
      </c>
      <c r="E37" t="s">
        <v>255</v>
      </c>
      <c r="G37" s="1">
        <v>45627</v>
      </c>
      <c r="H37" s="1">
        <v>45667</v>
      </c>
      <c r="I37" s="2">
        <v>0</v>
      </c>
      <c r="J37" s="1">
        <v>45662</v>
      </c>
      <c r="K37">
        <v>2025</v>
      </c>
      <c r="L37" t="s">
        <v>257</v>
      </c>
    </row>
    <row r="38" spans="2:12" x14ac:dyDescent="0.3">
      <c r="B38">
        <v>3196</v>
      </c>
      <c r="C38" t="s">
        <v>13</v>
      </c>
      <c r="D38" t="s">
        <v>44</v>
      </c>
      <c r="E38" t="s">
        <v>255</v>
      </c>
      <c r="G38" s="1">
        <v>45627</v>
      </c>
      <c r="H38" s="1">
        <v>45667</v>
      </c>
      <c r="I38" s="2">
        <v>0</v>
      </c>
      <c r="J38" s="1">
        <v>45663</v>
      </c>
      <c r="K38">
        <v>2025</v>
      </c>
      <c r="L38" t="s">
        <v>257</v>
      </c>
    </row>
    <row r="39" spans="2:12" x14ac:dyDescent="0.3">
      <c r="B39">
        <v>3196</v>
      </c>
      <c r="C39" t="s">
        <v>13</v>
      </c>
      <c r="D39" t="s">
        <v>44</v>
      </c>
      <c r="E39" t="s">
        <v>255</v>
      </c>
      <c r="G39" s="1">
        <v>45627</v>
      </c>
      <c r="H39" s="1">
        <v>45667</v>
      </c>
      <c r="I39" s="2">
        <v>0</v>
      </c>
      <c r="J39" s="1">
        <v>45664</v>
      </c>
      <c r="K39">
        <v>2025</v>
      </c>
      <c r="L39" t="s">
        <v>257</v>
      </c>
    </row>
    <row r="40" spans="2:12" x14ac:dyDescent="0.3">
      <c r="B40">
        <v>3196</v>
      </c>
      <c r="C40" t="s">
        <v>13</v>
      </c>
      <c r="D40" t="s">
        <v>44</v>
      </c>
      <c r="E40" t="s">
        <v>255</v>
      </c>
      <c r="G40" s="1">
        <v>45627</v>
      </c>
      <c r="H40" s="1">
        <v>45667</v>
      </c>
      <c r="I40" s="2">
        <v>0</v>
      </c>
      <c r="J40" s="1">
        <v>45665</v>
      </c>
      <c r="K40">
        <v>2025</v>
      </c>
      <c r="L40" t="s">
        <v>257</v>
      </c>
    </row>
    <row r="41" spans="2:12" x14ac:dyDescent="0.3">
      <c r="B41">
        <v>3196</v>
      </c>
      <c r="C41" t="s">
        <v>13</v>
      </c>
      <c r="D41" t="s">
        <v>44</v>
      </c>
      <c r="E41" t="s">
        <v>255</v>
      </c>
      <c r="G41" s="1">
        <v>45627</v>
      </c>
      <c r="H41" s="1">
        <v>45667</v>
      </c>
      <c r="I41" s="2">
        <v>0</v>
      </c>
      <c r="J41" s="1">
        <v>45666</v>
      </c>
      <c r="K41">
        <v>2025</v>
      </c>
      <c r="L41" t="s">
        <v>257</v>
      </c>
    </row>
    <row r="42" spans="2:12" x14ac:dyDescent="0.3">
      <c r="B42">
        <v>3196</v>
      </c>
      <c r="C42" t="s">
        <v>13</v>
      </c>
      <c r="D42" t="s">
        <v>44</v>
      </c>
      <c r="E42" t="s">
        <v>255</v>
      </c>
      <c r="G42" s="1">
        <v>45627</v>
      </c>
      <c r="H42" s="1">
        <v>45667</v>
      </c>
      <c r="I42" s="2">
        <v>0</v>
      </c>
      <c r="J42" s="1">
        <v>45667</v>
      </c>
      <c r="K42">
        <v>2025</v>
      </c>
      <c r="L42" t="s">
        <v>257</v>
      </c>
    </row>
    <row r="43" spans="2:12" x14ac:dyDescent="0.3">
      <c r="B43">
        <v>3197</v>
      </c>
      <c r="C43" t="s">
        <v>258</v>
      </c>
      <c r="D43" t="s">
        <v>44</v>
      </c>
      <c r="E43" t="s">
        <v>255</v>
      </c>
      <c r="G43" s="1">
        <v>45627</v>
      </c>
      <c r="H43" s="1">
        <v>45667</v>
      </c>
      <c r="I43" s="2">
        <v>0</v>
      </c>
      <c r="J43" s="1">
        <v>45627</v>
      </c>
      <c r="K43">
        <v>2024</v>
      </c>
      <c r="L43" t="s">
        <v>256</v>
      </c>
    </row>
    <row r="44" spans="2:12" x14ac:dyDescent="0.3">
      <c r="B44">
        <v>3197</v>
      </c>
      <c r="C44" t="s">
        <v>258</v>
      </c>
      <c r="D44" t="s">
        <v>44</v>
      </c>
      <c r="E44" t="s">
        <v>255</v>
      </c>
      <c r="G44" s="1">
        <v>45627</v>
      </c>
      <c r="H44" s="1">
        <v>45667</v>
      </c>
      <c r="I44" s="2">
        <v>0</v>
      </c>
      <c r="J44" s="1">
        <v>45628</v>
      </c>
      <c r="K44">
        <v>2024</v>
      </c>
      <c r="L44" t="s">
        <v>256</v>
      </c>
    </row>
    <row r="45" spans="2:12" x14ac:dyDescent="0.3">
      <c r="B45">
        <v>3197</v>
      </c>
      <c r="C45" t="s">
        <v>258</v>
      </c>
      <c r="D45" t="s">
        <v>44</v>
      </c>
      <c r="E45" t="s">
        <v>255</v>
      </c>
      <c r="G45" s="1">
        <v>45627</v>
      </c>
      <c r="H45" s="1">
        <v>45667</v>
      </c>
      <c r="I45" s="2">
        <v>0</v>
      </c>
      <c r="J45" s="1">
        <v>45629</v>
      </c>
      <c r="K45">
        <v>2024</v>
      </c>
      <c r="L45" t="s">
        <v>256</v>
      </c>
    </row>
    <row r="46" spans="2:12" x14ac:dyDescent="0.3">
      <c r="B46">
        <v>3197</v>
      </c>
      <c r="C46" t="s">
        <v>258</v>
      </c>
      <c r="D46" t="s">
        <v>44</v>
      </c>
      <c r="E46" t="s">
        <v>255</v>
      </c>
      <c r="G46" s="1">
        <v>45627</v>
      </c>
      <c r="H46" s="1">
        <v>45667</v>
      </c>
      <c r="I46" s="2">
        <v>0</v>
      </c>
      <c r="J46" s="1">
        <v>45630</v>
      </c>
      <c r="K46">
        <v>2024</v>
      </c>
      <c r="L46" t="s">
        <v>256</v>
      </c>
    </row>
    <row r="47" spans="2:12" x14ac:dyDescent="0.3">
      <c r="B47">
        <v>3197</v>
      </c>
      <c r="C47" t="s">
        <v>258</v>
      </c>
      <c r="D47" t="s">
        <v>44</v>
      </c>
      <c r="E47" t="s">
        <v>255</v>
      </c>
      <c r="G47" s="1">
        <v>45627</v>
      </c>
      <c r="H47" s="1">
        <v>45667</v>
      </c>
      <c r="I47" s="2">
        <v>0</v>
      </c>
      <c r="J47" s="1">
        <v>45631</v>
      </c>
      <c r="K47">
        <v>2024</v>
      </c>
      <c r="L47" t="s">
        <v>256</v>
      </c>
    </row>
    <row r="48" spans="2:12" x14ac:dyDescent="0.3">
      <c r="B48">
        <v>3197</v>
      </c>
      <c r="C48" t="s">
        <v>258</v>
      </c>
      <c r="D48" t="s">
        <v>44</v>
      </c>
      <c r="E48" t="s">
        <v>255</v>
      </c>
      <c r="G48" s="1">
        <v>45627</v>
      </c>
      <c r="H48" s="1">
        <v>45667</v>
      </c>
      <c r="I48" s="2">
        <v>0</v>
      </c>
      <c r="J48" s="1">
        <v>45632</v>
      </c>
      <c r="K48">
        <v>2024</v>
      </c>
      <c r="L48" t="s">
        <v>256</v>
      </c>
    </row>
    <row r="49" spans="2:12" x14ac:dyDescent="0.3">
      <c r="B49">
        <v>3197</v>
      </c>
      <c r="C49" t="s">
        <v>258</v>
      </c>
      <c r="D49" t="s">
        <v>44</v>
      </c>
      <c r="E49" t="s">
        <v>255</v>
      </c>
      <c r="G49" s="1">
        <v>45627</v>
      </c>
      <c r="H49" s="1">
        <v>45667</v>
      </c>
      <c r="I49" s="2">
        <v>0</v>
      </c>
      <c r="J49" s="1">
        <v>45633</v>
      </c>
      <c r="K49">
        <v>2024</v>
      </c>
      <c r="L49" t="s">
        <v>256</v>
      </c>
    </row>
    <row r="50" spans="2:12" x14ac:dyDescent="0.3">
      <c r="B50">
        <v>3197</v>
      </c>
      <c r="C50" t="s">
        <v>258</v>
      </c>
      <c r="D50" t="s">
        <v>44</v>
      </c>
      <c r="E50" t="s">
        <v>255</v>
      </c>
      <c r="G50" s="1">
        <v>45627</v>
      </c>
      <c r="H50" s="1">
        <v>45667</v>
      </c>
      <c r="I50" s="2">
        <v>0</v>
      </c>
      <c r="J50" s="1">
        <v>45634</v>
      </c>
      <c r="K50">
        <v>2024</v>
      </c>
      <c r="L50" t="s">
        <v>256</v>
      </c>
    </row>
    <row r="51" spans="2:12" x14ac:dyDescent="0.3">
      <c r="B51">
        <v>3197</v>
      </c>
      <c r="C51" t="s">
        <v>258</v>
      </c>
      <c r="D51" t="s">
        <v>44</v>
      </c>
      <c r="E51" t="s">
        <v>255</v>
      </c>
      <c r="G51" s="1">
        <v>45627</v>
      </c>
      <c r="H51" s="1">
        <v>45667</v>
      </c>
      <c r="I51" s="2">
        <v>0</v>
      </c>
      <c r="J51" s="1">
        <v>45635</v>
      </c>
      <c r="K51">
        <v>2024</v>
      </c>
      <c r="L51" t="s">
        <v>256</v>
      </c>
    </row>
    <row r="52" spans="2:12" x14ac:dyDescent="0.3">
      <c r="B52">
        <v>3197</v>
      </c>
      <c r="C52" t="s">
        <v>258</v>
      </c>
      <c r="D52" t="s">
        <v>44</v>
      </c>
      <c r="E52" t="s">
        <v>255</v>
      </c>
      <c r="G52" s="1">
        <v>45627</v>
      </c>
      <c r="H52" s="1">
        <v>45667</v>
      </c>
      <c r="I52" s="2">
        <v>0</v>
      </c>
      <c r="J52" s="1">
        <v>45636</v>
      </c>
      <c r="K52">
        <v>2024</v>
      </c>
      <c r="L52" t="s">
        <v>256</v>
      </c>
    </row>
    <row r="53" spans="2:12" x14ac:dyDescent="0.3">
      <c r="B53">
        <v>3197</v>
      </c>
      <c r="C53" t="s">
        <v>258</v>
      </c>
      <c r="D53" t="s">
        <v>44</v>
      </c>
      <c r="E53" t="s">
        <v>255</v>
      </c>
      <c r="G53" s="1">
        <v>45627</v>
      </c>
      <c r="H53" s="1">
        <v>45667</v>
      </c>
      <c r="I53" s="2">
        <v>0</v>
      </c>
      <c r="J53" s="1">
        <v>45637</v>
      </c>
      <c r="K53">
        <v>2024</v>
      </c>
      <c r="L53" t="s">
        <v>256</v>
      </c>
    </row>
    <row r="54" spans="2:12" x14ac:dyDescent="0.3">
      <c r="B54">
        <v>3197</v>
      </c>
      <c r="C54" t="s">
        <v>258</v>
      </c>
      <c r="D54" t="s">
        <v>44</v>
      </c>
      <c r="E54" t="s">
        <v>255</v>
      </c>
      <c r="G54" s="1">
        <v>45627</v>
      </c>
      <c r="H54" s="1">
        <v>45667</v>
      </c>
      <c r="I54" s="2">
        <v>0</v>
      </c>
      <c r="J54" s="1">
        <v>45638</v>
      </c>
      <c r="K54">
        <v>2024</v>
      </c>
      <c r="L54" t="s">
        <v>256</v>
      </c>
    </row>
    <row r="55" spans="2:12" x14ac:dyDescent="0.3">
      <c r="B55">
        <v>3197</v>
      </c>
      <c r="C55" t="s">
        <v>258</v>
      </c>
      <c r="D55" t="s">
        <v>44</v>
      </c>
      <c r="E55" t="s">
        <v>255</v>
      </c>
      <c r="G55" s="1">
        <v>45627</v>
      </c>
      <c r="H55" s="1">
        <v>45667</v>
      </c>
      <c r="I55" s="2">
        <v>0</v>
      </c>
      <c r="J55" s="1">
        <v>45639</v>
      </c>
      <c r="K55">
        <v>2024</v>
      </c>
      <c r="L55" t="s">
        <v>256</v>
      </c>
    </row>
    <row r="56" spans="2:12" x14ac:dyDescent="0.3">
      <c r="B56">
        <v>3197</v>
      </c>
      <c r="C56" t="s">
        <v>258</v>
      </c>
      <c r="D56" t="s">
        <v>44</v>
      </c>
      <c r="E56" t="s">
        <v>255</v>
      </c>
      <c r="G56" s="1">
        <v>45627</v>
      </c>
      <c r="H56" s="1">
        <v>45667</v>
      </c>
      <c r="I56" s="2">
        <v>0</v>
      </c>
      <c r="J56" s="1">
        <v>45640</v>
      </c>
      <c r="K56">
        <v>2024</v>
      </c>
      <c r="L56" t="s">
        <v>256</v>
      </c>
    </row>
    <row r="57" spans="2:12" x14ac:dyDescent="0.3">
      <c r="B57">
        <v>3197</v>
      </c>
      <c r="C57" t="s">
        <v>258</v>
      </c>
      <c r="D57" t="s">
        <v>44</v>
      </c>
      <c r="E57" t="s">
        <v>255</v>
      </c>
      <c r="G57" s="1">
        <v>45627</v>
      </c>
      <c r="H57" s="1">
        <v>45667</v>
      </c>
      <c r="I57" s="2">
        <v>0</v>
      </c>
      <c r="J57" s="1">
        <v>45641</v>
      </c>
      <c r="K57">
        <v>2024</v>
      </c>
      <c r="L57" t="s">
        <v>256</v>
      </c>
    </row>
    <row r="58" spans="2:12" x14ac:dyDescent="0.3">
      <c r="B58">
        <v>3197</v>
      </c>
      <c r="C58" t="s">
        <v>258</v>
      </c>
      <c r="D58" t="s">
        <v>44</v>
      </c>
      <c r="E58" t="s">
        <v>255</v>
      </c>
      <c r="G58" s="1">
        <v>45627</v>
      </c>
      <c r="H58" s="1">
        <v>45667</v>
      </c>
      <c r="I58" s="2">
        <v>0</v>
      </c>
      <c r="J58" s="1">
        <v>45642</v>
      </c>
      <c r="K58">
        <v>2024</v>
      </c>
      <c r="L58" t="s">
        <v>256</v>
      </c>
    </row>
    <row r="59" spans="2:12" x14ac:dyDescent="0.3">
      <c r="B59">
        <v>3197</v>
      </c>
      <c r="C59" t="s">
        <v>258</v>
      </c>
      <c r="D59" t="s">
        <v>44</v>
      </c>
      <c r="E59" t="s">
        <v>255</v>
      </c>
      <c r="G59" s="1">
        <v>45627</v>
      </c>
      <c r="H59" s="1">
        <v>45667</v>
      </c>
      <c r="I59" s="2">
        <v>0</v>
      </c>
      <c r="J59" s="1">
        <v>45643</v>
      </c>
      <c r="K59">
        <v>2024</v>
      </c>
      <c r="L59" t="s">
        <v>256</v>
      </c>
    </row>
    <row r="60" spans="2:12" x14ac:dyDescent="0.3">
      <c r="B60">
        <v>3197</v>
      </c>
      <c r="C60" t="s">
        <v>258</v>
      </c>
      <c r="D60" t="s">
        <v>44</v>
      </c>
      <c r="E60" t="s">
        <v>255</v>
      </c>
      <c r="G60" s="1">
        <v>45627</v>
      </c>
      <c r="H60" s="1">
        <v>45667</v>
      </c>
      <c r="I60" s="2">
        <v>0</v>
      </c>
      <c r="J60" s="1">
        <v>45644</v>
      </c>
      <c r="K60">
        <v>2024</v>
      </c>
      <c r="L60" t="s">
        <v>256</v>
      </c>
    </row>
    <row r="61" spans="2:12" x14ac:dyDescent="0.3">
      <c r="B61">
        <v>3197</v>
      </c>
      <c r="C61" t="s">
        <v>258</v>
      </c>
      <c r="D61" t="s">
        <v>44</v>
      </c>
      <c r="E61" t="s">
        <v>255</v>
      </c>
      <c r="G61" s="1">
        <v>45627</v>
      </c>
      <c r="H61" s="1">
        <v>45667</v>
      </c>
      <c r="I61" s="2">
        <v>0</v>
      </c>
      <c r="J61" s="1">
        <v>45645</v>
      </c>
      <c r="K61">
        <v>2024</v>
      </c>
      <c r="L61" t="s">
        <v>256</v>
      </c>
    </row>
    <row r="62" spans="2:12" x14ac:dyDescent="0.3">
      <c r="B62">
        <v>3197</v>
      </c>
      <c r="C62" t="s">
        <v>258</v>
      </c>
      <c r="D62" t="s">
        <v>44</v>
      </c>
      <c r="E62" t="s">
        <v>255</v>
      </c>
      <c r="G62" s="1">
        <v>45627</v>
      </c>
      <c r="H62" s="1">
        <v>45667</v>
      </c>
      <c r="I62" s="2">
        <v>0</v>
      </c>
      <c r="J62" s="1">
        <v>45646</v>
      </c>
      <c r="K62">
        <v>2024</v>
      </c>
      <c r="L62" t="s">
        <v>256</v>
      </c>
    </row>
    <row r="63" spans="2:12" x14ac:dyDescent="0.3">
      <c r="B63">
        <v>3197</v>
      </c>
      <c r="C63" t="s">
        <v>258</v>
      </c>
      <c r="D63" t="s">
        <v>44</v>
      </c>
      <c r="E63" t="s">
        <v>255</v>
      </c>
      <c r="G63" s="1">
        <v>45627</v>
      </c>
      <c r="H63" s="1">
        <v>45667</v>
      </c>
      <c r="I63" s="2">
        <v>0</v>
      </c>
      <c r="J63" s="1">
        <v>45647</v>
      </c>
      <c r="K63">
        <v>2024</v>
      </c>
      <c r="L63" t="s">
        <v>256</v>
      </c>
    </row>
    <row r="64" spans="2:12" x14ac:dyDescent="0.3">
      <c r="B64">
        <v>3197</v>
      </c>
      <c r="C64" t="s">
        <v>258</v>
      </c>
      <c r="D64" t="s">
        <v>44</v>
      </c>
      <c r="E64" t="s">
        <v>255</v>
      </c>
      <c r="G64" s="1">
        <v>45627</v>
      </c>
      <c r="H64" s="1">
        <v>45667</v>
      </c>
      <c r="I64" s="2">
        <v>0</v>
      </c>
      <c r="J64" s="1">
        <v>45648</v>
      </c>
      <c r="K64">
        <v>2024</v>
      </c>
      <c r="L64" t="s">
        <v>256</v>
      </c>
    </row>
    <row r="65" spans="2:12" x14ac:dyDescent="0.3">
      <c r="B65">
        <v>3197</v>
      </c>
      <c r="C65" t="s">
        <v>258</v>
      </c>
      <c r="D65" t="s">
        <v>44</v>
      </c>
      <c r="E65" t="s">
        <v>255</v>
      </c>
      <c r="G65" s="1">
        <v>45627</v>
      </c>
      <c r="H65" s="1">
        <v>45667</v>
      </c>
      <c r="I65" s="2">
        <v>0</v>
      </c>
      <c r="J65" s="1">
        <v>45649</v>
      </c>
      <c r="K65">
        <v>2024</v>
      </c>
      <c r="L65" t="s">
        <v>256</v>
      </c>
    </row>
    <row r="66" spans="2:12" x14ac:dyDescent="0.3">
      <c r="B66">
        <v>3197</v>
      </c>
      <c r="C66" t="s">
        <v>258</v>
      </c>
      <c r="D66" t="s">
        <v>44</v>
      </c>
      <c r="E66" t="s">
        <v>255</v>
      </c>
      <c r="G66" s="1">
        <v>45627</v>
      </c>
      <c r="H66" s="1">
        <v>45667</v>
      </c>
      <c r="I66" s="2">
        <v>0</v>
      </c>
      <c r="J66" s="1">
        <v>45650</v>
      </c>
      <c r="K66">
        <v>2024</v>
      </c>
      <c r="L66" t="s">
        <v>256</v>
      </c>
    </row>
    <row r="67" spans="2:12" x14ac:dyDescent="0.3">
      <c r="B67">
        <v>3197</v>
      </c>
      <c r="C67" t="s">
        <v>258</v>
      </c>
      <c r="D67" t="s">
        <v>44</v>
      </c>
      <c r="E67" t="s">
        <v>255</v>
      </c>
      <c r="G67" s="1">
        <v>45627</v>
      </c>
      <c r="H67" s="1">
        <v>45667</v>
      </c>
      <c r="I67" s="2">
        <v>0</v>
      </c>
      <c r="J67" s="1">
        <v>45651</v>
      </c>
      <c r="K67">
        <v>2024</v>
      </c>
      <c r="L67" t="s">
        <v>256</v>
      </c>
    </row>
    <row r="68" spans="2:12" x14ac:dyDescent="0.3">
      <c r="B68">
        <v>3197</v>
      </c>
      <c r="C68" t="s">
        <v>258</v>
      </c>
      <c r="D68" t="s">
        <v>44</v>
      </c>
      <c r="E68" t="s">
        <v>255</v>
      </c>
      <c r="G68" s="1">
        <v>45627</v>
      </c>
      <c r="H68" s="1">
        <v>45667</v>
      </c>
      <c r="I68" s="2">
        <v>0</v>
      </c>
      <c r="J68" s="1">
        <v>45652</v>
      </c>
      <c r="K68">
        <v>2024</v>
      </c>
      <c r="L68" t="s">
        <v>256</v>
      </c>
    </row>
    <row r="69" spans="2:12" x14ac:dyDescent="0.3">
      <c r="B69">
        <v>3197</v>
      </c>
      <c r="C69" t="s">
        <v>258</v>
      </c>
      <c r="D69" t="s">
        <v>44</v>
      </c>
      <c r="E69" t="s">
        <v>255</v>
      </c>
      <c r="G69" s="1">
        <v>45627</v>
      </c>
      <c r="H69" s="1">
        <v>45667</v>
      </c>
      <c r="I69" s="2">
        <v>0</v>
      </c>
      <c r="J69" s="1">
        <v>45653</v>
      </c>
      <c r="K69">
        <v>2024</v>
      </c>
      <c r="L69" t="s">
        <v>256</v>
      </c>
    </row>
    <row r="70" spans="2:12" x14ac:dyDescent="0.3">
      <c r="B70">
        <v>3197</v>
      </c>
      <c r="C70" t="s">
        <v>258</v>
      </c>
      <c r="D70" t="s">
        <v>44</v>
      </c>
      <c r="E70" t="s">
        <v>255</v>
      </c>
      <c r="G70" s="1">
        <v>45627</v>
      </c>
      <c r="H70" s="1">
        <v>45667</v>
      </c>
      <c r="I70" s="2">
        <v>0</v>
      </c>
      <c r="J70" s="1">
        <v>45654</v>
      </c>
      <c r="K70">
        <v>2024</v>
      </c>
      <c r="L70" t="s">
        <v>256</v>
      </c>
    </row>
    <row r="71" spans="2:12" x14ac:dyDescent="0.3">
      <c r="B71">
        <v>3197</v>
      </c>
      <c r="C71" t="s">
        <v>258</v>
      </c>
      <c r="D71" t="s">
        <v>44</v>
      </c>
      <c r="E71" t="s">
        <v>255</v>
      </c>
      <c r="G71" s="1">
        <v>45627</v>
      </c>
      <c r="H71" s="1">
        <v>45667</v>
      </c>
      <c r="I71" s="2">
        <v>0</v>
      </c>
      <c r="J71" s="1">
        <v>45655</v>
      </c>
      <c r="K71">
        <v>2024</v>
      </c>
      <c r="L71" t="s">
        <v>256</v>
      </c>
    </row>
    <row r="72" spans="2:12" x14ac:dyDescent="0.3">
      <c r="B72">
        <v>3197</v>
      </c>
      <c r="C72" t="s">
        <v>258</v>
      </c>
      <c r="D72" t="s">
        <v>44</v>
      </c>
      <c r="E72" t="s">
        <v>255</v>
      </c>
      <c r="G72" s="1">
        <v>45627</v>
      </c>
      <c r="H72" s="1">
        <v>45667</v>
      </c>
      <c r="I72" s="2">
        <v>0</v>
      </c>
      <c r="J72" s="1">
        <v>45656</v>
      </c>
      <c r="K72">
        <v>2024</v>
      </c>
      <c r="L72" t="s">
        <v>256</v>
      </c>
    </row>
    <row r="73" spans="2:12" x14ac:dyDescent="0.3">
      <c r="B73">
        <v>3197</v>
      </c>
      <c r="C73" t="s">
        <v>258</v>
      </c>
      <c r="D73" t="s">
        <v>44</v>
      </c>
      <c r="E73" t="s">
        <v>255</v>
      </c>
      <c r="G73" s="1">
        <v>45627</v>
      </c>
      <c r="H73" s="1">
        <v>45667</v>
      </c>
      <c r="I73" s="2">
        <v>0</v>
      </c>
      <c r="J73" s="1">
        <v>45657</v>
      </c>
      <c r="K73">
        <v>2024</v>
      </c>
      <c r="L73" t="s">
        <v>256</v>
      </c>
    </row>
    <row r="74" spans="2:12" x14ac:dyDescent="0.3">
      <c r="B74">
        <v>3197</v>
      </c>
      <c r="C74" t="s">
        <v>258</v>
      </c>
      <c r="D74" t="s">
        <v>44</v>
      </c>
      <c r="E74" t="s">
        <v>255</v>
      </c>
      <c r="G74" s="1">
        <v>45627</v>
      </c>
      <c r="H74" s="1">
        <v>45667</v>
      </c>
      <c r="I74" s="2">
        <v>0</v>
      </c>
      <c r="J74" s="1">
        <v>45658</v>
      </c>
      <c r="K74">
        <v>2025</v>
      </c>
      <c r="L74" t="s">
        <v>257</v>
      </c>
    </row>
    <row r="75" spans="2:12" x14ac:dyDescent="0.3">
      <c r="B75">
        <v>3197</v>
      </c>
      <c r="C75" t="s">
        <v>258</v>
      </c>
      <c r="D75" t="s">
        <v>44</v>
      </c>
      <c r="E75" t="s">
        <v>255</v>
      </c>
      <c r="G75" s="1">
        <v>45627</v>
      </c>
      <c r="H75" s="1">
        <v>45667</v>
      </c>
      <c r="I75" s="2">
        <v>0</v>
      </c>
      <c r="J75" s="1">
        <v>45659</v>
      </c>
      <c r="K75">
        <v>2025</v>
      </c>
      <c r="L75" t="s">
        <v>257</v>
      </c>
    </row>
    <row r="76" spans="2:12" x14ac:dyDescent="0.3">
      <c r="B76">
        <v>3197</v>
      </c>
      <c r="C76" t="s">
        <v>258</v>
      </c>
      <c r="D76" t="s">
        <v>44</v>
      </c>
      <c r="E76" t="s">
        <v>255</v>
      </c>
      <c r="G76" s="1">
        <v>45627</v>
      </c>
      <c r="H76" s="1">
        <v>45667</v>
      </c>
      <c r="I76" s="2">
        <v>0</v>
      </c>
      <c r="J76" s="1">
        <v>45660</v>
      </c>
      <c r="K76">
        <v>2025</v>
      </c>
      <c r="L76" t="s">
        <v>257</v>
      </c>
    </row>
    <row r="77" spans="2:12" x14ac:dyDescent="0.3">
      <c r="B77">
        <v>3197</v>
      </c>
      <c r="C77" t="s">
        <v>258</v>
      </c>
      <c r="D77" t="s">
        <v>44</v>
      </c>
      <c r="E77" t="s">
        <v>255</v>
      </c>
      <c r="G77" s="1">
        <v>45627</v>
      </c>
      <c r="H77" s="1">
        <v>45667</v>
      </c>
      <c r="I77" s="2">
        <v>0</v>
      </c>
      <c r="J77" s="1">
        <v>45661</v>
      </c>
      <c r="K77">
        <v>2025</v>
      </c>
      <c r="L77" t="s">
        <v>257</v>
      </c>
    </row>
    <row r="78" spans="2:12" x14ac:dyDescent="0.3">
      <c r="B78">
        <v>3197</v>
      </c>
      <c r="C78" t="s">
        <v>258</v>
      </c>
      <c r="D78" t="s">
        <v>44</v>
      </c>
      <c r="E78" t="s">
        <v>255</v>
      </c>
      <c r="G78" s="1">
        <v>45627</v>
      </c>
      <c r="H78" s="1">
        <v>45667</v>
      </c>
      <c r="I78" s="2">
        <v>0</v>
      </c>
      <c r="J78" s="1">
        <v>45662</v>
      </c>
      <c r="K78">
        <v>2025</v>
      </c>
      <c r="L78" t="s">
        <v>257</v>
      </c>
    </row>
    <row r="79" spans="2:12" x14ac:dyDescent="0.3">
      <c r="B79">
        <v>3197</v>
      </c>
      <c r="C79" t="s">
        <v>258</v>
      </c>
      <c r="D79" t="s">
        <v>44</v>
      </c>
      <c r="E79" t="s">
        <v>255</v>
      </c>
      <c r="G79" s="1">
        <v>45627</v>
      </c>
      <c r="H79" s="1">
        <v>45667</v>
      </c>
      <c r="I79" s="2">
        <v>0</v>
      </c>
      <c r="J79" s="1">
        <v>45663</v>
      </c>
      <c r="K79">
        <v>2025</v>
      </c>
      <c r="L79" t="s">
        <v>257</v>
      </c>
    </row>
    <row r="80" spans="2:12" x14ac:dyDescent="0.3">
      <c r="B80">
        <v>3197</v>
      </c>
      <c r="C80" t="s">
        <v>258</v>
      </c>
      <c r="D80" t="s">
        <v>44</v>
      </c>
      <c r="E80" t="s">
        <v>255</v>
      </c>
      <c r="G80" s="1">
        <v>45627</v>
      </c>
      <c r="H80" s="1">
        <v>45667</v>
      </c>
      <c r="I80" s="2">
        <v>0</v>
      </c>
      <c r="J80" s="1">
        <v>45664</v>
      </c>
      <c r="K80">
        <v>2025</v>
      </c>
      <c r="L80" t="s">
        <v>257</v>
      </c>
    </row>
    <row r="81" spans="2:12" x14ac:dyDescent="0.3">
      <c r="B81">
        <v>3197</v>
      </c>
      <c r="C81" t="s">
        <v>258</v>
      </c>
      <c r="D81" t="s">
        <v>44</v>
      </c>
      <c r="E81" t="s">
        <v>255</v>
      </c>
      <c r="G81" s="1">
        <v>45627</v>
      </c>
      <c r="H81" s="1">
        <v>45667</v>
      </c>
      <c r="I81" s="2">
        <v>0</v>
      </c>
      <c r="J81" s="1">
        <v>45665</v>
      </c>
      <c r="K81">
        <v>2025</v>
      </c>
      <c r="L81" t="s">
        <v>257</v>
      </c>
    </row>
    <row r="82" spans="2:12" x14ac:dyDescent="0.3">
      <c r="B82">
        <v>3197</v>
      </c>
      <c r="C82" t="s">
        <v>258</v>
      </c>
      <c r="D82" t="s">
        <v>44</v>
      </c>
      <c r="E82" t="s">
        <v>255</v>
      </c>
      <c r="G82" s="1">
        <v>45627</v>
      </c>
      <c r="H82" s="1">
        <v>45667</v>
      </c>
      <c r="I82" s="2">
        <v>0</v>
      </c>
      <c r="J82" s="1">
        <v>45666</v>
      </c>
      <c r="K82">
        <v>2025</v>
      </c>
      <c r="L82" t="s">
        <v>257</v>
      </c>
    </row>
    <row r="83" spans="2:12" x14ac:dyDescent="0.3">
      <c r="B83">
        <v>3197</v>
      </c>
      <c r="C83" t="s">
        <v>258</v>
      </c>
      <c r="D83" t="s">
        <v>44</v>
      </c>
      <c r="E83" t="s">
        <v>255</v>
      </c>
      <c r="G83" s="1">
        <v>45627</v>
      </c>
      <c r="H83" s="1">
        <v>45667</v>
      </c>
      <c r="I83" s="2">
        <v>0</v>
      </c>
      <c r="J83" s="1">
        <v>45667</v>
      </c>
      <c r="K83">
        <v>2025</v>
      </c>
      <c r="L83" t="s">
        <v>257</v>
      </c>
    </row>
    <row r="84" spans="2:12" x14ac:dyDescent="0.3">
      <c r="B84">
        <v>2923</v>
      </c>
      <c r="C84" t="s">
        <v>259</v>
      </c>
      <c r="D84" t="s">
        <v>34</v>
      </c>
      <c r="E84" t="s">
        <v>100</v>
      </c>
      <c r="G84" s="1">
        <v>45632</v>
      </c>
      <c r="H84" s="1">
        <v>45654</v>
      </c>
      <c r="I84" s="2">
        <v>-1</v>
      </c>
      <c r="J84" s="1">
        <v>45632</v>
      </c>
      <c r="K84">
        <v>2024</v>
      </c>
      <c r="L84" t="s">
        <v>256</v>
      </c>
    </row>
    <row r="85" spans="2:12" x14ac:dyDescent="0.3">
      <c r="B85">
        <v>2923</v>
      </c>
      <c r="C85" t="s">
        <v>259</v>
      </c>
      <c r="D85" t="s">
        <v>34</v>
      </c>
      <c r="E85" t="s">
        <v>100</v>
      </c>
      <c r="G85" s="1">
        <v>45632</v>
      </c>
      <c r="H85" s="1">
        <v>45654</v>
      </c>
      <c r="I85" s="2">
        <v>-1</v>
      </c>
      <c r="J85" s="1">
        <v>45633</v>
      </c>
      <c r="K85">
        <v>2024</v>
      </c>
      <c r="L85" t="s">
        <v>256</v>
      </c>
    </row>
    <row r="86" spans="2:12" x14ac:dyDescent="0.3">
      <c r="B86">
        <v>2923</v>
      </c>
      <c r="C86" t="s">
        <v>259</v>
      </c>
      <c r="D86" t="s">
        <v>34</v>
      </c>
      <c r="E86" t="s">
        <v>100</v>
      </c>
      <c r="G86" s="1">
        <v>45632</v>
      </c>
      <c r="H86" s="1">
        <v>45654</v>
      </c>
      <c r="I86" s="2">
        <v>-1</v>
      </c>
      <c r="J86" s="1">
        <v>45634</v>
      </c>
      <c r="K86">
        <v>2024</v>
      </c>
      <c r="L86" t="s">
        <v>256</v>
      </c>
    </row>
    <row r="87" spans="2:12" x14ac:dyDescent="0.3">
      <c r="B87">
        <v>2923</v>
      </c>
      <c r="C87" t="s">
        <v>259</v>
      </c>
      <c r="D87" t="s">
        <v>34</v>
      </c>
      <c r="E87" t="s">
        <v>100</v>
      </c>
      <c r="G87" s="1">
        <v>45632</v>
      </c>
      <c r="H87" s="1">
        <v>45654</v>
      </c>
      <c r="I87" s="2">
        <v>-1</v>
      </c>
      <c r="J87" s="1">
        <v>45635</v>
      </c>
      <c r="K87">
        <v>2024</v>
      </c>
      <c r="L87" t="s">
        <v>256</v>
      </c>
    </row>
    <row r="88" spans="2:12" x14ac:dyDescent="0.3">
      <c r="B88">
        <v>2923</v>
      </c>
      <c r="C88" t="s">
        <v>259</v>
      </c>
      <c r="D88" t="s">
        <v>34</v>
      </c>
      <c r="E88" t="s">
        <v>100</v>
      </c>
      <c r="G88" s="1">
        <v>45632</v>
      </c>
      <c r="H88" s="1">
        <v>45654</v>
      </c>
      <c r="I88" s="2">
        <v>-1</v>
      </c>
      <c r="J88" s="1">
        <v>45636</v>
      </c>
      <c r="K88">
        <v>2024</v>
      </c>
      <c r="L88" t="s">
        <v>256</v>
      </c>
    </row>
    <row r="89" spans="2:12" x14ac:dyDescent="0.3">
      <c r="B89">
        <v>2923</v>
      </c>
      <c r="C89" t="s">
        <v>259</v>
      </c>
      <c r="D89" t="s">
        <v>34</v>
      </c>
      <c r="E89" t="s">
        <v>100</v>
      </c>
      <c r="G89" s="1">
        <v>45632</v>
      </c>
      <c r="H89" s="1">
        <v>45654</v>
      </c>
      <c r="I89" s="2">
        <v>-1</v>
      </c>
      <c r="J89" s="1">
        <v>45637</v>
      </c>
      <c r="K89">
        <v>2024</v>
      </c>
      <c r="L89" t="s">
        <v>256</v>
      </c>
    </row>
    <row r="90" spans="2:12" x14ac:dyDescent="0.3">
      <c r="B90">
        <v>2923</v>
      </c>
      <c r="C90" t="s">
        <v>259</v>
      </c>
      <c r="D90" t="s">
        <v>34</v>
      </c>
      <c r="E90" t="s">
        <v>100</v>
      </c>
      <c r="G90" s="1">
        <v>45632</v>
      </c>
      <c r="H90" s="1">
        <v>45654</v>
      </c>
      <c r="I90" s="2">
        <v>-1</v>
      </c>
      <c r="J90" s="1">
        <v>45638</v>
      </c>
      <c r="K90">
        <v>2024</v>
      </c>
      <c r="L90" t="s">
        <v>256</v>
      </c>
    </row>
    <row r="91" spans="2:12" x14ac:dyDescent="0.3">
      <c r="B91">
        <v>2923</v>
      </c>
      <c r="C91" t="s">
        <v>259</v>
      </c>
      <c r="D91" t="s">
        <v>34</v>
      </c>
      <c r="E91" t="s">
        <v>100</v>
      </c>
      <c r="G91" s="1">
        <v>45632</v>
      </c>
      <c r="H91" s="1">
        <v>45654</v>
      </c>
      <c r="I91" s="2">
        <v>-1</v>
      </c>
      <c r="J91" s="1">
        <v>45639</v>
      </c>
      <c r="K91">
        <v>2024</v>
      </c>
      <c r="L91" t="s">
        <v>256</v>
      </c>
    </row>
    <row r="92" spans="2:12" x14ac:dyDescent="0.3">
      <c r="B92">
        <v>2923</v>
      </c>
      <c r="C92" t="s">
        <v>259</v>
      </c>
      <c r="D92" t="s">
        <v>34</v>
      </c>
      <c r="E92" t="s">
        <v>100</v>
      </c>
      <c r="G92" s="1">
        <v>45632</v>
      </c>
      <c r="H92" s="1">
        <v>45654</v>
      </c>
      <c r="I92" s="2">
        <v>-1</v>
      </c>
      <c r="J92" s="1">
        <v>45640</v>
      </c>
      <c r="K92">
        <v>2024</v>
      </c>
      <c r="L92" t="s">
        <v>256</v>
      </c>
    </row>
    <row r="93" spans="2:12" x14ac:dyDescent="0.3">
      <c r="B93">
        <v>2923</v>
      </c>
      <c r="C93" t="s">
        <v>259</v>
      </c>
      <c r="D93" t="s">
        <v>34</v>
      </c>
      <c r="E93" t="s">
        <v>100</v>
      </c>
      <c r="G93" s="1">
        <v>45632</v>
      </c>
      <c r="H93" s="1">
        <v>45654</v>
      </c>
      <c r="I93" s="2">
        <v>-1</v>
      </c>
      <c r="J93" s="1">
        <v>45641</v>
      </c>
      <c r="K93">
        <v>2024</v>
      </c>
      <c r="L93" t="s">
        <v>256</v>
      </c>
    </row>
    <row r="94" spans="2:12" x14ac:dyDescent="0.3">
      <c r="B94">
        <v>2923</v>
      </c>
      <c r="C94" t="s">
        <v>259</v>
      </c>
      <c r="D94" t="s">
        <v>34</v>
      </c>
      <c r="E94" t="s">
        <v>100</v>
      </c>
      <c r="G94" s="1">
        <v>45632</v>
      </c>
      <c r="H94" s="1">
        <v>45654</v>
      </c>
      <c r="I94" s="2">
        <v>-1</v>
      </c>
      <c r="J94" s="1">
        <v>45642</v>
      </c>
      <c r="K94">
        <v>2024</v>
      </c>
      <c r="L94" t="s">
        <v>256</v>
      </c>
    </row>
    <row r="95" spans="2:12" x14ac:dyDescent="0.3">
      <c r="B95">
        <v>2923</v>
      </c>
      <c r="C95" t="s">
        <v>259</v>
      </c>
      <c r="D95" t="s">
        <v>34</v>
      </c>
      <c r="E95" t="s">
        <v>100</v>
      </c>
      <c r="G95" s="1">
        <v>45632</v>
      </c>
      <c r="H95" s="1">
        <v>45654</v>
      </c>
      <c r="I95" s="2">
        <v>-1</v>
      </c>
      <c r="J95" s="1">
        <v>45643</v>
      </c>
      <c r="K95">
        <v>2024</v>
      </c>
      <c r="L95" t="s">
        <v>256</v>
      </c>
    </row>
    <row r="96" spans="2:12" x14ac:dyDescent="0.3">
      <c r="B96">
        <v>2923</v>
      </c>
      <c r="C96" t="s">
        <v>259</v>
      </c>
      <c r="D96" t="s">
        <v>34</v>
      </c>
      <c r="E96" t="s">
        <v>100</v>
      </c>
      <c r="G96" s="1">
        <v>45632</v>
      </c>
      <c r="H96" s="1">
        <v>45654</v>
      </c>
      <c r="I96" s="2">
        <v>-1</v>
      </c>
      <c r="J96" s="1">
        <v>45644</v>
      </c>
      <c r="K96">
        <v>2024</v>
      </c>
      <c r="L96" t="s">
        <v>256</v>
      </c>
    </row>
    <row r="97" spans="2:12" x14ac:dyDescent="0.3">
      <c r="B97">
        <v>2923</v>
      </c>
      <c r="C97" t="s">
        <v>259</v>
      </c>
      <c r="D97" t="s">
        <v>34</v>
      </c>
      <c r="E97" t="s">
        <v>100</v>
      </c>
      <c r="G97" s="1">
        <v>45632</v>
      </c>
      <c r="H97" s="1">
        <v>45654</v>
      </c>
      <c r="I97" s="2">
        <v>-1</v>
      </c>
      <c r="J97" s="1">
        <v>45645</v>
      </c>
      <c r="K97">
        <v>2024</v>
      </c>
      <c r="L97" t="s">
        <v>256</v>
      </c>
    </row>
    <row r="98" spans="2:12" x14ac:dyDescent="0.3">
      <c r="B98">
        <v>2923</v>
      </c>
      <c r="C98" t="s">
        <v>259</v>
      </c>
      <c r="D98" t="s">
        <v>34</v>
      </c>
      <c r="E98" t="s">
        <v>100</v>
      </c>
      <c r="G98" s="1">
        <v>45632</v>
      </c>
      <c r="H98" s="1">
        <v>45654</v>
      </c>
      <c r="I98" s="2">
        <v>-1</v>
      </c>
      <c r="J98" s="1">
        <v>45646</v>
      </c>
      <c r="K98">
        <v>2024</v>
      </c>
      <c r="L98" t="s">
        <v>256</v>
      </c>
    </row>
    <row r="99" spans="2:12" x14ac:dyDescent="0.3">
      <c r="B99">
        <v>2923</v>
      </c>
      <c r="C99" t="s">
        <v>259</v>
      </c>
      <c r="D99" t="s">
        <v>34</v>
      </c>
      <c r="E99" t="s">
        <v>100</v>
      </c>
      <c r="G99" s="1">
        <v>45632</v>
      </c>
      <c r="H99" s="1">
        <v>45654</v>
      </c>
      <c r="I99" s="2">
        <v>-1</v>
      </c>
      <c r="J99" s="1">
        <v>45647</v>
      </c>
      <c r="K99">
        <v>2024</v>
      </c>
      <c r="L99" t="s">
        <v>256</v>
      </c>
    </row>
    <row r="100" spans="2:12" x14ac:dyDescent="0.3">
      <c r="B100">
        <v>2923</v>
      </c>
      <c r="C100" t="s">
        <v>259</v>
      </c>
      <c r="D100" t="s">
        <v>34</v>
      </c>
      <c r="E100" t="s">
        <v>100</v>
      </c>
      <c r="G100" s="1">
        <v>45632</v>
      </c>
      <c r="H100" s="1">
        <v>45654</v>
      </c>
      <c r="I100" s="2">
        <v>-1</v>
      </c>
      <c r="J100" s="1">
        <v>45648</v>
      </c>
      <c r="K100">
        <v>2024</v>
      </c>
      <c r="L100" t="s">
        <v>256</v>
      </c>
    </row>
    <row r="101" spans="2:12" x14ac:dyDescent="0.3">
      <c r="B101">
        <v>2923</v>
      </c>
      <c r="C101" t="s">
        <v>259</v>
      </c>
      <c r="D101" t="s">
        <v>34</v>
      </c>
      <c r="E101" t="s">
        <v>100</v>
      </c>
      <c r="G101" s="1">
        <v>45632</v>
      </c>
      <c r="H101" s="1">
        <v>45654</v>
      </c>
      <c r="I101" s="2">
        <v>-1</v>
      </c>
      <c r="J101" s="1">
        <v>45649</v>
      </c>
      <c r="K101">
        <v>2024</v>
      </c>
      <c r="L101" t="s">
        <v>256</v>
      </c>
    </row>
    <row r="102" spans="2:12" x14ac:dyDescent="0.3">
      <c r="B102">
        <v>2923</v>
      </c>
      <c r="C102" t="s">
        <v>259</v>
      </c>
      <c r="D102" t="s">
        <v>34</v>
      </c>
      <c r="E102" t="s">
        <v>100</v>
      </c>
      <c r="G102" s="1">
        <v>45632</v>
      </c>
      <c r="H102" s="1">
        <v>45654</v>
      </c>
      <c r="I102" s="2">
        <v>-1</v>
      </c>
      <c r="J102" s="1">
        <v>45650</v>
      </c>
      <c r="K102">
        <v>2024</v>
      </c>
      <c r="L102" t="s">
        <v>256</v>
      </c>
    </row>
    <row r="103" spans="2:12" x14ac:dyDescent="0.3">
      <c r="B103">
        <v>2923</v>
      </c>
      <c r="C103" t="s">
        <v>259</v>
      </c>
      <c r="D103" t="s">
        <v>34</v>
      </c>
      <c r="E103" t="s">
        <v>100</v>
      </c>
      <c r="G103" s="1">
        <v>45632</v>
      </c>
      <c r="H103" s="1">
        <v>45654</v>
      </c>
      <c r="I103" s="2">
        <v>-1</v>
      </c>
      <c r="J103" s="1">
        <v>45651</v>
      </c>
      <c r="K103">
        <v>2024</v>
      </c>
      <c r="L103" t="s">
        <v>256</v>
      </c>
    </row>
    <row r="104" spans="2:12" x14ac:dyDescent="0.3">
      <c r="B104">
        <v>2923</v>
      </c>
      <c r="C104" t="s">
        <v>259</v>
      </c>
      <c r="D104" t="s">
        <v>34</v>
      </c>
      <c r="E104" t="s">
        <v>100</v>
      </c>
      <c r="G104" s="1">
        <v>45632</v>
      </c>
      <c r="H104" s="1">
        <v>45654</v>
      </c>
      <c r="I104" s="2">
        <v>-1</v>
      </c>
      <c r="J104" s="1">
        <v>45652</v>
      </c>
      <c r="K104">
        <v>2024</v>
      </c>
      <c r="L104" t="s">
        <v>256</v>
      </c>
    </row>
    <row r="105" spans="2:12" x14ac:dyDescent="0.3">
      <c r="B105">
        <v>2923</v>
      </c>
      <c r="C105" t="s">
        <v>259</v>
      </c>
      <c r="D105" t="s">
        <v>34</v>
      </c>
      <c r="E105" t="s">
        <v>100</v>
      </c>
      <c r="G105" s="1">
        <v>45632</v>
      </c>
      <c r="H105" s="1">
        <v>45654</v>
      </c>
      <c r="I105" s="2">
        <v>-1</v>
      </c>
      <c r="J105" s="1">
        <v>45653</v>
      </c>
      <c r="K105">
        <v>2024</v>
      </c>
      <c r="L105" t="s">
        <v>256</v>
      </c>
    </row>
    <row r="106" spans="2:12" x14ac:dyDescent="0.3">
      <c r="B106">
        <v>2923</v>
      </c>
      <c r="C106" t="s">
        <v>259</v>
      </c>
      <c r="D106" t="s">
        <v>34</v>
      </c>
      <c r="E106" t="s">
        <v>100</v>
      </c>
      <c r="G106" s="1">
        <v>45632</v>
      </c>
      <c r="H106" s="1">
        <v>45654</v>
      </c>
      <c r="I106" s="2">
        <v>-1</v>
      </c>
      <c r="J106" s="1">
        <v>45654</v>
      </c>
      <c r="K106">
        <v>2024</v>
      </c>
      <c r="L106" t="s">
        <v>256</v>
      </c>
    </row>
    <row r="107" spans="2:12" x14ac:dyDescent="0.3">
      <c r="B107">
        <v>3178</v>
      </c>
      <c r="C107" t="s">
        <v>260</v>
      </c>
      <c r="D107" t="s">
        <v>53</v>
      </c>
      <c r="E107" t="s">
        <v>116</v>
      </c>
      <c r="G107" s="1">
        <v>45634</v>
      </c>
      <c r="H107" s="1">
        <v>45648</v>
      </c>
      <c r="I107" s="2">
        <v>375</v>
      </c>
      <c r="J107" s="1">
        <v>45634</v>
      </c>
      <c r="K107">
        <v>2024</v>
      </c>
      <c r="L107" t="s">
        <v>256</v>
      </c>
    </row>
    <row r="108" spans="2:12" x14ac:dyDescent="0.3">
      <c r="B108">
        <v>3178</v>
      </c>
      <c r="C108" t="s">
        <v>260</v>
      </c>
      <c r="D108" t="s">
        <v>53</v>
      </c>
      <c r="E108" t="s">
        <v>116</v>
      </c>
      <c r="G108" s="1">
        <v>45634</v>
      </c>
      <c r="H108" s="1">
        <v>45648</v>
      </c>
      <c r="I108" s="2">
        <v>375</v>
      </c>
      <c r="J108" s="1">
        <v>45635</v>
      </c>
      <c r="K108">
        <v>2024</v>
      </c>
      <c r="L108" t="s">
        <v>256</v>
      </c>
    </row>
    <row r="109" spans="2:12" x14ac:dyDescent="0.3">
      <c r="B109">
        <v>3178</v>
      </c>
      <c r="C109" t="s">
        <v>260</v>
      </c>
      <c r="D109" t="s">
        <v>53</v>
      </c>
      <c r="E109" t="s">
        <v>116</v>
      </c>
      <c r="G109" s="1">
        <v>45634</v>
      </c>
      <c r="H109" s="1">
        <v>45648</v>
      </c>
      <c r="I109" s="2">
        <v>375</v>
      </c>
      <c r="J109" s="1">
        <v>45636</v>
      </c>
      <c r="K109">
        <v>2024</v>
      </c>
      <c r="L109" t="s">
        <v>256</v>
      </c>
    </row>
    <row r="110" spans="2:12" x14ac:dyDescent="0.3">
      <c r="B110">
        <v>3178</v>
      </c>
      <c r="C110" t="s">
        <v>260</v>
      </c>
      <c r="D110" t="s">
        <v>53</v>
      </c>
      <c r="E110" t="s">
        <v>116</v>
      </c>
      <c r="G110" s="1">
        <v>45634</v>
      </c>
      <c r="H110" s="1">
        <v>45648</v>
      </c>
      <c r="I110" s="2">
        <v>375</v>
      </c>
      <c r="J110" s="1">
        <v>45637</v>
      </c>
      <c r="K110">
        <v>2024</v>
      </c>
      <c r="L110" t="s">
        <v>256</v>
      </c>
    </row>
    <row r="111" spans="2:12" x14ac:dyDescent="0.3">
      <c r="B111">
        <v>3178</v>
      </c>
      <c r="C111" t="s">
        <v>260</v>
      </c>
      <c r="D111" t="s">
        <v>53</v>
      </c>
      <c r="E111" t="s">
        <v>116</v>
      </c>
      <c r="G111" s="1">
        <v>45634</v>
      </c>
      <c r="H111" s="1">
        <v>45648</v>
      </c>
      <c r="I111" s="2">
        <v>375</v>
      </c>
      <c r="J111" s="1">
        <v>45638</v>
      </c>
      <c r="K111">
        <v>2024</v>
      </c>
      <c r="L111" t="s">
        <v>256</v>
      </c>
    </row>
    <row r="112" spans="2:12" x14ac:dyDescent="0.3">
      <c r="B112">
        <v>3178</v>
      </c>
      <c r="C112" t="s">
        <v>260</v>
      </c>
      <c r="D112" t="s">
        <v>53</v>
      </c>
      <c r="E112" t="s">
        <v>116</v>
      </c>
      <c r="G112" s="1">
        <v>45634</v>
      </c>
      <c r="H112" s="1">
        <v>45648</v>
      </c>
      <c r="I112" s="2">
        <v>375</v>
      </c>
      <c r="J112" s="1">
        <v>45639</v>
      </c>
      <c r="K112">
        <v>2024</v>
      </c>
      <c r="L112" t="s">
        <v>256</v>
      </c>
    </row>
    <row r="113" spans="1:12" x14ac:dyDescent="0.3">
      <c r="B113">
        <v>3178</v>
      </c>
      <c r="C113" t="s">
        <v>260</v>
      </c>
      <c r="D113" t="s">
        <v>53</v>
      </c>
      <c r="E113" t="s">
        <v>116</v>
      </c>
      <c r="G113" s="1">
        <v>45634</v>
      </c>
      <c r="H113" s="1">
        <v>45648</v>
      </c>
      <c r="I113" s="2">
        <v>375</v>
      </c>
      <c r="J113" s="1">
        <v>45640</v>
      </c>
      <c r="K113">
        <v>2024</v>
      </c>
      <c r="L113" t="s">
        <v>256</v>
      </c>
    </row>
    <row r="114" spans="1:12" x14ac:dyDescent="0.3">
      <c r="B114">
        <v>3178</v>
      </c>
      <c r="C114" t="s">
        <v>260</v>
      </c>
      <c r="D114" t="s">
        <v>53</v>
      </c>
      <c r="E114" t="s">
        <v>116</v>
      </c>
      <c r="G114" s="1">
        <v>45634</v>
      </c>
      <c r="H114" s="1">
        <v>45648</v>
      </c>
      <c r="I114" s="2">
        <v>375</v>
      </c>
      <c r="J114" s="1">
        <v>45641</v>
      </c>
      <c r="K114">
        <v>2024</v>
      </c>
      <c r="L114" t="s">
        <v>256</v>
      </c>
    </row>
    <row r="115" spans="1:12" x14ac:dyDescent="0.3">
      <c r="B115">
        <v>3178</v>
      </c>
      <c r="C115" t="s">
        <v>260</v>
      </c>
      <c r="D115" t="s">
        <v>53</v>
      </c>
      <c r="E115" t="s">
        <v>116</v>
      </c>
      <c r="G115" s="1">
        <v>45634</v>
      </c>
      <c r="H115" s="1">
        <v>45648</v>
      </c>
      <c r="I115" s="2">
        <v>375</v>
      </c>
      <c r="J115" s="1">
        <v>45642</v>
      </c>
      <c r="K115">
        <v>2024</v>
      </c>
      <c r="L115" t="s">
        <v>256</v>
      </c>
    </row>
    <row r="116" spans="1:12" x14ac:dyDescent="0.3">
      <c r="B116">
        <v>3178</v>
      </c>
      <c r="C116" t="s">
        <v>260</v>
      </c>
      <c r="D116" t="s">
        <v>53</v>
      </c>
      <c r="E116" t="s">
        <v>116</v>
      </c>
      <c r="G116" s="1">
        <v>45634</v>
      </c>
      <c r="H116" s="1">
        <v>45648</v>
      </c>
      <c r="I116" s="2">
        <v>375</v>
      </c>
      <c r="J116" s="1">
        <v>45643</v>
      </c>
      <c r="K116">
        <v>2024</v>
      </c>
      <c r="L116" t="s">
        <v>256</v>
      </c>
    </row>
    <row r="117" spans="1:12" x14ac:dyDescent="0.3">
      <c r="B117">
        <v>3178</v>
      </c>
      <c r="C117" t="s">
        <v>260</v>
      </c>
      <c r="D117" t="s">
        <v>53</v>
      </c>
      <c r="E117" t="s">
        <v>116</v>
      </c>
      <c r="G117" s="1">
        <v>45634</v>
      </c>
      <c r="H117" s="1">
        <v>45648</v>
      </c>
      <c r="I117" s="2">
        <v>375</v>
      </c>
      <c r="J117" s="1">
        <v>45644</v>
      </c>
      <c r="K117">
        <v>2024</v>
      </c>
      <c r="L117" t="s">
        <v>256</v>
      </c>
    </row>
    <row r="118" spans="1:12" x14ac:dyDescent="0.3">
      <c r="B118">
        <v>3178</v>
      </c>
      <c r="C118" t="s">
        <v>260</v>
      </c>
      <c r="D118" t="s">
        <v>53</v>
      </c>
      <c r="E118" t="s">
        <v>116</v>
      </c>
      <c r="G118" s="1">
        <v>45634</v>
      </c>
      <c r="H118" s="1">
        <v>45648</v>
      </c>
      <c r="I118" s="2">
        <v>375</v>
      </c>
      <c r="J118" s="1">
        <v>45645</v>
      </c>
      <c r="K118">
        <v>2024</v>
      </c>
      <c r="L118" t="s">
        <v>256</v>
      </c>
    </row>
    <row r="119" spans="1:12" x14ac:dyDescent="0.3">
      <c r="B119">
        <v>3178</v>
      </c>
      <c r="C119" t="s">
        <v>260</v>
      </c>
      <c r="D119" t="s">
        <v>53</v>
      </c>
      <c r="E119" t="s">
        <v>116</v>
      </c>
      <c r="G119" s="1">
        <v>45634</v>
      </c>
      <c r="H119" s="1">
        <v>45648</v>
      </c>
      <c r="I119" s="2">
        <v>375</v>
      </c>
      <c r="J119" s="1">
        <v>45646</v>
      </c>
      <c r="K119">
        <v>2024</v>
      </c>
      <c r="L119" t="s">
        <v>256</v>
      </c>
    </row>
    <row r="120" spans="1:12" x14ac:dyDescent="0.3">
      <c r="B120">
        <v>3178</v>
      </c>
      <c r="C120" t="s">
        <v>260</v>
      </c>
      <c r="D120" t="s">
        <v>53</v>
      </c>
      <c r="E120" t="s">
        <v>116</v>
      </c>
      <c r="G120" s="1">
        <v>45634</v>
      </c>
      <c r="H120" s="1">
        <v>45648</v>
      </c>
      <c r="I120" s="2">
        <v>375</v>
      </c>
      <c r="J120" s="1">
        <v>45647</v>
      </c>
      <c r="K120">
        <v>2024</v>
      </c>
      <c r="L120" t="s">
        <v>256</v>
      </c>
    </row>
    <row r="121" spans="1:12" x14ac:dyDescent="0.3">
      <c r="B121">
        <v>3178</v>
      </c>
      <c r="C121" t="s">
        <v>260</v>
      </c>
      <c r="D121" t="s">
        <v>53</v>
      </c>
      <c r="E121" t="s">
        <v>116</v>
      </c>
      <c r="G121" s="1">
        <v>45634</v>
      </c>
      <c r="H121" s="1">
        <v>45648</v>
      </c>
      <c r="I121" s="2">
        <v>375</v>
      </c>
      <c r="J121" s="1">
        <v>45648</v>
      </c>
      <c r="K121">
        <v>2024</v>
      </c>
      <c r="L121" t="s">
        <v>256</v>
      </c>
    </row>
    <row r="122" spans="1:12" x14ac:dyDescent="0.3">
      <c r="A122" t="s">
        <v>261</v>
      </c>
      <c r="B122">
        <v>3216</v>
      </c>
      <c r="C122" t="s">
        <v>260</v>
      </c>
      <c r="D122" t="s">
        <v>262</v>
      </c>
      <c r="E122" t="s">
        <v>263</v>
      </c>
      <c r="G122" s="1">
        <v>45635</v>
      </c>
      <c r="H122" s="1">
        <v>45673</v>
      </c>
      <c r="I122" s="2">
        <v>10960</v>
      </c>
      <c r="J122" s="1">
        <v>45635</v>
      </c>
      <c r="K122">
        <v>2024</v>
      </c>
      <c r="L122" t="s">
        <v>256</v>
      </c>
    </row>
    <row r="123" spans="1:12" x14ac:dyDescent="0.3">
      <c r="A123" t="s">
        <v>261</v>
      </c>
      <c r="B123">
        <v>3216</v>
      </c>
      <c r="C123" t="s">
        <v>260</v>
      </c>
      <c r="D123" t="s">
        <v>262</v>
      </c>
      <c r="E123" t="s">
        <v>263</v>
      </c>
      <c r="G123" s="1">
        <v>45635</v>
      </c>
      <c r="H123" s="1">
        <v>45673</v>
      </c>
      <c r="I123" s="2">
        <v>10960</v>
      </c>
      <c r="J123" s="1">
        <v>45636</v>
      </c>
      <c r="K123">
        <v>2024</v>
      </c>
      <c r="L123" t="s">
        <v>256</v>
      </c>
    </row>
    <row r="124" spans="1:12" x14ac:dyDescent="0.3">
      <c r="A124" t="s">
        <v>261</v>
      </c>
      <c r="B124">
        <v>3216</v>
      </c>
      <c r="C124" t="s">
        <v>260</v>
      </c>
      <c r="D124" t="s">
        <v>262</v>
      </c>
      <c r="E124" t="s">
        <v>263</v>
      </c>
      <c r="G124" s="1">
        <v>45635</v>
      </c>
      <c r="H124" s="1">
        <v>45673</v>
      </c>
      <c r="I124" s="2">
        <v>10960</v>
      </c>
      <c r="J124" s="1">
        <v>45637</v>
      </c>
      <c r="K124">
        <v>2024</v>
      </c>
      <c r="L124" t="s">
        <v>256</v>
      </c>
    </row>
    <row r="125" spans="1:12" x14ac:dyDescent="0.3">
      <c r="A125" t="s">
        <v>261</v>
      </c>
      <c r="B125">
        <v>3216</v>
      </c>
      <c r="C125" t="s">
        <v>260</v>
      </c>
      <c r="D125" t="s">
        <v>262</v>
      </c>
      <c r="E125" t="s">
        <v>263</v>
      </c>
      <c r="G125" s="1">
        <v>45635</v>
      </c>
      <c r="H125" s="1">
        <v>45673</v>
      </c>
      <c r="I125" s="2">
        <v>10960</v>
      </c>
      <c r="J125" s="1">
        <v>45638</v>
      </c>
      <c r="K125">
        <v>2024</v>
      </c>
      <c r="L125" t="s">
        <v>256</v>
      </c>
    </row>
    <row r="126" spans="1:12" x14ac:dyDescent="0.3">
      <c r="A126" t="s">
        <v>261</v>
      </c>
      <c r="B126">
        <v>3216</v>
      </c>
      <c r="C126" t="s">
        <v>260</v>
      </c>
      <c r="D126" t="s">
        <v>262</v>
      </c>
      <c r="E126" t="s">
        <v>263</v>
      </c>
      <c r="G126" s="1">
        <v>45635</v>
      </c>
      <c r="H126" s="1">
        <v>45673</v>
      </c>
      <c r="I126" s="2">
        <v>10960</v>
      </c>
      <c r="J126" s="1">
        <v>45639</v>
      </c>
      <c r="K126">
        <v>2024</v>
      </c>
      <c r="L126" t="s">
        <v>256</v>
      </c>
    </row>
    <row r="127" spans="1:12" x14ac:dyDescent="0.3">
      <c r="A127" t="s">
        <v>261</v>
      </c>
      <c r="B127">
        <v>3216</v>
      </c>
      <c r="C127" t="s">
        <v>260</v>
      </c>
      <c r="D127" t="s">
        <v>262</v>
      </c>
      <c r="E127" t="s">
        <v>263</v>
      </c>
      <c r="G127" s="1">
        <v>45635</v>
      </c>
      <c r="H127" s="1">
        <v>45673</v>
      </c>
      <c r="I127" s="2">
        <v>10960</v>
      </c>
      <c r="J127" s="1">
        <v>45640</v>
      </c>
      <c r="K127">
        <v>2024</v>
      </c>
      <c r="L127" t="s">
        <v>256</v>
      </c>
    </row>
    <row r="128" spans="1:12" x14ac:dyDescent="0.3">
      <c r="A128" t="s">
        <v>261</v>
      </c>
      <c r="B128">
        <v>3216</v>
      </c>
      <c r="C128" t="s">
        <v>260</v>
      </c>
      <c r="D128" t="s">
        <v>262</v>
      </c>
      <c r="E128" t="s">
        <v>263</v>
      </c>
      <c r="G128" s="1">
        <v>45635</v>
      </c>
      <c r="H128" s="1">
        <v>45673</v>
      </c>
      <c r="I128" s="2">
        <v>10960</v>
      </c>
      <c r="J128" s="1">
        <v>45641</v>
      </c>
      <c r="K128">
        <v>2024</v>
      </c>
      <c r="L128" t="s">
        <v>256</v>
      </c>
    </row>
    <row r="129" spans="1:12" x14ac:dyDescent="0.3">
      <c r="A129" t="s">
        <v>261</v>
      </c>
      <c r="B129">
        <v>3216</v>
      </c>
      <c r="C129" t="s">
        <v>260</v>
      </c>
      <c r="D129" t="s">
        <v>262</v>
      </c>
      <c r="E129" t="s">
        <v>263</v>
      </c>
      <c r="G129" s="1">
        <v>45635</v>
      </c>
      <c r="H129" s="1">
        <v>45673</v>
      </c>
      <c r="I129" s="2">
        <v>10960</v>
      </c>
      <c r="J129" s="1">
        <v>45642</v>
      </c>
      <c r="K129">
        <v>2024</v>
      </c>
      <c r="L129" t="s">
        <v>256</v>
      </c>
    </row>
    <row r="130" spans="1:12" x14ac:dyDescent="0.3">
      <c r="A130" t="s">
        <v>261</v>
      </c>
      <c r="B130">
        <v>3216</v>
      </c>
      <c r="C130" t="s">
        <v>260</v>
      </c>
      <c r="D130" t="s">
        <v>262</v>
      </c>
      <c r="E130" t="s">
        <v>263</v>
      </c>
      <c r="G130" s="1">
        <v>45635</v>
      </c>
      <c r="H130" s="1">
        <v>45673</v>
      </c>
      <c r="I130" s="2">
        <v>10960</v>
      </c>
      <c r="J130" s="1">
        <v>45643</v>
      </c>
      <c r="K130">
        <v>2024</v>
      </c>
      <c r="L130" t="s">
        <v>256</v>
      </c>
    </row>
    <row r="131" spans="1:12" x14ac:dyDescent="0.3">
      <c r="A131" t="s">
        <v>261</v>
      </c>
      <c r="B131">
        <v>3216</v>
      </c>
      <c r="C131" t="s">
        <v>260</v>
      </c>
      <c r="D131" t="s">
        <v>262</v>
      </c>
      <c r="E131" t="s">
        <v>263</v>
      </c>
      <c r="G131" s="1">
        <v>45635</v>
      </c>
      <c r="H131" s="1">
        <v>45673</v>
      </c>
      <c r="I131" s="2">
        <v>10960</v>
      </c>
      <c r="J131" s="1">
        <v>45644</v>
      </c>
      <c r="K131">
        <v>2024</v>
      </c>
      <c r="L131" t="s">
        <v>256</v>
      </c>
    </row>
    <row r="132" spans="1:12" x14ac:dyDescent="0.3">
      <c r="A132" t="s">
        <v>261</v>
      </c>
      <c r="B132">
        <v>3216</v>
      </c>
      <c r="C132" t="s">
        <v>260</v>
      </c>
      <c r="D132" t="s">
        <v>262</v>
      </c>
      <c r="E132" t="s">
        <v>263</v>
      </c>
      <c r="G132" s="1">
        <v>45635</v>
      </c>
      <c r="H132" s="1">
        <v>45673</v>
      </c>
      <c r="I132" s="2">
        <v>10960</v>
      </c>
      <c r="J132" s="1">
        <v>45645</v>
      </c>
      <c r="K132">
        <v>2024</v>
      </c>
      <c r="L132" t="s">
        <v>256</v>
      </c>
    </row>
    <row r="133" spans="1:12" x14ac:dyDescent="0.3">
      <c r="A133" t="s">
        <v>261</v>
      </c>
      <c r="B133">
        <v>3216</v>
      </c>
      <c r="C133" t="s">
        <v>260</v>
      </c>
      <c r="D133" t="s">
        <v>262</v>
      </c>
      <c r="E133" t="s">
        <v>263</v>
      </c>
      <c r="G133" s="1">
        <v>45635</v>
      </c>
      <c r="H133" s="1">
        <v>45673</v>
      </c>
      <c r="I133" s="2">
        <v>10960</v>
      </c>
      <c r="J133" s="1">
        <v>45646</v>
      </c>
      <c r="K133">
        <v>2024</v>
      </c>
      <c r="L133" t="s">
        <v>256</v>
      </c>
    </row>
    <row r="134" spans="1:12" x14ac:dyDescent="0.3">
      <c r="A134" t="s">
        <v>261</v>
      </c>
      <c r="B134">
        <v>3216</v>
      </c>
      <c r="C134" t="s">
        <v>260</v>
      </c>
      <c r="D134" t="s">
        <v>262</v>
      </c>
      <c r="E134" t="s">
        <v>263</v>
      </c>
      <c r="G134" s="1">
        <v>45635</v>
      </c>
      <c r="H134" s="1">
        <v>45673</v>
      </c>
      <c r="I134" s="2">
        <v>10960</v>
      </c>
      <c r="J134" s="1">
        <v>45647</v>
      </c>
      <c r="K134">
        <v>2024</v>
      </c>
      <c r="L134" t="s">
        <v>256</v>
      </c>
    </row>
    <row r="135" spans="1:12" x14ac:dyDescent="0.3">
      <c r="A135" t="s">
        <v>261</v>
      </c>
      <c r="B135">
        <v>3216</v>
      </c>
      <c r="C135" t="s">
        <v>260</v>
      </c>
      <c r="D135" t="s">
        <v>262</v>
      </c>
      <c r="E135" t="s">
        <v>263</v>
      </c>
      <c r="G135" s="1">
        <v>45635</v>
      </c>
      <c r="H135" s="1">
        <v>45673</v>
      </c>
      <c r="I135" s="2">
        <v>10960</v>
      </c>
      <c r="J135" s="1">
        <v>45648</v>
      </c>
      <c r="K135">
        <v>2024</v>
      </c>
      <c r="L135" t="s">
        <v>256</v>
      </c>
    </row>
    <row r="136" spans="1:12" x14ac:dyDescent="0.3">
      <c r="A136" t="s">
        <v>261</v>
      </c>
      <c r="B136">
        <v>3216</v>
      </c>
      <c r="C136" t="s">
        <v>260</v>
      </c>
      <c r="D136" t="s">
        <v>262</v>
      </c>
      <c r="E136" t="s">
        <v>263</v>
      </c>
      <c r="G136" s="1">
        <v>45635</v>
      </c>
      <c r="H136" s="1">
        <v>45673</v>
      </c>
      <c r="I136" s="2">
        <v>10960</v>
      </c>
      <c r="J136" s="1">
        <v>45649</v>
      </c>
      <c r="K136">
        <v>2024</v>
      </c>
      <c r="L136" t="s">
        <v>256</v>
      </c>
    </row>
    <row r="137" spans="1:12" x14ac:dyDescent="0.3">
      <c r="A137" t="s">
        <v>261</v>
      </c>
      <c r="B137">
        <v>3216</v>
      </c>
      <c r="C137" t="s">
        <v>260</v>
      </c>
      <c r="D137" t="s">
        <v>262</v>
      </c>
      <c r="E137" t="s">
        <v>263</v>
      </c>
      <c r="G137" s="1">
        <v>45635</v>
      </c>
      <c r="H137" s="1">
        <v>45673</v>
      </c>
      <c r="I137" s="2">
        <v>10960</v>
      </c>
      <c r="J137" s="1">
        <v>45650</v>
      </c>
      <c r="K137">
        <v>2024</v>
      </c>
      <c r="L137" t="s">
        <v>256</v>
      </c>
    </row>
    <row r="138" spans="1:12" x14ac:dyDescent="0.3">
      <c r="A138" t="s">
        <v>261</v>
      </c>
      <c r="B138">
        <v>3216</v>
      </c>
      <c r="C138" t="s">
        <v>260</v>
      </c>
      <c r="D138" t="s">
        <v>262</v>
      </c>
      <c r="E138" t="s">
        <v>263</v>
      </c>
      <c r="G138" s="1">
        <v>45635</v>
      </c>
      <c r="H138" s="1">
        <v>45673</v>
      </c>
      <c r="I138" s="2">
        <v>10960</v>
      </c>
      <c r="J138" s="1">
        <v>45651</v>
      </c>
      <c r="K138">
        <v>2024</v>
      </c>
      <c r="L138" t="s">
        <v>256</v>
      </c>
    </row>
    <row r="139" spans="1:12" x14ac:dyDescent="0.3">
      <c r="A139" t="s">
        <v>261</v>
      </c>
      <c r="B139">
        <v>3216</v>
      </c>
      <c r="C139" t="s">
        <v>260</v>
      </c>
      <c r="D139" t="s">
        <v>262</v>
      </c>
      <c r="E139" t="s">
        <v>263</v>
      </c>
      <c r="G139" s="1">
        <v>45635</v>
      </c>
      <c r="H139" s="1">
        <v>45673</v>
      </c>
      <c r="I139" s="2">
        <v>10960</v>
      </c>
      <c r="J139" s="1">
        <v>45652</v>
      </c>
      <c r="K139">
        <v>2024</v>
      </c>
      <c r="L139" t="s">
        <v>256</v>
      </c>
    </row>
    <row r="140" spans="1:12" x14ac:dyDescent="0.3">
      <c r="A140" t="s">
        <v>261</v>
      </c>
      <c r="B140">
        <v>3216</v>
      </c>
      <c r="C140" t="s">
        <v>260</v>
      </c>
      <c r="D140" t="s">
        <v>262</v>
      </c>
      <c r="E140" t="s">
        <v>263</v>
      </c>
      <c r="G140" s="1">
        <v>45635</v>
      </c>
      <c r="H140" s="1">
        <v>45673</v>
      </c>
      <c r="I140" s="2">
        <v>10960</v>
      </c>
      <c r="J140" s="1">
        <v>45653</v>
      </c>
      <c r="K140">
        <v>2024</v>
      </c>
      <c r="L140" t="s">
        <v>256</v>
      </c>
    </row>
    <row r="141" spans="1:12" x14ac:dyDescent="0.3">
      <c r="A141" t="s">
        <v>261</v>
      </c>
      <c r="B141">
        <v>3216</v>
      </c>
      <c r="C141" t="s">
        <v>260</v>
      </c>
      <c r="D141" t="s">
        <v>262</v>
      </c>
      <c r="E141" t="s">
        <v>263</v>
      </c>
      <c r="G141" s="1">
        <v>45635</v>
      </c>
      <c r="H141" s="1">
        <v>45673</v>
      </c>
      <c r="I141" s="2">
        <v>10960</v>
      </c>
      <c r="J141" s="1">
        <v>45654</v>
      </c>
      <c r="K141">
        <v>2024</v>
      </c>
      <c r="L141" t="s">
        <v>256</v>
      </c>
    </row>
    <row r="142" spans="1:12" x14ac:dyDescent="0.3">
      <c r="A142" t="s">
        <v>261</v>
      </c>
      <c r="B142">
        <v>3216</v>
      </c>
      <c r="C142" t="s">
        <v>260</v>
      </c>
      <c r="D142" t="s">
        <v>262</v>
      </c>
      <c r="E142" t="s">
        <v>263</v>
      </c>
      <c r="G142" s="1">
        <v>45635</v>
      </c>
      <c r="H142" s="1">
        <v>45673</v>
      </c>
      <c r="I142" s="2">
        <v>10960</v>
      </c>
      <c r="J142" s="1">
        <v>45655</v>
      </c>
      <c r="K142">
        <v>2024</v>
      </c>
      <c r="L142" t="s">
        <v>256</v>
      </c>
    </row>
    <row r="143" spans="1:12" x14ac:dyDescent="0.3">
      <c r="A143" t="s">
        <v>261</v>
      </c>
      <c r="B143">
        <v>3216</v>
      </c>
      <c r="C143" t="s">
        <v>260</v>
      </c>
      <c r="D143" t="s">
        <v>262</v>
      </c>
      <c r="E143" t="s">
        <v>263</v>
      </c>
      <c r="G143" s="1">
        <v>45635</v>
      </c>
      <c r="H143" s="1">
        <v>45673</v>
      </c>
      <c r="I143" s="2">
        <v>10960</v>
      </c>
      <c r="J143" s="1">
        <v>45656</v>
      </c>
      <c r="K143">
        <v>2024</v>
      </c>
      <c r="L143" t="s">
        <v>256</v>
      </c>
    </row>
    <row r="144" spans="1:12" x14ac:dyDescent="0.3">
      <c r="A144" t="s">
        <v>261</v>
      </c>
      <c r="B144">
        <v>3216</v>
      </c>
      <c r="C144" t="s">
        <v>260</v>
      </c>
      <c r="D144" t="s">
        <v>262</v>
      </c>
      <c r="E144" t="s">
        <v>263</v>
      </c>
      <c r="G144" s="1">
        <v>45635</v>
      </c>
      <c r="H144" s="1">
        <v>45673</v>
      </c>
      <c r="I144" s="2">
        <v>10960</v>
      </c>
      <c r="J144" s="1">
        <v>45657</v>
      </c>
      <c r="K144">
        <v>2024</v>
      </c>
      <c r="L144" t="s">
        <v>256</v>
      </c>
    </row>
    <row r="145" spans="1:12" x14ac:dyDescent="0.3">
      <c r="A145" t="s">
        <v>261</v>
      </c>
      <c r="B145">
        <v>3216</v>
      </c>
      <c r="C145" t="s">
        <v>260</v>
      </c>
      <c r="D145" t="s">
        <v>262</v>
      </c>
      <c r="E145" t="s">
        <v>263</v>
      </c>
      <c r="G145" s="1">
        <v>45635</v>
      </c>
      <c r="H145" s="1">
        <v>45673</v>
      </c>
      <c r="I145" s="2">
        <v>10960</v>
      </c>
      <c r="J145" s="1">
        <v>45658</v>
      </c>
      <c r="K145">
        <v>2025</v>
      </c>
      <c r="L145" t="s">
        <v>257</v>
      </c>
    </row>
    <row r="146" spans="1:12" x14ac:dyDescent="0.3">
      <c r="A146" t="s">
        <v>261</v>
      </c>
      <c r="B146">
        <v>3216</v>
      </c>
      <c r="C146" t="s">
        <v>260</v>
      </c>
      <c r="D146" t="s">
        <v>262</v>
      </c>
      <c r="E146" t="s">
        <v>263</v>
      </c>
      <c r="G146" s="1">
        <v>45635</v>
      </c>
      <c r="H146" s="1">
        <v>45673</v>
      </c>
      <c r="I146" s="2">
        <v>10960</v>
      </c>
      <c r="J146" s="1">
        <v>45659</v>
      </c>
      <c r="K146">
        <v>2025</v>
      </c>
      <c r="L146" t="s">
        <v>257</v>
      </c>
    </row>
    <row r="147" spans="1:12" x14ac:dyDescent="0.3">
      <c r="A147" t="s">
        <v>261</v>
      </c>
      <c r="B147">
        <v>3216</v>
      </c>
      <c r="C147" t="s">
        <v>260</v>
      </c>
      <c r="D147" t="s">
        <v>262</v>
      </c>
      <c r="E147" t="s">
        <v>263</v>
      </c>
      <c r="G147" s="1">
        <v>45635</v>
      </c>
      <c r="H147" s="1">
        <v>45673</v>
      </c>
      <c r="I147" s="2">
        <v>10960</v>
      </c>
      <c r="J147" s="1">
        <v>45660</v>
      </c>
      <c r="K147">
        <v>2025</v>
      </c>
      <c r="L147" t="s">
        <v>257</v>
      </c>
    </row>
    <row r="148" spans="1:12" x14ac:dyDescent="0.3">
      <c r="A148" t="s">
        <v>261</v>
      </c>
      <c r="B148">
        <v>3216</v>
      </c>
      <c r="C148" t="s">
        <v>260</v>
      </c>
      <c r="D148" t="s">
        <v>262</v>
      </c>
      <c r="E148" t="s">
        <v>263</v>
      </c>
      <c r="G148" s="1">
        <v>45635</v>
      </c>
      <c r="H148" s="1">
        <v>45673</v>
      </c>
      <c r="I148" s="2">
        <v>10960</v>
      </c>
      <c r="J148" s="1">
        <v>45661</v>
      </c>
      <c r="K148">
        <v>2025</v>
      </c>
      <c r="L148" t="s">
        <v>257</v>
      </c>
    </row>
    <row r="149" spans="1:12" x14ac:dyDescent="0.3">
      <c r="A149" t="s">
        <v>261</v>
      </c>
      <c r="B149">
        <v>3216</v>
      </c>
      <c r="C149" t="s">
        <v>260</v>
      </c>
      <c r="D149" t="s">
        <v>262</v>
      </c>
      <c r="E149" t="s">
        <v>263</v>
      </c>
      <c r="G149" s="1">
        <v>45635</v>
      </c>
      <c r="H149" s="1">
        <v>45673</v>
      </c>
      <c r="I149" s="2">
        <v>10960</v>
      </c>
      <c r="J149" s="1">
        <v>45662</v>
      </c>
      <c r="K149">
        <v>2025</v>
      </c>
      <c r="L149" t="s">
        <v>257</v>
      </c>
    </row>
    <row r="150" spans="1:12" x14ac:dyDescent="0.3">
      <c r="A150" t="s">
        <v>261</v>
      </c>
      <c r="B150">
        <v>3216</v>
      </c>
      <c r="C150" t="s">
        <v>260</v>
      </c>
      <c r="D150" t="s">
        <v>262</v>
      </c>
      <c r="E150" t="s">
        <v>263</v>
      </c>
      <c r="G150" s="1">
        <v>45635</v>
      </c>
      <c r="H150" s="1">
        <v>45673</v>
      </c>
      <c r="I150" s="2">
        <v>10960</v>
      </c>
      <c r="J150" s="1">
        <v>45663</v>
      </c>
      <c r="K150">
        <v>2025</v>
      </c>
      <c r="L150" t="s">
        <v>257</v>
      </c>
    </row>
    <row r="151" spans="1:12" x14ac:dyDescent="0.3">
      <c r="A151" t="s">
        <v>261</v>
      </c>
      <c r="B151">
        <v>3216</v>
      </c>
      <c r="C151" t="s">
        <v>260</v>
      </c>
      <c r="D151" t="s">
        <v>262</v>
      </c>
      <c r="E151" t="s">
        <v>263</v>
      </c>
      <c r="G151" s="1">
        <v>45635</v>
      </c>
      <c r="H151" s="1">
        <v>45673</v>
      </c>
      <c r="I151" s="2">
        <v>10960</v>
      </c>
      <c r="J151" s="1">
        <v>45664</v>
      </c>
      <c r="K151">
        <v>2025</v>
      </c>
      <c r="L151" t="s">
        <v>257</v>
      </c>
    </row>
    <row r="152" spans="1:12" x14ac:dyDescent="0.3">
      <c r="A152" t="s">
        <v>261</v>
      </c>
      <c r="B152">
        <v>3216</v>
      </c>
      <c r="C152" t="s">
        <v>260</v>
      </c>
      <c r="D152" t="s">
        <v>262</v>
      </c>
      <c r="E152" t="s">
        <v>263</v>
      </c>
      <c r="G152" s="1">
        <v>45635</v>
      </c>
      <c r="H152" s="1">
        <v>45673</v>
      </c>
      <c r="I152" s="2">
        <v>10960</v>
      </c>
      <c r="J152" s="1">
        <v>45665</v>
      </c>
      <c r="K152">
        <v>2025</v>
      </c>
      <c r="L152" t="s">
        <v>257</v>
      </c>
    </row>
    <row r="153" spans="1:12" x14ac:dyDescent="0.3">
      <c r="A153" t="s">
        <v>261</v>
      </c>
      <c r="B153">
        <v>3216</v>
      </c>
      <c r="C153" t="s">
        <v>260</v>
      </c>
      <c r="D153" t="s">
        <v>262</v>
      </c>
      <c r="E153" t="s">
        <v>263</v>
      </c>
      <c r="G153" s="1">
        <v>45635</v>
      </c>
      <c r="H153" s="1">
        <v>45673</v>
      </c>
      <c r="I153" s="2">
        <v>10960</v>
      </c>
      <c r="J153" s="1">
        <v>45666</v>
      </c>
      <c r="K153">
        <v>2025</v>
      </c>
      <c r="L153" t="s">
        <v>257</v>
      </c>
    </row>
    <row r="154" spans="1:12" x14ac:dyDescent="0.3">
      <c r="A154" t="s">
        <v>261</v>
      </c>
      <c r="B154">
        <v>3216</v>
      </c>
      <c r="C154" t="s">
        <v>260</v>
      </c>
      <c r="D154" t="s">
        <v>262</v>
      </c>
      <c r="E154" t="s">
        <v>263</v>
      </c>
      <c r="G154" s="1">
        <v>45635</v>
      </c>
      <c r="H154" s="1">
        <v>45673</v>
      </c>
      <c r="I154" s="2">
        <v>10960</v>
      </c>
      <c r="J154" s="1">
        <v>45667</v>
      </c>
      <c r="K154">
        <v>2025</v>
      </c>
      <c r="L154" t="s">
        <v>257</v>
      </c>
    </row>
    <row r="155" spans="1:12" x14ac:dyDescent="0.3">
      <c r="A155" t="s">
        <v>261</v>
      </c>
      <c r="B155">
        <v>3216</v>
      </c>
      <c r="C155" t="s">
        <v>260</v>
      </c>
      <c r="D155" t="s">
        <v>262</v>
      </c>
      <c r="E155" t="s">
        <v>263</v>
      </c>
      <c r="G155" s="1">
        <v>45635</v>
      </c>
      <c r="H155" s="1">
        <v>45673</v>
      </c>
      <c r="I155" s="2">
        <v>10960</v>
      </c>
      <c r="J155" s="1">
        <v>45668</v>
      </c>
      <c r="K155">
        <v>2025</v>
      </c>
      <c r="L155" t="s">
        <v>257</v>
      </c>
    </row>
    <row r="156" spans="1:12" x14ac:dyDescent="0.3">
      <c r="A156" t="s">
        <v>261</v>
      </c>
      <c r="B156">
        <v>3216</v>
      </c>
      <c r="C156" t="s">
        <v>260</v>
      </c>
      <c r="D156" t="s">
        <v>262</v>
      </c>
      <c r="E156" t="s">
        <v>263</v>
      </c>
      <c r="G156" s="1">
        <v>45635</v>
      </c>
      <c r="H156" s="1">
        <v>45673</v>
      </c>
      <c r="I156" s="2">
        <v>10960</v>
      </c>
      <c r="J156" s="1">
        <v>45669</v>
      </c>
      <c r="K156">
        <v>2025</v>
      </c>
      <c r="L156" t="s">
        <v>257</v>
      </c>
    </row>
    <row r="157" spans="1:12" x14ac:dyDescent="0.3">
      <c r="A157" t="s">
        <v>261</v>
      </c>
      <c r="B157">
        <v>3216</v>
      </c>
      <c r="C157" t="s">
        <v>260</v>
      </c>
      <c r="D157" t="s">
        <v>262</v>
      </c>
      <c r="E157" t="s">
        <v>263</v>
      </c>
      <c r="G157" s="1">
        <v>45635</v>
      </c>
      <c r="H157" s="1">
        <v>45673</v>
      </c>
      <c r="I157" s="2">
        <v>10960</v>
      </c>
      <c r="J157" s="1">
        <v>45670</v>
      </c>
      <c r="K157">
        <v>2025</v>
      </c>
      <c r="L157" t="s">
        <v>257</v>
      </c>
    </row>
    <row r="158" spans="1:12" x14ac:dyDescent="0.3">
      <c r="A158" t="s">
        <v>261</v>
      </c>
      <c r="B158">
        <v>3216</v>
      </c>
      <c r="C158" t="s">
        <v>260</v>
      </c>
      <c r="D158" t="s">
        <v>262</v>
      </c>
      <c r="E158" t="s">
        <v>263</v>
      </c>
      <c r="G158" s="1">
        <v>45635</v>
      </c>
      <c r="H158" s="1">
        <v>45673</v>
      </c>
      <c r="I158" s="2">
        <v>10960</v>
      </c>
      <c r="J158" s="1">
        <v>45671</v>
      </c>
      <c r="K158">
        <v>2025</v>
      </c>
      <c r="L158" t="s">
        <v>257</v>
      </c>
    </row>
    <row r="159" spans="1:12" x14ac:dyDescent="0.3">
      <c r="A159" t="s">
        <v>261</v>
      </c>
      <c r="B159">
        <v>3216</v>
      </c>
      <c r="C159" t="s">
        <v>260</v>
      </c>
      <c r="D159" t="s">
        <v>262</v>
      </c>
      <c r="E159" t="s">
        <v>263</v>
      </c>
      <c r="G159" s="1">
        <v>45635</v>
      </c>
      <c r="H159" s="1">
        <v>45673</v>
      </c>
      <c r="I159" s="2">
        <v>10960</v>
      </c>
      <c r="J159" s="1">
        <v>45672</v>
      </c>
      <c r="K159">
        <v>2025</v>
      </c>
      <c r="L159" t="s">
        <v>257</v>
      </c>
    </row>
    <row r="160" spans="1:12" x14ac:dyDescent="0.3">
      <c r="A160" t="s">
        <v>261</v>
      </c>
      <c r="B160">
        <v>3216</v>
      </c>
      <c r="C160" t="s">
        <v>260</v>
      </c>
      <c r="D160" t="s">
        <v>262</v>
      </c>
      <c r="E160" t="s">
        <v>263</v>
      </c>
      <c r="G160" s="1">
        <v>45635</v>
      </c>
      <c r="H160" s="1">
        <v>45673</v>
      </c>
      <c r="I160" s="2">
        <v>10960</v>
      </c>
      <c r="J160" s="1">
        <v>45673</v>
      </c>
      <c r="K160">
        <v>2025</v>
      </c>
      <c r="L160" t="s">
        <v>257</v>
      </c>
    </row>
    <row r="161" spans="1:12" x14ac:dyDescent="0.3">
      <c r="A161" t="s">
        <v>264</v>
      </c>
      <c r="B161">
        <v>3187</v>
      </c>
      <c r="C161" t="s">
        <v>8</v>
      </c>
      <c r="D161" t="s">
        <v>29</v>
      </c>
      <c r="E161" t="s">
        <v>265</v>
      </c>
      <c r="G161" s="1">
        <v>45636</v>
      </c>
      <c r="H161" s="1">
        <v>45660</v>
      </c>
      <c r="I161" s="2">
        <v>7065</v>
      </c>
      <c r="J161" s="1">
        <v>45636</v>
      </c>
      <c r="K161">
        <v>2024</v>
      </c>
      <c r="L161" t="s">
        <v>256</v>
      </c>
    </row>
    <row r="162" spans="1:12" x14ac:dyDescent="0.3">
      <c r="A162" t="s">
        <v>264</v>
      </c>
      <c r="B162">
        <v>3187</v>
      </c>
      <c r="C162" t="s">
        <v>8</v>
      </c>
      <c r="D162" t="s">
        <v>29</v>
      </c>
      <c r="E162" t="s">
        <v>265</v>
      </c>
      <c r="G162" s="1">
        <v>45636</v>
      </c>
      <c r="H162" s="1">
        <v>45660</v>
      </c>
      <c r="I162" s="2">
        <v>7065</v>
      </c>
      <c r="J162" s="1">
        <v>45637</v>
      </c>
      <c r="K162">
        <v>2024</v>
      </c>
      <c r="L162" t="s">
        <v>256</v>
      </c>
    </row>
    <row r="163" spans="1:12" x14ac:dyDescent="0.3">
      <c r="A163" t="s">
        <v>264</v>
      </c>
      <c r="B163">
        <v>3187</v>
      </c>
      <c r="C163" t="s">
        <v>8</v>
      </c>
      <c r="D163" t="s">
        <v>29</v>
      </c>
      <c r="E163" t="s">
        <v>265</v>
      </c>
      <c r="G163" s="1">
        <v>45636</v>
      </c>
      <c r="H163" s="1">
        <v>45660</v>
      </c>
      <c r="I163" s="2">
        <v>7065</v>
      </c>
      <c r="J163" s="1">
        <v>45638</v>
      </c>
      <c r="K163">
        <v>2024</v>
      </c>
      <c r="L163" t="s">
        <v>256</v>
      </c>
    </row>
    <row r="164" spans="1:12" x14ac:dyDescent="0.3">
      <c r="A164" t="s">
        <v>264</v>
      </c>
      <c r="B164">
        <v>3187</v>
      </c>
      <c r="C164" t="s">
        <v>8</v>
      </c>
      <c r="D164" t="s">
        <v>29</v>
      </c>
      <c r="E164" t="s">
        <v>265</v>
      </c>
      <c r="G164" s="1">
        <v>45636</v>
      </c>
      <c r="H164" s="1">
        <v>45660</v>
      </c>
      <c r="I164" s="2">
        <v>7065</v>
      </c>
      <c r="J164" s="1">
        <v>45639</v>
      </c>
      <c r="K164">
        <v>2024</v>
      </c>
      <c r="L164" t="s">
        <v>256</v>
      </c>
    </row>
    <row r="165" spans="1:12" x14ac:dyDescent="0.3">
      <c r="A165" t="s">
        <v>264</v>
      </c>
      <c r="B165">
        <v>3187</v>
      </c>
      <c r="C165" t="s">
        <v>8</v>
      </c>
      <c r="D165" t="s">
        <v>29</v>
      </c>
      <c r="E165" t="s">
        <v>265</v>
      </c>
      <c r="G165" s="1">
        <v>45636</v>
      </c>
      <c r="H165" s="1">
        <v>45660</v>
      </c>
      <c r="I165" s="2">
        <v>7065</v>
      </c>
      <c r="J165" s="1">
        <v>45640</v>
      </c>
      <c r="K165">
        <v>2024</v>
      </c>
      <c r="L165" t="s">
        <v>256</v>
      </c>
    </row>
    <row r="166" spans="1:12" x14ac:dyDescent="0.3">
      <c r="A166" t="s">
        <v>264</v>
      </c>
      <c r="B166">
        <v>3187</v>
      </c>
      <c r="C166" t="s">
        <v>8</v>
      </c>
      <c r="D166" t="s">
        <v>29</v>
      </c>
      <c r="E166" t="s">
        <v>265</v>
      </c>
      <c r="G166" s="1">
        <v>45636</v>
      </c>
      <c r="H166" s="1">
        <v>45660</v>
      </c>
      <c r="I166" s="2">
        <v>7065</v>
      </c>
      <c r="J166" s="1">
        <v>45641</v>
      </c>
      <c r="K166">
        <v>2024</v>
      </c>
      <c r="L166" t="s">
        <v>256</v>
      </c>
    </row>
    <row r="167" spans="1:12" x14ac:dyDescent="0.3">
      <c r="A167" t="s">
        <v>264</v>
      </c>
      <c r="B167">
        <v>3187</v>
      </c>
      <c r="C167" t="s">
        <v>8</v>
      </c>
      <c r="D167" t="s">
        <v>29</v>
      </c>
      <c r="E167" t="s">
        <v>265</v>
      </c>
      <c r="G167" s="1">
        <v>45636</v>
      </c>
      <c r="H167" s="1">
        <v>45660</v>
      </c>
      <c r="I167" s="2">
        <v>7065</v>
      </c>
      <c r="J167" s="1">
        <v>45642</v>
      </c>
      <c r="K167">
        <v>2024</v>
      </c>
      <c r="L167" t="s">
        <v>256</v>
      </c>
    </row>
    <row r="168" spans="1:12" x14ac:dyDescent="0.3">
      <c r="A168" t="s">
        <v>264</v>
      </c>
      <c r="B168">
        <v>3187</v>
      </c>
      <c r="C168" t="s">
        <v>8</v>
      </c>
      <c r="D168" t="s">
        <v>29</v>
      </c>
      <c r="E168" t="s">
        <v>265</v>
      </c>
      <c r="G168" s="1">
        <v>45636</v>
      </c>
      <c r="H168" s="1">
        <v>45660</v>
      </c>
      <c r="I168" s="2">
        <v>7065</v>
      </c>
      <c r="J168" s="1">
        <v>45643</v>
      </c>
      <c r="K168">
        <v>2024</v>
      </c>
      <c r="L168" t="s">
        <v>256</v>
      </c>
    </row>
    <row r="169" spans="1:12" x14ac:dyDescent="0.3">
      <c r="A169" t="s">
        <v>264</v>
      </c>
      <c r="B169">
        <v>3187</v>
      </c>
      <c r="C169" t="s">
        <v>8</v>
      </c>
      <c r="D169" t="s">
        <v>29</v>
      </c>
      <c r="E169" t="s">
        <v>265</v>
      </c>
      <c r="G169" s="1">
        <v>45636</v>
      </c>
      <c r="H169" s="1">
        <v>45660</v>
      </c>
      <c r="I169" s="2">
        <v>7065</v>
      </c>
      <c r="J169" s="1">
        <v>45644</v>
      </c>
      <c r="K169">
        <v>2024</v>
      </c>
      <c r="L169" t="s">
        <v>256</v>
      </c>
    </row>
    <row r="170" spans="1:12" x14ac:dyDescent="0.3">
      <c r="A170" t="s">
        <v>264</v>
      </c>
      <c r="B170">
        <v>3187</v>
      </c>
      <c r="C170" t="s">
        <v>8</v>
      </c>
      <c r="D170" t="s">
        <v>29</v>
      </c>
      <c r="E170" t="s">
        <v>265</v>
      </c>
      <c r="G170" s="1">
        <v>45636</v>
      </c>
      <c r="H170" s="1">
        <v>45660</v>
      </c>
      <c r="I170" s="2">
        <v>7065</v>
      </c>
      <c r="J170" s="1">
        <v>45645</v>
      </c>
      <c r="K170">
        <v>2024</v>
      </c>
      <c r="L170" t="s">
        <v>256</v>
      </c>
    </row>
    <row r="171" spans="1:12" x14ac:dyDescent="0.3">
      <c r="A171" t="s">
        <v>264</v>
      </c>
      <c r="B171">
        <v>3187</v>
      </c>
      <c r="C171" t="s">
        <v>8</v>
      </c>
      <c r="D171" t="s">
        <v>29</v>
      </c>
      <c r="E171" t="s">
        <v>265</v>
      </c>
      <c r="G171" s="1">
        <v>45636</v>
      </c>
      <c r="H171" s="1">
        <v>45660</v>
      </c>
      <c r="I171" s="2">
        <v>7065</v>
      </c>
      <c r="J171" s="1">
        <v>45646</v>
      </c>
      <c r="K171">
        <v>2024</v>
      </c>
      <c r="L171" t="s">
        <v>256</v>
      </c>
    </row>
    <row r="172" spans="1:12" x14ac:dyDescent="0.3">
      <c r="A172" t="s">
        <v>264</v>
      </c>
      <c r="B172">
        <v>3187</v>
      </c>
      <c r="C172" t="s">
        <v>8</v>
      </c>
      <c r="D172" t="s">
        <v>29</v>
      </c>
      <c r="E172" t="s">
        <v>265</v>
      </c>
      <c r="G172" s="1">
        <v>45636</v>
      </c>
      <c r="H172" s="1">
        <v>45660</v>
      </c>
      <c r="I172" s="2">
        <v>7065</v>
      </c>
      <c r="J172" s="1">
        <v>45647</v>
      </c>
      <c r="K172">
        <v>2024</v>
      </c>
      <c r="L172" t="s">
        <v>256</v>
      </c>
    </row>
    <row r="173" spans="1:12" x14ac:dyDescent="0.3">
      <c r="A173" t="s">
        <v>264</v>
      </c>
      <c r="B173">
        <v>3187</v>
      </c>
      <c r="C173" t="s">
        <v>8</v>
      </c>
      <c r="D173" t="s">
        <v>29</v>
      </c>
      <c r="E173" t="s">
        <v>265</v>
      </c>
      <c r="G173" s="1">
        <v>45636</v>
      </c>
      <c r="H173" s="1">
        <v>45660</v>
      </c>
      <c r="I173" s="2">
        <v>7065</v>
      </c>
      <c r="J173" s="1">
        <v>45648</v>
      </c>
      <c r="K173">
        <v>2024</v>
      </c>
      <c r="L173" t="s">
        <v>256</v>
      </c>
    </row>
    <row r="174" spans="1:12" x14ac:dyDescent="0.3">
      <c r="A174" t="s">
        <v>264</v>
      </c>
      <c r="B174">
        <v>3187</v>
      </c>
      <c r="C174" t="s">
        <v>8</v>
      </c>
      <c r="D174" t="s">
        <v>29</v>
      </c>
      <c r="E174" t="s">
        <v>265</v>
      </c>
      <c r="G174" s="1">
        <v>45636</v>
      </c>
      <c r="H174" s="1">
        <v>45660</v>
      </c>
      <c r="I174" s="2">
        <v>7065</v>
      </c>
      <c r="J174" s="1">
        <v>45649</v>
      </c>
      <c r="K174">
        <v>2024</v>
      </c>
      <c r="L174" t="s">
        <v>256</v>
      </c>
    </row>
    <row r="175" spans="1:12" x14ac:dyDescent="0.3">
      <c r="A175" t="s">
        <v>264</v>
      </c>
      <c r="B175">
        <v>3187</v>
      </c>
      <c r="C175" t="s">
        <v>8</v>
      </c>
      <c r="D175" t="s">
        <v>29</v>
      </c>
      <c r="E175" t="s">
        <v>265</v>
      </c>
      <c r="G175" s="1">
        <v>45636</v>
      </c>
      <c r="H175" s="1">
        <v>45660</v>
      </c>
      <c r="I175" s="2">
        <v>7065</v>
      </c>
      <c r="J175" s="1">
        <v>45650</v>
      </c>
      <c r="K175">
        <v>2024</v>
      </c>
      <c r="L175" t="s">
        <v>256</v>
      </c>
    </row>
    <row r="176" spans="1:12" x14ac:dyDescent="0.3">
      <c r="A176" t="s">
        <v>264</v>
      </c>
      <c r="B176">
        <v>3187</v>
      </c>
      <c r="C176" t="s">
        <v>8</v>
      </c>
      <c r="D176" t="s">
        <v>29</v>
      </c>
      <c r="E176" t="s">
        <v>265</v>
      </c>
      <c r="G176" s="1">
        <v>45636</v>
      </c>
      <c r="H176" s="1">
        <v>45660</v>
      </c>
      <c r="I176" s="2">
        <v>7065</v>
      </c>
      <c r="J176" s="1">
        <v>45651</v>
      </c>
      <c r="K176">
        <v>2024</v>
      </c>
      <c r="L176" t="s">
        <v>256</v>
      </c>
    </row>
    <row r="177" spans="1:12" x14ac:dyDescent="0.3">
      <c r="A177" t="s">
        <v>264</v>
      </c>
      <c r="B177">
        <v>3187</v>
      </c>
      <c r="C177" t="s">
        <v>8</v>
      </c>
      <c r="D177" t="s">
        <v>29</v>
      </c>
      <c r="E177" t="s">
        <v>265</v>
      </c>
      <c r="G177" s="1">
        <v>45636</v>
      </c>
      <c r="H177" s="1">
        <v>45660</v>
      </c>
      <c r="I177" s="2">
        <v>7065</v>
      </c>
      <c r="J177" s="1">
        <v>45652</v>
      </c>
      <c r="K177">
        <v>2024</v>
      </c>
      <c r="L177" t="s">
        <v>256</v>
      </c>
    </row>
    <row r="178" spans="1:12" x14ac:dyDescent="0.3">
      <c r="A178" t="s">
        <v>264</v>
      </c>
      <c r="B178">
        <v>3187</v>
      </c>
      <c r="C178" t="s">
        <v>8</v>
      </c>
      <c r="D178" t="s">
        <v>29</v>
      </c>
      <c r="E178" t="s">
        <v>265</v>
      </c>
      <c r="G178" s="1">
        <v>45636</v>
      </c>
      <c r="H178" s="1">
        <v>45660</v>
      </c>
      <c r="I178" s="2">
        <v>7065</v>
      </c>
      <c r="J178" s="1">
        <v>45653</v>
      </c>
      <c r="K178">
        <v>2024</v>
      </c>
      <c r="L178" t="s">
        <v>256</v>
      </c>
    </row>
    <row r="179" spans="1:12" x14ac:dyDescent="0.3">
      <c r="A179" t="s">
        <v>264</v>
      </c>
      <c r="B179">
        <v>3187</v>
      </c>
      <c r="C179" t="s">
        <v>8</v>
      </c>
      <c r="D179" t="s">
        <v>29</v>
      </c>
      <c r="E179" t="s">
        <v>265</v>
      </c>
      <c r="G179" s="1">
        <v>45636</v>
      </c>
      <c r="H179" s="1">
        <v>45660</v>
      </c>
      <c r="I179" s="2">
        <v>7065</v>
      </c>
      <c r="J179" s="1">
        <v>45654</v>
      </c>
      <c r="K179">
        <v>2024</v>
      </c>
      <c r="L179" t="s">
        <v>256</v>
      </c>
    </row>
    <row r="180" spans="1:12" x14ac:dyDescent="0.3">
      <c r="A180" t="s">
        <v>264</v>
      </c>
      <c r="B180">
        <v>3187</v>
      </c>
      <c r="C180" t="s">
        <v>8</v>
      </c>
      <c r="D180" t="s">
        <v>29</v>
      </c>
      <c r="E180" t="s">
        <v>265</v>
      </c>
      <c r="G180" s="1">
        <v>45636</v>
      </c>
      <c r="H180" s="1">
        <v>45660</v>
      </c>
      <c r="I180" s="2">
        <v>7065</v>
      </c>
      <c r="J180" s="1">
        <v>45655</v>
      </c>
      <c r="K180">
        <v>2024</v>
      </c>
      <c r="L180" t="s">
        <v>256</v>
      </c>
    </row>
    <row r="181" spans="1:12" x14ac:dyDescent="0.3">
      <c r="A181" t="s">
        <v>264</v>
      </c>
      <c r="B181">
        <v>3187</v>
      </c>
      <c r="C181" t="s">
        <v>8</v>
      </c>
      <c r="D181" t="s">
        <v>29</v>
      </c>
      <c r="E181" t="s">
        <v>265</v>
      </c>
      <c r="G181" s="1">
        <v>45636</v>
      </c>
      <c r="H181" s="1">
        <v>45660</v>
      </c>
      <c r="I181" s="2">
        <v>7065</v>
      </c>
      <c r="J181" s="1">
        <v>45656</v>
      </c>
      <c r="K181">
        <v>2024</v>
      </c>
      <c r="L181" t="s">
        <v>256</v>
      </c>
    </row>
    <row r="182" spans="1:12" x14ac:dyDescent="0.3">
      <c r="A182" t="s">
        <v>264</v>
      </c>
      <c r="B182">
        <v>3187</v>
      </c>
      <c r="C182" t="s">
        <v>8</v>
      </c>
      <c r="D182" t="s">
        <v>29</v>
      </c>
      <c r="E182" t="s">
        <v>265</v>
      </c>
      <c r="G182" s="1">
        <v>45636</v>
      </c>
      <c r="H182" s="1">
        <v>45660</v>
      </c>
      <c r="I182" s="2">
        <v>7065</v>
      </c>
      <c r="J182" s="1">
        <v>45657</v>
      </c>
      <c r="K182">
        <v>2024</v>
      </c>
      <c r="L182" t="s">
        <v>256</v>
      </c>
    </row>
    <row r="183" spans="1:12" x14ac:dyDescent="0.3">
      <c r="A183" t="s">
        <v>264</v>
      </c>
      <c r="B183">
        <v>3187</v>
      </c>
      <c r="C183" t="s">
        <v>8</v>
      </c>
      <c r="D183" t="s">
        <v>29</v>
      </c>
      <c r="E183" t="s">
        <v>265</v>
      </c>
      <c r="G183" s="1">
        <v>45636</v>
      </c>
      <c r="H183" s="1">
        <v>45660</v>
      </c>
      <c r="I183" s="2">
        <v>7065</v>
      </c>
      <c r="J183" s="1">
        <v>45658</v>
      </c>
      <c r="K183">
        <v>2025</v>
      </c>
      <c r="L183" t="s">
        <v>257</v>
      </c>
    </row>
    <row r="184" spans="1:12" x14ac:dyDescent="0.3">
      <c r="A184" t="s">
        <v>264</v>
      </c>
      <c r="B184">
        <v>3187</v>
      </c>
      <c r="C184" t="s">
        <v>8</v>
      </c>
      <c r="D184" t="s">
        <v>29</v>
      </c>
      <c r="E184" t="s">
        <v>265</v>
      </c>
      <c r="G184" s="1">
        <v>45636</v>
      </c>
      <c r="H184" s="1">
        <v>45660</v>
      </c>
      <c r="I184" s="2">
        <v>7065</v>
      </c>
      <c r="J184" s="1">
        <v>45659</v>
      </c>
      <c r="K184">
        <v>2025</v>
      </c>
      <c r="L184" t="s">
        <v>257</v>
      </c>
    </row>
    <row r="185" spans="1:12" x14ac:dyDescent="0.3">
      <c r="A185" t="s">
        <v>264</v>
      </c>
      <c r="B185">
        <v>3187</v>
      </c>
      <c r="C185" t="s">
        <v>8</v>
      </c>
      <c r="D185" t="s">
        <v>29</v>
      </c>
      <c r="E185" t="s">
        <v>265</v>
      </c>
      <c r="G185" s="1">
        <v>45636</v>
      </c>
      <c r="H185" s="1">
        <v>45660</v>
      </c>
      <c r="I185" s="2">
        <v>7065</v>
      </c>
      <c r="J185" s="1">
        <v>45660</v>
      </c>
      <c r="K185">
        <v>2025</v>
      </c>
      <c r="L185" t="s">
        <v>257</v>
      </c>
    </row>
    <row r="186" spans="1:12" x14ac:dyDescent="0.3">
      <c r="A186" t="s">
        <v>261</v>
      </c>
      <c r="B186">
        <v>3226</v>
      </c>
      <c r="C186" t="s">
        <v>11</v>
      </c>
      <c r="D186" t="s">
        <v>266</v>
      </c>
      <c r="E186" t="s">
        <v>263</v>
      </c>
      <c r="G186" s="1">
        <v>45642</v>
      </c>
      <c r="H186" s="1">
        <v>45660</v>
      </c>
      <c r="I186" s="2">
        <v>0</v>
      </c>
      <c r="J186" s="1">
        <v>45642</v>
      </c>
      <c r="K186">
        <v>2024</v>
      </c>
      <c r="L186" t="s">
        <v>256</v>
      </c>
    </row>
    <row r="187" spans="1:12" x14ac:dyDescent="0.3">
      <c r="A187" t="s">
        <v>261</v>
      </c>
      <c r="B187">
        <v>3226</v>
      </c>
      <c r="C187" t="s">
        <v>11</v>
      </c>
      <c r="D187" t="s">
        <v>266</v>
      </c>
      <c r="E187" t="s">
        <v>263</v>
      </c>
      <c r="G187" s="1">
        <v>45642</v>
      </c>
      <c r="H187" s="1">
        <v>45660</v>
      </c>
      <c r="I187" s="2">
        <v>0</v>
      </c>
      <c r="J187" s="1">
        <v>45643</v>
      </c>
      <c r="K187">
        <v>2024</v>
      </c>
      <c r="L187" t="s">
        <v>256</v>
      </c>
    </row>
    <row r="188" spans="1:12" x14ac:dyDescent="0.3">
      <c r="A188" t="s">
        <v>261</v>
      </c>
      <c r="B188">
        <v>3226</v>
      </c>
      <c r="C188" t="s">
        <v>11</v>
      </c>
      <c r="D188" t="s">
        <v>266</v>
      </c>
      <c r="E188" t="s">
        <v>263</v>
      </c>
      <c r="G188" s="1">
        <v>45642</v>
      </c>
      <c r="H188" s="1">
        <v>45660</v>
      </c>
      <c r="I188" s="2">
        <v>0</v>
      </c>
      <c r="J188" s="1">
        <v>45644</v>
      </c>
      <c r="K188">
        <v>2024</v>
      </c>
      <c r="L188" t="s">
        <v>256</v>
      </c>
    </row>
    <row r="189" spans="1:12" x14ac:dyDescent="0.3">
      <c r="A189" t="s">
        <v>261</v>
      </c>
      <c r="B189">
        <v>3226</v>
      </c>
      <c r="C189" t="s">
        <v>11</v>
      </c>
      <c r="D189" t="s">
        <v>266</v>
      </c>
      <c r="E189" t="s">
        <v>263</v>
      </c>
      <c r="G189" s="1">
        <v>45642</v>
      </c>
      <c r="H189" s="1">
        <v>45660</v>
      </c>
      <c r="I189" s="2">
        <v>0</v>
      </c>
      <c r="J189" s="1">
        <v>45645</v>
      </c>
      <c r="K189">
        <v>2024</v>
      </c>
      <c r="L189" t="s">
        <v>256</v>
      </c>
    </row>
    <row r="190" spans="1:12" x14ac:dyDescent="0.3">
      <c r="A190" t="s">
        <v>261</v>
      </c>
      <c r="B190">
        <v>3226</v>
      </c>
      <c r="C190" t="s">
        <v>11</v>
      </c>
      <c r="D190" t="s">
        <v>266</v>
      </c>
      <c r="E190" t="s">
        <v>263</v>
      </c>
      <c r="G190" s="1">
        <v>45642</v>
      </c>
      <c r="H190" s="1">
        <v>45660</v>
      </c>
      <c r="I190" s="2">
        <v>0</v>
      </c>
      <c r="J190" s="1">
        <v>45646</v>
      </c>
      <c r="K190">
        <v>2024</v>
      </c>
      <c r="L190" t="s">
        <v>256</v>
      </c>
    </row>
    <row r="191" spans="1:12" x14ac:dyDescent="0.3">
      <c r="A191" t="s">
        <v>261</v>
      </c>
      <c r="B191">
        <v>3226</v>
      </c>
      <c r="C191" t="s">
        <v>11</v>
      </c>
      <c r="D191" t="s">
        <v>266</v>
      </c>
      <c r="E191" t="s">
        <v>263</v>
      </c>
      <c r="G191" s="1">
        <v>45642</v>
      </c>
      <c r="H191" s="1">
        <v>45660</v>
      </c>
      <c r="I191" s="2">
        <v>0</v>
      </c>
      <c r="J191" s="1">
        <v>45647</v>
      </c>
      <c r="K191">
        <v>2024</v>
      </c>
      <c r="L191" t="s">
        <v>256</v>
      </c>
    </row>
    <row r="192" spans="1:12" x14ac:dyDescent="0.3">
      <c r="A192" t="s">
        <v>261</v>
      </c>
      <c r="B192">
        <v>3226</v>
      </c>
      <c r="C192" t="s">
        <v>11</v>
      </c>
      <c r="D192" t="s">
        <v>266</v>
      </c>
      <c r="E192" t="s">
        <v>263</v>
      </c>
      <c r="G192" s="1">
        <v>45642</v>
      </c>
      <c r="H192" s="1">
        <v>45660</v>
      </c>
      <c r="I192" s="2">
        <v>0</v>
      </c>
      <c r="J192" s="1">
        <v>45648</v>
      </c>
      <c r="K192">
        <v>2024</v>
      </c>
      <c r="L192" t="s">
        <v>256</v>
      </c>
    </row>
    <row r="193" spans="1:12" x14ac:dyDescent="0.3">
      <c r="A193" t="s">
        <v>261</v>
      </c>
      <c r="B193">
        <v>3226</v>
      </c>
      <c r="C193" t="s">
        <v>11</v>
      </c>
      <c r="D193" t="s">
        <v>266</v>
      </c>
      <c r="E193" t="s">
        <v>263</v>
      </c>
      <c r="G193" s="1">
        <v>45642</v>
      </c>
      <c r="H193" s="1">
        <v>45660</v>
      </c>
      <c r="I193" s="2">
        <v>0</v>
      </c>
      <c r="J193" s="1">
        <v>45649</v>
      </c>
      <c r="K193">
        <v>2024</v>
      </c>
      <c r="L193" t="s">
        <v>256</v>
      </c>
    </row>
    <row r="194" spans="1:12" x14ac:dyDescent="0.3">
      <c r="A194" t="s">
        <v>261</v>
      </c>
      <c r="B194">
        <v>3226</v>
      </c>
      <c r="C194" t="s">
        <v>11</v>
      </c>
      <c r="D194" t="s">
        <v>266</v>
      </c>
      <c r="E194" t="s">
        <v>263</v>
      </c>
      <c r="G194" s="1">
        <v>45642</v>
      </c>
      <c r="H194" s="1">
        <v>45660</v>
      </c>
      <c r="I194" s="2">
        <v>0</v>
      </c>
      <c r="J194" s="1">
        <v>45650</v>
      </c>
      <c r="K194">
        <v>2024</v>
      </c>
      <c r="L194" t="s">
        <v>256</v>
      </c>
    </row>
    <row r="195" spans="1:12" x14ac:dyDescent="0.3">
      <c r="A195" t="s">
        <v>261</v>
      </c>
      <c r="B195">
        <v>3226</v>
      </c>
      <c r="C195" t="s">
        <v>11</v>
      </c>
      <c r="D195" t="s">
        <v>266</v>
      </c>
      <c r="E195" t="s">
        <v>263</v>
      </c>
      <c r="G195" s="1">
        <v>45642</v>
      </c>
      <c r="H195" s="1">
        <v>45660</v>
      </c>
      <c r="I195" s="2">
        <v>0</v>
      </c>
      <c r="J195" s="1">
        <v>45651</v>
      </c>
      <c r="K195">
        <v>2024</v>
      </c>
      <c r="L195" t="s">
        <v>256</v>
      </c>
    </row>
    <row r="196" spans="1:12" x14ac:dyDescent="0.3">
      <c r="A196" t="s">
        <v>261</v>
      </c>
      <c r="B196">
        <v>3226</v>
      </c>
      <c r="C196" t="s">
        <v>11</v>
      </c>
      <c r="D196" t="s">
        <v>266</v>
      </c>
      <c r="E196" t="s">
        <v>263</v>
      </c>
      <c r="G196" s="1">
        <v>45642</v>
      </c>
      <c r="H196" s="1">
        <v>45660</v>
      </c>
      <c r="I196" s="2">
        <v>0</v>
      </c>
      <c r="J196" s="1">
        <v>45652</v>
      </c>
      <c r="K196">
        <v>2024</v>
      </c>
      <c r="L196" t="s">
        <v>256</v>
      </c>
    </row>
    <row r="197" spans="1:12" x14ac:dyDescent="0.3">
      <c r="A197" t="s">
        <v>261</v>
      </c>
      <c r="B197">
        <v>3226</v>
      </c>
      <c r="C197" t="s">
        <v>11</v>
      </c>
      <c r="D197" t="s">
        <v>266</v>
      </c>
      <c r="E197" t="s">
        <v>263</v>
      </c>
      <c r="G197" s="1">
        <v>45642</v>
      </c>
      <c r="H197" s="1">
        <v>45660</v>
      </c>
      <c r="I197" s="2">
        <v>0</v>
      </c>
      <c r="J197" s="1">
        <v>45653</v>
      </c>
      <c r="K197">
        <v>2024</v>
      </c>
      <c r="L197" t="s">
        <v>256</v>
      </c>
    </row>
    <row r="198" spans="1:12" x14ac:dyDescent="0.3">
      <c r="A198" t="s">
        <v>261</v>
      </c>
      <c r="B198">
        <v>3226</v>
      </c>
      <c r="C198" t="s">
        <v>11</v>
      </c>
      <c r="D198" t="s">
        <v>266</v>
      </c>
      <c r="E198" t="s">
        <v>263</v>
      </c>
      <c r="G198" s="1">
        <v>45642</v>
      </c>
      <c r="H198" s="1">
        <v>45660</v>
      </c>
      <c r="I198" s="2">
        <v>0</v>
      </c>
      <c r="J198" s="1">
        <v>45654</v>
      </c>
      <c r="K198">
        <v>2024</v>
      </c>
      <c r="L198" t="s">
        <v>256</v>
      </c>
    </row>
    <row r="199" spans="1:12" x14ac:dyDescent="0.3">
      <c r="A199" t="s">
        <v>261</v>
      </c>
      <c r="B199">
        <v>3226</v>
      </c>
      <c r="C199" t="s">
        <v>11</v>
      </c>
      <c r="D199" t="s">
        <v>266</v>
      </c>
      <c r="E199" t="s">
        <v>263</v>
      </c>
      <c r="G199" s="1">
        <v>45642</v>
      </c>
      <c r="H199" s="1">
        <v>45660</v>
      </c>
      <c r="I199" s="2">
        <v>0</v>
      </c>
      <c r="J199" s="1">
        <v>45655</v>
      </c>
      <c r="K199">
        <v>2024</v>
      </c>
      <c r="L199" t="s">
        <v>256</v>
      </c>
    </row>
    <row r="200" spans="1:12" x14ac:dyDescent="0.3">
      <c r="A200" t="s">
        <v>261</v>
      </c>
      <c r="B200">
        <v>3226</v>
      </c>
      <c r="C200" t="s">
        <v>11</v>
      </c>
      <c r="D200" t="s">
        <v>266</v>
      </c>
      <c r="E200" t="s">
        <v>263</v>
      </c>
      <c r="G200" s="1">
        <v>45642</v>
      </c>
      <c r="H200" s="1">
        <v>45660</v>
      </c>
      <c r="I200" s="2">
        <v>0</v>
      </c>
      <c r="J200" s="1">
        <v>45656</v>
      </c>
      <c r="K200">
        <v>2024</v>
      </c>
      <c r="L200" t="s">
        <v>256</v>
      </c>
    </row>
    <row r="201" spans="1:12" x14ac:dyDescent="0.3">
      <c r="A201" t="s">
        <v>261</v>
      </c>
      <c r="B201">
        <v>3226</v>
      </c>
      <c r="C201" t="s">
        <v>11</v>
      </c>
      <c r="D201" t="s">
        <v>266</v>
      </c>
      <c r="E201" t="s">
        <v>263</v>
      </c>
      <c r="G201" s="1">
        <v>45642</v>
      </c>
      <c r="H201" s="1">
        <v>45660</v>
      </c>
      <c r="I201" s="2">
        <v>0</v>
      </c>
      <c r="J201" s="1">
        <v>45657</v>
      </c>
      <c r="K201">
        <v>2024</v>
      </c>
      <c r="L201" t="s">
        <v>256</v>
      </c>
    </row>
    <row r="202" spans="1:12" x14ac:dyDescent="0.3">
      <c r="A202" t="s">
        <v>261</v>
      </c>
      <c r="B202">
        <v>3226</v>
      </c>
      <c r="C202" t="s">
        <v>11</v>
      </c>
      <c r="D202" t="s">
        <v>266</v>
      </c>
      <c r="E202" t="s">
        <v>263</v>
      </c>
      <c r="G202" s="1">
        <v>45642</v>
      </c>
      <c r="H202" s="1">
        <v>45660</v>
      </c>
      <c r="I202" s="2">
        <v>0</v>
      </c>
      <c r="J202" s="1">
        <v>45658</v>
      </c>
      <c r="K202">
        <v>2025</v>
      </c>
      <c r="L202" t="s">
        <v>257</v>
      </c>
    </row>
    <row r="203" spans="1:12" x14ac:dyDescent="0.3">
      <c r="A203" t="s">
        <v>261</v>
      </c>
      <c r="B203">
        <v>3226</v>
      </c>
      <c r="C203" t="s">
        <v>11</v>
      </c>
      <c r="D203" t="s">
        <v>266</v>
      </c>
      <c r="E203" t="s">
        <v>263</v>
      </c>
      <c r="G203" s="1">
        <v>45642</v>
      </c>
      <c r="H203" s="1">
        <v>45660</v>
      </c>
      <c r="I203" s="2">
        <v>0</v>
      </c>
      <c r="J203" s="1">
        <v>45659</v>
      </c>
      <c r="K203">
        <v>2025</v>
      </c>
      <c r="L203" t="s">
        <v>257</v>
      </c>
    </row>
    <row r="204" spans="1:12" x14ac:dyDescent="0.3">
      <c r="A204" t="s">
        <v>261</v>
      </c>
      <c r="B204">
        <v>3226</v>
      </c>
      <c r="C204" t="s">
        <v>11</v>
      </c>
      <c r="D204" t="s">
        <v>266</v>
      </c>
      <c r="E204" t="s">
        <v>263</v>
      </c>
      <c r="G204" s="1">
        <v>45642</v>
      </c>
      <c r="H204" s="1">
        <v>45660</v>
      </c>
      <c r="I204" s="2">
        <v>0</v>
      </c>
      <c r="J204" s="1">
        <v>45660</v>
      </c>
      <c r="K204">
        <v>2025</v>
      </c>
      <c r="L204" t="s">
        <v>257</v>
      </c>
    </row>
    <row r="205" spans="1:12" x14ac:dyDescent="0.3">
      <c r="A205" t="s">
        <v>261</v>
      </c>
      <c r="B205">
        <v>3241</v>
      </c>
      <c r="C205" t="s">
        <v>258</v>
      </c>
      <c r="D205" t="s">
        <v>29</v>
      </c>
      <c r="E205" t="s">
        <v>267</v>
      </c>
      <c r="G205" s="1">
        <v>45644</v>
      </c>
      <c r="H205" s="1">
        <v>45667</v>
      </c>
      <c r="I205" s="2">
        <v>0</v>
      </c>
      <c r="J205" s="1">
        <v>45644</v>
      </c>
      <c r="K205">
        <v>2024</v>
      </c>
      <c r="L205" t="s">
        <v>256</v>
      </c>
    </row>
    <row r="206" spans="1:12" x14ac:dyDescent="0.3">
      <c r="A206" t="s">
        <v>261</v>
      </c>
      <c r="B206">
        <v>3241</v>
      </c>
      <c r="C206" t="s">
        <v>258</v>
      </c>
      <c r="D206" t="s">
        <v>29</v>
      </c>
      <c r="E206" t="s">
        <v>267</v>
      </c>
      <c r="G206" s="1">
        <v>45644</v>
      </c>
      <c r="H206" s="1">
        <v>45667</v>
      </c>
      <c r="I206" s="2">
        <v>0</v>
      </c>
      <c r="J206" s="1">
        <v>45645</v>
      </c>
      <c r="K206">
        <v>2024</v>
      </c>
      <c r="L206" t="s">
        <v>256</v>
      </c>
    </row>
    <row r="207" spans="1:12" x14ac:dyDescent="0.3">
      <c r="A207" t="s">
        <v>261</v>
      </c>
      <c r="B207">
        <v>3241</v>
      </c>
      <c r="C207" t="s">
        <v>258</v>
      </c>
      <c r="D207" t="s">
        <v>29</v>
      </c>
      <c r="E207" t="s">
        <v>267</v>
      </c>
      <c r="G207" s="1">
        <v>45644</v>
      </c>
      <c r="H207" s="1">
        <v>45667</v>
      </c>
      <c r="I207" s="2">
        <v>0</v>
      </c>
      <c r="J207" s="1">
        <v>45646</v>
      </c>
      <c r="K207">
        <v>2024</v>
      </c>
      <c r="L207" t="s">
        <v>256</v>
      </c>
    </row>
    <row r="208" spans="1:12" x14ac:dyDescent="0.3">
      <c r="A208" t="s">
        <v>261</v>
      </c>
      <c r="B208">
        <v>3241</v>
      </c>
      <c r="C208" t="s">
        <v>258</v>
      </c>
      <c r="D208" t="s">
        <v>29</v>
      </c>
      <c r="E208" t="s">
        <v>267</v>
      </c>
      <c r="G208" s="1">
        <v>45644</v>
      </c>
      <c r="H208" s="1">
        <v>45667</v>
      </c>
      <c r="I208" s="2">
        <v>0</v>
      </c>
      <c r="J208" s="1">
        <v>45647</v>
      </c>
      <c r="K208">
        <v>2024</v>
      </c>
      <c r="L208" t="s">
        <v>256</v>
      </c>
    </row>
    <row r="209" spans="1:12" x14ac:dyDescent="0.3">
      <c r="A209" t="s">
        <v>261</v>
      </c>
      <c r="B209">
        <v>3241</v>
      </c>
      <c r="C209" t="s">
        <v>258</v>
      </c>
      <c r="D209" t="s">
        <v>29</v>
      </c>
      <c r="E209" t="s">
        <v>267</v>
      </c>
      <c r="G209" s="1">
        <v>45644</v>
      </c>
      <c r="H209" s="1">
        <v>45667</v>
      </c>
      <c r="I209" s="2">
        <v>0</v>
      </c>
      <c r="J209" s="1">
        <v>45648</v>
      </c>
      <c r="K209">
        <v>2024</v>
      </c>
      <c r="L209" t="s">
        <v>256</v>
      </c>
    </row>
    <row r="210" spans="1:12" x14ac:dyDescent="0.3">
      <c r="A210" t="s">
        <v>261</v>
      </c>
      <c r="B210">
        <v>3241</v>
      </c>
      <c r="C210" t="s">
        <v>258</v>
      </c>
      <c r="D210" t="s">
        <v>29</v>
      </c>
      <c r="E210" t="s">
        <v>267</v>
      </c>
      <c r="G210" s="1">
        <v>45644</v>
      </c>
      <c r="H210" s="1">
        <v>45667</v>
      </c>
      <c r="I210" s="2">
        <v>0</v>
      </c>
      <c r="J210" s="1">
        <v>45649</v>
      </c>
      <c r="K210">
        <v>2024</v>
      </c>
      <c r="L210" t="s">
        <v>256</v>
      </c>
    </row>
    <row r="211" spans="1:12" x14ac:dyDescent="0.3">
      <c r="A211" t="s">
        <v>261</v>
      </c>
      <c r="B211">
        <v>3241</v>
      </c>
      <c r="C211" t="s">
        <v>258</v>
      </c>
      <c r="D211" t="s">
        <v>29</v>
      </c>
      <c r="E211" t="s">
        <v>267</v>
      </c>
      <c r="G211" s="1">
        <v>45644</v>
      </c>
      <c r="H211" s="1">
        <v>45667</v>
      </c>
      <c r="I211" s="2">
        <v>0</v>
      </c>
      <c r="J211" s="1">
        <v>45650</v>
      </c>
      <c r="K211">
        <v>2024</v>
      </c>
      <c r="L211" t="s">
        <v>256</v>
      </c>
    </row>
    <row r="212" spans="1:12" x14ac:dyDescent="0.3">
      <c r="A212" t="s">
        <v>261</v>
      </c>
      <c r="B212">
        <v>3241</v>
      </c>
      <c r="C212" t="s">
        <v>258</v>
      </c>
      <c r="D212" t="s">
        <v>29</v>
      </c>
      <c r="E212" t="s">
        <v>267</v>
      </c>
      <c r="G212" s="1">
        <v>45644</v>
      </c>
      <c r="H212" s="1">
        <v>45667</v>
      </c>
      <c r="I212" s="2">
        <v>0</v>
      </c>
      <c r="J212" s="1">
        <v>45651</v>
      </c>
      <c r="K212">
        <v>2024</v>
      </c>
      <c r="L212" t="s">
        <v>256</v>
      </c>
    </row>
    <row r="213" spans="1:12" x14ac:dyDescent="0.3">
      <c r="A213" t="s">
        <v>261</v>
      </c>
      <c r="B213">
        <v>3241</v>
      </c>
      <c r="C213" t="s">
        <v>258</v>
      </c>
      <c r="D213" t="s">
        <v>29</v>
      </c>
      <c r="E213" t="s">
        <v>267</v>
      </c>
      <c r="G213" s="1">
        <v>45644</v>
      </c>
      <c r="H213" s="1">
        <v>45667</v>
      </c>
      <c r="I213" s="2">
        <v>0</v>
      </c>
      <c r="J213" s="1">
        <v>45652</v>
      </c>
      <c r="K213">
        <v>2024</v>
      </c>
      <c r="L213" t="s">
        <v>256</v>
      </c>
    </row>
    <row r="214" spans="1:12" x14ac:dyDescent="0.3">
      <c r="A214" t="s">
        <v>261</v>
      </c>
      <c r="B214">
        <v>3241</v>
      </c>
      <c r="C214" t="s">
        <v>258</v>
      </c>
      <c r="D214" t="s">
        <v>29</v>
      </c>
      <c r="E214" t="s">
        <v>267</v>
      </c>
      <c r="G214" s="1">
        <v>45644</v>
      </c>
      <c r="H214" s="1">
        <v>45667</v>
      </c>
      <c r="I214" s="2">
        <v>0</v>
      </c>
      <c r="J214" s="1">
        <v>45653</v>
      </c>
      <c r="K214">
        <v>2024</v>
      </c>
      <c r="L214" t="s">
        <v>256</v>
      </c>
    </row>
    <row r="215" spans="1:12" x14ac:dyDescent="0.3">
      <c r="A215" t="s">
        <v>261</v>
      </c>
      <c r="B215">
        <v>3241</v>
      </c>
      <c r="C215" t="s">
        <v>258</v>
      </c>
      <c r="D215" t="s">
        <v>29</v>
      </c>
      <c r="E215" t="s">
        <v>267</v>
      </c>
      <c r="G215" s="1">
        <v>45644</v>
      </c>
      <c r="H215" s="1">
        <v>45667</v>
      </c>
      <c r="I215" s="2">
        <v>0</v>
      </c>
      <c r="J215" s="1">
        <v>45654</v>
      </c>
      <c r="K215">
        <v>2024</v>
      </c>
      <c r="L215" t="s">
        <v>256</v>
      </c>
    </row>
    <row r="216" spans="1:12" x14ac:dyDescent="0.3">
      <c r="A216" t="s">
        <v>261</v>
      </c>
      <c r="B216">
        <v>3241</v>
      </c>
      <c r="C216" t="s">
        <v>258</v>
      </c>
      <c r="D216" t="s">
        <v>29</v>
      </c>
      <c r="E216" t="s">
        <v>267</v>
      </c>
      <c r="G216" s="1">
        <v>45644</v>
      </c>
      <c r="H216" s="1">
        <v>45667</v>
      </c>
      <c r="I216" s="2">
        <v>0</v>
      </c>
      <c r="J216" s="1">
        <v>45655</v>
      </c>
      <c r="K216">
        <v>2024</v>
      </c>
      <c r="L216" t="s">
        <v>256</v>
      </c>
    </row>
    <row r="217" spans="1:12" x14ac:dyDescent="0.3">
      <c r="A217" t="s">
        <v>261</v>
      </c>
      <c r="B217">
        <v>3241</v>
      </c>
      <c r="C217" t="s">
        <v>258</v>
      </c>
      <c r="D217" t="s">
        <v>29</v>
      </c>
      <c r="E217" t="s">
        <v>267</v>
      </c>
      <c r="G217" s="1">
        <v>45644</v>
      </c>
      <c r="H217" s="1">
        <v>45667</v>
      </c>
      <c r="I217" s="2">
        <v>0</v>
      </c>
      <c r="J217" s="1">
        <v>45656</v>
      </c>
      <c r="K217">
        <v>2024</v>
      </c>
      <c r="L217" t="s">
        <v>256</v>
      </c>
    </row>
    <row r="218" spans="1:12" x14ac:dyDescent="0.3">
      <c r="A218" t="s">
        <v>261</v>
      </c>
      <c r="B218">
        <v>3241</v>
      </c>
      <c r="C218" t="s">
        <v>258</v>
      </c>
      <c r="D218" t="s">
        <v>29</v>
      </c>
      <c r="E218" t="s">
        <v>267</v>
      </c>
      <c r="G218" s="1">
        <v>45644</v>
      </c>
      <c r="H218" s="1">
        <v>45667</v>
      </c>
      <c r="I218" s="2">
        <v>0</v>
      </c>
      <c r="J218" s="1">
        <v>45657</v>
      </c>
      <c r="K218">
        <v>2024</v>
      </c>
      <c r="L218" t="s">
        <v>256</v>
      </c>
    </row>
    <row r="219" spans="1:12" x14ac:dyDescent="0.3">
      <c r="A219" t="s">
        <v>261</v>
      </c>
      <c r="B219">
        <v>3241</v>
      </c>
      <c r="C219" t="s">
        <v>258</v>
      </c>
      <c r="D219" t="s">
        <v>29</v>
      </c>
      <c r="E219" t="s">
        <v>267</v>
      </c>
      <c r="G219" s="1">
        <v>45644</v>
      </c>
      <c r="H219" s="1">
        <v>45667</v>
      </c>
      <c r="I219" s="2">
        <v>0</v>
      </c>
      <c r="J219" s="1">
        <v>45658</v>
      </c>
      <c r="K219">
        <v>2025</v>
      </c>
      <c r="L219" t="s">
        <v>257</v>
      </c>
    </row>
    <row r="220" spans="1:12" x14ac:dyDescent="0.3">
      <c r="A220" t="s">
        <v>261</v>
      </c>
      <c r="B220">
        <v>3241</v>
      </c>
      <c r="C220" t="s">
        <v>258</v>
      </c>
      <c r="D220" t="s">
        <v>29</v>
      </c>
      <c r="E220" t="s">
        <v>267</v>
      </c>
      <c r="G220" s="1">
        <v>45644</v>
      </c>
      <c r="H220" s="1">
        <v>45667</v>
      </c>
      <c r="I220" s="2">
        <v>0</v>
      </c>
      <c r="J220" s="1">
        <v>45659</v>
      </c>
      <c r="K220">
        <v>2025</v>
      </c>
      <c r="L220" t="s">
        <v>257</v>
      </c>
    </row>
    <row r="221" spans="1:12" x14ac:dyDescent="0.3">
      <c r="A221" t="s">
        <v>261</v>
      </c>
      <c r="B221">
        <v>3241</v>
      </c>
      <c r="C221" t="s">
        <v>258</v>
      </c>
      <c r="D221" t="s">
        <v>29</v>
      </c>
      <c r="E221" t="s">
        <v>267</v>
      </c>
      <c r="G221" s="1">
        <v>45644</v>
      </c>
      <c r="H221" s="1">
        <v>45667</v>
      </c>
      <c r="I221" s="2">
        <v>0</v>
      </c>
      <c r="J221" s="1">
        <v>45660</v>
      </c>
      <c r="K221">
        <v>2025</v>
      </c>
      <c r="L221" t="s">
        <v>257</v>
      </c>
    </row>
    <row r="222" spans="1:12" x14ac:dyDescent="0.3">
      <c r="A222" t="s">
        <v>261</v>
      </c>
      <c r="B222">
        <v>3241</v>
      </c>
      <c r="C222" t="s">
        <v>258</v>
      </c>
      <c r="D222" t="s">
        <v>29</v>
      </c>
      <c r="E222" t="s">
        <v>267</v>
      </c>
      <c r="G222" s="1">
        <v>45644</v>
      </c>
      <c r="H222" s="1">
        <v>45667</v>
      </c>
      <c r="I222" s="2">
        <v>0</v>
      </c>
      <c r="J222" s="1">
        <v>45661</v>
      </c>
      <c r="K222">
        <v>2025</v>
      </c>
      <c r="L222" t="s">
        <v>257</v>
      </c>
    </row>
    <row r="223" spans="1:12" x14ac:dyDescent="0.3">
      <c r="A223" t="s">
        <v>261</v>
      </c>
      <c r="B223">
        <v>3241</v>
      </c>
      <c r="C223" t="s">
        <v>258</v>
      </c>
      <c r="D223" t="s">
        <v>29</v>
      </c>
      <c r="E223" t="s">
        <v>267</v>
      </c>
      <c r="G223" s="1">
        <v>45644</v>
      </c>
      <c r="H223" s="1">
        <v>45667</v>
      </c>
      <c r="I223" s="2">
        <v>0</v>
      </c>
      <c r="J223" s="1">
        <v>45662</v>
      </c>
      <c r="K223">
        <v>2025</v>
      </c>
      <c r="L223" t="s">
        <v>257</v>
      </c>
    </row>
    <row r="224" spans="1:12" x14ac:dyDescent="0.3">
      <c r="A224" t="s">
        <v>261</v>
      </c>
      <c r="B224">
        <v>3241</v>
      </c>
      <c r="C224" t="s">
        <v>258</v>
      </c>
      <c r="D224" t="s">
        <v>29</v>
      </c>
      <c r="E224" t="s">
        <v>267</v>
      </c>
      <c r="G224" s="1">
        <v>45644</v>
      </c>
      <c r="H224" s="1">
        <v>45667</v>
      </c>
      <c r="I224" s="2">
        <v>0</v>
      </c>
      <c r="J224" s="1">
        <v>45663</v>
      </c>
      <c r="K224">
        <v>2025</v>
      </c>
      <c r="L224" t="s">
        <v>257</v>
      </c>
    </row>
    <row r="225" spans="1:12" x14ac:dyDescent="0.3">
      <c r="A225" t="s">
        <v>261</v>
      </c>
      <c r="B225">
        <v>3241</v>
      </c>
      <c r="C225" t="s">
        <v>258</v>
      </c>
      <c r="D225" t="s">
        <v>29</v>
      </c>
      <c r="E225" t="s">
        <v>267</v>
      </c>
      <c r="G225" s="1">
        <v>45644</v>
      </c>
      <c r="H225" s="1">
        <v>45667</v>
      </c>
      <c r="I225" s="2">
        <v>0</v>
      </c>
      <c r="J225" s="1">
        <v>45664</v>
      </c>
      <c r="K225">
        <v>2025</v>
      </c>
      <c r="L225" t="s">
        <v>257</v>
      </c>
    </row>
    <row r="226" spans="1:12" x14ac:dyDescent="0.3">
      <c r="A226" t="s">
        <v>261</v>
      </c>
      <c r="B226">
        <v>3241</v>
      </c>
      <c r="C226" t="s">
        <v>258</v>
      </c>
      <c r="D226" t="s">
        <v>29</v>
      </c>
      <c r="E226" t="s">
        <v>267</v>
      </c>
      <c r="G226" s="1">
        <v>45644</v>
      </c>
      <c r="H226" s="1">
        <v>45667</v>
      </c>
      <c r="I226" s="2">
        <v>0</v>
      </c>
      <c r="J226" s="1">
        <v>45665</v>
      </c>
      <c r="K226">
        <v>2025</v>
      </c>
      <c r="L226" t="s">
        <v>257</v>
      </c>
    </row>
    <row r="227" spans="1:12" x14ac:dyDescent="0.3">
      <c r="A227" t="s">
        <v>261</v>
      </c>
      <c r="B227">
        <v>3241</v>
      </c>
      <c r="C227" t="s">
        <v>258</v>
      </c>
      <c r="D227" t="s">
        <v>29</v>
      </c>
      <c r="E227" t="s">
        <v>267</v>
      </c>
      <c r="G227" s="1">
        <v>45644</v>
      </c>
      <c r="H227" s="1">
        <v>45667</v>
      </c>
      <c r="I227" s="2">
        <v>0</v>
      </c>
      <c r="J227" s="1">
        <v>45666</v>
      </c>
      <c r="K227">
        <v>2025</v>
      </c>
      <c r="L227" t="s">
        <v>257</v>
      </c>
    </row>
    <row r="228" spans="1:12" x14ac:dyDescent="0.3">
      <c r="A228" t="s">
        <v>261</v>
      </c>
      <c r="B228">
        <v>3241</v>
      </c>
      <c r="C228" t="s">
        <v>258</v>
      </c>
      <c r="D228" t="s">
        <v>29</v>
      </c>
      <c r="E228" t="s">
        <v>267</v>
      </c>
      <c r="G228" s="1">
        <v>45644</v>
      </c>
      <c r="H228" s="1">
        <v>45667</v>
      </c>
      <c r="I228" s="2">
        <v>0</v>
      </c>
      <c r="J228" s="1">
        <v>45667</v>
      </c>
      <c r="K228">
        <v>2025</v>
      </c>
      <c r="L228" t="s">
        <v>257</v>
      </c>
    </row>
    <row r="229" spans="1:12" x14ac:dyDescent="0.3">
      <c r="A229" t="s">
        <v>261</v>
      </c>
      <c r="B229">
        <v>3233</v>
      </c>
      <c r="C229" t="s">
        <v>258</v>
      </c>
      <c r="D229" t="s">
        <v>50</v>
      </c>
      <c r="E229" t="s">
        <v>102</v>
      </c>
      <c r="G229" s="1">
        <v>45646</v>
      </c>
      <c r="H229" s="1">
        <v>45660</v>
      </c>
      <c r="I229" s="2">
        <v>11748</v>
      </c>
      <c r="J229" s="1">
        <v>45646</v>
      </c>
      <c r="K229">
        <v>2024</v>
      </c>
      <c r="L229" t="s">
        <v>256</v>
      </c>
    </row>
    <row r="230" spans="1:12" x14ac:dyDescent="0.3">
      <c r="A230" t="s">
        <v>261</v>
      </c>
      <c r="B230">
        <v>3233</v>
      </c>
      <c r="C230" t="s">
        <v>258</v>
      </c>
      <c r="D230" t="s">
        <v>50</v>
      </c>
      <c r="E230" t="s">
        <v>102</v>
      </c>
      <c r="G230" s="1">
        <v>45646</v>
      </c>
      <c r="H230" s="1">
        <v>45660</v>
      </c>
      <c r="I230" s="2">
        <v>11748</v>
      </c>
      <c r="J230" s="1">
        <v>45647</v>
      </c>
      <c r="K230">
        <v>2024</v>
      </c>
      <c r="L230" t="s">
        <v>256</v>
      </c>
    </row>
    <row r="231" spans="1:12" x14ac:dyDescent="0.3">
      <c r="A231" t="s">
        <v>261</v>
      </c>
      <c r="B231">
        <v>3233</v>
      </c>
      <c r="C231" t="s">
        <v>258</v>
      </c>
      <c r="D231" t="s">
        <v>50</v>
      </c>
      <c r="E231" t="s">
        <v>102</v>
      </c>
      <c r="G231" s="1">
        <v>45646</v>
      </c>
      <c r="H231" s="1">
        <v>45660</v>
      </c>
      <c r="I231" s="2">
        <v>11748</v>
      </c>
      <c r="J231" s="1">
        <v>45648</v>
      </c>
      <c r="K231">
        <v>2024</v>
      </c>
      <c r="L231" t="s">
        <v>256</v>
      </c>
    </row>
    <row r="232" spans="1:12" x14ac:dyDescent="0.3">
      <c r="A232" t="s">
        <v>261</v>
      </c>
      <c r="B232">
        <v>3233</v>
      </c>
      <c r="C232" t="s">
        <v>258</v>
      </c>
      <c r="D232" t="s">
        <v>50</v>
      </c>
      <c r="E232" t="s">
        <v>102</v>
      </c>
      <c r="G232" s="1">
        <v>45646</v>
      </c>
      <c r="H232" s="1">
        <v>45660</v>
      </c>
      <c r="I232" s="2">
        <v>11748</v>
      </c>
      <c r="J232" s="1">
        <v>45649</v>
      </c>
      <c r="K232">
        <v>2024</v>
      </c>
      <c r="L232" t="s">
        <v>256</v>
      </c>
    </row>
    <row r="233" spans="1:12" x14ac:dyDescent="0.3">
      <c r="A233" t="s">
        <v>261</v>
      </c>
      <c r="B233">
        <v>3233</v>
      </c>
      <c r="C233" t="s">
        <v>258</v>
      </c>
      <c r="D233" t="s">
        <v>50</v>
      </c>
      <c r="E233" t="s">
        <v>102</v>
      </c>
      <c r="G233" s="1">
        <v>45646</v>
      </c>
      <c r="H233" s="1">
        <v>45660</v>
      </c>
      <c r="I233" s="2">
        <v>11748</v>
      </c>
      <c r="J233" s="1">
        <v>45650</v>
      </c>
      <c r="K233">
        <v>2024</v>
      </c>
      <c r="L233" t="s">
        <v>256</v>
      </c>
    </row>
    <row r="234" spans="1:12" x14ac:dyDescent="0.3">
      <c r="A234" t="s">
        <v>261</v>
      </c>
      <c r="B234">
        <v>3233</v>
      </c>
      <c r="C234" t="s">
        <v>258</v>
      </c>
      <c r="D234" t="s">
        <v>50</v>
      </c>
      <c r="E234" t="s">
        <v>102</v>
      </c>
      <c r="G234" s="1">
        <v>45646</v>
      </c>
      <c r="H234" s="1">
        <v>45660</v>
      </c>
      <c r="I234" s="2">
        <v>11748</v>
      </c>
      <c r="J234" s="1">
        <v>45651</v>
      </c>
      <c r="K234">
        <v>2024</v>
      </c>
      <c r="L234" t="s">
        <v>256</v>
      </c>
    </row>
    <row r="235" spans="1:12" x14ac:dyDescent="0.3">
      <c r="A235" t="s">
        <v>261</v>
      </c>
      <c r="B235">
        <v>3233</v>
      </c>
      <c r="C235" t="s">
        <v>258</v>
      </c>
      <c r="D235" t="s">
        <v>50</v>
      </c>
      <c r="E235" t="s">
        <v>102</v>
      </c>
      <c r="G235" s="1">
        <v>45646</v>
      </c>
      <c r="H235" s="1">
        <v>45660</v>
      </c>
      <c r="I235" s="2">
        <v>11748</v>
      </c>
      <c r="J235" s="1">
        <v>45652</v>
      </c>
      <c r="K235">
        <v>2024</v>
      </c>
      <c r="L235" t="s">
        <v>256</v>
      </c>
    </row>
    <row r="236" spans="1:12" x14ac:dyDescent="0.3">
      <c r="A236" t="s">
        <v>261</v>
      </c>
      <c r="B236">
        <v>3233</v>
      </c>
      <c r="C236" t="s">
        <v>258</v>
      </c>
      <c r="D236" t="s">
        <v>50</v>
      </c>
      <c r="E236" t="s">
        <v>102</v>
      </c>
      <c r="G236" s="1">
        <v>45646</v>
      </c>
      <c r="H236" s="1">
        <v>45660</v>
      </c>
      <c r="I236" s="2">
        <v>11748</v>
      </c>
      <c r="J236" s="1">
        <v>45653</v>
      </c>
      <c r="K236">
        <v>2024</v>
      </c>
      <c r="L236" t="s">
        <v>256</v>
      </c>
    </row>
    <row r="237" spans="1:12" x14ac:dyDescent="0.3">
      <c r="A237" t="s">
        <v>261</v>
      </c>
      <c r="B237">
        <v>3233</v>
      </c>
      <c r="C237" t="s">
        <v>258</v>
      </c>
      <c r="D237" t="s">
        <v>50</v>
      </c>
      <c r="E237" t="s">
        <v>102</v>
      </c>
      <c r="G237" s="1">
        <v>45646</v>
      </c>
      <c r="H237" s="1">
        <v>45660</v>
      </c>
      <c r="I237" s="2">
        <v>11748</v>
      </c>
      <c r="J237" s="1">
        <v>45654</v>
      </c>
      <c r="K237">
        <v>2024</v>
      </c>
      <c r="L237" t="s">
        <v>256</v>
      </c>
    </row>
    <row r="238" spans="1:12" x14ac:dyDescent="0.3">
      <c r="A238" t="s">
        <v>261</v>
      </c>
      <c r="B238">
        <v>3233</v>
      </c>
      <c r="C238" t="s">
        <v>258</v>
      </c>
      <c r="D238" t="s">
        <v>50</v>
      </c>
      <c r="E238" t="s">
        <v>102</v>
      </c>
      <c r="G238" s="1">
        <v>45646</v>
      </c>
      <c r="H238" s="1">
        <v>45660</v>
      </c>
      <c r="I238" s="2">
        <v>11748</v>
      </c>
      <c r="J238" s="1">
        <v>45655</v>
      </c>
      <c r="K238">
        <v>2024</v>
      </c>
      <c r="L238" t="s">
        <v>256</v>
      </c>
    </row>
    <row r="239" spans="1:12" x14ac:dyDescent="0.3">
      <c r="A239" t="s">
        <v>261</v>
      </c>
      <c r="B239">
        <v>3233</v>
      </c>
      <c r="C239" t="s">
        <v>258</v>
      </c>
      <c r="D239" t="s">
        <v>50</v>
      </c>
      <c r="E239" t="s">
        <v>102</v>
      </c>
      <c r="G239" s="1">
        <v>45646</v>
      </c>
      <c r="H239" s="1">
        <v>45660</v>
      </c>
      <c r="I239" s="2">
        <v>11748</v>
      </c>
      <c r="J239" s="1">
        <v>45656</v>
      </c>
      <c r="K239">
        <v>2024</v>
      </c>
      <c r="L239" t="s">
        <v>256</v>
      </c>
    </row>
    <row r="240" spans="1:12" x14ac:dyDescent="0.3">
      <c r="A240" t="s">
        <v>261</v>
      </c>
      <c r="B240">
        <v>3233</v>
      </c>
      <c r="C240" t="s">
        <v>258</v>
      </c>
      <c r="D240" t="s">
        <v>50</v>
      </c>
      <c r="E240" t="s">
        <v>102</v>
      </c>
      <c r="G240" s="1">
        <v>45646</v>
      </c>
      <c r="H240" s="1">
        <v>45660</v>
      </c>
      <c r="I240" s="2">
        <v>11748</v>
      </c>
      <c r="J240" s="1">
        <v>45657</v>
      </c>
      <c r="K240">
        <v>2024</v>
      </c>
      <c r="L240" t="s">
        <v>256</v>
      </c>
    </row>
    <row r="241" spans="1:12" x14ac:dyDescent="0.3">
      <c r="A241" t="s">
        <v>261</v>
      </c>
      <c r="B241">
        <v>3233</v>
      </c>
      <c r="C241" t="s">
        <v>258</v>
      </c>
      <c r="D241" t="s">
        <v>50</v>
      </c>
      <c r="E241" t="s">
        <v>102</v>
      </c>
      <c r="G241" s="1">
        <v>45646</v>
      </c>
      <c r="H241" s="1">
        <v>45660</v>
      </c>
      <c r="I241" s="2">
        <v>11748</v>
      </c>
      <c r="J241" s="1">
        <v>45658</v>
      </c>
      <c r="K241">
        <v>2025</v>
      </c>
      <c r="L241" t="s">
        <v>257</v>
      </c>
    </row>
    <row r="242" spans="1:12" x14ac:dyDescent="0.3">
      <c r="A242" t="s">
        <v>261</v>
      </c>
      <c r="B242">
        <v>3233</v>
      </c>
      <c r="C242" t="s">
        <v>258</v>
      </c>
      <c r="D242" t="s">
        <v>50</v>
      </c>
      <c r="E242" t="s">
        <v>102</v>
      </c>
      <c r="G242" s="1">
        <v>45646</v>
      </c>
      <c r="H242" s="1">
        <v>45660</v>
      </c>
      <c r="I242" s="2">
        <v>11748</v>
      </c>
      <c r="J242" s="1">
        <v>45659</v>
      </c>
      <c r="K242">
        <v>2025</v>
      </c>
      <c r="L242" t="s">
        <v>257</v>
      </c>
    </row>
    <row r="243" spans="1:12" x14ac:dyDescent="0.3">
      <c r="A243" t="s">
        <v>261</v>
      </c>
      <c r="B243">
        <v>3233</v>
      </c>
      <c r="C243" t="s">
        <v>258</v>
      </c>
      <c r="D243" t="s">
        <v>50</v>
      </c>
      <c r="E243" t="s">
        <v>102</v>
      </c>
      <c r="G243" s="1">
        <v>45646</v>
      </c>
      <c r="H243" s="1">
        <v>45660</v>
      </c>
      <c r="I243" s="2">
        <v>11748</v>
      </c>
      <c r="J243" s="1">
        <v>45660</v>
      </c>
      <c r="K243">
        <v>2025</v>
      </c>
      <c r="L243" t="s">
        <v>257</v>
      </c>
    </row>
    <row r="244" spans="1:12" x14ac:dyDescent="0.3">
      <c r="B244">
        <v>3217</v>
      </c>
      <c r="C244" t="s">
        <v>258</v>
      </c>
      <c r="D244" t="s">
        <v>266</v>
      </c>
      <c r="E244" t="s">
        <v>166</v>
      </c>
      <c r="G244" s="1">
        <v>45646</v>
      </c>
      <c r="H244" s="1">
        <v>45672</v>
      </c>
      <c r="I244" s="2">
        <v>33550</v>
      </c>
      <c r="J244" s="1">
        <v>45646</v>
      </c>
      <c r="K244">
        <v>2024</v>
      </c>
      <c r="L244" t="s">
        <v>256</v>
      </c>
    </row>
    <row r="245" spans="1:12" x14ac:dyDescent="0.3">
      <c r="B245">
        <v>3217</v>
      </c>
      <c r="C245" t="s">
        <v>258</v>
      </c>
      <c r="D245" t="s">
        <v>266</v>
      </c>
      <c r="E245" t="s">
        <v>166</v>
      </c>
      <c r="G245" s="1">
        <v>45646</v>
      </c>
      <c r="H245" s="1">
        <v>45672</v>
      </c>
      <c r="I245" s="2">
        <v>33550</v>
      </c>
      <c r="J245" s="1">
        <v>45647</v>
      </c>
      <c r="K245">
        <v>2024</v>
      </c>
      <c r="L245" t="s">
        <v>256</v>
      </c>
    </row>
    <row r="246" spans="1:12" x14ac:dyDescent="0.3">
      <c r="B246">
        <v>3217</v>
      </c>
      <c r="C246" t="s">
        <v>258</v>
      </c>
      <c r="D246" t="s">
        <v>266</v>
      </c>
      <c r="E246" t="s">
        <v>166</v>
      </c>
      <c r="G246" s="1">
        <v>45646</v>
      </c>
      <c r="H246" s="1">
        <v>45672</v>
      </c>
      <c r="I246" s="2">
        <v>33550</v>
      </c>
      <c r="J246" s="1">
        <v>45648</v>
      </c>
      <c r="K246">
        <v>2024</v>
      </c>
      <c r="L246" t="s">
        <v>256</v>
      </c>
    </row>
    <row r="247" spans="1:12" x14ac:dyDescent="0.3">
      <c r="B247">
        <v>3217</v>
      </c>
      <c r="C247" t="s">
        <v>258</v>
      </c>
      <c r="D247" t="s">
        <v>266</v>
      </c>
      <c r="E247" t="s">
        <v>166</v>
      </c>
      <c r="G247" s="1">
        <v>45646</v>
      </c>
      <c r="H247" s="1">
        <v>45672</v>
      </c>
      <c r="I247" s="2">
        <v>33550</v>
      </c>
      <c r="J247" s="1">
        <v>45649</v>
      </c>
      <c r="K247">
        <v>2024</v>
      </c>
      <c r="L247" t="s">
        <v>256</v>
      </c>
    </row>
    <row r="248" spans="1:12" x14ac:dyDescent="0.3">
      <c r="B248">
        <v>3217</v>
      </c>
      <c r="C248" t="s">
        <v>258</v>
      </c>
      <c r="D248" t="s">
        <v>266</v>
      </c>
      <c r="E248" t="s">
        <v>166</v>
      </c>
      <c r="G248" s="1">
        <v>45646</v>
      </c>
      <c r="H248" s="1">
        <v>45672</v>
      </c>
      <c r="I248" s="2">
        <v>33550</v>
      </c>
      <c r="J248" s="1">
        <v>45650</v>
      </c>
      <c r="K248">
        <v>2024</v>
      </c>
      <c r="L248" t="s">
        <v>256</v>
      </c>
    </row>
    <row r="249" spans="1:12" x14ac:dyDescent="0.3">
      <c r="B249">
        <v>3217</v>
      </c>
      <c r="C249" t="s">
        <v>258</v>
      </c>
      <c r="D249" t="s">
        <v>266</v>
      </c>
      <c r="E249" t="s">
        <v>166</v>
      </c>
      <c r="G249" s="1">
        <v>45646</v>
      </c>
      <c r="H249" s="1">
        <v>45672</v>
      </c>
      <c r="I249" s="2">
        <v>33550</v>
      </c>
      <c r="J249" s="1">
        <v>45651</v>
      </c>
      <c r="K249">
        <v>2024</v>
      </c>
      <c r="L249" t="s">
        <v>256</v>
      </c>
    </row>
    <row r="250" spans="1:12" x14ac:dyDescent="0.3">
      <c r="B250">
        <v>3217</v>
      </c>
      <c r="C250" t="s">
        <v>258</v>
      </c>
      <c r="D250" t="s">
        <v>266</v>
      </c>
      <c r="E250" t="s">
        <v>166</v>
      </c>
      <c r="G250" s="1">
        <v>45646</v>
      </c>
      <c r="H250" s="1">
        <v>45672</v>
      </c>
      <c r="I250" s="2">
        <v>33550</v>
      </c>
      <c r="J250" s="1">
        <v>45652</v>
      </c>
      <c r="K250">
        <v>2024</v>
      </c>
      <c r="L250" t="s">
        <v>256</v>
      </c>
    </row>
    <row r="251" spans="1:12" x14ac:dyDescent="0.3">
      <c r="B251">
        <v>3217</v>
      </c>
      <c r="C251" t="s">
        <v>258</v>
      </c>
      <c r="D251" t="s">
        <v>266</v>
      </c>
      <c r="E251" t="s">
        <v>166</v>
      </c>
      <c r="G251" s="1">
        <v>45646</v>
      </c>
      <c r="H251" s="1">
        <v>45672</v>
      </c>
      <c r="I251" s="2">
        <v>33550</v>
      </c>
      <c r="J251" s="1">
        <v>45653</v>
      </c>
      <c r="K251">
        <v>2024</v>
      </c>
      <c r="L251" t="s">
        <v>256</v>
      </c>
    </row>
    <row r="252" spans="1:12" x14ac:dyDescent="0.3">
      <c r="B252">
        <v>3217</v>
      </c>
      <c r="C252" t="s">
        <v>258</v>
      </c>
      <c r="D252" t="s">
        <v>266</v>
      </c>
      <c r="E252" t="s">
        <v>166</v>
      </c>
      <c r="G252" s="1">
        <v>45646</v>
      </c>
      <c r="H252" s="1">
        <v>45672</v>
      </c>
      <c r="I252" s="2">
        <v>33550</v>
      </c>
      <c r="J252" s="1">
        <v>45654</v>
      </c>
      <c r="K252">
        <v>2024</v>
      </c>
      <c r="L252" t="s">
        <v>256</v>
      </c>
    </row>
    <row r="253" spans="1:12" x14ac:dyDescent="0.3">
      <c r="B253">
        <v>3217</v>
      </c>
      <c r="C253" t="s">
        <v>258</v>
      </c>
      <c r="D253" t="s">
        <v>266</v>
      </c>
      <c r="E253" t="s">
        <v>166</v>
      </c>
      <c r="G253" s="1">
        <v>45646</v>
      </c>
      <c r="H253" s="1">
        <v>45672</v>
      </c>
      <c r="I253" s="2">
        <v>33550</v>
      </c>
      <c r="J253" s="1">
        <v>45655</v>
      </c>
      <c r="K253">
        <v>2024</v>
      </c>
      <c r="L253" t="s">
        <v>256</v>
      </c>
    </row>
    <row r="254" spans="1:12" x14ac:dyDescent="0.3">
      <c r="B254">
        <v>3217</v>
      </c>
      <c r="C254" t="s">
        <v>258</v>
      </c>
      <c r="D254" t="s">
        <v>266</v>
      </c>
      <c r="E254" t="s">
        <v>166</v>
      </c>
      <c r="G254" s="1">
        <v>45646</v>
      </c>
      <c r="H254" s="1">
        <v>45672</v>
      </c>
      <c r="I254" s="2">
        <v>33550</v>
      </c>
      <c r="J254" s="1">
        <v>45656</v>
      </c>
      <c r="K254">
        <v>2024</v>
      </c>
      <c r="L254" t="s">
        <v>256</v>
      </c>
    </row>
    <row r="255" spans="1:12" x14ac:dyDescent="0.3">
      <c r="B255">
        <v>3217</v>
      </c>
      <c r="C255" t="s">
        <v>258</v>
      </c>
      <c r="D255" t="s">
        <v>266</v>
      </c>
      <c r="E255" t="s">
        <v>166</v>
      </c>
      <c r="G255" s="1">
        <v>45646</v>
      </c>
      <c r="H255" s="1">
        <v>45672</v>
      </c>
      <c r="I255" s="2">
        <v>33550</v>
      </c>
      <c r="J255" s="1">
        <v>45657</v>
      </c>
      <c r="K255">
        <v>2024</v>
      </c>
      <c r="L255" t="s">
        <v>256</v>
      </c>
    </row>
    <row r="256" spans="1:12" x14ac:dyDescent="0.3">
      <c r="B256">
        <v>3217</v>
      </c>
      <c r="C256" t="s">
        <v>258</v>
      </c>
      <c r="D256" t="s">
        <v>266</v>
      </c>
      <c r="E256" t="s">
        <v>166</v>
      </c>
      <c r="G256" s="1">
        <v>45646</v>
      </c>
      <c r="H256" s="1">
        <v>45672</v>
      </c>
      <c r="I256" s="2">
        <v>33550</v>
      </c>
      <c r="J256" s="1">
        <v>45658</v>
      </c>
      <c r="K256">
        <v>2025</v>
      </c>
      <c r="L256" t="s">
        <v>257</v>
      </c>
    </row>
    <row r="257" spans="1:12" x14ac:dyDescent="0.3">
      <c r="B257">
        <v>3217</v>
      </c>
      <c r="C257" t="s">
        <v>258</v>
      </c>
      <c r="D257" t="s">
        <v>266</v>
      </c>
      <c r="E257" t="s">
        <v>166</v>
      </c>
      <c r="G257" s="1">
        <v>45646</v>
      </c>
      <c r="H257" s="1">
        <v>45672</v>
      </c>
      <c r="I257" s="2">
        <v>33550</v>
      </c>
      <c r="J257" s="1">
        <v>45659</v>
      </c>
      <c r="K257">
        <v>2025</v>
      </c>
      <c r="L257" t="s">
        <v>257</v>
      </c>
    </row>
    <row r="258" spans="1:12" x14ac:dyDescent="0.3">
      <c r="B258">
        <v>3217</v>
      </c>
      <c r="C258" t="s">
        <v>258</v>
      </c>
      <c r="D258" t="s">
        <v>266</v>
      </c>
      <c r="E258" t="s">
        <v>166</v>
      </c>
      <c r="G258" s="1">
        <v>45646</v>
      </c>
      <c r="H258" s="1">
        <v>45672</v>
      </c>
      <c r="I258" s="2">
        <v>33550</v>
      </c>
      <c r="J258" s="1">
        <v>45660</v>
      </c>
      <c r="K258">
        <v>2025</v>
      </c>
      <c r="L258" t="s">
        <v>257</v>
      </c>
    </row>
    <row r="259" spans="1:12" x14ac:dyDescent="0.3">
      <c r="B259">
        <v>3217</v>
      </c>
      <c r="C259" t="s">
        <v>258</v>
      </c>
      <c r="D259" t="s">
        <v>266</v>
      </c>
      <c r="E259" t="s">
        <v>166</v>
      </c>
      <c r="G259" s="1">
        <v>45646</v>
      </c>
      <c r="H259" s="1">
        <v>45672</v>
      </c>
      <c r="I259" s="2">
        <v>33550</v>
      </c>
      <c r="J259" s="1">
        <v>45661</v>
      </c>
      <c r="K259">
        <v>2025</v>
      </c>
      <c r="L259" t="s">
        <v>257</v>
      </c>
    </row>
    <row r="260" spans="1:12" x14ac:dyDescent="0.3">
      <c r="B260">
        <v>3217</v>
      </c>
      <c r="C260" t="s">
        <v>258</v>
      </c>
      <c r="D260" t="s">
        <v>266</v>
      </c>
      <c r="E260" t="s">
        <v>166</v>
      </c>
      <c r="G260" s="1">
        <v>45646</v>
      </c>
      <c r="H260" s="1">
        <v>45672</v>
      </c>
      <c r="I260" s="2">
        <v>33550</v>
      </c>
      <c r="J260" s="1">
        <v>45662</v>
      </c>
      <c r="K260">
        <v>2025</v>
      </c>
      <c r="L260" t="s">
        <v>257</v>
      </c>
    </row>
    <row r="261" spans="1:12" x14ac:dyDescent="0.3">
      <c r="B261">
        <v>3217</v>
      </c>
      <c r="C261" t="s">
        <v>258</v>
      </c>
      <c r="D261" t="s">
        <v>266</v>
      </c>
      <c r="E261" t="s">
        <v>166</v>
      </c>
      <c r="G261" s="1">
        <v>45646</v>
      </c>
      <c r="H261" s="1">
        <v>45672</v>
      </c>
      <c r="I261" s="2">
        <v>33550</v>
      </c>
      <c r="J261" s="1">
        <v>45663</v>
      </c>
      <c r="K261">
        <v>2025</v>
      </c>
      <c r="L261" t="s">
        <v>257</v>
      </c>
    </row>
    <row r="262" spans="1:12" x14ac:dyDescent="0.3">
      <c r="B262">
        <v>3217</v>
      </c>
      <c r="C262" t="s">
        <v>258</v>
      </c>
      <c r="D262" t="s">
        <v>266</v>
      </c>
      <c r="E262" t="s">
        <v>166</v>
      </c>
      <c r="G262" s="1">
        <v>45646</v>
      </c>
      <c r="H262" s="1">
        <v>45672</v>
      </c>
      <c r="I262" s="2">
        <v>33550</v>
      </c>
      <c r="J262" s="1">
        <v>45664</v>
      </c>
      <c r="K262">
        <v>2025</v>
      </c>
      <c r="L262" t="s">
        <v>257</v>
      </c>
    </row>
    <row r="263" spans="1:12" x14ac:dyDescent="0.3">
      <c r="B263">
        <v>3217</v>
      </c>
      <c r="C263" t="s">
        <v>258</v>
      </c>
      <c r="D263" t="s">
        <v>266</v>
      </c>
      <c r="E263" t="s">
        <v>166</v>
      </c>
      <c r="G263" s="1">
        <v>45646</v>
      </c>
      <c r="H263" s="1">
        <v>45672</v>
      </c>
      <c r="I263" s="2">
        <v>33550</v>
      </c>
      <c r="J263" s="1">
        <v>45665</v>
      </c>
      <c r="K263">
        <v>2025</v>
      </c>
      <c r="L263" t="s">
        <v>257</v>
      </c>
    </row>
    <row r="264" spans="1:12" x14ac:dyDescent="0.3">
      <c r="B264">
        <v>3217</v>
      </c>
      <c r="C264" t="s">
        <v>258</v>
      </c>
      <c r="D264" t="s">
        <v>266</v>
      </c>
      <c r="E264" t="s">
        <v>166</v>
      </c>
      <c r="G264" s="1">
        <v>45646</v>
      </c>
      <c r="H264" s="1">
        <v>45672</v>
      </c>
      <c r="I264" s="2">
        <v>33550</v>
      </c>
      <c r="J264" s="1">
        <v>45666</v>
      </c>
      <c r="K264">
        <v>2025</v>
      </c>
      <c r="L264" t="s">
        <v>257</v>
      </c>
    </row>
    <row r="265" spans="1:12" x14ac:dyDescent="0.3">
      <c r="B265">
        <v>3217</v>
      </c>
      <c r="C265" t="s">
        <v>258</v>
      </c>
      <c r="D265" t="s">
        <v>266</v>
      </c>
      <c r="E265" t="s">
        <v>166</v>
      </c>
      <c r="G265" s="1">
        <v>45646</v>
      </c>
      <c r="H265" s="1">
        <v>45672</v>
      </c>
      <c r="I265" s="2">
        <v>33550</v>
      </c>
      <c r="J265" s="1">
        <v>45667</v>
      </c>
      <c r="K265">
        <v>2025</v>
      </c>
      <c r="L265" t="s">
        <v>257</v>
      </c>
    </row>
    <row r="266" spans="1:12" x14ac:dyDescent="0.3">
      <c r="B266">
        <v>3217</v>
      </c>
      <c r="C266" t="s">
        <v>258</v>
      </c>
      <c r="D266" t="s">
        <v>266</v>
      </c>
      <c r="E266" t="s">
        <v>166</v>
      </c>
      <c r="G266" s="1">
        <v>45646</v>
      </c>
      <c r="H266" s="1">
        <v>45672</v>
      </c>
      <c r="I266" s="2">
        <v>33550</v>
      </c>
      <c r="J266" s="1">
        <v>45668</v>
      </c>
      <c r="K266">
        <v>2025</v>
      </c>
      <c r="L266" t="s">
        <v>257</v>
      </c>
    </row>
    <row r="267" spans="1:12" x14ac:dyDescent="0.3">
      <c r="B267">
        <v>3217</v>
      </c>
      <c r="C267" t="s">
        <v>258</v>
      </c>
      <c r="D267" t="s">
        <v>266</v>
      </c>
      <c r="E267" t="s">
        <v>166</v>
      </c>
      <c r="G267" s="1">
        <v>45646</v>
      </c>
      <c r="H267" s="1">
        <v>45672</v>
      </c>
      <c r="I267" s="2">
        <v>33550</v>
      </c>
      <c r="J267" s="1">
        <v>45669</v>
      </c>
      <c r="K267">
        <v>2025</v>
      </c>
      <c r="L267" t="s">
        <v>257</v>
      </c>
    </row>
    <row r="268" spans="1:12" x14ac:dyDescent="0.3">
      <c r="B268">
        <v>3217</v>
      </c>
      <c r="C268" t="s">
        <v>258</v>
      </c>
      <c r="D268" t="s">
        <v>266</v>
      </c>
      <c r="E268" t="s">
        <v>166</v>
      </c>
      <c r="G268" s="1">
        <v>45646</v>
      </c>
      <c r="H268" s="1">
        <v>45672</v>
      </c>
      <c r="I268" s="2">
        <v>33550</v>
      </c>
      <c r="J268" s="1">
        <v>45670</v>
      </c>
      <c r="K268">
        <v>2025</v>
      </c>
      <c r="L268" t="s">
        <v>257</v>
      </c>
    </row>
    <row r="269" spans="1:12" x14ac:dyDescent="0.3">
      <c r="B269">
        <v>3217</v>
      </c>
      <c r="C269" t="s">
        <v>258</v>
      </c>
      <c r="D269" t="s">
        <v>266</v>
      </c>
      <c r="E269" t="s">
        <v>166</v>
      </c>
      <c r="G269" s="1">
        <v>45646</v>
      </c>
      <c r="H269" s="1">
        <v>45672</v>
      </c>
      <c r="I269" s="2">
        <v>33550</v>
      </c>
      <c r="J269" s="1">
        <v>45671</v>
      </c>
      <c r="K269">
        <v>2025</v>
      </c>
      <c r="L269" t="s">
        <v>257</v>
      </c>
    </row>
    <row r="270" spans="1:12" x14ac:dyDescent="0.3">
      <c r="B270">
        <v>3217</v>
      </c>
      <c r="C270" t="s">
        <v>258</v>
      </c>
      <c r="D270" t="s">
        <v>266</v>
      </c>
      <c r="E270" t="s">
        <v>166</v>
      </c>
      <c r="G270" s="1">
        <v>45646</v>
      </c>
      <c r="H270" s="1">
        <v>45672</v>
      </c>
      <c r="I270" s="2">
        <v>33550</v>
      </c>
      <c r="J270" s="1">
        <v>45672</v>
      </c>
      <c r="K270">
        <v>2025</v>
      </c>
      <c r="L270" t="s">
        <v>257</v>
      </c>
    </row>
    <row r="271" spans="1:12" x14ac:dyDescent="0.3">
      <c r="A271" t="s">
        <v>261</v>
      </c>
      <c r="B271">
        <v>3242</v>
      </c>
      <c r="C271" t="s">
        <v>260</v>
      </c>
      <c r="D271" t="s">
        <v>42</v>
      </c>
      <c r="E271" t="s">
        <v>268</v>
      </c>
      <c r="G271" s="1">
        <v>45647</v>
      </c>
      <c r="H271" s="1">
        <v>45661</v>
      </c>
      <c r="I271" s="2">
        <v>0</v>
      </c>
      <c r="J271" s="1">
        <v>45647</v>
      </c>
      <c r="K271">
        <v>2024</v>
      </c>
      <c r="L271" t="s">
        <v>256</v>
      </c>
    </row>
    <row r="272" spans="1:12" x14ac:dyDescent="0.3">
      <c r="A272" t="s">
        <v>261</v>
      </c>
      <c r="B272">
        <v>3242</v>
      </c>
      <c r="C272" t="s">
        <v>260</v>
      </c>
      <c r="D272" t="s">
        <v>42</v>
      </c>
      <c r="E272" t="s">
        <v>268</v>
      </c>
      <c r="G272" s="1">
        <v>45647</v>
      </c>
      <c r="H272" s="1">
        <v>45661</v>
      </c>
      <c r="I272" s="2">
        <v>0</v>
      </c>
      <c r="J272" s="1">
        <v>45648</v>
      </c>
      <c r="K272">
        <v>2024</v>
      </c>
      <c r="L272" t="s">
        <v>256</v>
      </c>
    </row>
    <row r="273" spans="1:12" x14ac:dyDescent="0.3">
      <c r="A273" t="s">
        <v>261</v>
      </c>
      <c r="B273">
        <v>3242</v>
      </c>
      <c r="C273" t="s">
        <v>260</v>
      </c>
      <c r="D273" t="s">
        <v>42</v>
      </c>
      <c r="E273" t="s">
        <v>268</v>
      </c>
      <c r="G273" s="1">
        <v>45647</v>
      </c>
      <c r="H273" s="1">
        <v>45661</v>
      </c>
      <c r="I273" s="2">
        <v>0</v>
      </c>
      <c r="J273" s="1">
        <v>45649</v>
      </c>
      <c r="K273">
        <v>2024</v>
      </c>
      <c r="L273" t="s">
        <v>256</v>
      </c>
    </row>
    <row r="274" spans="1:12" x14ac:dyDescent="0.3">
      <c r="A274" t="s">
        <v>261</v>
      </c>
      <c r="B274">
        <v>3242</v>
      </c>
      <c r="C274" t="s">
        <v>260</v>
      </c>
      <c r="D274" t="s">
        <v>42</v>
      </c>
      <c r="E274" t="s">
        <v>268</v>
      </c>
      <c r="G274" s="1">
        <v>45647</v>
      </c>
      <c r="H274" s="1">
        <v>45661</v>
      </c>
      <c r="I274" s="2">
        <v>0</v>
      </c>
      <c r="J274" s="1">
        <v>45650</v>
      </c>
      <c r="K274">
        <v>2024</v>
      </c>
      <c r="L274" t="s">
        <v>256</v>
      </c>
    </row>
    <row r="275" spans="1:12" x14ac:dyDescent="0.3">
      <c r="A275" t="s">
        <v>261</v>
      </c>
      <c r="B275">
        <v>3242</v>
      </c>
      <c r="C275" t="s">
        <v>260</v>
      </c>
      <c r="D275" t="s">
        <v>42</v>
      </c>
      <c r="E275" t="s">
        <v>268</v>
      </c>
      <c r="G275" s="1">
        <v>45647</v>
      </c>
      <c r="H275" s="1">
        <v>45661</v>
      </c>
      <c r="I275" s="2">
        <v>0</v>
      </c>
      <c r="J275" s="1">
        <v>45651</v>
      </c>
      <c r="K275">
        <v>2024</v>
      </c>
      <c r="L275" t="s">
        <v>256</v>
      </c>
    </row>
    <row r="276" spans="1:12" x14ac:dyDescent="0.3">
      <c r="A276" t="s">
        <v>261</v>
      </c>
      <c r="B276">
        <v>3242</v>
      </c>
      <c r="C276" t="s">
        <v>260</v>
      </c>
      <c r="D276" t="s">
        <v>42</v>
      </c>
      <c r="E276" t="s">
        <v>268</v>
      </c>
      <c r="G276" s="1">
        <v>45647</v>
      </c>
      <c r="H276" s="1">
        <v>45661</v>
      </c>
      <c r="I276" s="2">
        <v>0</v>
      </c>
      <c r="J276" s="1">
        <v>45652</v>
      </c>
      <c r="K276">
        <v>2024</v>
      </c>
      <c r="L276" t="s">
        <v>256</v>
      </c>
    </row>
    <row r="277" spans="1:12" x14ac:dyDescent="0.3">
      <c r="A277" t="s">
        <v>261</v>
      </c>
      <c r="B277">
        <v>3242</v>
      </c>
      <c r="C277" t="s">
        <v>260</v>
      </c>
      <c r="D277" t="s">
        <v>42</v>
      </c>
      <c r="E277" t="s">
        <v>268</v>
      </c>
      <c r="G277" s="1">
        <v>45647</v>
      </c>
      <c r="H277" s="1">
        <v>45661</v>
      </c>
      <c r="I277" s="2">
        <v>0</v>
      </c>
      <c r="J277" s="1">
        <v>45653</v>
      </c>
      <c r="K277">
        <v>2024</v>
      </c>
      <c r="L277" t="s">
        <v>256</v>
      </c>
    </row>
    <row r="278" spans="1:12" x14ac:dyDescent="0.3">
      <c r="A278" t="s">
        <v>261</v>
      </c>
      <c r="B278">
        <v>3242</v>
      </c>
      <c r="C278" t="s">
        <v>260</v>
      </c>
      <c r="D278" t="s">
        <v>42</v>
      </c>
      <c r="E278" t="s">
        <v>268</v>
      </c>
      <c r="G278" s="1">
        <v>45647</v>
      </c>
      <c r="H278" s="1">
        <v>45661</v>
      </c>
      <c r="I278" s="2">
        <v>0</v>
      </c>
      <c r="J278" s="1">
        <v>45654</v>
      </c>
      <c r="K278">
        <v>2024</v>
      </c>
      <c r="L278" t="s">
        <v>256</v>
      </c>
    </row>
    <row r="279" spans="1:12" x14ac:dyDescent="0.3">
      <c r="A279" t="s">
        <v>261</v>
      </c>
      <c r="B279">
        <v>3242</v>
      </c>
      <c r="C279" t="s">
        <v>260</v>
      </c>
      <c r="D279" t="s">
        <v>42</v>
      </c>
      <c r="E279" t="s">
        <v>268</v>
      </c>
      <c r="G279" s="1">
        <v>45647</v>
      </c>
      <c r="H279" s="1">
        <v>45661</v>
      </c>
      <c r="I279" s="2">
        <v>0</v>
      </c>
      <c r="J279" s="1">
        <v>45655</v>
      </c>
      <c r="K279">
        <v>2024</v>
      </c>
      <c r="L279" t="s">
        <v>256</v>
      </c>
    </row>
    <row r="280" spans="1:12" x14ac:dyDescent="0.3">
      <c r="A280" t="s">
        <v>261</v>
      </c>
      <c r="B280">
        <v>3242</v>
      </c>
      <c r="C280" t="s">
        <v>260</v>
      </c>
      <c r="D280" t="s">
        <v>42</v>
      </c>
      <c r="E280" t="s">
        <v>268</v>
      </c>
      <c r="G280" s="1">
        <v>45647</v>
      </c>
      <c r="H280" s="1">
        <v>45661</v>
      </c>
      <c r="I280" s="2">
        <v>0</v>
      </c>
      <c r="J280" s="1">
        <v>45656</v>
      </c>
      <c r="K280">
        <v>2024</v>
      </c>
      <c r="L280" t="s">
        <v>256</v>
      </c>
    </row>
    <row r="281" spans="1:12" x14ac:dyDescent="0.3">
      <c r="A281" t="s">
        <v>261</v>
      </c>
      <c r="B281">
        <v>3242</v>
      </c>
      <c r="C281" t="s">
        <v>260</v>
      </c>
      <c r="D281" t="s">
        <v>42</v>
      </c>
      <c r="E281" t="s">
        <v>268</v>
      </c>
      <c r="G281" s="1">
        <v>45647</v>
      </c>
      <c r="H281" s="1">
        <v>45661</v>
      </c>
      <c r="I281" s="2">
        <v>0</v>
      </c>
      <c r="J281" s="1">
        <v>45657</v>
      </c>
      <c r="K281">
        <v>2024</v>
      </c>
      <c r="L281" t="s">
        <v>256</v>
      </c>
    </row>
    <row r="282" spans="1:12" x14ac:dyDescent="0.3">
      <c r="A282" t="s">
        <v>261</v>
      </c>
      <c r="B282">
        <v>3242</v>
      </c>
      <c r="C282" t="s">
        <v>260</v>
      </c>
      <c r="D282" t="s">
        <v>42</v>
      </c>
      <c r="E282" t="s">
        <v>268</v>
      </c>
      <c r="G282" s="1">
        <v>45647</v>
      </c>
      <c r="H282" s="1">
        <v>45661</v>
      </c>
      <c r="I282" s="2">
        <v>0</v>
      </c>
      <c r="J282" s="1">
        <v>45658</v>
      </c>
      <c r="K282">
        <v>2025</v>
      </c>
      <c r="L282" t="s">
        <v>257</v>
      </c>
    </row>
    <row r="283" spans="1:12" x14ac:dyDescent="0.3">
      <c r="A283" t="s">
        <v>261</v>
      </c>
      <c r="B283">
        <v>3242</v>
      </c>
      <c r="C283" t="s">
        <v>260</v>
      </c>
      <c r="D283" t="s">
        <v>42</v>
      </c>
      <c r="E283" t="s">
        <v>268</v>
      </c>
      <c r="G283" s="1">
        <v>45647</v>
      </c>
      <c r="H283" s="1">
        <v>45661</v>
      </c>
      <c r="I283" s="2">
        <v>0</v>
      </c>
      <c r="J283" s="1">
        <v>45659</v>
      </c>
      <c r="K283">
        <v>2025</v>
      </c>
      <c r="L283" t="s">
        <v>257</v>
      </c>
    </row>
    <row r="284" spans="1:12" x14ac:dyDescent="0.3">
      <c r="A284" t="s">
        <v>261</v>
      </c>
      <c r="B284">
        <v>3242</v>
      </c>
      <c r="C284" t="s">
        <v>260</v>
      </c>
      <c r="D284" t="s">
        <v>42</v>
      </c>
      <c r="E284" t="s">
        <v>268</v>
      </c>
      <c r="G284" s="1">
        <v>45647</v>
      </c>
      <c r="H284" s="1">
        <v>45661</v>
      </c>
      <c r="I284" s="2">
        <v>0</v>
      </c>
      <c r="J284" s="1">
        <v>45660</v>
      </c>
      <c r="K284">
        <v>2025</v>
      </c>
      <c r="L284" t="s">
        <v>257</v>
      </c>
    </row>
    <row r="285" spans="1:12" x14ac:dyDescent="0.3">
      <c r="A285" t="s">
        <v>261</v>
      </c>
      <c r="B285">
        <v>3242</v>
      </c>
      <c r="C285" t="s">
        <v>260</v>
      </c>
      <c r="D285" t="s">
        <v>42</v>
      </c>
      <c r="E285" t="s">
        <v>268</v>
      </c>
      <c r="G285" s="1">
        <v>45647</v>
      </c>
      <c r="H285" s="1">
        <v>45661</v>
      </c>
      <c r="I285" s="2">
        <v>0</v>
      </c>
      <c r="J285" s="1">
        <v>45661</v>
      </c>
      <c r="K285">
        <v>2025</v>
      </c>
      <c r="L285" t="s">
        <v>257</v>
      </c>
    </row>
    <row r="286" spans="1:12" x14ac:dyDescent="0.3">
      <c r="A286" t="s">
        <v>261</v>
      </c>
      <c r="B286">
        <v>3232</v>
      </c>
      <c r="C286" t="s">
        <v>260</v>
      </c>
      <c r="D286" t="s">
        <v>28</v>
      </c>
      <c r="E286" t="s">
        <v>124</v>
      </c>
      <c r="F286" t="s">
        <v>269</v>
      </c>
      <c r="G286" s="1">
        <v>45648</v>
      </c>
      <c r="H286" s="1">
        <v>45662</v>
      </c>
      <c r="I286" s="2">
        <v>36904</v>
      </c>
      <c r="J286" s="1">
        <v>45648</v>
      </c>
      <c r="K286">
        <v>2024</v>
      </c>
      <c r="L286" t="s">
        <v>256</v>
      </c>
    </row>
    <row r="287" spans="1:12" x14ac:dyDescent="0.3">
      <c r="A287" t="s">
        <v>261</v>
      </c>
      <c r="B287">
        <v>3232</v>
      </c>
      <c r="C287" t="s">
        <v>260</v>
      </c>
      <c r="D287" t="s">
        <v>28</v>
      </c>
      <c r="E287" t="s">
        <v>124</v>
      </c>
      <c r="F287" t="s">
        <v>269</v>
      </c>
      <c r="G287" s="1">
        <v>45648</v>
      </c>
      <c r="H287" s="1">
        <v>45662</v>
      </c>
      <c r="I287" s="2">
        <v>36904</v>
      </c>
      <c r="J287" s="1">
        <v>45649</v>
      </c>
      <c r="K287">
        <v>2024</v>
      </c>
      <c r="L287" t="s">
        <v>256</v>
      </c>
    </row>
    <row r="288" spans="1:12" x14ac:dyDescent="0.3">
      <c r="A288" t="s">
        <v>261</v>
      </c>
      <c r="B288">
        <v>3232</v>
      </c>
      <c r="C288" t="s">
        <v>260</v>
      </c>
      <c r="D288" t="s">
        <v>28</v>
      </c>
      <c r="E288" t="s">
        <v>124</v>
      </c>
      <c r="F288" t="s">
        <v>269</v>
      </c>
      <c r="G288" s="1">
        <v>45648</v>
      </c>
      <c r="H288" s="1">
        <v>45662</v>
      </c>
      <c r="I288" s="2">
        <v>36904</v>
      </c>
      <c r="J288" s="1">
        <v>45650</v>
      </c>
      <c r="K288">
        <v>2024</v>
      </c>
      <c r="L288" t="s">
        <v>256</v>
      </c>
    </row>
    <row r="289" spans="1:12" x14ac:dyDescent="0.3">
      <c r="A289" t="s">
        <v>261</v>
      </c>
      <c r="B289">
        <v>3232</v>
      </c>
      <c r="C289" t="s">
        <v>260</v>
      </c>
      <c r="D289" t="s">
        <v>28</v>
      </c>
      <c r="E289" t="s">
        <v>124</v>
      </c>
      <c r="F289" t="s">
        <v>269</v>
      </c>
      <c r="G289" s="1">
        <v>45648</v>
      </c>
      <c r="H289" s="1">
        <v>45662</v>
      </c>
      <c r="I289" s="2">
        <v>36904</v>
      </c>
      <c r="J289" s="1">
        <v>45651</v>
      </c>
      <c r="K289">
        <v>2024</v>
      </c>
      <c r="L289" t="s">
        <v>256</v>
      </c>
    </row>
    <row r="290" spans="1:12" x14ac:dyDescent="0.3">
      <c r="A290" t="s">
        <v>261</v>
      </c>
      <c r="B290">
        <v>3232</v>
      </c>
      <c r="C290" t="s">
        <v>260</v>
      </c>
      <c r="D290" t="s">
        <v>28</v>
      </c>
      <c r="E290" t="s">
        <v>124</v>
      </c>
      <c r="F290" t="s">
        <v>269</v>
      </c>
      <c r="G290" s="1">
        <v>45648</v>
      </c>
      <c r="H290" s="1">
        <v>45662</v>
      </c>
      <c r="I290" s="2">
        <v>36904</v>
      </c>
      <c r="J290" s="1">
        <v>45652</v>
      </c>
      <c r="K290">
        <v>2024</v>
      </c>
      <c r="L290" t="s">
        <v>256</v>
      </c>
    </row>
    <row r="291" spans="1:12" x14ac:dyDescent="0.3">
      <c r="A291" t="s">
        <v>261</v>
      </c>
      <c r="B291">
        <v>3232</v>
      </c>
      <c r="C291" t="s">
        <v>260</v>
      </c>
      <c r="D291" t="s">
        <v>28</v>
      </c>
      <c r="E291" t="s">
        <v>124</v>
      </c>
      <c r="F291" t="s">
        <v>269</v>
      </c>
      <c r="G291" s="1">
        <v>45648</v>
      </c>
      <c r="H291" s="1">
        <v>45662</v>
      </c>
      <c r="I291" s="2">
        <v>36904</v>
      </c>
      <c r="J291" s="1">
        <v>45653</v>
      </c>
      <c r="K291">
        <v>2024</v>
      </c>
      <c r="L291" t="s">
        <v>256</v>
      </c>
    </row>
    <row r="292" spans="1:12" x14ac:dyDescent="0.3">
      <c r="A292" t="s">
        <v>261</v>
      </c>
      <c r="B292">
        <v>3232</v>
      </c>
      <c r="C292" t="s">
        <v>260</v>
      </c>
      <c r="D292" t="s">
        <v>28</v>
      </c>
      <c r="E292" t="s">
        <v>124</v>
      </c>
      <c r="F292" t="s">
        <v>269</v>
      </c>
      <c r="G292" s="1">
        <v>45648</v>
      </c>
      <c r="H292" s="1">
        <v>45662</v>
      </c>
      <c r="I292" s="2">
        <v>36904</v>
      </c>
      <c r="J292" s="1">
        <v>45654</v>
      </c>
      <c r="K292">
        <v>2024</v>
      </c>
      <c r="L292" t="s">
        <v>256</v>
      </c>
    </row>
    <row r="293" spans="1:12" x14ac:dyDescent="0.3">
      <c r="A293" t="s">
        <v>261</v>
      </c>
      <c r="B293">
        <v>3232</v>
      </c>
      <c r="C293" t="s">
        <v>260</v>
      </c>
      <c r="D293" t="s">
        <v>28</v>
      </c>
      <c r="E293" t="s">
        <v>124</v>
      </c>
      <c r="F293" t="s">
        <v>269</v>
      </c>
      <c r="G293" s="1">
        <v>45648</v>
      </c>
      <c r="H293" s="1">
        <v>45662</v>
      </c>
      <c r="I293" s="2">
        <v>36904</v>
      </c>
      <c r="J293" s="1">
        <v>45655</v>
      </c>
      <c r="K293">
        <v>2024</v>
      </c>
      <c r="L293" t="s">
        <v>256</v>
      </c>
    </row>
    <row r="294" spans="1:12" x14ac:dyDescent="0.3">
      <c r="A294" t="s">
        <v>261</v>
      </c>
      <c r="B294">
        <v>3232</v>
      </c>
      <c r="C294" t="s">
        <v>260</v>
      </c>
      <c r="D294" t="s">
        <v>28</v>
      </c>
      <c r="E294" t="s">
        <v>124</v>
      </c>
      <c r="F294" t="s">
        <v>269</v>
      </c>
      <c r="G294" s="1">
        <v>45648</v>
      </c>
      <c r="H294" s="1">
        <v>45662</v>
      </c>
      <c r="I294" s="2">
        <v>36904</v>
      </c>
      <c r="J294" s="1">
        <v>45656</v>
      </c>
      <c r="K294">
        <v>2024</v>
      </c>
      <c r="L294" t="s">
        <v>256</v>
      </c>
    </row>
    <row r="295" spans="1:12" x14ac:dyDescent="0.3">
      <c r="A295" t="s">
        <v>261</v>
      </c>
      <c r="B295">
        <v>3232</v>
      </c>
      <c r="C295" t="s">
        <v>260</v>
      </c>
      <c r="D295" t="s">
        <v>28</v>
      </c>
      <c r="E295" t="s">
        <v>124</v>
      </c>
      <c r="F295" t="s">
        <v>269</v>
      </c>
      <c r="G295" s="1">
        <v>45648</v>
      </c>
      <c r="H295" s="1">
        <v>45662</v>
      </c>
      <c r="I295" s="2">
        <v>36904</v>
      </c>
      <c r="J295" s="1">
        <v>45657</v>
      </c>
      <c r="K295">
        <v>2024</v>
      </c>
      <c r="L295" t="s">
        <v>256</v>
      </c>
    </row>
    <row r="296" spans="1:12" x14ac:dyDescent="0.3">
      <c r="A296" t="s">
        <v>261</v>
      </c>
      <c r="B296">
        <v>3232</v>
      </c>
      <c r="C296" t="s">
        <v>260</v>
      </c>
      <c r="D296" t="s">
        <v>28</v>
      </c>
      <c r="E296" t="s">
        <v>124</v>
      </c>
      <c r="F296" t="s">
        <v>269</v>
      </c>
      <c r="G296" s="1">
        <v>45648</v>
      </c>
      <c r="H296" s="1">
        <v>45662</v>
      </c>
      <c r="I296" s="2">
        <v>36904</v>
      </c>
      <c r="J296" s="1">
        <v>45658</v>
      </c>
      <c r="K296">
        <v>2025</v>
      </c>
      <c r="L296" t="s">
        <v>257</v>
      </c>
    </row>
    <row r="297" spans="1:12" x14ac:dyDescent="0.3">
      <c r="A297" t="s">
        <v>261</v>
      </c>
      <c r="B297">
        <v>3232</v>
      </c>
      <c r="C297" t="s">
        <v>260</v>
      </c>
      <c r="D297" t="s">
        <v>28</v>
      </c>
      <c r="E297" t="s">
        <v>124</v>
      </c>
      <c r="F297" t="s">
        <v>269</v>
      </c>
      <c r="G297" s="1">
        <v>45648</v>
      </c>
      <c r="H297" s="1">
        <v>45662</v>
      </c>
      <c r="I297" s="2">
        <v>36904</v>
      </c>
      <c r="J297" s="1">
        <v>45659</v>
      </c>
      <c r="K297">
        <v>2025</v>
      </c>
      <c r="L297" t="s">
        <v>257</v>
      </c>
    </row>
    <row r="298" spans="1:12" x14ac:dyDescent="0.3">
      <c r="A298" t="s">
        <v>261</v>
      </c>
      <c r="B298">
        <v>3232</v>
      </c>
      <c r="C298" t="s">
        <v>260</v>
      </c>
      <c r="D298" t="s">
        <v>28</v>
      </c>
      <c r="E298" t="s">
        <v>124</v>
      </c>
      <c r="F298" t="s">
        <v>269</v>
      </c>
      <c r="G298" s="1">
        <v>45648</v>
      </c>
      <c r="H298" s="1">
        <v>45662</v>
      </c>
      <c r="I298" s="2">
        <v>36904</v>
      </c>
      <c r="J298" s="1">
        <v>45660</v>
      </c>
      <c r="K298">
        <v>2025</v>
      </c>
      <c r="L298" t="s">
        <v>257</v>
      </c>
    </row>
    <row r="299" spans="1:12" x14ac:dyDescent="0.3">
      <c r="A299" t="s">
        <v>261</v>
      </c>
      <c r="B299">
        <v>3232</v>
      </c>
      <c r="C299" t="s">
        <v>260</v>
      </c>
      <c r="D299" t="s">
        <v>28</v>
      </c>
      <c r="E299" t="s">
        <v>124</v>
      </c>
      <c r="F299" t="s">
        <v>269</v>
      </c>
      <c r="G299" s="1">
        <v>45648</v>
      </c>
      <c r="H299" s="1">
        <v>45662</v>
      </c>
      <c r="I299" s="2">
        <v>36904</v>
      </c>
      <c r="J299" s="1">
        <v>45661</v>
      </c>
      <c r="K299">
        <v>2025</v>
      </c>
      <c r="L299" t="s">
        <v>257</v>
      </c>
    </row>
    <row r="300" spans="1:12" x14ac:dyDescent="0.3">
      <c r="A300" t="s">
        <v>261</v>
      </c>
      <c r="B300">
        <v>3232</v>
      </c>
      <c r="C300" t="s">
        <v>260</v>
      </c>
      <c r="D300" t="s">
        <v>28</v>
      </c>
      <c r="E300" t="s">
        <v>124</v>
      </c>
      <c r="F300" t="s">
        <v>269</v>
      </c>
      <c r="G300" s="1">
        <v>45648</v>
      </c>
      <c r="H300" s="1">
        <v>45662</v>
      </c>
      <c r="I300" s="2">
        <v>36904</v>
      </c>
      <c r="J300" s="1">
        <v>45662</v>
      </c>
      <c r="K300">
        <v>2025</v>
      </c>
      <c r="L300" t="s">
        <v>257</v>
      </c>
    </row>
    <row r="301" spans="1:12" x14ac:dyDescent="0.3">
      <c r="A301" t="s">
        <v>261</v>
      </c>
      <c r="B301">
        <v>3236</v>
      </c>
      <c r="C301" t="s">
        <v>260</v>
      </c>
      <c r="D301" t="s">
        <v>25</v>
      </c>
      <c r="E301" t="s">
        <v>166</v>
      </c>
      <c r="G301" s="1">
        <v>45649</v>
      </c>
      <c r="H301" s="1">
        <v>45663</v>
      </c>
      <c r="I301" s="2">
        <v>0</v>
      </c>
      <c r="J301" s="1">
        <v>45649</v>
      </c>
      <c r="K301">
        <v>2024</v>
      </c>
      <c r="L301" t="s">
        <v>256</v>
      </c>
    </row>
    <row r="302" spans="1:12" x14ac:dyDescent="0.3">
      <c r="A302" t="s">
        <v>261</v>
      </c>
      <c r="B302">
        <v>3236</v>
      </c>
      <c r="C302" t="s">
        <v>260</v>
      </c>
      <c r="D302" t="s">
        <v>25</v>
      </c>
      <c r="E302" t="s">
        <v>166</v>
      </c>
      <c r="G302" s="1">
        <v>45649</v>
      </c>
      <c r="H302" s="1">
        <v>45663</v>
      </c>
      <c r="I302" s="2">
        <v>0</v>
      </c>
      <c r="J302" s="1">
        <v>45650</v>
      </c>
      <c r="K302">
        <v>2024</v>
      </c>
      <c r="L302" t="s">
        <v>256</v>
      </c>
    </row>
    <row r="303" spans="1:12" x14ac:dyDescent="0.3">
      <c r="A303" t="s">
        <v>261</v>
      </c>
      <c r="B303">
        <v>3236</v>
      </c>
      <c r="C303" t="s">
        <v>260</v>
      </c>
      <c r="D303" t="s">
        <v>25</v>
      </c>
      <c r="E303" t="s">
        <v>166</v>
      </c>
      <c r="G303" s="1">
        <v>45649</v>
      </c>
      <c r="H303" s="1">
        <v>45663</v>
      </c>
      <c r="I303" s="2">
        <v>0</v>
      </c>
      <c r="J303" s="1">
        <v>45651</v>
      </c>
      <c r="K303">
        <v>2024</v>
      </c>
      <c r="L303" t="s">
        <v>256</v>
      </c>
    </row>
    <row r="304" spans="1:12" x14ac:dyDescent="0.3">
      <c r="A304" t="s">
        <v>261</v>
      </c>
      <c r="B304">
        <v>3236</v>
      </c>
      <c r="C304" t="s">
        <v>260</v>
      </c>
      <c r="D304" t="s">
        <v>25</v>
      </c>
      <c r="E304" t="s">
        <v>166</v>
      </c>
      <c r="G304" s="1">
        <v>45649</v>
      </c>
      <c r="H304" s="1">
        <v>45663</v>
      </c>
      <c r="I304" s="2">
        <v>0</v>
      </c>
      <c r="J304" s="1">
        <v>45652</v>
      </c>
      <c r="K304">
        <v>2024</v>
      </c>
      <c r="L304" t="s">
        <v>256</v>
      </c>
    </row>
    <row r="305" spans="1:12" x14ac:dyDescent="0.3">
      <c r="A305" t="s">
        <v>261</v>
      </c>
      <c r="B305">
        <v>3236</v>
      </c>
      <c r="C305" t="s">
        <v>260</v>
      </c>
      <c r="D305" t="s">
        <v>25</v>
      </c>
      <c r="E305" t="s">
        <v>166</v>
      </c>
      <c r="G305" s="1">
        <v>45649</v>
      </c>
      <c r="H305" s="1">
        <v>45663</v>
      </c>
      <c r="I305" s="2">
        <v>0</v>
      </c>
      <c r="J305" s="1">
        <v>45653</v>
      </c>
      <c r="K305">
        <v>2024</v>
      </c>
      <c r="L305" t="s">
        <v>256</v>
      </c>
    </row>
    <row r="306" spans="1:12" x14ac:dyDescent="0.3">
      <c r="A306" t="s">
        <v>261</v>
      </c>
      <c r="B306">
        <v>3236</v>
      </c>
      <c r="C306" t="s">
        <v>260</v>
      </c>
      <c r="D306" t="s">
        <v>25</v>
      </c>
      <c r="E306" t="s">
        <v>166</v>
      </c>
      <c r="G306" s="1">
        <v>45649</v>
      </c>
      <c r="H306" s="1">
        <v>45663</v>
      </c>
      <c r="I306" s="2">
        <v>0</v>
      </c>
      <c r="J306" s="1">
        <v>45654</v>
      </c>
      <c r="K306">
        <v>2024</v>
      </c>
      <c r="L306" t="s">
        <v>256</v>
      </c>
    </row>
    <row r="307" spans="1:12" x14ac:dyDescent="0.3">
      <c r="A307" t="s">
        <v>261</v>
      </c>
      <c r="B307">
        <v>3236</v>
      </c>
      <c r="C307" t="s">
        <v>260</v>
      </c>
      <c r="D307" t="s">
        <v>25</v>
      </c>
      <c r="E307" t="s">
        <v>166</v>
      </c>
      <c r="G307" s="1">
        <v>45649</v>
      </c>
      <c r="H307" s="1">
        <v>45663</v>
      </c>
      <c r="I307" s="2">
        <v>0</v>
      </c>
      <c r="J307" s="1">
        <v>45655</v>
      </c>
      <c r="K307">
        <v>2024</v>
      </c>
      <c r="L307" t="s">
        <v>256</v>
      </c>
    </row>
    <row r="308" spans="1:12" x14ac:dyDescent="0.3">
      <c r="A308" t="s">
        <v>261</v>
      </c>
      <c r="B308">
        <v>3236</v>
      </c>
      <c r="C308" t="s">
        <v>260</v>
      </c>
      <c r="D308" t="s">
        <v>25</v>
      </c>
      <c r="E308" t="s">
        <v>166</v>
      </c>
      <c r="G308" s="1">
        <v>45649</v>
      </c>
      <c r="H308" s="1">
        <v>45663</v>
      </c>
      <c r="I308" s="2">
        <v>0</v>
      </c>
      <c r="J308" s="1">
        <v>45656</v>
      </c>
      <c r="K308">
        <v>2024</v>
      </c>
      <c r="L308" t="s">
        <v>256</v>
      </c>
    </row>
    <row r="309" spans="1:12" x14ac:dyDescent="0.3">
      <c r="A309" t="s">
        <v>261</v>
      </c>
      <c r="B309">
        <v>3236</v>
      </c>
      <c r="C309" t="s">
        <v>260</v>
      </c>
      <c r="D309" t="s">
        <v>25</v>
      </c>
      <c r="E309" t="s">
        <v>166</v>
      </c>
      <c r="G309" s="1">
        <v>45649</v>
      </c>
      <c r="H309" s="1">
        <v>45663</v>
      </c>
      <c r="I309" s="2">
        <v>0</v>
      </c>
      <c r="J309" s="1">
        <v>45657</v>
      </c>
      <c r="K309">
        <v>2024</v>
      </c>
      <c r="L309" t="s">
        <v>256</v>
      </c>
    </row>
    <row r="310" spans="1:12" x14ac:dyDescent="0.3">
      <c r="A310" t="s">
        <v>261</v>
      </c>
      <c r="B310">
        <v>3236</v>
      </c>
      <c r="C310" t="s">
        <v>260</v>
      </c>
      <c r="D310" t="s">
        <v>25</v>
      </c>
      <c r="E310" t="s">
        <v>166</v>
      </c>
      <c r="G310" s="1">
        <v>45649</v>
      </c>
      <c r="H310" s="1">
        <v>45663</v>
      </c>
      <c r="I310" s="2">
        <v>0</v>
      </c>
      <c r="J310" s="1">
        <v>45658</v>
      </c>
      <c r="K310">
        <v>2025</v>
      </c>
      <c r="L310" t="s">
        <v>257</v>
      </c>
    </row>
    <row r="311" spans="1:12" x14ac:dyDescent="0.3">
      <c r="A311" t="s">
        <v>261</v>
      </c>
      <c r="B311">
        <v>3236</v>
      </c>
      <c r="C311" t="s">
        <v>260</v>
      </c>
      <c r="D311" t="s">
        <v>25</v>
      </c>
      <c r="E311" t="s">
        <v>166</v>
      </c>
      <c r="G311" s="1">
        <v>45649</v>
      </c>
      <c r="H311" s="1">
        <v>45663</v>
      </c>
      <c r="I311" s="2">
        <v>0</v>
      </c>
      <c r="J311" s="1">
        <v>45659</v>
      </c>
      <c r="K311">
        <v>2025</v>
      </c>
      <c r="L311" t="s">
        <v>257</v>
      </c>
    </row>
    <row r="312" spans="1:12" x14ac:dyDescent="0.3">
      <c r="A312" t="s">
        <v>261</v>
      </c>
      <c r="B312">
        <v>3236</v>
      </c>
      <c r="C312" t="s">
        <v>260</v>
      </c>
      <c r="D312" t="s">
        <v>25</v>
      </c>
      <c r="E312" t="s">
        <v>166</v>
      </c>
      <c r="G312" s="1">
        <v>45649</v>
      </c>
      <c r="H312" s="1">
        <v>45663</v>
      </c>
      <c r="I312" s="2">
        <v>0</v>
      </c>
      <c r="J312" s="1">
        <v>45660</v>
      </c>
      <c r="K312">
        <v>2025</v>
      </c>
      <c r="L312" t="s">
        <v>257</v>
      </c>
    </row>
    <row r="313" spans="1:12" x14ac:dyDescent="0.3">
      <c r="A313" t="s">
        <v>261</v>
      </c>
      <c r="B313">
        <v>3236</v>
      </c>
      <c r="C313" t="s">
        <v>260</v>
      </c>
      <c r="D313" t="s">
        <v>25</v>
      </c>
      <c r="E313" t="s">
        <v>166</v>
      </c>
      <c r="G313" s="1">
        <v>45649</v>
      </c>
      <c r="H313" s="1">
        <v>45663</v>
      </c>
      <c r="I313" s="2">
        <v>0</v>
      </c>
      <c r="J313" s="1">
        <v>45661</v>
      </c>
      <c r="K313">
        <v>2025</v>
      </c>
      <c r="L313" t="s">
        <v>257</v>
      </c>
    </row>
    <row r="314" spans="1:12" x14ac:dyDescent="0.3">
      <c r="A314" t="s">
        <v>261</v>
      </c>
      <c r="B314">
        <v>3236</v>
      </c>
      <c r="C314" t="s">
        <v>260</v>
      </c>
      <c r="D314" t="s">
        <v>25</v>
      </c>
      <c r="E314" t="s">
        <v>166</v>
      </c>
      <c r="G314" s="1">
        <v>45649</v>
      </c>
      <c r="H314" s="1">
        <v>45663</v>
      </c>
      <c r="I314" s="2">
        <v>0</v>
      </c>
      <c r="J314" s="1">
        <v>45662</v>
      </c>
      <c r="K314">
        <v>2025</v>
      </c>
      <c r="L314" t="s">
        <v>257</v>
      </c>
    </row>
    <row r="315" spans="1:12" x14ac:dyDescent="0.3">
      <c r="A315" t="s">
        <v>261</v>
      </c>
      <c r="B315">
        <v>3236</v>
      </c>
      <c r="C315" t="s">
        <v>260</v>
      </c>
      <c r="D315" t="s">
        <v>25</v>
      </c>
      <c r="E315" t="s">
        <v>166</v>
      </c>
      <c r="G315" s="1">
        <v>45649</v>
      </c>
      <c r="H315" s="1">
        <v>45663</v>
      </c>
      <c r="I315" s="2">
        <v>0</v>
      </c>
      <c r="J315" s="1">
        <v>45663</v>
      </c>
      <c r="K315">
        <v>2025</v>
      </c>
      <c r="L315" t="s">
        <v>257</v>
      </c>
    </row>
    <row r="316" spans="1:12" x14ac:dyDescent="0.3">
      <c r="A316" t="s">
        <v>270</v>
      </c>
      <c r="B316">
        <v>3178</v>
      </c>
      <c r="C316" t="s">
        <v>260</v>
      </c>
      <c r="D316" t="s">
        <v>53</v>
      </c>
      <c r="E316" t="s">
        <v>116</v>
      </c>
      <c r="G316" s="1">
        <v>45651</v>
      </c>
      <c r="H316" s="1">
        <v>45665</v>
      </c>
      <c r="I316" s="2">
        <v>0</v>
      </c>
      <c r="J316" s="1">
        <v>45651</v>
      </c>
      <c r="K316">
        <v>2024</v>
      </c>
      <c r="L316" t="s">
        <v>256</v>
      </c>
    </row>
    <row r="317" spans="1:12" x14ac:dyDescent="0.3">
      <c r="A317" t="s">
        <v>270</v>
      </c>
      <c r="B317">
        <v>3178</v>
      </c>
      <c r="C317" t="s">
        <v>260</v>
      </c>
      <c r="D317" t="s">
        <v>53</v>
      </c>
      <c r="E317" t="s">
        <v>116</v>
      </c>
      <c r="G317" s="1">
        <v>45651</v>
      </c>
      <c r="H317" s="1">
        <v>45665</v>
      </c>
      <c r="I317" s="2">
        <v>0</v>
      </c>
      <c r="J317" s="1">
        <v>45652</v>
      </c>
      <c r="K317">
        <v>2024</v>
      </c>
      <c r="L317" t="s">
        <v>256</v>
      </c>
    </row>
    <row r="318" spans="1:12" x14ac:dyDescent="0.3">
      <c r="A318" t="s">
        <v>270</v>
      </c>
      <c r="B318">
        <v>3178</v>
      </c>
      <c r="C318" t="s">
        <v>260</v>
      </c>
      <c r="D318" t="s">
        <v>53</v>
      </c>
      <c r="E318" t="s">
        <v>116</v>
      </c>
      <c r="G318" s="1">
        <v>45651</v>
      </c>
      <c r="H318" s="1">
        <v>45665</v>
      </c>
      <c r="I318" s="2">
        <v>0</v>
      </c>
      <c r="J318" s="1">
        <v>45653</v>
      </c>
      <c r="K318">
        <v>2024</v>
      </c>
      <c r="L318" t="s">
        <v>256</v>
      </c>
    </row>
    <row r="319" spans="1:12" x14ac:dyDescent="0.3">
      <c r="A319" t="s">
        <v>270</v>
      </c>
      <c r="B319">
        <v>3178</v>
      </c>
      <c r="C319" t="s">
        <v>260</v>
      </c>
      <c r="D319" t="s">
        <v>53</v>
      </c>
      <c r="E319" t="s">
        <v>116</v>
      </c>
      <c r="G319" s="1">
        <v>45651</v>
      </c>
      <c r="H319" s="1">
        <v>45665</v>
      </c>
      <c r="I319" s="2">
        <v>0</v>
      </c>
      <c r="J319" s="1">
        <v>45654</v>
      </c>
      <c r="K319">
        <v>2024</v>
      </c>
      <c r="L319" t="s">
        <v>256</v>
      </c>
    </row>
    <row r="320" spans="1:12" x14ac:dyDescent="0.3">
      <c r="A320" t="s">
        <v>270</v>
      </c>
      <c r="B320">
        <v>3178</v>
      </c>
      <c r="C320" t="s">
        <v>260</v>
      </c>
      <c r="D320" t="s">
        <v>53</v>
      </c>
      <c r="E320" t="s">
        <v>116</v>
      </c>
      <c r="G320" s="1">
        <v>45651</v>
      </c>
      <c r="H320" s="1">
        <v>45665</v>
      </c>
      <c r="I320" s="2">
        <v>0</v>
      </c>
      <c r="J320" s="1">
        <v>45655</v>
      </c>
      <c r="K320">
        <v>2024</v>
      </c>
      <c r="L320" t="s">
        <v>256</v>
      </c>
    </row>
    <row r="321" spans="1:12" x14ac:dyDescent="0.3">
      <c r="A321" t="s">
        <v>270</v>
      </c>
      <c r="B321">
        <v>3178</v>
      </c>
      <c r="C321" t="s">
        <v>260</v>
      </c>
      <c r="D321" t="s">
        <v>53</v>
      </c>
      <c r="E321" t="s">
        <v>116</v>
      </c>
      <c r="G321" s="1">
        <v>45651</v>
      </c>
      <c r="H321" s="1">
        <v>45665</v>
      </c>
      <c r="I321" s="2">
        <v>0</v>
      </c>
      <c r="J321" s="1">
        <v>45656</v>
      </c>
      <c r="K321">
        <v>2024</v>
      </c>
      <c r="L321" t="s">
        <v>256</v>
      </c>
    </row>
    <row r="322" spans="1:12" x14ac:dyDescent="0.3">
      <c r="A322" t="s">
        <v>270</v>
      </c>
      <c r="B322">
        <v>3178</v>
      </c>
      <c r="C322" t="s">
        <v>260</v>
      </c>
      <c r="D322" t="s">
        <v>53</v>
      </c>
      <c r="E322" t="s">
        <v>116</v>
      </c>
      <c r="G322" s="1">
        <v>45651</v>
      </c>
      <c r="H322" s="1">
        <v>45665</v>
      </c>
      <c r="I322" s="2">
        <v>0</v>
      </c>
      <c r="J322" s="1">
        <v>45657</v>
      </c>
      <c r="K322">
        <v>2024</v>
      </c>
      <c r="L322" t="s">
        <v>256</v>
      </c>
    </row>
    <row r="323" spans="1:12" x14ac:dyDescent="0.3">
      <c r="A323" t="s">
        <v>270</v>
      </c>
      <c r="B323">
        <v>3178</v>
      </c>
      <c r="C323" t="s">
        <v>260</v>
      </c>
      <c r="D323" t="s">
        <v>53</v>
      </c>
      <c r="E323" t="s">
        <v>116</v>
      </c>
      <c r="G323" s="1">
        <v>45651</v>
      </c>
      <c r="H323" s="1">
        <v>45665</v>
      </c>
      <c r="I323" s="2">
        <v>0</v>
      </c>
      <c r="J323" s="1">
        <v>45658</v>
      </c>
      <c r="K323">
        <v>2025</v>
      </c>
      <c r="L323" t="s">
        <v>257</v>
      </c>
    </row>
    <row r="324" spans="1:12" x14ac:dyDescent="0.3">
      <c r="A324" t="s">
        <v>270</v>
      </c>
      <c r="B324">
        <v>3178</v>
      </c>
      <c r="C324" t="s">
        <v>260</v>
      </c>
      <c r="D324" t="s">
        <v>53</v>
      </c>
      <c r="E324" t="s">
        <v>116</v>
      </c>
      <c r="G324" s="1">
        <v>45651</v>
      </c>
      <c r="H324" s="1">
        <v>45665</v>
      </c>
      <c r="I324" s="2">
        <v>0</v>
      </c>
      <c r="J324" s="1">
        <v>45659</v>
      </c>
      <c r="K324">
        <v>2025</v>
      </c>
      <c r="L324" t="s">
        <v>257</v>
      </c>
    </row>
    <row r="325" spans="1:12" x14ac:dyDescent="0.3">
      <c r="A325" t="s">
        <v>270</v>
      </c>
      <c r="B325">
        <v>3178</v>
      </c>
      <c r="C325" t="s">
        <v>260</v>
      </c>
      <c r="D325" t="s">
        <v>53</v>
      </c>
      <c r="E325" t="s">
        <v>116</v>
      </c>
      <c r="G325" s="1">
        <v>45651</v>
      </c>
      <c r="H325" s="1">
        <v>45665</v>
      </c>
      <c r="I325" s="2">
        <v>0</v>
      </c>
      <c r="J325" s="1">
        <v>45660</v>
      </c>
      <c r="K325">
        <v>2025</v>
      </c>
      <c r="L325" t="s">
        <v>257</v>
      </c>
    </row>
    <row r="326" spans="1:12" x14ac:dyDescent="0.3">
      <c r="A326" t="s">
        <v>270</v>
      </c>
      <c r="B326">
        <v>3178</v>
      </c>
      <c r="C326" t="s">
        <v>260</v>
      </c>
      <c r="D326" t="s">
        <v>53</v>
      </c>
      <c r="E326" t="s">
        <v>116</v>
      </c>
      <c r="G326" s="1">
        <v>45651</v>
      </c>
      <c r="H326" s="1">
        <v>45665</v>
      </c>
      <c r="I326" s="2">
        <v>0</v>
      </c>
      <c r="J326" s="1">
        <v>45661</v>
      </c>
      <c r="K326">
        <v>2025</v>
      </c>
      <c r="L326" t="s">
        <v>257</v>
      </c>
    </row>
    <row r="327" spans="1:12" x14ac:dyDescent="0.3">
      <c r="A327" t="s">
        <v>270</v>
      </c>
      <c r="B327">
        <v>3178</v>
      </c>
      <c r="C327" t="s">
        <v>260</v>
      </c>
      <c r="D327" t="s">
        <v>53</v>
      </c>
      <c r="E327" t="s">
        <v>116</v>
      </c>
      <c r="G327" s="1">
        <v>45651</v>
      </c>
      <c r="H327" s="1">
        <v>45665</v>
      </c>
      <c r="I327" s="2">
        <v>0</v>
      </c>
      <c r="J327" s="1">
        <v>45662</v>
      </c>
      <c r="K327">
        <v>2025</v>
      </c>
      <c r="L327" t="s">
        <v>257</v>
      </c>
    </row>
    <row r="328" spans="1:12" x14ac:dyDescent="0.3">
      <c r="A328" t="s">
        <v>270</v>
      </c>
      <c r="B328">
        <v>3178</v>
      </c>
      <c r="C328" t="s">
        <v>260</v>
      </c>
      <c r="D328" t="s">
        <v>53</v>
      </c>
      <c r="E328" t="s">
        <v>116</v>
      </c>
      <c r="G328" s="1">
        <v>45651</v>
      </c>
      <c r="H328" s="1">
        <v>45665</v>
      </c>
      <c r="I328" s="2">
        <v>0</v>
      </c>
      <c r="J328" s="1">
        <v>45663</v>
      </c>
      <c r="K328">
        <v>2025</v>
      </c>
      <c r="L328" t="s">
        <v>257</v>
      </c>
    </row>
    <row r="329" spans="1:12" x14ac:dyDescent="0.3">
      <c r="A329" t="s">
        <v>270</v>
      </c>
      <c r="B329">
        <v>3178</v>
      </c>
      <c r="C329" t="s">
        <v>260</v>
      </c>
      <c r="D329" t="s">
        <v>53</v>
      </c>
      <c r="E329" t="s">
        <v>116</v>
      </c>
      <c r="G329" s="1">
        <v>45651</v>
      </c>
      <c r="H329" s="1">
        <v>45665</v>
      </c>
      <c r="I329" s="2">
        <v>0</v>
      </c>
      <c r="J329" s="1">
        <v>45664</v>
      </c>
      <c r="K329">
        <v>2025</v>
      </c>
      <c r="L329" t="s">
        <v>257</v>
      </c>
    </row>
    <row r="330" spans="1:12" x14ac:dyDescent="0.3">
      <c r="A330" t="s">
        <v>270</v>
      </c>
      <c r="B330">
        <v>3178</v>
      </c>
      <c r="C330" t="s">
        <v>260</v>
      </c>
      <c r="D330" t="s">
        <v>53</v>
      </c>
      <c r="E330" t="s">
        <v>116</v>
      </c>
      <c r="G330" s="1">
        <v>45651</v>
      </c>
      <c r="H330" s="1">
        <v>45665</v>
      </c>
      <c r="I330" s="2">
        <v>0</v>
      </c>
      <c r="J330" s="1">
        <v>45665</v>
      </c>
      <c r="K330">
        <v>2025</v>
      </c>
      <c r="L330" t="s">
        <v>257</v>
      </c>
    </row>
    <row r="331" spans="1:12" x14ac:dyDescent="0.3">
      <c r="A331" t="s">
        <v>261</v>
      </c>
      <c r="B331">
        <v>3231</v>
      </c>
      <c r="C331" t="s">
        <v>260</v>
      </c>
      <c r="D331" t="s">
        <v>34</v>
      </c>
      <c r="E331" t="s">
        <v>100</v>
      </c>
      <c r="G331" s="1">
        <v>45653</v>
      </c>
      <c r="H331" s="1">
        <v>45667</v>
      </c>
      <c r="I331" s="2">
        <v>0</v>
      </c>
      <c r="J331" s="1">
        <v>45653</v>
      </c>
      <c r="K331">
        <v>2024</v>
      </c>
      <c r="L331" t="s">
        <v>256</v>
      </c>
    </row>
    <row r="332" spans="1:12" x14ac:dyDescent="0.3">
      <c r="A332" t="s">
        <v>261</v>
      </c>
      <c r="B332">
        <v>3231</v>
      </c>
      <c r="C332" t="s">
        <v>260</v>
      </c>
      <c r="D332" t="s">
        <v>34</v>
      </c>
      <c r="E332" t="s">
        <v>100</v>
      </c>
      <c r="G332" s="1">
        <v>45653</v>
      </c>
      <c r="H332" s="1">
        <v>45667</v>
      </c>
      <c r="I332" s="2">
        <v>0</v>
      </c>
      <c r="J332" s="1">
        <v>45654</v>
      </c>
      <c r="K332">
        <v>2024</v>
      </c>
      <c r="L332" t="s">
        <v>256</v>
      </c>
    </row>
    <row r="333" spans="1:12" x14ac:dyDescent="0.3">
      <c r="A333" t="s">
        <v>261</v>
      </c>
      <c r="B333">
        <v>3231</v>
      </c>
      <c r="C333" t="s">
        <v>260</v>
      </c>
      <c r="D333" t="s">
        <v>34</v>
      </c>
      <c r="E333" t="s">
        <v>100</v>
      </c>
      <c r="G333" s="1">
        <v>45653</v>
      </c>
      <c r="H333" s="1">
        <v>45667</v>
      </c>
      <c r="I333" s="2">
        <v>0</v>
      </c>
      <c r="J333" s="1">
        <v>45655</v>
      </c>
      <c r="K333">
        <v>2024</v>
      </c>
      <c r="L333" t="s">
        <v>256</v>
      </c>
    </row>
    <row r="334" spans="1:12" x14ac:dyDescent="0.3">
      <c r="A334" t="s">
        <v>261</v>
      </c>
      <c r="B334">
        <v>3231</v>
      </c>
      <c r="C334" t="s">
        <v>260</v>
      </c>
      <c r="D334" t="s">
        <v>34</v>
      </c>
      <c r="E334" t="s">
        <v>100</v>
      </c>
      <c r="G334" s="1">
        <v>45653</v>
      </c>
      <c r="H334" s="1">
        <v>45667</v>
      </c>
      <c r="I334" s="2">
        <v>0</v>
      </c>
      <c r="J334" s="1">
        <v>45656</v>
      </c>
      <c r="K334">
        <v>2024</v>
      </c>
      <c r="L334" t="s">
        <v>256</v>
      </c>
    </row>
    <row r="335" spans="1:12" x14ac:dyDescent="0.3">
      <c r="A335" t="s">
        <v>261</v>
      </c>
      <c r="B335">
        <v>3231</v>
      </c>
      <c r="C335" t="s">
        <v>260</v>
      </c>
      <c r="D335" t="s">
        <v>34</v>
      </c>
      <c r="E335" t="s">
        <v>100</v>
      </c>
      <c r="G335" s="1">
        <v>45653</v>
      </c>
      <c r="H335" s="1">
        <v>45667</v>
      </c>
      <c r="I335" s="2">
        <v>0</v>
      </c>
      <c r="J335" s="1">
        <v>45657</v>
      </c>
      <c r="K335">
        <v>2024</v>
      </c>
      <c r="L335" t="s">
        <v>256</v>
      </c>
    </row>
    <row r="336" spans="1:12" x14ac:dyDescent="0.3">
      <c r="A336" t="s">
        <v>261</v>
      </c>
      <c r="B336">
        <v>3231</v>
      </c>
      <c r="C336" t="s">
        <v>260</v>
      </c>
      <c r="D336" t="s">
        <v>34</v>
      </c>
      <c r="E336" t="s">
        <v>100</v>
      </c>
      <c r="G336" s="1">
        <v>45653</v>
      </c>
      <c r="H336" s="1">
        <v>45667</v>
      </c>
      <c r="I336" s="2">
        <v>0</v>
      </c>
      <c r="J336" s="1">
        <v>45658</v>
      </c>
      <c r="K336">
        <v>2025</v>
      </c>
      <c r="L336" t="s">
        <v>257</v>
      </c>
    </row>
    <row r="337" spans="1:12" x14ac:dyDescent="0.3">
      <c r="A337" t="s">
        <v>261</v>
      </c>
      <c r="B337">
        <v>3231</v>
      </c>
      <c r="C337" t="s">
        <v>260</v>
      </c>
      <c r="D337" t="s">
        <v>34</v>
      </c>
      <c r="E337" t="s">
        <v>100</v>
      </c>
      <c r="G337" s="1">
        <v>45653</v>
      </c>
      <c r="H337" s="1">
        <v>45667</v>
      </c>
      <c r="I337" s="2">
        <v>0</v>
      </c>
      <c r="J337" s="1">
        <v>45659</v>
      </c>
      <c r="K337">
        <v>2025</v>
      </c>
      <c r="L337" t="s">
        <v>257</v>
      </c>
    </row>
    <row r="338" spans="1:12" x14ac:dyDescent="0.3">
      <c r="A338" t="s">
        <v>261</v>
      </c>
      <c r="B338">
        <v>3231</v>
      </c>
      <c r="C338" t="s">
        <v>260</v>
      </c>
      <c r="D338" t="s">
        <v>34</v>
      </c>
      <c r="E338" t="s">
        <v>100</v>
      </c>
      <c r="G338" s="1">
        <v>45653</v>
      </c>
      <c r="H338" s="1">
        <v>45667</v>
      </c>
      <c r="I338" s="2">
        <v>0</v>
      </c>
      <c r="J338" s="1">
        <v>45660</v>
      </c>
      <c r="K338">
        <v>2025</v>
      </c>
      <c r="L338" t="s">
        <v>257</v>
      </c>
    </row>
    <row r="339" spans="1:12" x14ac:dyDescent="0.3">
      <c r="A339" t="s">
        <v>261</v>
      </c>
      <c r="B339">
        <v>3231</v>
      </c>
      <c r="C339" t="s">
        <v>260</v>
      </c>
      <c r="D339" t="s">
        <v>34</v>
      </c>
      <c r="E339" t="s">
        <v>100</v>
      </c>
      <c r="G339" s="1">
        <v>45653</v>
      </c>
      <c r="H339" s="1">
        <v>45667</v>
      </c>
      <c r="I339" s="2">
        <v>0</v>
      </c>
      <c r="J339" s="1">
        <v>45661</v>
      </c>
      <c r="K339">
        <v>2025</v>
      </c>
      <c r="L339" t="s">
        <v>257</v>
      </c>
    </row>
    <row r="340" spans="1:12" x14ac:dyDescent="0.3">
      <c r="A340" t="s">
        <v>261</v>
      </c>
      <c r="B340">
        <v>3231</v>
      </c>
      <c r="C340" t="s">
        <v>260</v>
      </c>
      <c r="D340" t="s">
        <v>34</v>
      </c>
      <c r="E340" t="s">
        <v>100</v>
      </c>
      <c r="G340" s="1">
        <v>45653</v>
      </c>
      <c r="H340" s="1">
        <v>45667</v>
      </c>
      <c r="I340" s="2">
        <v>0</v>
      </c>
      <c r="J340" s="1">
        <v>45662</v>
      </c>
      <c r="K340">
        <v>2025</v>
      </c>
      <c r="L340" t="s">
        <v>257</v>
      </c>
    </row>
    <row r="341" spans="1:12" x14ac:dyDescent="0.3">
      <c r="A341" t="s">
        <v>261</v>
      </c>
      <c r="B341">
        <v>3231</v>
      </c>
      <c r="C341" t="s">
        <v>260</v>
      </c>
      <c r="D341" t="s">
        <v>34</v>
      </c>
      <c r="E341" t="s">
        <v>100</v>
      </c>
      <c r="G341" s="1">
        <v>45653</v>
      </c>
      <c r="H341" s="1">
        <v>45667</v>
      </c>
      <c r="I341" s="2">
        <v>0</v>
      </c>
      <c r="J341" s="1">
        <v>45663</v>
      </c>
      <c r="K341">
        <v>2025</v>
      </c>
      <c r="L341" t="s">
        <v>257</v>
      </c>
    </row>
    <row r="342" spans="1:12" x14ac:dyDescent="0.3">
      <c r="A342" t="s">
        <v>261</v>
      </c>
      <c r="B342">
        <v>3231</v>
      </c>
      <c r="C342" t="s">
        <v>260</v>
      </c>
      <c r="D342" t="s">
        <v>34</v>
      </c>
      <c r="E342" t="s">
        <v>100</v>
      </c>
      <c r="G342" s="1">
        <v>45653</v>
      </c>
      <c r="H342" s="1">
        <v>45667</v>
      </c>
      <c r="I342" s="2">
        <v>0</v>
      </c>
      <c r="J342" s="1">
        <v>45664</v>
      </c>
      <c r="K342">
        <v>2025</v>
      </c>
      <c r="L342" t="s">
        <v>257</v>
      </c>
    </row>
    <row r="343" spans="1:12" x14ac:dyDescent="0.3">
      <c r="A343" t="s">
        <v>261</v>
      </c>
      <c r="B343">
        <v>3231</v>
      </c>
      <c r="C343" t="s">
        <v>260</v>
      </c>
      <c r="D343" t="s">
        <v>34</v>
      </c>
      <c r="E343" t="s">
        <v>100</v>
      </c>
      <c r="G343" s="1">
        <v>45653</v>
      </c>
      <c r="H343" s="1">
        <v>45667</v>
      </c>
      <c r="I343" s="2">
        <v>0</v>
      </c>
      <c r="J343" s="1">
        <v>45665</v>
      </c>
      <c r="K343">
        <v>2025</v>
      </c>
      <c r="L343" t="s">
        <v>257</v>
      </c>
    </row>
    <row r="344" spans="1:12" x14ac:dyDescent="0.3">
      <c r="A344" t="s">
        <v>261</v>
      </c>
      <c r="B344">
        <v>3231</v>
      </c>
      <c r="C344" t="s">
        <v>260</v>
      </c>
      <c r="D344" t="s">
        <v>34</v>
      </c>
      <c r="E344" t="s">
        <v>100</v>
      </c>
      <c r="G344" s="1">
        <v>45653</v>
      </c>
      <c r="H344" s="1">
        <v>45667</v>
      </c>
      <c r="I344" s="2">
        <v>0</v>
      </c>
      <c r="J344" s="1">
        <v>45666</v>
      </c>
      <c r="K344">
        <v>2025</v>
      </c>
      <c r="L344" t="s">
        <v>257</v>
      </c>
    </row>
    <row r="345" spans="1:12" x14ac:dyDescent="0.3">
      <c r="A345" t="s">
        <v>261</v>
      </c>
      <c r="B345">
        <v>3231</v>
      </c>
      <c r="C345" t="s">
        <v>260</v>
      </c>
      <c r="D345" t="s">
        <v>34</v>
      </c>
      <c r="E345" t="s">
        <v>100</v>
      </c>
      <c r="G345" s="1">
        <v>45653</v>
      </c>
      <c r="H345" s="1">
        <v>45667</v>
      </c>
      <c r="I345" s="2">
        <v>0</v>
      </c>
      <c r="J345" s="1">
        <v>45667</v>
      </c>
      <c r="K345">
        <v>2025</v>
      </c>
      <c r="L345" t="s">
        <v>257</v>
      </c>
    </row>
    <row r="346" spans="1:12" x14ac:dyDescent="0.3">
      <c r="B346">
        <v>2297</v>
      </c>
      <c r="C346" t="s">
        <v>271</v>
      </c>
      <c r="D346" t="s">
        <v>29</v>
      </c>
      <c r="E346" t="s">
        <v>267</v>
      </c>
      <c r="G346" s="1">
        <v>45654</v>
      </c>
      <c r="H346" s="1">
        <v>45668</v>
      </c>
      <c r="I346" s="2">
        <v>0</v>
      </c>
      <c r="J346" s="1">
        <v>45654</v>
      </c>
      <c r="K346">
        <v>2024</v>
      </c>
      <c r="L346" t="s">
        <v>256</v>
      </c>
    </row>
    <row r="347" spans="1:12" x14ac:dyDescent="0.3">
      <c r="B347">
        <v>2297</v>
      </c>
      <c r="C347" t="s">
        <v>271</v>
      </c>
      <c r="D347" t="s">
        <v>29</v>
      </c>
      <c r="E347" t="s">
        <v>267</v>
      </c>
      <c r="G347" s="1">
        <v>45654</v>
      </c>
      <c r="H347" s="1">
        <v>45668</v>
      </c>
      <c r="I347" s="2">
        <v>0</v>
      </c>
      <c r="J347" s="1">
        <v>45655</v>
      </c>
      <c r="K347">
        <v>2024</v>
      </c>
      <c r="L347" t="s">
        <v>256</v>
      </c>
    </row>
    <row r="348" spans="1:12" x14ac:dyDescent="0.3">
      <c r="B348">
        <v>2297</v>
      </c>
      <c r="C348" t="s">
        <v>271</v>
      </c>
      <c r="D348" t="s">
        <v>29</v>
      </c>
      <c r="E348" t="s">
        <v>267</v>
      </c>
      <c r="G348" s="1">
        <v>45654</v>
      </c>
      <c r="H348" s="1">
        <v>45668</v>
      </c>
      <c r="I348" s="2">
        <v>0</v>
      </c>
      <c r="J348" s="1">
        <v>45656</v>
      </c>
      <c r="K348">
        <v>2024</v>
      </c>
      <c r="L348" t="s">
        <v>256</v>
      </c>
    </row>
    <row r="349" spans="1:12" x14ac:dyDescent="0.3">
      <c r="B349">
        <v>2297</v>
      </c>
      <c r="C349" t="s">
        <v>271</v>
      </c>
      <c r="D349" t="s">
        <v>29</v>
      </c>
      <c r="E349" t="s">
        <v>267</v>
      </c>
      <c r="G349" s="1">
        <v>45654</v>
      </c>
      <c r="H349" s="1">
        <v>45668</v>
      </c>
      <c r="I349" s="2">
        <v>0</v>
      </c>
      <c r="J349" s="1">
        <v>45657</v>
      </c>
      <c r="K349">
        <v>2024</v>
      </c>
      <c r="L349" t="s">
        <v>256</v>
      </c>
    </row>
    <row r="350" spans="1:12" x14ac:dyDescent="0.3">
      <c r="B350">
        <v>2297</v>
      </c>
      <c r="C350" t="s">
        <v>271</v>
      </c>
      <c r="D350" t="s">
        <v>29</v>
      </c>
      <c r="E350" t="s">
        <v>267</v>
      </c>
      <c r="G350" s="1">
        <v>45654</v>
      </c>
      <c r="H350" s="1">
        <v>45668</v>
      </c>
      <c r="I350" s="2">
        <v>0</v>
      </c>
      <c r="J350" s="1">
        <v>45658</v>
      </c>
      <c r="K350">
        <v>2025</v>
      </c>
      <c r="L350" t="s">
        <v>257</v>
      </c>
    </row>
    <row r="351" spans="1:12" x14ac:dyDescent="0.3">
      <c r="B351">
        <v>2297</v>
      </c>
      <c r="C351" t="s">
        <v>271</v>
      </c>
      <c r="D351" t="s">
        <v>29</v>
      </c>
      <c r="E351" t="s">
        <v>267</v>
      </c>
      <c r="G351" s="1">
        <v>45654</v>
      </c>
      <c r="H351" s="1">
        <v>45668</v>
      </c>
      <c r="I351" s="2">
        <v>0</v>
      </c>
      <c r="J351" s="1">
        <v>45659</v>
      </c>
      <c r="K351">
        <v>2025</v>
      </c>
      <c r="L351" t="s">
        <v>257</v>
      </c>
    </row>
    <row r="352" spans="1:12" x14ac:dyDescent="0.3">
      <c r="B352">
        <v>2297</v>
      </c>
      <c r="C352" t="s">
        <v>271</v>
      </c>
      <c r="D352" t="s">
        <v>29</v>
      </c>
      <c r="E352" t="s">
        <v>267</v>
      </c>
      <c r="G352" s="1">
        <v>45654</v>
      </c>
      <c r="H352" s="1">
        <v>45668</v>
      </c>
      <c r="I352" s="2">
        <v>0</v>
      </c>
      <c r="J352" s="1">
        <v>45660</v>
      </c>
      <c r="K352">
        <v>2025</v>
      </c>
      <c r="L352" t="s">
        <v>257</v>
      </c>
    </row>
    <row r="353" spans="1:12" x14ac:dyDescent="0.3">
      <c r="B353">
        <v>2297</v>
      </c>
      <c r="C353" t="s">
        <v>271</v>
      </c>
      <c r="D353" t="s">
        <v>29</v>
      </c>
      <c r="E353" t="s">
        <v>267</v>
      </c>
      <c r="G353" s="1">
        <v>45654</v>
      </c>
      <c r="H353" s="1">
        <v>45668</v>
      </c>
      <c r="I353" s="2">
        <v>0</v>
      </c>
      <c r="J353" s="1">
        <v>45661</v>
      </c>
      <c r="K353">
        <v>2025</v>
      </c>
      <c r="L353" t="s">
        <v>257</v>
      </c>
    </row>
    <row r="354" spans="1:12" x14ac:dyDescent="0.3">
      <c r="B354">
        <v>2297</v>
      </c>
      <c r="C354" t="s">
        <v>271</v>
      </c>
      <c r="D354" t="s">
        <v>29</v>
      </c>
      <c r="E354" t="s">
        <v>267</v>
      </c>
      <c r="G354" s="1">
        <v>45654</v>
      </c>
      <c r="H354" s="1">
        <v>45668</v>
      </c>
      <c r="I354" s="2">
        <v>0</v>
      </c>
      <c r="J354" s="1">
        <v>45662</v>
      </c>
      <c r="K354">
        <v>2025</v>
      </c>
      <c r="L354" t="s">
        <v>257</v>
      </c>
    </row>
    <row r="355" spans="1:12" x14ac:dyDescent="0.3">
      <c r="B355">
        <v>2297</v>
      </c>
      <c r="C355" t="s">
        <v>271</v>
      </c>
      <c r="D355" t="s">
        <v>29</v>
      </c>
      <c r="E355" t="s">
        <v>267</v>
      </c>
      <c r="G355" s="1">
        <v>45654</v>
      </c>
      <c r="H355" s="1">
        <v>45668</v>
      </c>
      <c r="I355" s="2">
        <v>0</v>
      </c>
      <c r="J355" s="1">
        <v>45663</v>
      </c>
      <c r="K355">
        <v>2025</v>
      </c>
      <c r="L355" t="s">
        <v>257</v>
      </c>
    </row>
    <row r="356" spans="1:12" x14ac:dyDescent="0.3">
      <c r="B356">
        <v>2297</v>
      </c>
      <c r="C356" t="s">
        <v>271</v>
      </c>
      <c r="D356" t="s">
        <v>29</v>
      </c>
      <c r="E356" t="s">
        <v>267</v>
      </c>
      <c r="G356" s="1">
        <v>45654</v>
      </c>
      <c r="H356" s="1">
        <v>45668</v>
      </c>
      <c r="I356" s="2">
        <v>0</v>
      </c>
      <c r="J356" s="1">
        <v>45664</v>
      </c>
      <c r="K356">
        <v>2025</v>
      </c>
      <c r="L356" t="s">
        <v>257</v>
      </c>
    </row>
    <row r="357" spans="1:12" x14ac:dyDescent="0.3">
      <c r="B357">
        <v>2297</v>
      </c>
      <c r="C357" t="s">
        <v>271</v>
      </c>
      <c r="D357" t="s">
        <v>29</v>
      </c>
      <c r="E357" t="s">
        <v>267</v>
      </c>
      <c r="G357" s="1">
        <v>45654</v>
      </c>
      <c r="H357" s="1">
        <v>45668</v>
      </c>
      <c r="I357" s="2">
        <v>0</v>
      </c>
      <c r="J357" s="1">
        <v>45665</v>
      </c>
      <c r="K357">
        <v>2025</v>
      </c>
      <c r="L357" t="s">
        <v>257</v>
      </c>
    </row>
    <row r="358" spans="1:12" x14ac:dyDescent="0.3">
      <c r="B358">
        <v>2297</v>
      </c>
      <c r="C358" t="s">
        <v>271</v>
      </c>
      <c r="D358" t="s">
        <v>29</v>
      </c>
      <c r="E358" t="s">
        <v>267</v>
      </c>
      <c r="G358" s="1">
        <v>45654</v>
      </c>
      <c r="H358" s="1">
        <v>45668</v>
      </c>
      <c r="I358" s="2">
        <v>0</v>
      </c>
      <c r="J358" s="1">
        <v>45666</v>
      </c>
      <c r="K358">
        <v>2025</v>
      </c>
      <c r="L358" t="s">
        <v>257</v>
      </c>
    </row>
    <row r="359" spans="1:12" x14ac:dyDescent="0.3">
      <c r="B359">
        <v>2297</v>
      </c>
      <c r="C359" t="s">
        <v>271</v>
      </c>
      <c r="D359" t="s">
        <v>29</v>
      </c>
      <c r="E359" t="s">
        <v>267</v>
      </c>
      <c r="G359" s="1">
        <v>45654</v>
      </c>
      <c r="H359" s="1">
        <v>45668</v>
      </c>
      <c r="I359" s="2">
        <v>0</v>
      </c>
      <c r="J359" s="1">
        <v>45667</v>
      </c>
      <c r="K359">
        <v>2025</v>
      </c>
      <c r="L359" t="s">
        <v>257</v>
      </c>
    </row>
    <row r="360" spans="1:12" x14ac:dyDescent="0.3">
      <c r="B360">
        <v>2297</v>
      </c>
      <c r="C360" t="s">
        <v>271</v>
      </c>
      <c r="D360" t="s">
        <v>29</v>
      </c>
      <c r="E360" t="s">
        <v>267</v>
      </c>
      <c r="G360" s="1">
        <v>45654</v>
      </c>
      <c r="H360" s="1">
        <v>45668</v>
      </c>
      <c r="I360" s="2">
        <v>0</v>
      </c>
      <c r="J360" s="1">
        <v>45668</v>
      </c>
      <c r="K360">
        <v>2025</v>
      </c>
      <c r="L360" t="s">
        <v>257</v>
      </c>
    </row>
    <row r="361" spans="1:12" x14ac:dyDescent="0.3">
      <c r="A361" t="s">
        <v>261</v>
      </c>
      <c r="B361">
        <v>3220</v>
      </c>
      <c r="C361" t="s">
        <v>260</v>
      </c>
      <c r="D361" t="s">
        <v>235</v>
      </c>
      <c r="E361" t="s">
        <v>100</v>
      </c>
      <c r="G361" s="1">
        <v>45654</v>
      </c>
      <c r="H361" s="1">
        <v>45659</v>
      </c>
      <c r="I361" s="2">
        <v>0</v>
      </c>
      <c r="J361" s="1">
        <v>45654</v>
      </c>
      <c r="K361">
        <v>2024</v>
      </c>
      <c r="L361" t="s">
        <v>256</v>
      </c>
    </row>
    <row r="362" spans="1:12" x14ac:dyDescent="0.3">
      <c r="A362" t="s">
        <v>261</v>
      </c>
      <c r="B362">
        <v>3220</v>
      </c>
      <c r="C362" t="s">
        <v>260</v>
      </c>
      <c r="D362" t="s">
        <v>235</v>
      </c>
      <c r="E362" t="s">
        <v>100</v>
      </c>
      <c r="G362" s="1">
        <v>45654</v>
      </c>
      <c r="H362" s="1">
        <v>45659</v>
      </c>
      <c r="I362" s="2">
        <v>0</v>
      </c>
      <c r="J362" s="1">
        <v>45655</v>
      </c>
      <c r="K362">
        <v>2024</v>
      </c>
      <c r="L362" t="s">
        <v>256</v>
      </c>
    </row>
    <row r="363" spans="1:12" x14ac:dyDescent="0.3">
      <c r="A363" t="s">
        <v>261</v>
      </c>
      <c r="B363">
        <v>3220</v>
      </c>
      <c r="C363" t="s">
        <v>260</v>
      </c>
      <c r="D363" t="s">
        <v>235</v>
      </c>
      <c r="E363" t="s">
        <v>100</v>
      </c>
      <c r="G363" s="1">
        <v>45654</v>
      </c>
      <c r="H363" s="1">
        <v>45659</v>
      </c>
      <c r="I363" s="2">
        <v>0</v>
      </c>
      <c r="J363" s="1">
        <v>45656</v>
      </c>
      <c r="K363">
        <v>2024</v>
      </c>
      <c r="L363" t="s">
        <v>256</v>
      </c>
    </row>
    <row r="364" spans="1:12" x14ac:dyDescent="0.3">
      <c r="A364" t="s">
        <v>261</v>
      </c>
      <c r="B364">
        <v>3220</v>
      </c>
      <c r="C364" t="s">
        <v>260</v>
      </c>
      <c r="D364" t="s">
        <v>235</v>
      </c>
      <c r="E364" t="s">
        <v>100</v>
      </c>
      <c r="G364" s="1">
        <v>45654</v>
      </c>
      <c r="H364" s="1">
        <v>45659</v>
      </c>
      <c r="I364" s="2">
        <v>0</v>
      </c>
      <c r="J364" s="1">
        <v>45657</v>
      </c>
      <c r="K364">
        <v>2024</v>
      </c>
      <c r="L364" t="s">
        <v>256</v>
      </c>
    </row>
    <row r="365" spans="1:12" x14ac:dyDescent="0.3">
      <c r="A365" t="s">
        <v>261</v>
      </c>
      <c r="B365">
        <v>3220</v>
      </c>
      <c r="C365" t="s">
        <v>260</v>
      </c>
      <c r="D365" t="s">
        <v>235</v>
      </c>
      <c r="E365" t="s">
        <v>100</v>
      </c>
      <c r="G365" s="1">
        <v>45654</v>
      </c>
      <c r="H365" s="1">
        <v>45659</v>
      </c>
      <c r="I365" s="2">
        <v>0</v>
      </c>
      <c r="J365" s="1">
        <v>45658</v>
      </c>
      <c r="K365">
        <v>2025</v>
      </c>
      <c r="L365" t="s">
        <v>257</v>
      </c>
    </row>
    <row r="366" spans="1:12" x14ac:dyDescent="0.3">
      <c r="A366" t="s">
        <v>261</v>
      </c>
      <c r="B366">
        <v>3220</v>
      </c>
      <c r="C366" t="s">
        <v>260</v>
      </c>
      <c r="D366" t="s">
        <v>235</v>
      </c>
      <c r="E366" t="s">
        <v>100</v>
      </c>
      <c r="G366" s="1">
        <v>45654</v>
      </c>
      <c r="H366" s="1">
        <v>45659</v>
      </c>
      <c r="I366" s="2">
        <v>0</v>
      </c>
      <c r="J366" s="1">
        <v>45659</v>
      </c>
      <c r="K366">
        <v>2025</v>
      </c>
      <c r="L366" t="s">
        <v>257</v>
      </c>
    </row>
    <row r="367" spans="1:12" x14ac:dyDescent="0.3">
      <c r="B367">
        <v>2924</v>
      </c>
      <c r="C367" t="s">
        <v>259</v>
      </c>
      <c r="D367" t="s">
        <v>28</v>
      </c>
      <c r="E367" t="s">
        <v>124</v>
      </c>
      <c r="G367" s="1">
        <v>45655</v>
      </c>
      <c r="H367" s="1">
        <v>45669</v>
      </c>
      <c r="I367" s="2">
        <v>0</v>
      </c>
      <c r="J367" s="1">
        <v>45655</v>
      </c>
      <c r="K367">
        <v>2024</v>
      </c>
      <c r="L367" t="s">
        <v>256</v>
      </c>
    </row>
    <row r="368" spans="1:12" x14ac:dyDescent="0.3">
      <c r="B368">
        <v>2924</v>
      </c>
      <c r="C368" t="s">
        <v>259</v>
      </c>
      <c r="D368" t="s">
        <v>28</v>
      </c>
      <c r="E368" t="s">
        <v>124</v>
      </c>
      <c r="G368" s="1">
        <v>45655</v>
      </c>
      <c r="H368" s="1">
        <v>45669</v>
      </c>
      <c r="I368" s="2">
        <v>0</v>
      </c>
      <c r="J368" s="1">
        <v>45656</v>
      </c>
      <c r="K368">
        <v>2024</v>
      </c>
      <c r="L368" t="s">
        <v>256</v>
      </c>
    </row>
    <row r="369" spans="1:12" x14ac:dyDescent="0.3">
      <c r="B369">
        <v>2924</v>
      </c>
      <c r="C369" t="s">
        <v>259</v>
      </c>
      <c r="D369" t="s">
        <v>28</v>
      </c>
      <c r="E369" t="s">
        <v>124</v>
      </c>
      <c r="G369" s="1">
        <v>45655</v>
      </c>
      <c r="H369" s="1">
        <v>45669</v>
      </c>
      <c r="I369" s="2">
        <v>0</v>
      </c>
      <c r="J369" s="1">
        <v>45657</v>
      </c>
      <c r="K369">
        <v>2024</v>
      </c>
      <c r="L369" t="s">
        <v>256</v>
      </c>
    </row>
    <row r="370" spans="1:12" x14ac:dyDescent="0.3">
      <c r="B370">
        <v>2924</v>
      </c>
      <c r="C370" t="s">
        <v>259</v>
      </c>
      <c r="D370" t="s">
        <v>28</v>
      </c>
      <c r="E370" t="s">
        <v>124</v>
      </c>
      <c r="G370" s="1">
        <v>45655</v>
      </c>
      <c r="H370" s="1">
        <v>45669</v>
      </c>
      <c r="I370" s="2">
        <v>0</v>
      </c>
      <c r="J370" s="1">
        <v>45658</v>
      </c>
      <c r="K370">
        <v>2025</v>
      </c>
      <c r="L370" t="s">
        <v>257</v>
      </c>
    </row>
    <row r="371" spans="1:12" x14ac:dyDescent="0.3">
      <c r="B371">
        <v>2924</v>
      </c>
      <c r="C371" t="s">
        <v>259</v>
      </c>
      <c r="D371" t="s">
        <v>28</v>
      </c>
      <c r="E371" t="s">
        <v>124</v>
      </c>
      <c r="G371" s="1">
        <v>45655</v>
      </c>
      <c r="H371" s="1">
        <v>45669</v>
      </c>
      <c r="I371" s="2">
        <v>0</v>
      </c>
      <c r="J371" s="1">
        <v>45659</v>
      </c>
      <c r="K371">
        <v>2025</v>
      </c>
      <c r="L371" t="s">
        <v>257</v>
      </c>
    </row>
    <row r="372" spans="1:12" x14ac:dyDescent="0.3">
      <c r="B372">
        <v>2924</v>
      </c>
      <c r="C372" t="s">
        <v>259</v>
      </c>
      <c r="D372" t="s">
        <v>28</v>
      </c>
      <c r="E372" t="s">
        <v>124</v>
      </c>
      <c r="G372" s="1">
        <v>45655</v>
      </c>
      <c r="H372" s="1">
        <v>45669</v>
      </c>
      <c r="I372" s="2">
        <v>0</v>
      </c>
      <c r="J372" s="1">
        <v>45660</v>
      </c>
      <c r="K372">
        <v>2025</v>
      </c>
      <c r="L372" t="s">
        <v>257</v>
      </c>
    </row>
    <row r="373" spans="1:12" x14ac:dyDescent="0.3">
      <c r="B373">
        <v>2924</v>
      </c>
      <c r="C373" t="s">
        <v>259</v>
      </c>
      <c r="D373" t="s">
        <v>28</v>
      </c>
      <c r="E373" t="s">
        <v>124</v>
      </c>
      <c r="G373" s="1">
        <v>45655</v>
      </c>
      <c r="H373" s="1">
        <v>45669</v>
      </c>
      <c r="I373" s="2">
        <v>0</v>
      </c>
      <c r="J373" s="1">
        <v>45661</v>
      </c>
      <c r="K373">
        <v>2025</v>
      </c>
      <c r="L373" t="s">
        <v>257</v>
      </c>
    </row>
    <row r="374" spans="1:12" x14ac:dyDescent="0.3">
      <c r="B374">
        <v>2924</v>
      </c>
      <c r="C374" t="s">
        <v>259</v>
      </c>
      <c r="D374" t="s">
        <v>28</v>
      </c>
      <c r="E374" t="s">
        <v>124</v>
      </c>
      <c r="G374" s="1">
        <v>45655</v>
      </c>
      <c r="H374" s="1">
        <v>45669</v>
      </c>
      <c r="I374" s="2">
        <v>0</v>
      </c>
      <c r="J374" s="1">
        <v>45662</v>
      </c>
      <c r="K374">
        <v>2025</v>
      </c>
      <c r="L374" t="s">
        <v>257</v>
      </c>
    </row>
    <row r="375" spans="1:12" x14ac:dyDescent="0.3">
      <c r="B375">
        <v>2924</v>
      </c>
      <c r="C375" t="s">
        <v>259</v>
      </c>
      <c r="D375" t="s">
        <v>28</v>
      </c>
      <c r="E375" t="s">
        <v>124</v>
      </c>
      <c r="G375" s="1">
        <v>45655</v>
      </c>
      <c r="H375" s="1">
        <v>45669</v>
      </c>
      <c r="I375" s="2">
        <v>0</v>
      </c>
      <c r="J375" s="1">
        <v>45663</v>
      </c>
      <c r="K375">
        <v>2025</v>
      </c>
      <c r="L375" t="s">
        <v>257</v>
      </c>
    </row>
    <row r="376" spans="1:12" x14ac:dyDescent="0.3">
      <c r="B376">
        <v>2924</v>
      </c>
      <c r="C376" t="s">
        <v>259</v>
      </c>
      <c r="D376" t="s">
        <v>28</v>
      </c>
      <c r="E376" t="s">
        <v>124</v>
      </c>
      <c r="G376" s="1">
        <v>45655</v>
      </c>
      <c r="H376" s="1">
        <v>45669</v>
      </c>
      <c r="I376" s="2">
        <v>0</v>
      </c>
      <c r="J376" s="1">
        <v>45664</v>
      </c>
      <c r="K376">
        <v>2025</v>
      </c>
      <c r="L376" t="s">
        <v>257</v>
      </c>
    </row>
    <row r="377" spans="1:12" x14ac:dyDescent="0.3">
      <c r="B377">
        <v>2924</v>
      </c>
      <c r="C377" t="s">
        <v>259</v>
      </c>
      <c r="D377" t="s">
        <v>28</v>
      </c>
      <c r="E377" t="s">
        <v>124</v>
      </c>
      <c r="G377" s="1">
        <v>45655</v>
      </c>
      <c r="H377" s="1">
        <v>45669</v>
      </c>
      <c r="I377" s="2">
        <v>0</v>
      </c>
      <c r="J377" s="1">
        <v>45665</v>
      </c>
      <c r="K377">
        <v>2025</v>
      </c>
      <c r="L377" t="s">
        <v>257</v>
      </c>
    </row>
    <row r="378" spans="1:12" x14ac:dyDescent="0.3">
      <c r="B378">
        <v>2924</v>
      </c>
      <c r="C378" t="s">
        <v>259</v>
      </c>
      <c r="D378" t="s">
        <v>28</v>
      </c>
      <c r="E378" t="s">
        <v>124</v>
      </c>
      <c r="G378" s="1">
        <v>45655</v>
      </c>
      <c r="H378" s="1">
        <v>45669</v>
      </c>
      <c r="I378" s="2">
        <v>0</v>
      </c>
      <c r="J378" s="1">
        <v>45666</v>
      </c>
      <c r="K378">
        <v>2025</v>
      </c>
      <c r="L378" t="s">
        <v>257</v>
      </c>
    </row>
    <row r="379" spans="1:12" x14ac:dyDescent="0.3">
      <c r="B379">
        <v>2924</v>
      </c>
      <c r="C379" t="s">
        <v>259</v>
      </c>
      <c r="D379" t="s">
        <v>28</v>
      </c>
      <c r="E379" t="s">
        <v>124</v>
      </c>
      <c r="G379" s="1">
        <v>45655</v>
      </c>
      <c r="H379" s="1">
        <v>45669</v>
      </c>
      <c r="I379" s="2">
        <v>0</v>
      </c>
      <c r="J379" s="1">
        <v>45667</v>
      </c>
      <c r="K379">
        <v>2025</v>
      </c>
      <c r="L379" t="s">
        <v>257</v>
      </c>
    </row>
    <row r="380" spans="1:12" x14ac:dyDescent="0.3">
      <c r="B380">
        <v>2924</v>
      </c>
      <c r="C380" t="s">
        <v>259</v>
      </c>
      <c r="D380" t="s">
        <v>28</v>
      </c>
      <c r="E380" t="s">
        <v>124</v>
      </c>
      <c r="G380" s="1">
        <v>45655</v>
      </c>
      <c r="H380" s="1">
        <v>45669</v>
      </c>
      <c r="I380" s="2">
        <v>0</v>
      </c>
      <c r="J380" s="1">
        <v>45668</v>
      </c>
      <c r="K380">
        <v>2025</v>
      </c>
      <c r="L380" t="s">
        <v>257</v>
      </c>
    </row>
    <row r="381" spans="1:12" x14ac:dyDescent="0.3">
      <c r="B381">
        <v>2924</v>
      </c>
      <c r="C381" t="s">
        <v>259</v>
      </c>
      <c r="D381" t="s">
        <v>28</v>
      </c>
      <c r="E381" t="s">
        <v>124</v>
      </c>
      <c r="G381" s="1">
        <v>45655</v>
      </c>
      <c r="H381" s="1">
        <v>45669</v>
      </c>
      <c r="I381" s="2">
        <v>0</v>
      </c>
      <c r="J381" s="1">
        <v>45669</v>
      </c>
      <c r="K381">
        <v>2025</v>
      </c>
      <c r="L381" t="s">
        <v>257</v>
      </c>
    </row>
    <row r="382" spans="1:12" x14ac:dyDescent="0.3">
      <c r="A382" t="s">
        <v>272</v>
      </c>
      <c r="B382">
        <v>3031</v>
      </c>
      <c r="C382" t="s">
        <v>271</v>
      </c>
      <c r="D382" t="s">
        <v>29</v>
      </c>
      <c r="E382" t="s">
        <v>107</v>
      </c>
      <c r="G382" s="1">
        <v>45655</v>
      </c>
      <c r="H382" s="1">
        <v>45669</v>
      </c>
      <c r="I382" s="2">
        <v>24470</v>
      </c>
      <c r="J382" s="1">
        <v>45655</v>
      </c>
      <c r="K382">
        <v>2024</v>
      </c>
      <c r="L382" t="s">
        <v>256</v>
      </c>
    </row>
    <row r="383" spans="1:12" x14ac:dyDescent="0.3">
      <c r="A383" t="s">
        <v>272</v>
      </c>
      <c r="B383">
        <v>3031</v>
      </c>
      <c r="C383" t="s">
        <v>271</v>
      </c>
      <c r="D383" t="s">
        <v>29</v>
      </c>
      <c r="E383" t="s">
        <v>107</v>
      </c>
      <c r="G383" s="1">
        <v>45655</v>
      </c>
      <c r="H383" s="1">
        <v>45669</v>
      </c>
      <c r="I383" s="2">
        <v>24470</v>
      </c>
      <c r="J383" s="1">
        <v>45656</v>
      </c>
      <c r="K383">
        <v>2024</v>
      </c>
      <c r="L383" t="s">
        <v>256</v>
      </c>
    </row>
    <row r="384" spans="1:12" x14ac:dyDescent="0.3">
      <c r="A384" t="s">
        <v>272</v>
      </c>
      <c r="B384">
        <v>3031</v>
      </c>
      <c r="C384" t="s">
        <v>271</v>
      </c>
      <c r="D384" t="s">
        <v>29</v>
      </c>
      <c r="E384" t="s">
        <v>107</v>
      </c>
      <c r="G384" s="1">
        <v>45655</v>
      </c>
      <c r="H384" s="1">
        <v>45669</v>
      </c>
      <c r="I384" s="2">
        <v>24470</v>
      </c>
      <c r="J384" s="1">
        <v>45657</v>
      </c>
      <c r="K384">
        <v>2024</v>
      </c>
      <c r="L384" t="s">
        <v>256</v>
      </c>
    </row>
    <row r="385" spans="1:12" x14ac:dyDescent="0.3">
      <c r="A385" t="s">
        <v>272</v>
      </c>
      <c r="B385">
        <v>3031</v>
      </c>
      <c r="C385" t="s">
        <v>271</v>
      </c>
      <c r="D385" t="s">
        <v>29</v>
      </c>
      <c r="E385" t="s">
        <v>107</v>
      </c>
      <c r="G385" s="1">
        <v>45655</v>
      </c>
      <c r="H385" s="1">
        <v>45669</v>
      </c>
      <c r="I385" s="2">
        <v>24470</v>
      </c>
      <c r="J385" s="1">
        <v>45658</v>
      </c>
      <c r="K385">
        <v>2025</v>
      </c>
      <c r="L385" t="s">
        <v>257</v>
      </c>
    </row>
    <row r="386" spans="1:12" x14ac:dyDescent="0.3">
      <c r="A386" t="s">
        <v>272</v>
      </c>
      <c r="B386">
        <v>3031</v>
      </c>
      <c r="C386" t="s">
        <v>271</v>
      </c>
      <c r="D386" t="s">
        <v>29</v>
      </c>
      <c r="E386" t="s">
        <v>107</v>
      </c>
      <c r="G386" s="1">
        <v>45655</v>
      </c>
      <c r="H386" s="1">
        <v>45669</v>
      </c>
      <c r="I386" s="2">
        <v>24470</v>
      </c>
      <c r="J386" s="1">
        <v>45659</v>
      </c>
      <c r="K386">
        <v>2025</v>
      </c>
      <c r="L386" t="s">
        <v>257</v>
      </c>
    </row>
    <row r="387" spans="1:12" x14ac:dyDescent="0.3">
      <c r="A387" t="s">
        <v>272</v>
      </c>
      <c r="B387">
        <v>3031</v>
      </c>
      <c r="C387" t="s">
        <v>271</v>
      </c>
      <c r="D387" t="s">
        <v>29</v>
      </c>
      <c r="E387" t="s">
        <v>107</v>
      </c>
      <c r="G387" s="1">
        <v>45655</v>
      </c>
      <c r="H387" s="1">
        <v>45669</v>
      </c>
      <c r="I387" s="2">
        <v>24470</v>
      </c>
      <c r="J387" s="1">
        <v>45660</v>
      </c>
      <c r="K387">
        <v>2025</v>
      </c>
      <c r="L387" t="s">
        <v>257</v>
      </c>
    </row>
    <row r="388" spans="1:12" x14ac:dyDescent="0.3">
      <c r="A388" t="s">
        <v>272</v>
      </c>
      <c r="B388">
        <v>3031</v>
      </c>
      <c r="C388" t="s">
        <v>271</v>
      </c>
      <c r="D388" t="s">
        <v>29</v>
      </c>
      <c r="E388" t="s">
        <v>107</v>
      </c>
      <c r="G388" s="1">
        <v>45655</v>
      </c>
      <c r="H388" s="1">
        <v>45669</v>
      </c>
      <c r="I388" s="2">
        <v>24470</v>
      </c>
      <c r="J388" s="1">
        <v>45661</v>
      </c>
      <c r="K388">
        <v>2025</v>
      </c>
      <c r="L388" t="s">
        <v>257</v>
      </c>
    </row>
    <row r="389" spans="1:12" x14ac:dyDescent="0.3">
      <c r="A389" t="s">
        <v>272</v>
      </c>
      <c r="B389">
        <v>3031</v>
      </c>
      <c r="C389" t="s">
        <v>271</v>
      </c>
      <c r="D389" t="s">
        <v>29</v>
      </c>
      <c r="E389" t="s">
        <v>107</v>
      </c>
      <c r="G389" s="1">
        <v>45655</v>
      </c>
      <c r="H389" s="1">
        <v>45669</v>
      </c>
      <c r="I389" s="2">
        <v>24470</v>
      </c>
      <c r="J389" s="1">
        <v>45662</v>
      </c>
      <c r="K389">
        <v>2025</v>
      </c>
      <c r="L389" t="s">
        <v>257</v>
      </c>
    </row>
    <row r="390" spans="1:12" x14ac:dyDescent="0.3">
      <c r="A390" t="s">
        <v>272</v>
      </c>
      <c r="B390">
        <v>3031</v>
      </c>
      <c r="C390" t="s">
        <v>271</v>
      </c>
      <c r="D390" t="s">
        <v>29</v>
      </c>
      <c r="E390" t="s">
        <v>107</v>
      </c>
      <c r="G390" s="1">
        <v>45655</v>
      </c>
      <c r="H390" s="1">
        <v>45669</v>
      </c>
      <c r="I390" s="2">
        <v>24470</v>
      </c>
      <c r="J390" s="1">
        <v>45663</v>
      </c>
      <c r="K390">
        <v>2025</v>
      </c>
      <c r="L390" t="s">
        <v>257</v>
      </c>
    </row>
    <row r="391" spans="1:12" x14ac:dyDescent="0.3">
      <c r="A391" t="s">
        <v>272</v>
      </c>
      <c r="B391">
        <v>3031</v>
      </c>
      <c r="C391" t="s">
        <v>271</v>
      </c>
      <c r="D391" t="s">
        <v>29</v>
      </c>
      <c r="E391" t="s">
        <v>107</v>
      </c>
      <c r="G391" s="1">
        <v>45655</v>
      </c>
      <c r="H391" s="1">
        <v>45669</v>
      </c>
      <c r="I391" s="2">
        <v>24470</v>
      </c>
      <c r="J391" s="1">
        <v>45664</v>
      </c>
      <c r="K391">
        <v>2025</v>
      </c>
      <c r="L391" t="s">
        <v>257</v>
      </c>
    </row>
    <row r="392" spans="1:12" x14ac:dyDescent="0.3">
      <c r="A392" t="s">
        <v>272</v>
      </c>
      <c r="B392">
        <v>3031</v>
      </c>
      <c r="C392" t="s">
        <v>271</v>
      </c>
      <c r="D392" t="s">
        <v>29</v>
      </c>
      <c r="E392" t="s">
        <v>107</v>
      </c>
      <c r="G392" s="1">
        <v>45655</v>
      </c>
      <c r="H392" s="1">
        <v>45669</v>
      </c>
      <c r="I392" s="2">
        <v>24470</v>
      </c>
      <c r="J392" s="1">
        <v>45665</v>
      </c>
      <c r="K392">
        <v>2025</v>
      </c>
      <c r="L392" t="s">
        <v>257</v>
      </c>
    </row>
    <row r="393" spans="1:12" x14ac:dyDescent="0.3">
      <c r="A393" t="s">
        <v>272</v>
      </c>
      <c r="B393">
        <v>3031</v>
      </c>
      <c r="C393" t="s">
        <v>271</v>
      </c>
      <c r="D393" t="s">
        <v>29</v>
      </c>
      <c r="E393" t="s">
        <v>107</v>
      </c>
      <c r="G393" s="1">
        <v>45655</v>
      </c>
      <c r="H393" s="1">
        <v>45669</v>
      </c>
      <c r="I393" s="2">
        <v>24470</v>
      </c>
      <c r="J393" s="1">
        <v>45666</v>
      </c>
      <c r="K393">
        <v>2025</v>
      </c>
      <c r="L393" t="s">
        <v>257</v>
      </c>
    </row>
    <row r="394" spans="1:12" x14ac:dyDescent="0.3">
      <c r="A394" t="s">
        <v>272</v>
      </c>
      <c r="B394">
        <v>3031</v>
      </c>
      <c r="C394" t="s">
        <v>271</v>
      </c>
      <c r="D394" t="s">
        <v>29</v>
      </c>
      <c r="E394" t="s">
        <v>107</v>
      </c>
      <c r="G394" s="1">
        <v>45655</v>
      </c>
      <c r="H394" s="1">
        <v>45669</v>
      </c>
      <c r="I394" s="2">
        <v>24470</v>
      </c>
      <c r="J394" s="1">
        <v>45667</v>
      </c>
      <c r="K394">
        <v>2025</v>
      </c>
      <c r="L394" t="s">
        <v>257</v>
      </c>
    </row>
    <row r="395" spans="1:12" x14ac:dyDescent="0.3">
      <c r="A395" t="s">
        <v>272</v>
      </c>
      <c r="B395">
        <v>3031</v>
      </c>
      <c r="C395" t="s">
        <v>271</v>
      </c>
      <c r="D395" t="s">
        <v>29</v>
      </c>
      <c r="E395" t="s">
        <v>107</v>
      </c>
      <c r="G395" s="1">
        <v>45655</v>
      </c>
      <c r="H395" s="1">
        <v>45669</v>
      </c>
      <c r="I395" s="2">
        <v>24470</v>
      </c>
      <c r="J395" s="1">
        <v>45668</v>
      </c>
      <c r="K395">
        <v>2025</v>
      </c>
      <c r="L395" t="s">
        <v>257</v>
      </c>
    </row>
    <row r="396" spans="1:12" x14ac:dyDescent="0.3">
      <c r="A396" t="s">
        <v>272</v>
      </c>
      <c r="B396">
        <v>3031</v>
      </c>
      <c r="C396" t="s">
        <v>271</v>
      </c>
      <c r="D396" t="s">
        <v>29</v>
      </c>
      <c r="E396" t="s">
        <v>107</v>
      </c>
      <c r="G396" s="1">
        <v>45655</v>
      </c>
      <c r="H396" s="1">
        <v>45669</v>
      </c>
      <c r="I396" s="2">
        <v>24470</v>
      </c>
      <c r="J396" s="1">
        <v>45669</v>
      </c>
      <c r="K396">
        <v>2025</v>
      </c>
      <c r="L396" t="s">
        <v>257</v>
      </c>
    </row>
    <row r="397" spans="1:12" x14ac:dyDescent="0.3">
      <c r="A397" t="s">
        <v>261</v>
      </c>
      <c r="B397">
        <v>3214</v>
      </c>
      <c r="C397" t="s">
        <v>258</v>
      </c>
      <c r="D397" t="s">
        <v>29</v>
      </c>
      <c r="E397" t="s">
        <v>273</v>
      </c>
      <c r="G397" s="1">
        <v>45655</v>
      </c>
      <c r="H397" s="1">
        <v>45669</v>
      </c>
      <c r="I397" s="2">
        <v>0</v>
      </c>
      <c r="J397" s="1">
        <v>45655</v>
      </c>
      <c r="K397">
        <v>2024</v>
      </c>
      <c r="L397" t="s">
        <v>256</v>
      </c>
    </row>
    <row r="398" spans="1:12" x14ac:dyDescent="0.3">
      <c r="A398" t="s">
        <v>261</v>
      </c>
      <c r="B398">
        <v>3214</v>
      </c>
      <c r="C398" t="s">
        <v>258</v>
      </c>
      <c r="D398" t="s">
        <v>29</v>
      </c>
      <c r="E398" t="s">
        <v>273</v>
      </c>
      <c r="G398" s="1">
        <v>45655</v>
      </c>
      <c r="H398" s="1">
        <v>45669</v>
      </c>
      <c r="I398" s="2">
        <v>0</v>
      </c>
      <c r="J398" s="1">
        <v>45656</v>
      </c>
      <c r="K398">
        <v>2024</v>
      </c>
      <c r="L398" t="s">
        <v>256</v>
      </c>
    </row>
    <row r="399" spans="1:12" x14ac:dyDescent="0.3">
      <c r="A399" t="s">
        <v>261</v>
      </c>
      <c r="B399">
        <v>3214</v>
      </c>
      <c r="C399" t="s">
        <v>258</v>
      </c>
      <c r="D399" t="s">
        <v>29</v>
      </c>
      <c r="E399" t="s">
        <v>273</v>
      </c>
      <c r="G399" s="1">
        <v>45655</v>
      </c>
      <c r="H399" s="1">
        <v>45669</v>
      </c>
      <c r="I399" s="2">
        <v>0</v>
      </c>
      <c r="J399" s="1">
        <v>45657</v>
      </c>
      <c r="K399">
        <v>2024</v>
      </c>
      <c r="L399" t="s">
        <v>256</v>
      </c>
    </row>
    <row r="400" spans="1:12" x14ac:dyDescent="0.3">
      <c r="A400" t="s">
        <v>261</v>
      </c>
      <c r="B400">
        <v>3214</v>
      </c>
      <c r="C400" t="s">
        <v>258</v>
      </c>
      <c r="D400" t="s">
        <v>29</v>
      </c>
      <c r="E400" t="s">
        <v>273</v>
      </c>
      <c r="G400" s="1">
        <v>45655</v>
      </c>
      <c r="H400" s="1">
        <v>45669</v>
      </c>
      <c r="I400" s="2">
        <v>0</v>
      </c>
      <c r="J400" s="1">
        <v>45658</v>
      </c>
      <c r="K400">
        <v>2025</v>
      </c>
      <c r="L400" t="s">
        <v>257</v>
      </c>
    </row>
    <row r="401" spans="1:12" x14ac:dyDescent="0.3">
      <c r="A401" t="s">
        <v>261</v>
      </c>
      <c r="B401">
        <v>3214</v>
      </c>
      <c r="C401" t="s">
        <v>258</v>
      </c>
      <c r="D401" t="s">
        <v>29</v>
      </c>
      <c r="E401" t="s">
        <v>273</v>
      </c>
      <c r="G401" s="1">
        <v>45655</v>
      </c>
      <c r="H401" s="1">
        <v>45669</v>
      </c>
      <c r="I401" s="2">
        <v>0</v>
      </c>
      <c r="J401" s="1">
        <v>45659</v>
      </c>
      <c r="K401">
        <v>2025</v>
      </c>
      <c r="L401" t="s">
        <v>257</v>
      </c>
    </row>
    <row r="402" spans="1:12" x14ac:dyDescent="0.3">
      <c r="A402" t="s">
        <v>261</v>
      </c>
      <c r="B402">
        <v>3214</v>
      </c>
      <c r="C402" t="s">
        <v>258</v>
      </c>
      <c r="D402" t="s">
        <v>29</v>
      </c>
      <c r="E402" t="s">
        <v>273</v>
      </c>
      <c r="G402" s="1">
        <v>45655</v>
      </c>
      <c r="H402" s="1">
        <v>45669</v>
      </c>
      <c r="I402" s="2">
        <v>0</v>
      </c>
      <c r="J402" s="1">
        <v>45660</v>
      </c>
      <c r="K402">
        <v>2025</v>
      </c>
      <c r="L402" t="s">
        <v>257</v>
      </c>
    </row>
    <row r="403" spans="1:12" x14ac:dyDescent="0.3">
      <c r="A403" t="s">
        <v>261</v>
      </c>
      <c r="B403">
        <v>3214</v>
      </c>
      <c r="C403" t="s">
        <v>258</v>
      </c>
      <c r="D403" t="s">
        <v>29</v>
      </c>
      <c r="E403" t="s">
        <v>273</v>
      </c>
      <c r="G403" s="1">
        <v>45655</v>
      </c>
      <c r="H403" s="1">
        <v>45669</v>
      </c>
      <c r="I403" s="2">
        <v>0</v>
      </c>
      <c r="J403" s="1">
        <v>45661</v>
      </c>
      <c r="K403">
        <v>2025</v>
      </c>
      <c r="L403" t="s">
        <v>257</v>
      </c>
    </row>
    <row r="404" spans="1:12" x14ac:dyDescent="0.3">
      <c r="A404" t="s">
        <v>261</v>
      </c>
      <c r="B404">
        <v>3214</v>
      </c>
      <c r="C404" t="s">
        <v>258</v>
      </c>
      <c r="D404" t="s">
        <v>29</v>
      </c>
      <c r="E404" t="s">
        <v>273</v>
      </c>
      <c r="G404" s="1">
        <v>45655</v>
      </c>
      <c r="H404" s="1">
        <v>45669</v>
      </c>
      <c r="I404" s="2">
        <v>0</v>
      </c>
      <c r="J404" s="1">
        <v>45662</v>
      </c>
      <c r="K404">
        <v>2025</v>
      </c>
      <c r="L404" t="s">
        <v>257</v>
      </c>
    </row>
    <row r="405" spans="1:12" x14ac:dyDescent="0.3">
      <c r="A405" t="s">
        <v>261</v>
      </c>
      <c r="B405">
        <v>3214</v>
      </c>
      <c r="C405" t="s">
        <v>258</v>
      </c>
      <c r="D405" t="s">
        <v>29</v>
      </c>
      <c r="E405" t="s">
        <v>273</v>
      </c>
      <c r="G405" s="1">
        <v>45655</v>
      </c>
      <c r="H405" s="1">
        <v>45669</v>
      </c>
      <c r="I405" s="2">
        <v>0</v>
      </c>
      <c r="J405" s="1">
        <v>45663</v>
      </c>
      <c r="K405">
        <v>2025</v>
      </c>
      <c r="L405" t="s">
        <v>257</v>
      </c>
    </row>
    <row r="406" spans="1:12" x14ac:dyDescent="0.3">
      <c r="A406" t="s">
        <v>261</v>
      </c>
      <c r="B406">
        <v>3214</v>
      </c>
      <c r="C406" t="s">
        <v>258</v>
      </c>
      <c r="D406" t="s">
        <v>29</v>
      </c>
      <c r="E406" t="s">
        <v>273</v>
      </c>
      <c r="G406" s="1">
        <v>45655</v>
      </c>
      <c r="H406" s="1">
        <v>45669</v>
      </c>
      <c r="I406" s="2">
        <v>0</v>
      </c>
      <c r="J406" s="1">
        <v>45664</v>
      </c>
      <c r="K406">
        <v>2025</v>
      </c>
      <c r="L406" t="s">
        <v>257</v>
      </c>
    </row>
    <row r="407" spans="1:12" x14ac:dyDescent="0.3">
      <c r="A407" t="s">
        <v>261</v>
      </c>
      <c r="B407">
        <v>3214</v>
      </c>
      <c r="C407" t="s">
        <v>258</v>
      </c>
      <c r="D407" t="s">
        <v>29</v>
      </c>
      <c r="E407" t="s">
        <v>273</v>
      </c>
      <c r="G407" s="1">
        <v>45655</v>
      </c>
      <c r="H407" s="1">
        <v>45669</v>
      </c>
      <c r="I407" s="2">
        <v>0</v>
      </c>
      <c r="J407" s="1">
        <v>45665</v>
      </c>
      <c r="K407">
        <v>2025</v>
      </c>
      <c r="L407" t="s">
        <v>257</v>
      </c>
    </row>
    <row r="408" spans="1:12" x14ac:dyDescent="0.3">
      <c r="A408" t="s">
        <v>261</v>
      </c>
      <c r="B408">
        <v>3214</v>
      </c>
      <c r="C408" t="s">
        <v>258</v>
      </c>
      <c r="D408" t="s">
        <v>29</v>
      </c>
      <c r="E408" t="s">
        <v>273</v>
      </c>
      <c r="G408" s="1">
        <v>45655</v>
      </c>
      <c r="H408" s="1">
        <v>45669</v>
      </c>
      <c r="I408" s="2">
        <v>0</v>
      </c>
      <c r="J408" s="1">
        <v>45666</v>
      </c>
      <c r="K408">
        <v>2025</v>
      </c>
      <c r="L408" t="s">
        <v>257</v>
      </c>
    </row>
    <row r="409" spans="1:12" x14ac:dyDescent="0.3">
      <c r="A409" t="s">
        <v>261</v>
      </c>
      <c r="B409">
        <v>3214</v>
      </c>
      <c r="C409" t="s">
        <v>258</v>
      </c>
      <c r="D409" t="s">
        <v>29</v>
      </c>
      <c r="E409" t="s">
        <v>273</v>
      </c>
      <c r="G409" s="1">
        <v>45655</v>
      </c>
      <c r="H409" s="1">
        <v>45669</v>
      </c>
      <c r="I409" s="2">
        <v>0</v>
      </c>
      <c r="J409" s="1">
        <v>45667</v>
      </c>
      <c r="K409">
        <v>2025</v>
      </c>
      <c r="L409" t="s">
        <v>257</v>
      </c>
    </row>
    <row r="410" spans="1:12" x14ac:dyDescent="0.3">
      <c r="A410" t="s">
        <v>261</v>
      </c>
      <c r="B410">
        <v>3214</v>
      </c>
      <c r="C410" t="s">
        <v>258</v>
      </c>
      <c r="D410" t="s">
        <v>29</v>
      </c>
      <c r="E410" t="s">
        <v>273</v>
      </c>
      <c r="G410" s="1">
        <v>45655</v>
      </c>
      <c r="H410" s="1">
        <v>45669</v>
      </c>
      <c r="I410" s="2">
        <v>0</v>
      </c>
      <c r="J410" s="1">
        <v>45668</v>
      </c>
      <c r="K410">
        <v>2025</v>
      </c>
      <c r="L410" t="s">
        <v>257</v>
      </c>
    </row>
    <row r="411" spans="1:12" x14ac:dyDescent="0.3">
      <c r="A411" t="s">
        <v>261</v>
      </c>
      <c r="B411">
        <v>3214</v>
      </c>
      <c r="C411" t="s">
        <v>258</v>
      </c>
      <c r="D411" t="s">
        <v>29</v>
      </c>
      <c r="E411" t="s">
        <v>273</v>
      </c>
      <c r="G411" s="1">
        <v>45655</v>
      </c>
      <c r="H411" s="1">
        <v>45669</v>
      </c>
      <c r="I411" s="2">
        <v>0</v>
      </c>
      <c r="J411" s="1">
        <v>45669</v>
      </c>
      <c r="K411">
        <v>2025</v>
      </c>
      <c r="L411" t="s">
        <v>257</v>
      </c>
    </row>
    <row r="412" spans="1:12" x14ac:dyDescent="0.3">
      <c r="A412" t="s">
        <v>261</v>
      </c>
      <c r="B412">
        <v>3244</v>
      </c>
      <c r="C412" t="s">
        <v>11</v>
      </c>
      <c r="D412" t="s">
        <v>25</v>
      </c>
      <c r="E412" t="s">
        <v>263</v>
      </c>
      <c r="G412" s="1">
        <v>45656</v>
      </c>
      <c r="H412" s="1">
        <v>45665</v>
      </c>
      <c r="I412" s="2">
        <v>0</v>
      </c>
      <c r="J412" s="1">
        <v>45656</v>
      </c>
      <c r="K412">
        <v>2024</v>
      </c>
      <c r="L412" t="s">
        <v>256</v>
      </c>
    </row>
    <row r="413" spans="1:12" x14ac:dyDescent="0.3">
      <c r="A413" t="s">
        <v>261</v>
      </c>
      <c r="B413">
        <v>3244</v>
      </c>
      <c r="C413" t="s">
        <v>11</v>
      </c>
      <c r="D413" t="s">
        <v>25</v>
      </c>
      <c r="E413" t="s">
        <v>263</v>
      </c>
      <c r="G413" s="1">
        <v>45656</v>
      </c>
      <c r="H413" s="1">
        <v>45665</v>
      </c>
      <c r="I413" s="2">
        <v>0</v>
      </c>
      <c r="J413" s="1">
        <v>45657</v>
      </c>
      <c r="K413">
        <v>2024</v>
      </c>
      <c r="L413" t="s">
        <v>256</v>
      </c>
    </row>
    <row r="414" spans="1:12" x14ac:dyDescent="0.3">
      <c r="A414" t="s">
        <v>261</v>
      </c>
      <c r="B414">
        <v>3244</v>
      </c>
      <c r="C414" t="s">
        <v>11</v>
      </c>
      <c r="D414" t="s">
        <v>25</v>
      </c>
      <c r="E414" t="s">
        <v>263</v>
      </c>
      <c r="G414" s="1">
        <v>45656</v>
      </c>
      <c r="H414" s="1">
        <v>45665</v>
      </c>
      <c r="I414" s="2">
        <v>0</v>
      </c>
      <c r="J414" s="1">
        <v>45658</v>
      </c>
      <c r="K414">
        <v>2025</v>
      </c>
      <c r="L414" t="s">
        <v>257</v>
      </c>
    </row>
    <row r="415" spans="1:12" x14ac:dyDescent="0.3">
      <c r="A415" t="s">
        <v>261</v>
      </c>
      <c r="B415">
        <v>3244</v>
      </c>
      <c r="C415" t="s">
        <v>11</v>
      </c>
      <c r="D415" t="s">
        <v>25</v>
      </c>
      <c r="E415" t="s">
        <v>263</v>
      </c>
      <c r="G415" s="1">
        <v>45656</v>
      </c>
      <c r="H415" s="1">
        <v>45665</v>
      </c>
      <c r="I415" s="2">
        <v>0</v>
      </c>
      <c r="J415" s="1">
        <v>45659</v>
      </c>
      <c r="K415">
        <v>2025</v>
      </c>
      <c r="L415" t="s">
        <v>257</v>
      </c>
    </row>
    <row r="416" spans="1:12" x14ac:dyDescent="0.3">
      <c r="A416" t="s">
        <v>261</v>
      </c>
      <c r="B416">
        <v>3244</v>
      </c>
      <c r="C416" t="s">
        <v>11</v>
      </c>
      <c r="D416" t="s">
        <v>25</v>
      </c>
      <c r="E416" t="s">
        <v>263</v>
      </c>
      <c r="G416" s="1">
        <v>45656</v>
      </c>
      <c r="H416" s="1">
        <v>45665</v>
      </c>
      <c r="I416" s="2">
        <v>0</v>
      </c>
      <c r="J416" s="1">
        <v>45660</v>
      </c>
      <c r="K416">
        <v>2025</v>
      </c>
      <c r="L416" t="s">
        <v>257</v>
      </c>
    </row>
    <row r="417" spans="1:12" x14ac:dyDescent="0.3">
      <c r="A417" t="s">
        <v>261</v>
      </c>
      <c r="B417">
        <v>3244</v>
      </c>
      <c r="C417" t="s">
        <v>11</v>
      </c>
      <c r="D417" t="s">
        <v>25</v>
      </c>
      <c r="E417" t="s">
        <v>263</v>
      </c>
      <c r="G417" s="1">
        <v>45656</v>
      </c>
      <c r="H417" s="1">
        <v>45665</v>
      </c>
      <c r="I417" s="2">
        <v>0</v>
      </c>
      <c r="J417" s="1">
        <v>45661</v>
      </c>
      <c r="K417">
        <v>2025</v>
      </c>
      <c r="L417" t="s">
        <v>257</v>
      </c>
    </row>
    <row r="418" spans="1:12" x14ac:dyDescent="0.3">
      <c r="A418" t="s">
        <v>261</v>
      </c>
      <c r="B418">
        <v>3244</v>
      </c>
      <c r="C418" t="s">
        <v>11</v>
      </c>
      <c r="D418" t="s">
        <v>25</v>
      </c>
      <c r="E418" t="s">
        <v>263</v>
      </c>
      <c r="G418" s="1">
        <v>45656</v>
      </c>
      <c r="H418" s="1">
        <v>45665</v>
      </c>
      <c r="I418" s="2">
        <v>0</v>
      </c>
      <c r="J418" s="1">
        <v>45662</v>
      </c>
      <c r="K418">
        <v>2025</v>
      </c>
      <c r="L418" t="s">
        <v>257</v>
      </c>
    </row>
    <row r="419" spans="1:12" x14ac:dyDescent="0.3">
      <c r="A419" t="s">
        <v>261</v>
      </c>
      <c r="B419">
        <v>3244</v>
      </c>
      <c r="C419" t="s">
        <v>11</v>
      </c>
      <c r="D419" t="s">
        <v>25</v>
      </c>
      <c r="E419" t="s">
        <v>263</v>
      </c>
      <c r="G419" s="1">
        <v>45656</v>
      </c>
      <c r="H419" s="1">
        <v>45665</v>
      </c>
      <c r="I419" s="2">
        <v>0</v>
      </c>
      <c r="J419" s="1">
        <v>45663</v>
      </c>
      <c r="K419">
        <v>2025</v>
      </c>
      <c r="L419" t="s">
        <v>257</v>
      </c>
    </row>
    <row r="420" spans="1:12" x14ac:dyDescent="0.3">
      <c r="A420" t="s">
        <v>261</v>
      </c>
      <c r="B420">
        <v>3244</v>
      </c>
      <c r="C420" t="s">
        <v>11</v>
      </c>
      <c r="D420" t="s">
        <v>25</v>
      </c>
      <c r="E420" t="s">
        <v>263</v>
      </c>
      <c r="G420" s="1">
        <v>45656</v>
      </c>
      <c r="H420" s="1">
        <v>45665</v>
      </c>
      <c r="I420" s="2">
        <v>0</v>
      </c>
      <c r="J420" s="1">
        <v>45664</v>
      </c>
      <c r="K420">
        <v>2025</v>
      </c>
      <c r="L420" t="s">
        <v>257</v>
      </c>
    </row>
    <row r="421" spans="1:12" x14ac:dyDescent="0.3">
      <c r="A421" t="s">
        <v>261</v>
      </c>
      <c r="B421">
        <v>3244</v>
      </c>
      <c r="C421" t="s">
        <v>11</v>
      </c>
      <c r="D421" t="s">
        <v>25</v>
      </c>
      <c r="E421" t="s">
        <v>263</v>
      </c>
      <c r="G421" s="1">
        <v>45656</v>
      </c>
      <c r="H421" s="1">
        <v>45665</v>
      </c>
      <c r="I421" s="2">
        <v>0</v>
      </c>
      <c r="J421" s="1">
        <v>45665</v>
      </c>
      <c r="K421">
        <v>2025</v>
      </c>
      <c r="L421" t="s">
        <v>257</v>
      </c>
    </row>
    <row r="422" spans="1:12" x14ac:dyDescent="0.3">
      <c r="A422" t="s">
        <v>261</v>
      </c>
      <c r="B422">
        <v>3227</v>
      </c>
      <c r="C422" t="s">
        <v>258</v>
      </c>
      <c r="D422" t="s">
        <v>46</v>
      </c>
      <c r="E422" t="s">
        <v>274</v>
      </c>
      <c r="G422" s="1">
        <v>45656</v>
      </c>
      <c r="H422" s="1">
        <v>45674</v>
      </c>
      <c r="I422" s="2">
        <v>0</v>
      </c>
      <c r="J422" s="1">
        <v>45656</v>
      </c>
      <c r="K422">
        <v>2024</v>
      </c>
      <c r="L422" t="s">
        <v>256</v>
      </c>
    </row>
    <row r="423" spans="1:12" x14ac:dyDescent="0.3">
      <c r="A423" t="s">
        <v>261</v>
      </c>
      <c r="B423">
        <v>3227</v>
      </c>
      <c r="C423" t="s">
        <v>258</v>
      </c>
      <c r="D423" t="s">
        <v>46</v>
      </c>
      <c r="E423" t="s">
        <v>274</v>
      </c>
      <c r="G423" s="1">
        <v>45656</v>
      </c>
      <c r="H423" s="1">
        <v>45674</v>
      </c>
      <c r="I423" s="2">
        <v>0</v>
      </c>
      <c r="J423" s="1">
        <v>45657</v>
      </c>
      <c r="K423">
        <v>2024</v>
      </c>
      <c r="L423" t="s">
        <v>256</v>
      </c>
    </row>
    <row r="424" spans="1:12" x14ac:dyDescent="0.3">
      <c r="A424" t="s">
        <v>261</v>
      </c>
      <c r="B424">
        <v>3227</v>
      </c>
      <c r="C424" t="s">
        <v>258</v>
      </c>
      <c r="D424" t="s">
        <v>46</v>
      </c>
      <c r="E424" t="s">
        <v>274</v>
      </c>
      <c r="G424" s="1">
        <v>45656</v>
      </c>
      <c r="H424" s="1">
        <v>45674</v>
      </c>
      <c r="I424" s="2">
        <v>0</v>
      </c>
      <c r="J424" s="1">
        <v>45658</v>
      </c>
      <c r="K424">
        <v>2025</v>
      </c>
      <c r="L424" t="s">
        <v>257</v>
      </c>
    </row>
    <row r="425" spans="1:12" x14ac:dyDescent="0.3">
      <c r="A425" t="s">
        <v>261</v>
      </c>
      <c r="B425">
        <v>3227</v>
      </c>
      <c r="C425" t="s">
        <v>258</v>
      </c>
      <c r="D425" t="s">
        <v>46</v>
      </c>
      <c r="E425" t="s">
        <v>274</v>
      </c>
      <c r="G425" s="1">
        <v>45656</v>
      </c>
      <c r="H425" s="1">
        <v>45674</v>
      </c>
      <c r="I425" s="2">
        <v>0</v>
      </c>
      <c r="J425" s="1">
        <v>45659</v>
      </c>
      <c r="K425">
        <v>2025</v>
      </c>
      <c r="L425" t="s">
        <v>257</v>
      </c>
    </row>
    <row r="426" spans="1:12" x14ac:dyDescent="0.3">
      <c r="A426" t="s">
        <v>261</v>
      </c>
      <c r="B426">
        <v>3227</v>
      </c>
      <c r="C426" t="s">
        <v>258</v>
      </c>
      <c r="D426" t="s">
        <v>46</v>
      </c>
      <c r="E426" t="s">
        <v>274</v>
      </c>
      <c r="G426" s="1">
        <v>45656</v>
      </c>
      <c r="H426" s="1">
        <v>45674</v>
      </c>
      <c r="I426" s="2">
        <v>0</v>
      </c>
      <c r="J426" s="1">
        <v>45660</v>
      </c>
      <c r="K426">
        <v>2025</v>
      </c>
      <c r="L426" t="s">
        <v>257</v>
      </c>
    </row>
    <row r="427" spans="1:12" x14ac:dyDescent="0.3">
      <c r="A427" t="s">
        <v>261</v>
      </c>
      <c r="B427">
        <v>3227</v>
      </c>
      <c r="C427" t="s">
        <v>258</v>
      </c>
      <c r="D427" t="s">
        <v>46</v>
      </c>
      <c r="E427" t="s">
        <v>274</v>
      </c>
      <c r="G427" s="1">
        <v>45656</v>
      </c>
      <c r="H427" s="1">
        <v>45674</v>
      </c>
      <c r="I427" s="2">
        <v>0</v>
      </c>
      <c r="J427" s="1">
        <v>45661</v>
      </c>
      <c r="K427">
        <v>2025</v>
      </c>
      <c r="L427" t="s">
        <v>257</v>
      </c>
    </row>
    <row r="428" spans="1:12" x14ac:dyDescent="0.3">
      <c r="A428" t="s">
        <v>261</v>
      </c>
      <c r="B428">
        <v>3227</v>
      </c>
      <c r="C428" t="s">
        <v>258</v>
      </c>
      <c r="D428" t="s">
        <v>46</v>
      </c>
      <c r="E428" t="s">
        <v>274</v>
      </c>
      <c r="G428" s="1">
        <v>45656</v>
      </c>
      <c r="H428" s="1">
        <v>45674</v>
      </c>
      <c r="I428" s="2">
        <v>0</v>
      </c>
      <c r="J428" s="1">
        <v>45662</v>
      </c>
      <c r="K428">
        <v>2025</v>
      </c>
      <c r="L428" t="s">
        <v>257</v>
      </c>
    </row>
    <row r="429" spans="1:12" x14ac:dyDescent="0.3">
      <c r="A429" t="s">
        <v>261</v>
      </c>
      <c r="B429">
        <v>3227</v>
      </c>
      <c r="C429" t="s">
        <v>258</v>
      </c>
      <c r="D429" t="s">
        <v>46</v>
      </c>
      <c r="E429" t="s">
        <v>274</v>
      </c>
      <c r="G429" s="1">
        <v>45656</v>
      </c>
      <c r="H429" s="1">
        <v>45674</v>
      </c>
      <c r="I429" s="2">
        <v>0</v>
      </c>
      <c r="J429" s="1">
        <v>45663</v>
      </c>
      <c r="K429">
        <v>2025</v>
      </c>
      <c r="L429" t="s">
        <v>257</v>
      </c>
    </row>
    <row r="430" spans="1:12" x14ac:dyDescent="0.3">
      <c r="A430" t="s">
        <v>261</v>
      </c>
      <c r="B430">
        <v>3227</v>
      </c>
      <c r="C430" t="s">
        <v>258</v>
      </c>
      <c r="D430" t="s">
        <v>46</v>
      </c>
      <c r="E430" t="s">
        <v>274</v>
      </c>
      <c r="G430" s="1">
        <v>45656</v>
      </c>
      <c r="H430" s="1">
        <v>45674</v>
      </c>
      <c r="I430" s="2">
        <v>0</v>
      </c>
      <c r="J430" s="1">
        <v>45664</v>
      </c>
      <c r="K430">
        <v>2025</v>
      </c>
      <c r="L430" t="s">
        <v>257</v>
      </c>
    </row>
    <row r="431" spans="1:12" x14ac:dyDescent="0.3">
      <c r="A431" t="s">
        <v>261</v>
      </c>
      <c r="B431">
        <v>3227</v>
      </c>
      <c r="C431" t="s">
        <v>258</v>
      </c>
      <c r="D431" t="s">
        <v>46</v>
      </c>
      <c r="E431" t="s">
        <v>274</v>
      </c>
      <c r="G431" s="1">
        <v>45656</v>
      </c>
      <c r="H431" s="1">
        <v>45674</v>
      </c>
      <c r="I431" s="2">
        <v>0</v>
      </c>
      <c r="J431" s="1">
        <v>45665</v>
      </c>
      <c r="K431">
        <v>2025</v>
      </c>
      <c r="L431" t="s">
        <v>257</v>
      </c>
    </row>
    <row r="432" spans="1:12" x14ac:dyDescent="0.3">
      <c r="A432" t="s">
        <v>261</v>
      </c>
      <c r="B432">
        <v>3227</v>
      </c>
      <c r="C432" t="s">
        <v>258</v>
      </c>
      <c r="D432" t="s">
        <v>46</v>
      </c>
      <c r="E432" t="s">
        <v>274</v>
      </c>
      <c r="G432" s="1">
        <v>45656</v>
      </c>
      <c r="H432" s="1">
        <v>45674</v>
      </c>
      <c r="I432" s="2">
        <v>0</v>
      </c>
      <c r="J432" s="1">
        <v>45666</v>
      </c>
      <c r="K432">
        <v>2025</v>
      </c>
      <c r="L432" t="s">
        <v>257</v>
      </c>
    </row>
    <row r="433" spans="1:12" x14ac:dyDescent="0.3">
      <c r="A433" t="s">
        <v>261</v>
      </c>
      <c r="B433">
        <v>3227</v>
      </c>
      <c r="C433" t="s">
        <v>258</v>
      </c>
      <c r="D433" t="s">
        <v>46</v>
      </c>
      <c r="E433" t="s">
        <v>274</v>
      </c>
      <c r="G433" s="1">
        <v>45656</v>
      </c>
      <c r="H433" s="1">
        <v>45674</v>
      </c>
      <c r="I433" s="2">
        <v>0</v>
      </c>
      <c r="J433" s="1">
        <v>45667</v>
      </c>
      <c r="K433">
        <v>2025</v>
      </c>
      <c r="L433" t="s">
        <v>257</v>
      </c>
    </row>
    <row r="434" spans="1:12" x14ac:dyDescent="0.3">
      <c r="A434" t="s">
        <v>261</v>
      </c>
      <c r="B434">
        <v>3227</v>
      </c>
      <c r="C434" t="s">
        <v>258</v>
      </c>
      <c r="D434" t="s">
        <v>46</v>
      </c>
      <c r="E434" t="s">
        <v>274</v>
      </c>
      <c r="G434" s="1">
        <v>45656</v>
      </c>
      <c r="H434" s="1">
        <v>45674</v>
      </c>
      <c r="I434" s="2">
        <v>0</v>
      </c>
      <c r="J434" s="1">
        <v>45668</v>
      </c>
      <c r="K434">
        <v>2025</v>
      </c>
      <c r="L434" t="s">
        <v>257</v>
      </c>
    </row>
    <row r="435" spans="1:12" x14ac:dyDescent="0.3">
      <c r="A435" t="s">
        <v>261</v>
      </c>
      <c r="B435">
        <v>3227</v>
      </c>
      <c r="C435" t="s">
        <v>258</v>
      </c>
      <c r="D435" t="s">
        <v>46</v>
      </c>
      <c r="E435" t="s">
        <v>274</v>
      </c>
      <c r="G435" s="1">
        <v>45656</v>
      </c>
      <c r="H435" s="1">
        <v>45674</v>
      </c>
      <c r="I435" s="2">
        <v>0</v>
      </c>
      <c r="J435" s="1">
        <v>45669</v>
      </c>
      <c r="K435">
        <v>2025</v>
      </c>
      <c r="L435" t="s">
        <v>257</v>
      </c>
    </row>
    <row r="436" spans="1:12" x14ac:dyDescent="0.3">
      <c r="A436" t="s">
        <v>261</v>
      </c>
      <c r="B436">
        <v>3227</v>
      </c>
      <c r="C436" t="s">
        <v>258</v>
      </c>
      <c r="D436" t="s">
        <v>46</v>
      </c>
      <c r="E436" t="s">
        <v>274</v>
      </c>
      <c r="G436" s="1">
        <v>45656</v>
      </c>
      <c r="H436" s="1">
        <v>45674</v>
      </c>
      <c r="I436" s="2">
        <v>0</v>
      </c>
      <c r="J436" s="1">
        <v>45670</v>
      </c>
      <c r="K436">
        <v>2025</v>
      </c>
      <c r="L436" t="s">
        <v>257</v>
      </c>
    </row>
    <row r="437" spans="1:12" x14ac:dyDescent="0.3">
      <c r="A437" t="s">
        <v>261</v>
      </c>
      <c r="B437">
        <v>3227</v>
      </c>
      <c r="C437" t="s">
        <v>258</v>
      </c>
      <c r="D437" t="s">
        <v>46</v>
      </c>
      <c r="E437" t="s">
        <v>274</v>
      </c>
      <c r="G437" s="1">
        <v>45656</v>
      </c>
      <c r="H437" s="1">
        <v>45674</v>
      </c>
      <c r="I437" s="2">
        <v>0</v>
      </c>
      <c r="J437" s="1">
        <v>45671</v>
      </c>
      <c r="K437">
        <v>2025</v>
      </c>
      <c r="L437" t="s">
        <v>257</v>
      </c>
    </row>
    <row r="438" spans="1:12" x14ac:dyDescent="0.3">
      <c r="A438" t="s">
        <v>261</v>
      </c>
      <c r="B438">
        <v>3227</v>
      </c>
      <c r="C438" t="s">
        <v>258</v>
      </c>
      <c r="D438" t="s">
        <v>46</v>
      </c>
      <c r="E438" t="s">
        <v>274</v>
      </c>
      <c r="G438" s="1">
        <v>45656</v>
      </c>
      <c r="H438" s="1">
        <v>45674</v>
      </c>
      <c r="I438" s="2">
        <v>0</v>
      </c>
      <c r="J438" s="1">
        <v>45672</v>
      </c>
      <c r="K438">
        <v>2025</v>
      </c>
      <c r="L438" t="s">
        <v>257</v>
      </c>
    </row>
    <row r="439" spans="1:12" x14ac:dyDescent="0.3">
      <c r="A439" t="s">
        <v>261</v>
      </c>
      <c r="B439">
        <v>3227</v>
      </c>
      <c r="C439" t="s">
        <v>258</v>
      </c>
      <c r="D439" t="s">
        <v>46</v>
      </c>
      <c r="E439" t="s">
        <v>274</v>
      </c>
      <c r="G439" s="1">
        <v>45656</v>
      </c>
      <c r="H439" s="1">
        <v>45674</v>
      </c>
      <c r="I439" s="2">
        <v>0</v>
      </c>
      <c r="J439" s="1">
        <v>45673</v>
      </c>
      <c r="K439">
        <v>2025</v>
      </c>
      <c r="L439" t="s">
        <v>257</v>
      </c>
    </row>
    <row r="440" spans="1:12" x14ac:dyDescent="0.3">
      <c r="A440" t="s">
        <v>261</v>
      </c>
      <c r="B440">
        <v>3227</v>
      </c>
      <c r="C440" t="s">
        <v>258</v>
      </c>
      <c r="D440" t="s">
        <v>46</v>
      </c>
      <c r="E440" t="s">
        <v>274</v>
      </c>
      <c r="G440" s="1">
        <v>45656</v>
      </c>
      <c r="H440" s="1">
        <v>45674</v>
      </c>
      <c r="I440" s="2">
        <v>0</v>
      </c>
      <c r="J440" s="1">
        <v>45674</v>
      </c>
      <c r="K440">
        <v>2025</v>
      </c>
      <c r="L440" t="s">
        <v>257</v>
      </c>
    </row>
    <row r="441" spans="1:12" x14ac:dyDescent="0.3">
      <c r="A441" t="s">
        <v>261</v>
      </c>
      <c r="B441">
        <v>3246</v>
      </c>
      <c r="C441" t="s">
        <v>258</v>
      </c>
      <c r="D441" t="s">
        <v>34</v>
      </c>
      <c r="E441" t="s">
        <v>100</v>
      </c>
      <c r="G441" s="1">
        <v>45656</v>
      </c>
      <c r="H441" s="1">
        <v>45659</v>
      </c>
      <c r="I441" s="2">
        <v>0</v>
      </c>
      <c r="J441" s="1">
        <v>45656</v>
      </c>
      <c r="K441">
        <v>2024</v>
      </c>
      <c r="L441" t="s">
        <v>256</v>
      </c>
    </row>
    <row r="442" spans="1:12" x14ac:dyDescent="0.3">
      <c r="A442" t="s">
        <v>261</v>
      </c>
      <c r="B442">
        <v>3246</v>
      </c>
      <c r="C442" t="s">
        <v>258</v>
      </c>
      <c r="D442" t="s">
        <v>34</v>
      </c>
      <c r="E442" t="s">
        <v>100</v>
      </c>
      <c r="G442" s="1">
        <v>45656</v>
      </c>
      <c r="H442" s="1">
        <v>45659</v>
      </c>
      <c r="I442" s="2">
        <v>0</v>
      </c>
      <c r="J442" s="1">
        <v>45657</v>
      </c>
      <c r="K442">
        <v>2024</v>
      </c>
      <c r="L442" t="s">
        <v>256</v>
      </c>
    </row>
    <row r="443" spans="1:12" x14ac:dyDescent="0.3">
      <c r="A443" t="s">
        <v>261</v>
      </c>
      <c r="B443">
        <v>3246</v>
      </c>
      <c r="C443" t="s">
        <v>258</v>
      </c>
      <c r="D443" t="s">
        <v>34</v>
      </c>
      <c r="E443" t="s">
        <v>100</v>
      </c>
      <c r="G443" s="1">
        <v>45656</v>
      </c>
      <c r="H443" s="1">
        <v>45659</v>
      </c>
      <c r="I443" s="2">
        <v>0</v>
      </c>
      <c r="J443" s="1">
        <v>45658</v>
      </c>
      <c r="K443">
        <v>2025</v>
      </c>
      <c r="L443" t="s">
        <v>257</v>
      </c>
    </row>
    <row r="444" spans="1:12" x14ac:dyDescent="0.3">
      <c r="A444" t="s">
        <v>261</v>
      </c>
      <c r="B444">
        <v>3246</v>
      </c>
      <c r="C444" t="s">
        <v>258</v>
      </c>
      <c r="D444" t="s">
        <v>34</v>
      </c>
      <c r="E444" t="s">
        <v>100</v>
      </c>
      <c r="G444" s="1">
        <v>45656</v>
      </c>
      <c r="H444" s="1">
        <v>45659</v>
      </c>
      <c r="I444" s="2">
        <v>0</v>
      </c>
      <c r="J444" s="1">
        <v>45659</v>
      </c>
      <c r="K444">
        <v>2025</v>
      </c>
      <c r="L444" t="s">
        <v>257</v>
      </c>
    </row>
    <row r="445" spans="1:12" x14ac:dyDescent="0.3">
      <c r="B445">
        <v>3289</v>
      </c>
      <c r="C445" t="s">
        <v>258</v>
      </c>
      <c r="D445" t="s">
        <v>26</v>
      </c>
      <c r="E445" t="s">
        <v>123</v>
      </c>
      <c r="G445" s="1">
        <v>45669</v>
      </c>
      <c r="H445" s="1">
        <v>45688</v>
      </c>
      <c r="I445" s="2">
        <v>0</v>
      </c>
      <c r="J445" s="1">
        <v>45669</v>
      </c>
      <c r="K445">
        <v>2025</v>
      </c>
      <c r="L445" t="s">
        <v>257</v>
      </c>
    </row>
    <row r="446" spans="1:12" x14ac:dyDescent="0.3">
      <c r="B446">
        <v>3289</v>
      </c>
      <c r="C446" t="s">
        <v>258</v>
      </c>
      <c r="D446" t="s">
        <v>26</v>
      </c>
      <c r="E446" t="s">
        <v>123</v>
      </c>
      <c r="G446" s="1">
        <v>45669</v>
      </c>
      <c r="H446" s="1">
        <v>45688</v>
      </c>
      <c r="I446" s="2">
        <v>0</v>
      </c>
      <c r="J446" s="1">
        <v>45670</v>
      </c>
      <c r="K446">
        <v>2025</v>
      </c>
      <c r="L446" t="s">
        <v>257</v>
      </c>
    </row>
    <row r="447" spans="1:12" x14ac:dyDescent="0.3">
      <c r="B447">
        <v>3289</v>
      </c>
      <c r="C447" t="s">
        <v>258</v>
      </c>
      <c r="D447" t="s">
        <v>26</v>
      </c>
      <c r="E447" t="s">
        <v>123</v>
      </c>
      <c r="G447" s="1">
        <v>45669</v>
      </c>
      <c r="H447" s="1">
        <v>45688</v>
      </c>
      <c r="I447" s="2">
        <v>0</v>
      </c>
      <c r="J447" s="1">
        <v>45671</v>
      </c>
      <c r="K447">
        <v>2025</v>
      </c>
      <c r="L447" t="s">
        <v>257</v>
      </c>
    </row>
    <row r="448" spans="1:12" x14ac:dyDescent="0.3">
      <c r="B448">
        <v>3289</v>
      </c>
      <c r="C448" t="s">
        <v>258</v>
      </c>
      <c r="D448" t="s">
        <v>26</v>
      </c>
      <c r="E448" t="s">
        <v>123</v>
      </c>
      <c r="G448" s="1">
        <v>45669</v>
      </c>
      <c r="H448" s="1">
        <v>45688</v>
      </c>
      <c r="I448" s="2">
        <v>0</v>
      </c>
      <c r="J448" s="1">
        <v>45672</v>
      </c>
      <c r="K448">
        <v>2025</v>
      </c>
      <c r="L448" t="s">
        <v>257</v>
      </c>
    </row>
    <row r="449" spans="2:12" x14ac:dyDescent="0.3">
      <c r="B449">
        <v>3289</v>
      </c>
      <c r="C449" t="s">
        <v>258</v>
      </c>
      <c r="D449" t="s">
        <v>26</v>
      </c>
      <c r="E449" t="s">
        <v>123</v>
      </c>
      <c r="G449" s="1">
        <v>45669</v>
      </c>
      <c r="H449" s="1">
        <v>45688</v>
      </c>
      <c r="I449" s="2">
        <v>0</v>
      </c>
      <c r="J449" s="1">
        <v>45673</v>
      </c>
      <c r="K449">
        <v>2025</v>
      </c>
      <c r="L449" t="s">
        <v>257</v>
      </c>
    </row>
    <row r="450" spans="2:12" x14ac:dyDescent="0.3">
      <c r="B450">
        <v>3289</v>
      </c>
      <c r="C450" t="s">
        <v>258</v>
      </c>
      <c r="D450" t="s">
        <v>26</v>
      </c>
      <c r="E450" t="s">
        <v>123</v>
      </c>
      <c r="G450" s="1">
        <v>45669</v>
      </c>
      <c r="H450" s="1">
        <v>45688</v>
      </c>
      <c r="I450" s="2">
        <v>0</v>
      </c>
      <c r="J450" s="1">
        <v>45674</v>
      </c>
      <c r="K450">
        <v>2025</v>
      </c>
      <c r="L450" t="s">
        <v>257</v>
      </c>
    </row>
    <row r="451" spans="2:12" x14ac:dyDescent="0.3">
      <c r="B451">
        <v>3289</v>
      </c>
      <c r="C451" t="s">
        <v>258</v>
      </c>
      <c r="D451" t="s">
        <v>26</v>
      </c>
      <c r="E451" t="s">
        <v>123</v>
      </c>
      <c r="G451" s="1">
        <v>45669</v>
      </c>
      <c r="H451" s="1">
        <v>45688</v>
      </c>
      <c r="I451" s="2">
        <v>0</v>
      </c>
      <c r="J451" s="1">
        <v>45675</v>
      </c>
      <c r="K451">
        <v>2025</v>
      </c>
      <c r="L451" t="s">
        <v>257</v>
      </c>
    </row>
    <row r="452" spans="2:12" x14ac:dyDescent="0.3">
      <c r="B452">
        <v>3289</v>
      </c>
      <c r="C452" t="s">
        <v>258</v>
      </c>
      <c r="D452" t="s">
        <v>26</v>
      </c>
      <c r="E452" t="s">
        <v>123</v>
      </c>
      <c r="G452" s="1">
        <v>45669</v>
      </c>
      <c r="H452" s="1">
        <v>45688</v>
      </c>
      <c r="I452" s="2">
        <v>0</v>
      </c>
      <c r="J452" s="1">
        <v>45676</v>
      </c>
      <c r="K452">
        <v>2025</v>
      </c>
      <c r="L452" t="s">
        <v>257</v>
      </c>
    </row>
    <row r="453" spans="2:12" x14ac:dyDescent="0.3">
      <c r="B453">
        <v>3289</v>
      </c>
      <c r="C453" t="s">
        <v>258</v>
      </c>
      <c r="D453" t="s">
        <v>26</v>
      </c>
      <c r="E453" t="s">
        <v>123</v>
      </c>
      <c r="G453" s="1">
        <v>45669</v>
      </c>
      <c r="H453" s="1">
        <v>45688</v>
      </c>
      <c r="I453" s="2">
        <v>0</v>
      </c>
      <c r="J453" s="1">
        <v>45677</v>
      </c>
      <c r="K453">
        <v>2025</v>
      </c>
      <c r="L453" t="s">
        <v>257</v>
      </c>
    </row>
    <row r="454" spans="2:12" x14ac:dyDescent="0.3">
      <c r="B454">
        <v>3289</v>
      </c>
      <c r="C454" t="s">
        <v>258</v>
      </c>
      <c r="D454" t="s">
        <v>26</v>
      </c>
      <c r="E454" t="s">
        <v>123</v>
      </c>
      <c r="G454" s="1">
        <v>45669</v>
      </c>
      <c r="H454" s="1">
        <v>45688</v>
      </c>
      <c r="I454" s="2">
        <v>0</v>
      </c>
      <c r="J454" s="1">
        <v>45678</v>
      </c>
      <c r="K454">
        <v>2025</v>
      </c>
      <c r="L454" t="s">
        <v>257</v>
      </c>
    </row>
    <row r="455" spans="2:12" x14ac:dyDescent="0.3">
      <c r="B455">
        <v>3289</v>
      </c>
      <c r="C455" t="s">
        <v>258</v>
      </c>
      <c r="D455" t="s">
        <v>26</v>
      </c>
      <c r="E455" t="s">
        <v>123</v>
      </c>
      <c r="G455" s="1">
        <v>45669</v>
      </c>
      <c r="H455" s="1">
        <v>45688</v>
      </c>
      <c r="I455" s="2">
        <v>0</v>
      </c>
      <c r="J455" s="1">
        <v>45679</v>
      </c>
      <c r="K455">
        <v>2025</v>
      </c>
      <c r="L455" t="s">
        <v>257</v>
      </c>
    </row>
    <row r="456" spans="2:12" x14ac:dyDescent="0.3">
      <c r="B456">
        <v>3289</v>
      </c>
      <c r="C456" t="s">
        <v>258</v>
      </c>
      <c r="D456" t="s">
        <v>26</v>
      </c>
      <c r="E456" t="s">
        <v>123</v>
      </c>
      <c r="G456" s="1">
        <v>45669</v>
      </c>
      <c r="H456" s="1">
        <v>45688</v>
      </c>
      <c r="I456" s="2">
        <v>0</v>
      </c>
      <c r="J456" s="1">
        <v>45680</v>
      </c>
      <c r="K456">
        <v>2025</v>
      </c>
      <c r="L456" t="s">
        <v>257</v>
      </c>
    </row>
    <row r="457" spans="2:12" x14ac:dyDescent="0.3">
      <c r="B457">
        <v>3289</v>
      </c>
      <c r="C457" t="s">
        <v>258</v>
      </c>
      <c r="D457" t="s">
        <v>26</v>
      </c>
      <c r="E457" t="s">
        <v>123</v>
      </c>
      <c r="G457" s="1">
        <v>45669</v>
      </c>
      <c r="H457" s="1">
        <v>45688</v>
      </c>
      <c r="I457" s="2">
        <v>0</v>
      </c>
      <c r="J457" s="1">
        <v>45681</v>
      </c>
      <c r="K457">
        <v>2025</v>
      </c>
      <c r="L457" t="s">
        <v>257</v>
      </c>
    </row>
    <row r="458" spans="2:12" x14ac:dyDescent="0.3">
      <c r="B458">
        <v>3289</v>
      </c>
      <c r="C458" t="s">
        <v>258</v>
      </c>
      <c r="D458" t="s">
        <v>26</v>
      </c>
      <c r="E458" t="s">
        <v>123</v>
      </c>
      <c r="G458" s="1">
        <v>45669</v>
      </c>
      <c r="H458" s="1">
        <v>45688</v>
      </c>
      <c r="I458" s="2">
        <v>0</v>
      </c>
      <c r="J458" s="1">
        <v>45682</v>
      </c>
      <c r="K458">
        <v>2025</v>
      </c>
      <c r="L458" t="s">
        <v>257</v>
      </c>
    </row>
    <row r="459" spans="2:12" x14ac:dyDescent="0.3">
      <c r="B459">
        <v>3289</v>
      </c>
      <c r="C459" t="s">
        <v>258</v>
      </c>
      <c r="D459" t="s">
        <v>26</v>
      </c>
      <c r="E459" t="s">
        <v>123</v>
      </c>
      <c r="G459" s="1">
        <v>45669</v>
      </c>
      <c r="H459" s="1">
        <v>45688</v>
      </c>
      <c r="I459" s="2">
        <v>0</v>
      </c>
      <c r="J459" s="1">
        <v>45683</v>
      </c>
      <c r="K459">
        <v>2025</v>
      </c>
      <c r="L459" t="s">
        <v>257</v>
      </c>
    </row>
    <row r="460" spans="2:12" x14ac:dyDescent="0.3">
      <c r="B460">
        <v>3289</v>
      </c>
      <c r="C460" t="s">
        <v>258</v>
      </c>
      <c r="D460" t="s">
        <v>26</v>
      </c>
      <c r="E460" t="s">
        <v>123</v>
      </c>
      <c r="G460" s="1">
        <v>45669</v>
      </c>
      <c r="H460" s="1">
        <v>45688</v>
      </c>
      <c r="I460" s="2">
        <v>0</v>
      </c>
      <c r="J460" s="1">
        <v>45684</v>
      </c>
      <c r="K460">
        <v>2025</v>
      </c>
      <c r="L460" t="s">
        <v>257</v>
      </c>
    </row>
    <row r="461" spans="2:12" x14ac:dyDescent="0.3">
      <c r="B461">
        <v>3289</v>
      </c>
      <c r="C461" t="s">
        <v>258</v>
      </c>
      <c r="D461" t="s">
        <v>26</v>
      </c>
      <c r="E461" t="s">
        <v>123</v>
      </c>
      <c r="G461" s="1">
        <v>45669</v>
      </c>
      <c r="H461" s="1">
        <v>45688</v>
      </c>
      <c r="I461" s="2">
        <v>0</v>
      </c>
      <c r="J461" s="1">
        <v>45685</v>
      </c>
      <c r="K461">
        <v>2025</v>
      </c>
      <c r="L461" t="s">
        <v>257</v>
      </c>
    </row>
    <row r="462" spans="2:12" x14ac:dyDescent="0.3">
      <c r="B462">
        <v>3289</v>
      </c>
      <c r="C462" t="s">
        <v>258</v>
      </c>
      <c r="D462" t="s">
        <v>26</v>
      </c>
      <c r="E462" t="s">
        <v>123</v>
      </c>
      <c r="G462" s="1">
        <v>45669</v>
      </c>
      <c r="H462" s="1">
        <v>45688</v>
      </c>
      <c r="I462" s="2">
        <v>0</v>
      </c>
      <c r="J462" s="1">
        <v>45686</v>
      </c>
      <c r="K462">
        <v>2025</v>
      </c>
      <c r="L462" t="s">
        <v>257</v>
      </c>
    </row>
    <row r="463" spans="2:12" x14ac:dyDescent="0.3">
      <c r="B463">
        <v>3289</v>
      </c>
      <c r="C463" t="s">
        <v>258</v>
      </c>
      <c r="D463" t="s">
        <v>26</v>
      </c>
      <c r="E463" t="s">
        <v>123</v>
      </c>
      <c r="G463" s="1">
        <v>45669</v>
      </c>
      <c r="H463" s="1">
        <v>45688</v>
      </c>
      <c r="I463" s="2">
        <v>0</v>
      </c>
      <c r="J463" s="1">
        <v>45687</v>
      </c>
      <c r="K463">
        <v>2025</v>
      </c>
      <c r="L463" t="s">
        <v>257</v>
      </c>
    </row>
    <row r="464" spans="2:12" x14ac:dyDescent="0.3">
      <c r="B464">
        <v>3289</v>
      </c>
      <c r="C464" t="s">
        <v>258</v>
      </c>
      <c r="D464" t="s">
        <v>26</v>
      </c>
      <c r="E464" t="s">
        <v>123</v>
      </c>
      <c r="G464" s="1">
        <v>45669</v>
      </c>
      <c r="H464" s="1">
        <v>45688</v>
      </c>
      <c r="I464" s="2">
        <v>0</v>
      </c>
      <c r="J464" s="1">
        <v>45688</v>
      </c>
      <c r="K464">
        <v>2025</v>
      </c>
      <c r="L464" t="s">
        <v>257</v>
      </c>
    </row>
    <row r="465" spans="2:12" x14ac:dyDescent="0.3">
      <c r="B465">
        <v>3290</v>
      </c>
      <c r="C465" t="s">
        <v>258</v>
      </c>
      <c r="D465" t="s">
        <v>26</v>
      </c>
      <c r="E465" t="s">
        <v>147</v>
      </c>
      <c r="G465" s="1">
        <v>45663</v>
      </c>
      <c r="H465" s="1">
        <v>45688</v>
      </c>
      <c r="I465" s="2">
        <v>0</v>
      </c>
      <c r="J465" s="1">
        <v>45663</v>
      </c>
      <c r="K465">
        <v>2025</v>
      </c>
      <c r="L465" t="s">
        <v>257</v>
      </c>
    </row>
    <row r="466" spans="2:12" x14ac:dyDescent="0.3">
      <c r="B466">
        <v>3290</v>
      </c>
      <c r="C466" t="s">
        <v>258</v>
      </c>
      <c r="D466" t="s">
        <v>26</v>
      </c>
      <c r="E466" t="s">
        <v>147</v>
      </c>
      <c r="G466" s="1">
        <v>45663</v>
      </c>
      <c r="H466" s="1">
        <v>45688</v>
      </c>
      <c r="I466" s="2">
        <v>0</v>
      </c>
      <c r="J466" s="1">
        <v>45664</v>
      </c>
      <c r="K466">
        <v>2025</v>
      </c>
      <c r="L466" t="s">
        <v>257</v>
      </c>
    </row>
    <row r="467" spans="2:12" x14ac:dyDescent="0.3">
      <c r="B467">
        <v>3290</v>
      </c>
      <c r="C467" t="s">
        <v>258</v>
      </c>
      <c r="D467" t="s">
        <v>26</v>
      </c>
      <c r="E467" t="s">
        <v>147</v>
      </c>
      <c r="G467" s="1">
        <v>45663</v>
      </c>
      <c r="H467" s="1">
        <v>45688</v>
      </c>
      <c r="I467" s="2">
        <v>0</v>
      </c>
      <c r="J467" s="1">
        <v>45665</v>
      </c>
      <c r="K467">
        <v>2025</v>
      </c>
      <c r="L467" t="s">
        <v>257</v>
      </c>
    </row>
    <row r="468" spans="2:12" x14ac:dyDescent="0.3">
      <c r="B468">
        <v>3290</v>
      </c>
      <c r="C468" t="s">
        <v>258</v>
      </c>
      <c r="D468" t="s">
        <v>26</v>
      </c>
      <c r="E468" t="s">
        <v>147</v>
      </c>
      <c r="G468" s="1">
        <v>45663</v>
      </c>
      <c r="H468" s="1">
        <v>45688</v>
      </c>
      <c r="I468" s="2">
        <v>0</v>
      </c>
      <c r="J468" s="1">
        <v>45666</v>
      </c>
      <c r="K468">
        <v>2025</v>
      </c>
      <c r="L468" t="s">
        <v>257</v>
      </c>
    </row>
    <row r="469" spans="2:12" x14ac:dyDescent="0.3">
      <c r="B469">
        <v>3290</v>
      </c>
      <c r="C469" t="s">
        <v>258</v>
      </c>
      <c r="D469" t="s">
        <v>26</v>
      </c>
      <c r="E469" t="s">
        <v>147</v>
      </c>
      <c r="G469" s="1">
        <v>45663</v>
      </c>
      <c r="H469" s="1">
        <v>45688</v>
      </c>
      <c r="I469" s="2">
        <v>0</v>
      </c>
      <c r="J469" s="1">
        <v>45667</v>
      </c>
      <c r="K469">
        <v>2025</v>
      </c>
      <c r="L469" t="s">
        <v>257</v>
      </c>
    </row>
    <row r="470" spans="2:12" x14ac:dyDescent="0.3">
      <c r="B470">
        <v>3290</v>
      </c>
      <c r="C470" t="s">
        <v>258</v>
      </c>
      <c r="D470" t="s">
        <v>26</v>
      </c>
      <c r="E470" t="s">
        <v>147</v>
      </c>
      <c r="G470" s="1">
        <v>45663</v>
      </c>
      <c r="H470" s="1">
        <v>45688</v>
      </c>
      <c r="I470" s="2">
        <v>0</v>
      </c>
      <c r="J470" s="1">
        <v>45668</v>
      </c>
      <c r="K470">
        <v>2025</v>
      </c>
      <c r="L470" t="s">
        <v>257</v>
      </c>
    </row>
    <row r="471" spans="2:12" x14ac:dyDescent="0.3">
      <c r="B471">
        <v>3290</v>
      </c>
      <c r="C471" t="s">
        <v>258</v>
      </c>
      <c r="D471" t="s">
        <v>26</v>
      </c>
      <c r="E471" t="s">
        <v>147</v>
      </c>
      <c r="G471" s="1">
        <v>45663</v>
      </c>
      <c r="H471" s="1">
        <v>45688</v>
      </c>
      <c r="I471" s="2">
        <v>0</v>
      </c>
      <c r="J471" s="1">
        <v>45669</v>
      </c>
      <c r="K471">
        <v>2025</v>
      </c>
      <c r="L471" t="s">
        <v>257</v>
      </c>
    </row>
    <row r="472" spans="2:12" x14ac:dyDescent="0.3">
      <c r="B472">
        <v>3290</v>
      </c>
      <c r="C472" t="s">
        <v>258</v>
      </c>
      <c r="D472" t="s">
        <v>26</v>
      </c>
      <c r="E472" t="s">
        <v>147</v>
      </c>
      <c r="G472" s="1">
        <v>45663</v>
      </c>
      <c r="H472" s="1">
        <v>45688</v>
      </c>
      <c r="I472" s="2">
        <v>0</v>
      </c>
      <c r="J472" s="1">
        <v>45670</v>
      </c>
      <c r="K472">
        <v>2025</v>
      </c>
      <c r="L472" t="s">
        <v>257</v>
      </c>
    </row>
    <row r="473" spans="2:12" x14ac:dyDescent="0.3">
      <c r="B473">
        <v>3290</v>
      </c>
      <c r="C473" t="s">
        <v>258</v>
      </c>
      <c r="D473" t="s">
        <v>26</v>
      </c>
      <c r="E473" t="s">
        <v>147</v>
      </c>
      <c r="G473" s="1">
        <v>45663</v>
      </c>
      <c r="H473" s="1">
        <v>45688</v>
      </c>
      <c r="I473" s="2">
        <v>0</v>
      </c>
      <c r="J473" s="1">
        <v>45671</v>
      </c>
      <c r="K473">
        <v>2025</v>
      </c>
      <c r="L473" t="s">
        <v>257</v>
      </c>
    </row>
    <row r="474" spans="2:12" x14ac:dyDescent="0.3">
      <c r="B474">
        <v>3290</v>
      </c>
      <c r="C474" t="s">
        <v>258</v>
      </c>
      <c r="D474" t="s">
        <v>26</v>
      </c>
      <c r="E474" t="s">
        <v>147</v>
      </c>
      <c r="G474" s="1">
        <v>45663</v>
      </c>
      <c r="H474" s="1">
        <v>45688</v>
      </c>
      <c r="I474" s="2">
        <v>0</v>
      </c>
      <c r="J474" s="1">
        <v>45672</v>
      </c>
      <c r="K474">
        <v>2025</v>
      </c>
      <c r="L474" t="s">
        <v>257</v>
      </c>
    </row>
    <row r="475" spans="2:12" x14ac:dyDescent="0.3">
      <c r="B475">
        <v>3290</v>
      </c>
      <c r="C475" t="s">
        <v>258</v>
      </c>
      <c r="D475" t="s">
        <v>26</v>
      </c>
      <c r="E475" t="s">
        <v>147</v>
      </c>
      <c r="G475" s="1">
        <v>45663</v>
      </c>
      <c r="H475" s="1">
        <v>45688</v>
      </c>
      <c r="I475" s="2">
        <v>0</v>
      </c>
      <c r="J475" s="1">
        <v>45673</v>
      </c>
      <c r="K475">
        <v>2025</v>
      </c>
      <c r="L475" t="s">
        <v>257</v>
      </c>
    </row>
    <row r="476" spans="2:12" x14ac:dyDescent="0.3">
      <c r="B476">
        <v>3290</v>
      </c>
      <c r="C476" t="s">
        <v>258</v>
      </c>
      <c r="D476" t="s">
        <v>26</v>
      </c>
      <c r="E476" t="s">
        <v>147</v>
      </c>
      <c r="G476" s="1">
        <v>45663</v>
      </c>
      <c r="H476" s="1">
        <v>45688</v>
      </c>
      <c r="I476" s="2">
        <v>0</v>
      </c>
      <c r="J476" s="1">
        <v>45674</v>
      </c>
      <c r="K476">
        <v>2025</v>
      </c>
      <c r="L476" t="s">
        <v>257</v>
      </c>
    </row>
    <row r="477" spans="2:12" x14ac:dyDescent="0.3">
      <c r="B477">
        <v>3290</v>
      </c>
      <c r="C477" t="s">
        <v>258</v>
      </c>
      <c r="D477" t="s">
        <v>26</v>
      </c>
      <c r="E477" t="s">
        <v>147</v>
      </c>
      <c r="G477" s="1">
        <v>45663</v>
      </c>
      <c r="H477" s="1">
        <v>45688</v>
      </c>
      <c r="I477" s="2">
        <v>0</v>
      </c>
      <c r="J477" s="1">
        <v>45675</v>
      </c>
      <c r="K477">
        <v>2025</v>
      </c>
      <c r="L477" t="s">
        <v>257</v>
      </c>
    </row>
    <row r="478" spans="2:12" x14ac:dyDescent="0.3">
      <c r="B478">
        <v>3290</v>
      </c>
      <c r="C478" t="s">
        <v>258</v>
      </c>
      <c r="D478" t="s">
        <v>26</v>
      </c>
      <c r="E478" t="s">
        <v>147</v>
      </c>
      <c r="G478" s="1">
        <v>45663</v>
      </c>
      <c r="H478" s="1">
        <v>45688</v>
      </c>
      <c r="I478" s="2">
        <v>0</v>
      </c>
      <c r="J478" s="1">
        <v>45676</v>
      </c>
      <c r="K478">
        <v>2025</v>
      </c>
      <c r="L478" t="s">
        <v>257</v>
      </c>
    </row>
    <row r="479" spans="2:12" x14ac:dyDescent="0.3">
      <c r="B479">
        <v>3290</v>
      </c>
      <c r="C479" t="s">
        <v>258</v>
      </c>
      <c r="D479" t="s">
        <v>26</v>
      </c>
      <c r="E479" t="s">
        <v>147</v>
      </c>
      <c r="G479" s="1">
        <v>45663</v>
      </c>
      <c r="H479" s="1">
        <v>45688</v>
      </c>
      <c r="I479" s="2">
        <v>0</v>
      </c>
      <c r="J479" s="1">
        <v>45677</v>
      </c>
      <c r="K479">
        <v>2025</v>
      </c>
      <c r="L479" t="s">
        <v>257</v>
      </c>
    </row>
    <row r="480" spans="2:12" x14ac:dyDescent="0.3">
      <c r="B480">
        <v>3290</v>
      </c>
      <c r="C480" t="s">
        <v>258</v>
      </c>
      <c r="D480" t="s">
        <v>26</v>
      </c>
      <c r="E480" t="s">
        <v>147</v>
      </c>
      <c r="G480" s="1">
        <v>45663</v>
      </c>
      <c r="H480" s="1">
        <v>45688</v>
      </c>
      <c r="I480" s="2">
        <v>0</v>
      </c>
      <c r="J480" s="1">
        <v>45678</v>
      </c>
      <c r="K480">
        <v>2025</v>
      </c>
      <c r="L480" t="s">
        <v>257</v>
      </c>
    </row>
    <row r="481" spans="2:12" x14ac:dyDescent="0.3">
      <c r="B481">
        <v>3290</v>
      </c>
      <c r="C481" t="s">
        <v>258</v>
      </c>
      <c r="D481" t="s">
        <v>26</v>
      </c>
      <c r="E481" t="s">
        <v>147</v>
      </c>
      <c r="G481" s="1">
        <v>45663</v>
      </c>
      <c r="H481" s="1">
        <v>45688</v>
      </c>
      <c r="I481" s="2">
        <v>0</v>
      </c>
      <c r="J481" s="1">
        <v>45679</v>
      </c>
      <c r="K481">
        <v>2025</v>
      </c>
      <c r="L481" t="s">
        <v>257</v>
      </c>
    </row>
    <row r="482" spans="2:12" x14ac:dyDescent="0.3">
      <c r="B482">
        <v>3290</v>
      </c>
      <c r="C482" t="s">
        <v>258</v>
      </c>
      <c r="D482" t="s">
        <v>26</v>
      </c>
      <c r="E482" t="s">
        <v>147</v>
      </c>
      <c r="G482" s="1">
        <v>45663</v>
      </c>
      <c r="H482" s="1">
        <v>45688</v>
      </c>
      <c r="I482" s="2">
        <v>0</v>
      </c>
      <c r="J482" s="1">
        <v>45680</v>
      </c>
      <c r="K482">
        <v>2025</v>
      </c>
      <c r="L482" t="s">
        <v>257</v>
      </c>
    </row>
    <row r="483" spans="2:12" x14ac:dyDescent="0.3">
      <c r="B483">
        <v>3290</v>
      </c>
      <c r="C483" t="s">
        <v>258</v>
      </c>
      <c r="D483" t="s">
        <v>26</v>
      </c>
      <c r="E483" t="s">
        <v>147</v>
      </c>
      <c r="G483" s="1">
        <v>45663</v>
      </c>
      <c r="H483" s="1">
        <v>45688</v>
      </c>
      <c r="I483" s="2">
        <v>0</v>
      </c>
      <c r="J483" s="1">
        <v>45681</v>
      </c>
      <c r="K483">
        <v>2025</v>
      </c>
      <c r="L483" t="s">
        <v>257</v>
      </c>
    </row>
    <row r="484" spans="2:12" x14ac:dyDescent="0.3">
      <c r="B484">
        <v>3290</v>
      </c>
      <c r="C484" t="s">
        <v>258</v>
      </c>
      <c r="D484" t="s">
        <v>26</v>
      </c>
      <c r="E484" t="s">
        <v>147</v>
      </c>
      <c r="G484" s="1">
        <v>45663</v>
      </c>
      <c r="H484" s="1">
        <v>45688</v>
      </c>
      <c r="I484" s="2">
        <v>0</v>
      </c>
      <c r="J484" s="1">
        <v>45682</v>
      </c>
      <c r="K484">
        <v>2025</v>
      </c>
      <c r="L484" t="s">
        <v>257</v>
      </c>
    </row>
    <row r="485" spans="2:12" x14ac:dyDescent="0.3">
      <c r="B485">
        <v>3290</v>
      </c>
      <c r="C485" t="s">
        <v>258</v>
      </c>
      <c r="D485" t="s">
        <v>26</v>
      </c>
      <c r="E485" t="s">
        <v>147</v>
      </c>
      <c r="G485" s="1">
        <v>45663</v>
      </c>
      <c r="H485" s="1">
        <v>45688</v>
      </c>
      <c r="I485" s="2">
        <v>0</v>
      </c>
      <c r="J485" s="1">
        <v>45683</v>
      </c>
      <c r="K485">
        <v>2025</v>
      </c>
      <c r="L485" t="s">
        <v>257</v>
      </c>
    </row>
    <row r="486" spans="2:12" x14ac:dyDescent="0.3">
      <c r="B486">
        <v>3290</v>
      </c>
      <c r="C486" t="s">
        <v>258</v>
      </c>
      <c r="D486" t="s">
        <v>26</v>
      </c>
      <c r="E486" t="s">
        <v>147</v>
      </c>
      <c r="G486" s="1">
        <v>45663</v>
      </c>
      <c r="H486" s="1">
        <v>45688</v>
      </c>
      <c r="I486" s="2">
        <v>0</v>
      </c>
      <c r="J486" s="1">
        <v>45684</v>
      </c>
      <c r="K486">
        <v>2025</v>
      </c>
      <c r="L486" t="s">
        <v>257</v>
      </c>
    </row>
    <row r="487" spans="2:12" x14ac:dyDescent="0.3">
      <c r="B487">
        <v>3290</v>
      </c>
      <c r="C487" t="s">
        <v>258</v>
      </c>
      <c r="D487" t="s">
        <v>26</v>
      </c>
      <c r="E487" t="s">
        <v>147</v>
      </c>
      <c r="G487" s="1">
        <v>45663</v>
      </c>
      <c r="H487" s="1">
        <v>45688</v>
      </c>
      <c r="I487" s="2">
        <v>0</v>
      </c>
      <c r="J487" s="1">
        <v>45685</v>
      </c>
      <c r="K487">
        <v>2025</v>
      </c>
      <c r="L487" t="s">
        <v>257</v>
      </c>
    </row>
    <row r="488" spans="2:12" x14ac:dyDescent="0.3">
      <c r="B488">
        <v>3290</v>
      </c>
      <c r="C488" t="s">
        <v>258</v>
      </c>
      <c r="D488" t="s">
        <v>26</v>
      </c>
      <c r="E488" t="s">
        <v>147</v>
      </c>
      <c r="G488" s="1">
        <v>45663</v>
      </c>
      <c r="H488" s="1">
        <v>45688</v>
      </c>
      <c r="I488" s="2">
        <v>0</v>
      </c>
      <c r="J488" s="1">
        <v>45686</v>
      </c>
      <c r="K488">
        <v>2025</v>
      </c>
      <c r="L488" t="s">
        <v>257</v>
      </c>
    </row>
    <row r="489" spans="2:12" x14ac:dyDescent="0.3">
      <c r="B489">
        <v>3290</v>
      </c>
      <c r="C489" t="s">
        <v>258</v>
      </c>
      <c r="D489" t="s">
        <v>26</v>
      </c>
      <c r="E489" t="s">
        <v>147</v>
      </c>
      <c r="G489" s="1">
        <v>45663</v>
      </c>
      <c r="H489" s="1">
        <v>45688</v>
      </c>
      <c r="I489" s="2">
        <v>0</v>
      </c>
      <c r="J489" s="1">
        <v>45687</v>
      </c>
      <c r="K489">
        <v>2025</v>
      </c>
      <c r="L489" t="s">
        <v>257</v>
      </c>
    </row>
    <row r="490" spans="2:12" x14ac:dyDescent="0.3">
      <c r="B490">
        <v>3290</v>
      </c>
      <c r="C490" t="s">
        <v>258</v>
      </c>
      <c r="D490" t="s">
        <v>26</v>
      </c>
      <c r="E490" t="s">
        <v>147</v>
      </c>
      <c r="G490" s="1">
        <v>45663</v>
      </c>
      <c r="H490" s="1">
        <v>45688</v>
      </c>
      <c r="I490" s="2">
        <v>0</v>
      </c>
      <c r="J490" s="1">
        <v>45688</v>
      </c>
      <c r="K490">
        <v>2025</v>
      </c>
      <c r="L490" t="s">
        <v>257</v>
      </c>
    </row>
    <row r="491" spans="2:12" x14ac:dyDescent="0.3">
      <c r="B491">
        <v>3291</v>
      </c>
      <c r="C491" t="s">
        <v>258</v>
      </c>
      <c r="D491" t="s">
        <v>258</v>
      </c>
      <c r="E491" t="s">
        <v>258</v>
      </c>
      <c r="G491" s="1">
        <v>45669</v>
      </c>
      <c r="H491" s="1">
        <v>45688</v>
      </c>
      <c r="I491" s="2">
        <v>0</v>
      </c>
      <c r="J491" s="1">
        <v>45669</v>
      </c>
      <c r="K491">
        <v>2025</v>
      </c>
      <c r="L491" t="s">
        <v>257</v>
      </c>
    </row>
    <row r="492" spans="2:12" x14ac:dyDescent="0.3">
      <c r="B492">
        <v>3291</v>
      </c>
      <c r="C492" t="s">
        <v>258</v>
      </c>
      <c r="D492" t="s">
        <v>258</v>
      </c>
      <c r="E492" t="s">
        <v>258</v>
      </c>
      <c r="G492" s="1">
        <v>45669</v>
      </c>
      <c r="H492" s="1">
        <v>45688</v>
      </c>
      <c r="I492" s="2">
        <v>0</v>
      </c>
      <c r="J492" s="1">
        <v>45670</v>
      </c>
      <c r="K492">
        <v>2025</v>
      </c>
      <c r="L492" t="s">
        <v>257</v>
      </c>
    </row>
    <row r="493" spans="2:12" x14ac:dyDescent="0.3">
      <c r="B493">
        <v>3291</v>
      </c>
      <c r="C493" t="s">
        <v>258</v>
      </c>
      <c r="D493" t="s">
        <v>258</v>
      </c>
      <c r="E493" t="s">
        <v>258</v>
      </c>
      <c r="G493" s="1">
        <v>45669</v>
      </c>
      <c r="H493" s="1">
        <v>45688</v>
      </c>
      <c r="I493" s="2">
        <v>0</v>
      </c>
      <c r="J493" s="1">
        <v>45671</v>
      </c>
      <c r="K493">
        <v>2025</v>
      </c>
      <c r="L493" t="s">
        <v>257</v>
      </c>
    </row>
    <row r="494" spans="2:12" x14ac:dyDescent="0.3">
      <c r="B494">
        <v>3291</v>
      </c>
      <c r="C494" t="s">
        <v>258</v>
      </c>
      <c r="D494" t="s">
        <v>258</v>
      </c>
      <c r="E494" t="s">
        <v>258</v>
      </c>
      <c r="G494" s="1">
        <v>45669</v>
      </c>
      <c r="H494" s="1">
        <v>45688</v>
      </c>
      <c r="I494" s="2">
        <v>0</v>
      </c>
      <c r="J494" s="1">
        <v>45672</v>
      </c>
      <c r="K494">
        <v>2025</v>
      </c>
      <c r="L494" t="s">
        <v>257</v>
      </c>
    </row>
    <row r="495" spans="2:12" x14ac:dyDescent="0.3">
      <c r="B495">
        <v>3291</v>
      </c>
      <c r="C495" t="s">
        <v>258</v>
      </c>
      <c r="D495" t="s">
        <v>258</v>
      </c>
      <c r="E495" t="s">
        <v>258</v>
      </c>
      <c r="G495" s="1">
        <v>45669</v>
      </c>
      <c r="H495" s="1">
        <v>45688</v>
      </c>
      <c r="I495" s="2">
        <v>0</v>
      </c>
      <c r="J495" s="1">
        <v>45673</v>
      </c>
      <c r="K495">
        <v>2025</v>
      </c>
      <c r="L495" t="s">
        <v>257</v>
      </c>
    </row>
    <row r="496" spans="2:12" x14ac:dyDescent="0.3">
      <c r="B496">
        <v>3291</v>
      </c>
      <c r="C496" t="s">
        <v>258</v>
      </c>
      <c r="D496" t="s">
        <v>258</v>
      </c>
      <c r="E496" t="s">
        <v>258</v>
      </c>
      <c r="G496" s="1">
        <v>45669</v>
      </c>
      <c r="H496" s="1">
        <v>45688</v>
      </c>
      <c r="I496" s="2">
        <v>0</v>
      </c>
      <c r="J496" s="1">
        <v>45674</v>
      </c>
      <c r="K496">
        <v>2025</v>
      </c>
      <c r="L496" t="s">
        <v>257</v>
      </c>
    </row>
    <row r="497" spans="2:12" x14ac:dyDescent="0.3">
      <c r="B497">
        <v>3291</v>
      </c>
      <c r="C497" t="s">
        <v>258</v>
      </c>
      <c r="D497" t="s">
        <v>258</v>
      </c>
      <c r="E497" t="s">
        <v>258</v>
      </c>
      <c r="G497" s="1">
        <v>45669</v>
      </c>
      <c r="H497" s="1">
        <v>45688</v>
      </c>
      <c r="I497" s="2">
        <v>0</v>
      </c>
      <c r="J497" s="1">
        <v>45675</v>
      </c>
      <c r="K497">
        <v>2025</v>
      </c>
      <c r="L497" t="s">
        <v>257</v>
      </c>
    </row>
    <row r="498" spans="2:12" x14ac:dyDescent="0.3">
      <c r="B498">
        <v>3291</v>
      </c>
      <c r="C498" t="s">
        <v>258</v>
      </c>
      <c r="D498" t="s">
        <v>258</v>
      </c>
      <c r="E498" t="s">
        <v>258</v>
      </c>
      <c r="G498" s="1">
        <v>45669</v>
      </c>
      <c r="H498" s="1">
        <v>45688</v>
      </c>
      <c r="I498" s="2">
        <v>0</v>
      </c>
      <c r="J498" s="1">
        <v>45676</v>
      </c>
      <c r="K498">
        <v>2025</v>
      </c>
      <c r="L498" t="s">
        <v>257</v>
      </c>
    </row>
    <row r="499" spans="2:12" x14ac:dyDescent="0.3">
      <c r="B499">
        <v>3291</v>
      </c>
      <c r="C499" t="s">
        <v>258</v>
      </c>
      <c r="D499" t="s">
        <v>258</v>
      </c>
      <c r="E499" t="s">
        <v>258</v>
      </c>
      <c r="G499" s="1">
        <v>45669</v>
      </c>
      <c r="H499" s="1">
        <v>45688</v>
      </c>
      <c r="I499" s="2">
        <v>0</v>
      </c>
      <c r="J499" s="1">
        <v>45677</v>
      </c>
      <c r="K499">
        <v>2025</v>
      </c>
      <c r="L499" t="s">
        <v>257</v>
      </c>
    </row>
    <row r="500" spans="2:12" x14ac:dyDescent="0.3">
      <c r="B500">
        <v>3291</v>
      </c>
      <c r="C500" t="s">
        <v>258</v>
      </c>
      <c r="D500" t="s">
        <v>258</v>
      </c>
      <c r="E500" t="s">
        <v>258</v>
      </c>
      <c r="G500" s="1">
        <v>45669</v>
      </c>
      <c r="H500" s="1">
        <v>45688</v>
      </c>
      <c r="I500" s="2">
        <v>0</v>
      </c>
      <c r="J500" s="1">
        <v>45678</v>
      </c>
      <c r="K500">
        <v>2025</v>
      </c>
      <c r="L500" t="s">
        <v>257</v>
      </c>
    </row>
    <row r="501" spans="2:12" x14ac:dyDescent="0.3">
      <c r="B501">
        <v>3291</v>
      </c>
      <c r="C501" t="s">
        <v>258</v>
      </c>
      <c r="D501" t="s">
        <v>258</v>
      </c>
      <c r="E501" t="s">
        <v>258</v>
      </c>
      <c r="G501" s="1">
        <v>45669</v>
      </c>
      <c r="H501" s="1">
        <v>45688</v>
      </c>
      <c r="I501" s="2">
        <v>0</v>
      </c>
      <c r="J501" s="1">
        <v>45679</v>
      </c>
      <c r="K501">
        <v>2025</v>
      </c>
      <c r="L501" t="s">
        <v>257</v>
      </c>
    </row>
    <row r="502" spans="2:12" x14ac:dyDescent="0.3">
      <c r="B502">
        <v>3291</v>
      </c>
      <c r="C502" t="s">
        <v>258</v>
      </c>
      <c r="D502" t="s">
        <v>258</v>
      </c>
      <c r="E502" t="s">
        <v>258</v>
      </c>
      <c r="G502" s="1">
        <v>45669</v>
      </c>
      <c r="H502" s="1">
        <v>45688</v>
      </c>
      <c r="I502" s="2">
        <v>0</v>
      </c>
      <c r="J502" s="1">
        <v>45680</v>
      </c>
      <c r="K502">
        <v>2025</v>
      </c>
      <c r="L502" t="s">
        <v>257</v>
      </c>
    </row>
    <row r="503" spans="2:12" x14ac:dyDescent="0.3">
      <c r="B503">
        <v>3291</v>
      </c>
      <c r="C503" t="s">
        <v>258</v>
      </c>
      <c r="D503" t="s">
        <v>258</v>
      </c>
      <c r="E503" t="s">
        <v>258</v>
      </c>
      <c r="G503" s="1">
        <v>45669</v>
      </c>
      <c r="H503" s="1">
        <v>45688</v>
      </c>
      <c r="I503" s="2">
        <v>0</v>
      </c>
      <c r="J503" s="1">
        <v>45681</v>
      </c>
      <c r="K503">
        <v>2025</v>
      </c>
      <c r="L503" t="s">
        <v>257</v>
      </c>
    </row>
    <row r="504" spans="2:12" x14ac:dyDescent="0.3">
      <c r="B504">
        <v>3291</v>
      </c>
      <c r="C504" t="s">
        <v>258</v>
      </c>
      <c r="D504" t="s">
        <v>258</v>
      </c>
      <c r="E504" t="s">
        <v>258</v>
      </c>
      <c r="G504" s="1">
        <v>45669</v>
      </c>
      <c r="H504" s="1">
        <v>45688</v>
      </c>
      <c r="I504" s="2">
        <v>0</v>
      </c>
      <c r="J504" s="1">
        <v>45682</v>
      </c>
      <c r="K504">
        <v>2025</v>
      </c>
      <c r="L504" t="s">
        <v>257</v>
      </c>
    </row>
    <row r="505" spans="2:12" x14ac:dyDescent="0.3">
      <c r="B505">
        <v>3291</v>
      </c>
      <c r="C505" t="s">
        <v>258</v>
      </c>
      <c r="D505" t="s">
        <v>258</v>
      </c>
      <c r="E505" t="s">
        <v>258</v>
      </c>
      <c r="G505" s="1">
        <v>45669</v>
      </c>
      <c r="H505" s="1">
        <v>45688</v>
      </c>
      <c r="I505" s="2">
        <v>0</v>
      </c>
      <c r="J505" s="1">
        <v>45683</v>
      </c>
      <c r="K505">
        <v>2025</v>
      </c>
      <c r="L505" t="s">
        <v>257</v>
      </c>
    </row>
    <row r="506" spans="2:12" x14ac:dyDescent="0.3">
      <c r="B506">
        <v>3291</v>
      </c>
      <c r="C506" t="s">
        <v>258</v>
      </c>
      <c r="D506" t="s">
        <v>258</v>
      </c>
      <c r="E506" t="s">
        <v>258</v>
      </c>
      <c r="G506" s="1">
        <v>45669</v>
      </c>
      <c r="H506" s="1">
        <v>45688</v>
      </c>
      <c r="I506" s="2">
        <v>0</v>
      </c>
      <c r="J506" s="1">
        <v>45684</v>
      </c>
      <c r="K506">
        <v>2025</v>
      </c>
      <c r="L506" t="s">
        <v>257</v>
      </c>
    </row>
    <row r="507" spans="2:12" x14ac:dyDescent="0.3">
      <c r="B507">
        <v>3291</v>
      </c>
      <c r="C507" t="s">
        <v>258</v>
      </c>
      <c r="D507" t="s">
        <v>258</v>
      </c>
      <c r="E507" t="s">
        <v>258</v>
      </c>
      <c r="G507" s="1">
        <v>45669</v>
      </c>
      <c r="H507" s="1">
        <v>45688</v>
      </c>
      <c r="I507" s="2">
        <v>0</v>
      </c>
      <c r="J507" s="1">
        <v>45685</v>
      </c>
      <c r="K507">
        <v>2025</v>
      </c>
      <c r="L507" t="s">
        <v>257</v>
      </c>
    </row>
    <row r="508" spans="2:12" x14ac:dyDescent="0.3">
      <c r="B508">
        <v>3291</v>
      </c>
      <c r="C508" t="s">
        <v>258</v>
      </c>
      <c r="D508" t="s">
        <v>258</v>
      </c>
      <c r="E508" t="s">
        <v>258</v>
      </c>
      <c r="G508" s="1">
        <v>45669</v>
      </c>
      <c r="H508" s="1">
        <v>45688</v>
      </c>
      <c r="I508" s="2">
        <v>0</v>
      </c>
      <c r="J508" s="1">
        <v>45686</v>
      </c>
      <c r="K508">
        <v>2025</v>
      </c>
      <c r="L508" t="s">
        <v>257</v>
      </c>
    </row>
    <row r="509" spans="2:12" x14ac:dyDescent="0.3">
      <c r="B509">
        <v>3291</v>
      </c>
      <c r="C509" t="s">
        <v>258</v>
      </c>
      <c r="D509" t="s">
        <v>258</v>
      </c>
      <c r="E509" t="s">
        <v>258</v>
      </c>
      <c r="G509" s="1">
        <v>45669</v>
      </c>
      <c r="H509" s="1">
        <v>45688</v>
      </c>
      <c r="I509" s="2">
        <v>0</v>
      </c>
      <c r="J509" s="1">
        <v>45687</v>
      </c>
      <c r="K509">
        <v>2025</v>
      </c>
      <c r="L509" t="s">
        <v>257</v>
      </c>
    </row>
    <row r="510" spans="2:12" x14ac:dyDescent="0.3">
      <c r="B510">
        <v>3291</v>
      </c>
      <c r="C510" t="s">
        <v>258</v>
      </c>
      <c r="D510" t="s">
        <v>258</v>
      </c>
      <c r="E510" t="s">
        <v>258</v>
      </c>
      <c r="G510" s="1">
        <v>45669</v>
      </c>
      <c r="H510" s="1">
        <v>45688</v>
      </c>
      <c r="I510" s="2">
        <v>0</v>
      </c>
      <c r="J510" s="1">
        <v>45688</v>
      </c>
      <c r="K510">
        <v>2025</v>
      </c>
      <c r="L510" t="s">
        <v>257</v>
      </c>
    </row>
    <row r="511" spans="2:12" x14ac:dyDescent="0.3">
      <c r="B511">
        <v>3292</v>
      </c>
      <c r="C511" t="s">
        <v>260</v>
      </c>
      <c r="D511" t="s">
        <v>34</v>
      </c>
      <c r="E511" t="s">
        <v>104</v>
      </c>
      <c r="G511" s="1">
        <v>45664</v>
      </c>
      <c r="H511" s="1">
        <v>45688</v>
      </c>
      <c r="I511" s="2">
        <v>0</v>
      </c>
      <c r="J511" s="1">
        <v>45664</v>
      </c>
      <c r="K511">
        <v>2025</v>
      </c>
      <c r="L511" t="s">
        <v>257</v>
      </c>
    </row>
    <row r="512" spans="2:12" x14ac:dyDescent="0.3">
      <c r="B512">
        <v>3292</v>
      </c>
      <c r="C512" t="s">
        <v>260</v>
      </c>
      <c r="D512" t="s">
        <v>34</v>
      </c>
      <c r="E512" t="s">
        <v>104</v>
      </c>
      <c r="G512" s="1">
        <v>45664</v>
      </c>
      <c r="H512" s="1">
        <v>45688</v>
      </c>
      <c r="I512" s="2">
        <v>0</v>
      </c>
      <c r="J512" s="1">
        <v>45665</v>
      </c>
      <c r="K512">
        <v>2025</v>
      </c>
      <c r="L512" t="s">
        <v>257</v>
      </c>
    </row>
    <row r="513" spans="2:12" x14ac:dyDescent="0.3">
      <c r="B513">
        <v>3292</v>
      </c>
      <c r="C513" t="s">
        <v>260</v>
      </c>
      <c r="D513" t="s">
        <v>34</v>
      </c>
      <c r="E513" t="s">
        <v>104</v>
      </c>
      <c r="G513" s="1">
        <v>45664</v>
      </c>
      <c r="H513" s="1">
        <v>45688</v>
      </c>
      <c r="I513" s="2">
        <v>0</v>
      </c>
      <c r="J513" s="1">
        <v>45666</v>
      </c>
      <c r="K513">
        <v>2025</v>
      </c>
      <c r="L513" t="s">
        <v>257</v>
      </c>
    </row>
    <row r="514" spans="2:12" x14ac:dyDescent="0.3">
      <c r="B514">
        <v>3292</v>
      </c>
      <c r="C514" t="s">
        <v>260</v>
      </c>
      <c r="D514" t="s">
        <v>34</v>
      </c>
      <c r="E514" t="s">
        <v>104</v>
      </c>
      <c r="G514" s="1">
        <v>45664</v>
      </c>
      <c r="H514" s="1">
        <v>45688</v>
      </c>
      <c r="I514" s="2">
        <v>0</v>
      </c>
      <c r="J514" s="1">
        <v>45667</v>
      </c>
      <c r="K514">
        <v>2025</v>
      </c>
      <c r="L514" t="s">
        <v>257</v>
      </c>
    </row>
    <row r="515" spans="2:12" x14ac:dyDescent="0.3">
      <c r="B515">
        <v>3292</v>
      </c>
      <c r="C515" t="s">
        <v>260</v>
      </c>
      <c r="D515" t="s">
        <v>34</v>
      </c>
      <c r="E515" t="s">
        <v>104</v>
      </c>
      <c r="G515" s="1">
        <v>45664</v>
      </c>
      <c r="H515" s="1">
        <v>45688</v>
      </c>
      <c r="I515" s="2">
        <v>0</v>
      </c>
      <c r="J515" s="1">
        <v>45668</v>
      </c>
      <c r="K515">
        <v>2025</v>
      </c>
      <c r="L515" t="s">
        <v>257</v>
      </c>
    </row>
    <row r="516" spans="2:12" x14ac:dyDescent="0.3">
      <c r="B516">
        <v>3292</v>
      </c>
      <c r="C516" t="s">
        <v>260</v>
      </c>
      <c r="D516" t="s">
        <v>34</v>
      </c>
      <c r="E516" t="s">
        <v>104</v>
      </c>
      <c r="G516" s="1">
        <v>45664</v>
      </c>
      <c r="H516" s="1">
        <v>45688</v>
      </c>
      <c r="I516" s="2">
        <v>0</v>
      </c>
      <c r="J516" s="1">
        <v>45669</v>
      </c>
      <c r="K516">
        <v>2025</v>
      </c>
      <c r="L516" t="s">
        <v>257</v>
      </c>
    </row>
    <row r="517" spans="2:12" x14ac:dyDescent="0.3">
      <c r="B517">
        <v>3292</v>
      </c>
      <c r="C517" t="s">
        <v>260</v>
      </c>
      <c r="D517" t="s">
        <v>34</v>
      </c>
      <c r="E517" t="s">
        <v>104</v>
      </c>
      <c r="G517" s="1">
        <v>45664</v>
      </c>
      <c r="H517" s="1">
        <v>45688</v>
      </c>
      <c r="I517" s="2">
        <v>0</v>
      </c>
      <c r="J517" s="1">
        <v>45670</v>
      </c>
      <c r="K517">
        <v>2025</v>
      </c>
      <c r="L517" t="s">
        <v>257</v>
      </c>
    </row>
    <row r="518" spans="2:12" x14ac:dyDescent="0.3">
      <c r="B518">
        <v>3292</v>
      </c>
      <c r="C518" t="s">
        <v>260</v>
      </c>
      <c r="D518" t="s">
        <v>34</v>
      </c>
      <c r="E518" t="s">
        <v>104</v>
      </c>
      <c r="G518" s="1">
        <v>45664</v>
      </c>
      <c r="H518" s="1">
        <v>45688</v>
      </c>
      <c r="I518" s="2">
        <v>0</v>
      </c>
      <c r="J518" s="1">
        <v>45671</v>
      </c>
      <c r="K518">
        <v>2025</v>
      </c>
      <c r="L518" t="s">
        <v>257</v>
      </c>
    </row>
    <row r="519" spans="2:12" x14ac:dyDescent="0.3">
      <c r="B519">
        <v>3292</v>
      </c>
      <c r="C519" t="s">
        <v>260</v>
      </c>
      <c r="D519" t="s">
        <v>34</v>
      </c>
      <c r="E519" t="s">
        <v>104</v>
      </c>
      <c r="G519" s="1">
        <v>45664</v>
      </c>
      <c r="H519" s="1">
        <v>45688</v>
      </c>
      <c r="I519" s="2">
        <v>0</v>
      </c>
      <c r="J519" s="1">
        <v>45672</v>
      </c>
      <c r="K519">
        <v>2025</v>
      </c>
      <c r="L519" t="s">
        <v>257</v>
      </c>
    </row>
    <row r="520" spans="2:12" x14ac:dyDescent="0.3">
      <c r="B520">
        <v>3292</v>
      </c>
      <c r="C520" t="s">
        <v>260</v>
      </c>
      <c r="D520" t="s">
        <v>34</v>
      </c>
      <c r="E520" t="s">
        <v>104</v>
      </c>
      <c r="G520" s="1">
        <v>45664</v>
      </c>
      <c r="H520" s="1">
        <v>45688</v>
      </c>
      <c r="I520" s="2">
        <v>0</v>
      </c>
      <c r="J520" s="1">
        <v>45673</v>
      </c>
      <c r="K520">
        <v>2025</v>
      </c>
      <c r="L520" t="s">
        <v>257</v>
      </c>
    </row>
    <row r="521" spans="2:12" x14ac:dyDescent="0.3">
      <c r="B521">
        <v>3292</v>
      </c>
      <c r="C521" t="s">
        <v>260</v>
      </c>
      <c r="D521" t="s">
        <v>34</v>
      </c>
      <c r="E521" t="s">
        <v>104</v>
      </c>
      <c r="G521" s="1">
        <v>45664</v>
      </c>
      <c r="H521" s="1">
        <v>45688</v>
      </c>
      <c r="I521" s="2">
        <v>0</v>
      </c>
      <c r="J521" s="1">
        <v>45674</v>
      </c>
      <c r="K521">
        <v>2025</v>
      </c>
      <c r="L521" t="s">
        <v>257</v>
      </c>
    </row>
    <row r="522" spans="2:12" x14ac:dyDescent="0.3">
      <c r="B522">
        <v>3292</v>
      </c>
      <c r="C522" t="s">
        <v>260</v>
      </c>
      <c r="D522" t="s">
        <v>34</v>
      </c>
      <c r="E522" t="s">
        <v>104</v>
      </c>
      <c r="G522" s="1">
        <v>45664</v>
      </c>
      <c r="H522" s="1">
        <v>45688</v>
      </c>
      <c r="I522" s="2">
        <v>0</v>
      </c>
      <c r="J522" s="1">
        <v>45675</v>
      </c>
      <c r="K522">
        <v>2025</v>
      </c>
      <c r="L522" t="s">
        <v>257</v>
      </c>
    </row>
    <row r="523" spans="2:12" x14ac:dyDescent="0.3">
      <c r="B523">
        <v>3292</v>
      </c>
      <c r="C523" t="s">
        <v>260</v>
      </c>
      <c r="D523" t="s">
        <v>34</v>
      </c>
      <c r="E523" t="s">
        <v>104</v>
      </c>
      <c r="G523" s="1">
        <v>45664</v>
      </c>
      <c r="H523" s="1">
        <v>45688</v>
      </c>
      <c r="I523" s="2">
        <v>0</v>
      </c>
      <c r="J523" s="1">
        <v>45676</v>
      </c>
      <c r="K523">
        <v>2025</v>
      </c>
      <c r="L523" t="s">
        <v>257</v>
      </c>
    </row>
    <row r="524" spans="2:12" x14ac:dyDescent="0.3">
      <c r="B524">
        <v>3292</v>
      </c>
      <c r="C524" t="s">
        <v>260</v>
      </c>
      <c r="D524" t="s">
        <v>34</v>
      </c>
      <c r="E524" t="s">
        <v>104</v>
      </c>
      <c r="G524" s="1">
        <v>45664</v>
      </c>
      <c r="H524" s="1">
        <v>45688</v>
      </c>
      <c r="I524" s="2">
        <v>0</v>
      </c>
      <c r="J524" s="1">
        <v>45677</v>
      </c>
      <c r="K524">
        <v>2025</v>
      </c>
      <c r="L524" t="s">
        <v>257</v>
      </c>
    </row>
    <row r="525" spans="2:12" x14ac:dyDescent="0.3">
      <c r="B525">
        <v>3292</v>
      </c>
      <c r="C525" t="s">
        <v>260</v>
      </c>
      <c r="D525" t="s">
        <v>34</v>
      </c>
      <c r="E525" t="s">
        <v>104</v>
      </c>
      <c r="G525" s="1">
        <v>45664</v>
      </c>
      <c r="H525" s="1">
        <v>45688</v>
      </c>
      <c r="I525" s="2">
        <v>0</v>
      </c>
      <c r="J525" s="1">
        <v>45678</v>
      </c>
      <c r="K525">
        <v>2025</v>
      </c>
      <c r="L525" t="s">
        <v>257</v>
      </c>
    </row>
    <row r="526" spans="2:12" x14ac:dyDescent="0.3">
      <c r="B526">
        <v>3292</v>
      </c>
      <c r="C526" t="s">
        <v>260</v>
      </c>
      <c r="D526" t="s">
        <v>34</v>
      </c>
      <c r="E526" t="s">
        <v>104</v>
      </c>
      <c r="G526" s="1">
        <v>45664</v>
      </c>
      <c r="H526" s="1">
        <v>45688</v>
      </c>
      <c r="I526" s="2">
        <v>0</v>
      </c>
      <c r="J526" s="1">
        <v>45679</v>
      </c>
      <c r="K526">
        <v>2025</v>
      </c>
      <c r="L526" t="s">
        <v>257</v>
      </c>
    </row>
    <row r="527" spans="2:12" x14ac:dyDescent="0.3">
      <c r="B527">
        <v>3292</v>
      </c>
      <c r="C527" t="s">
        <v>260</v>
      </c>
      <c r="D527" t="s">
        <v>34</v>
      </c>
      <c r="E527" t="s">
        <v>104</v>
      </c>
      <c r="G527" s="1">
        <v>45664</v>
      </c>
      <c r="H527" s="1">
        <v>45688</v>
      </c>
      <c r="I527" s="2">
        <v>0</v>
      </c>
      <c r="J527" s="1">
        <v>45680</v>
      </c>
      <c r="K527">
        <v>2025</v>
      </c>
      <c r="L527" t="s">
        <v>257</v>
      </c>
    </row>
    <row r="528" spans="2:12" x14ac:dyDescent="0.3">
      <c r="B528">
        <v>3292</v>
      </c>
      <c r="C528" t="s">
        <v>260</v>
      </c>
      <c r="D528" t="s">
        <v>34</v>
      </c>
      <c r="E528" t="s">
        <v>104</v>
      </c>
      <c r="G528" s="1">
        <v>45664</v>
      </c>
      <c r="H528" s="1">
        <v>45688</v>
      </c>
      <c r="I528" s="2">
        <v>0</v>
      </c>
      <c r="J528" s="1">
        <v>45681</v>
      </c>
      <c r="K528">
        <v>2025</v>
      </c>
      <c r="L528" t="s">
        <v>257</v>
      </c>
    </row>
    <row r="529" spans="2:12" x14ac:dyDescent="0.3">
      <c r="B529">
        <v>3292</v>
      </c>
      <c r="C529" t="s">
        <v>260</v>
      </c>
      <c r="D529" t="s">
        <v>34</v>
      </c>
      <c r="E529" t="s">
        <v>104</v>
      </c>
      <c r="G529" s="1">
        <v>45664</v>
      </c>
      <c r="H529" s="1">
        <v>45688</v>
      </c>
      <c r="I529" s="2">
        <v>0</v>
      </c>
      <c r="J529" s="1">
        <v>45682</v>
      </c>
      <c r="K529">
        <v>2025</v>
      </c>
      <c r="L529" t="s">
        <v>257</v>
      </c>
    </row>
    <row r="530" spans="2:12" x14ac:dyDescent="0.3">
      <c r="B530">
        <v>3292</v>
      </c>
      <c r="C530" t="s">
        <v>260</v>
      </c>
      <c r="D530" t="s">
        <v>34</v>
      </c>
      <c r="E530" t="s">
        <v>104</v>
      </c>
      <c r="G530" s="1">
        <v>45664</v>
      </c>
      <c r="H530" s="1">
        <v>45688</v>
      </c>
      <c r="I530" s="2">
        <v>0</v>
      </c>
      <c r="J530" s="1">
        <v>45683</v>
      </c>
      <c r="K530">
        <v>2025</v>
      </c>
      <c r="L530" t="s">
        <v>257</v>
      </c>
    </row>
    <row r="531" spans="2:12" x14ac:dyDescent="0.3">
      <c r="B531">
        <v>3292</v>
      </c>
      <c r="C531" t="s">
        <v>260</v>
      </c>
      <c r="D531" t="s">
        <v>34</v>
      </c>
      <c r="E531" t="s">
        <v>104</v>
      </c>
      <c r="G531" s="1">
        <v>45664</v>
      </c>
      <c r="H531" s="1">
        <v>45688</v>
      </c>
      <c r="I531" s="2">
        <v>0</v>
      </c>
      <c r="J531" s="1">
        <v>45684</v>
      </c>
      <c r="K531">
        <v>2025</v>
      </c>
      <c r="L531" t="s">
        <v>257</v>
      </c>
    </row>
    <row r="532" spans="2:12" x14ac:dyDescent="0.3">
      <c r="B532">
        <v>3292</v>
      </c>
      <c r="C532" t="s">
        <v>260</v>
      </c>
      <c r="D532" t="s">
        <v>34</v>
      </c>
      <c r="E532" t="s">
        <v>104</v>
      </c>
      <c r="G532" s="1">
        <v>45664</v>
      </c>
      <c r="H532" s="1">
        <v>45688</v>
      </c>
      <c r="I532" s="2">
        <v>0</v>
      </c>
      <c r="J532" s="1">
        <v>45685</v>
      </c>
      <c r="K532">
        <v>2025</v>
      </c>
      <c r="L532" t="s">
        <v>257</v>
      </c>
    </row>
    <row r="533" spans="2:12" x14ac:dyDescent="0.3">
      <c r="B533">
        <v>3292</v>
      </c>
      <c r="C533" t="s">
        <v>260</v>
      </c>
      <c r="D533" t="s">
        <v>34</v>
      </c>
      <c r="E533" t="s">
        <v>104</v>
      </c>
      <c r="G533" s="1">
        <v>45664</v>
      </c>
      <c r="H533" s="1">
        <v>45688</v>
      </c>
      <c r="I533" s="2">
        <v>0</v>
      </c>
      <c r="J533" s="1">
        <v>45686</v>
      </c>
      <c r="K533">
        <v>2025</v>
      </c>
      <c r="L533" t="s">
        <v>257</v>
      </c>
    </row>
    <row r="534" spans="2:12" x14ac:dyDescent="0.3">
      <c r="B534">
        <v>3292</v>
      </c>
      <c r="C534" t="s">
        <v>260</v>
      </c>
      <c r="D534" t="s">
        <v>34</v>
      </c>
      <c r="E534" t="s">
        <v>104</v>
      </c>
      <c r="G534" s="1">
        <v>45664</v>
      </c>
      <c r="H534" s="1">
        <v>45688</v>
      </c>
      <c r="I534" s="2">
        <v>0</v>
      </c>
      <c r="J534" s="1">
        <v>45687</v>
      </c>
      <c r="K534">
        <v>2025</v>
      </c>
      <c r="L534" t="s">
        <v>257</v>
      </c>
    </row>
    <row r="535" spans="2:12" x14ac:dyDescent="0.3">
      <c r="B535">
        <v>3292</v>
      </c>
      <c r="C535" t="s">
        <v>260</v>
      </c>
      <c r="D535" t="s">
        <v>34</v>
      </c>
      <c r="E535" t="s">
        <v>104</v>
      </c>
      <c r="G535" s="1">
        <v>45664</v>
      </c>
      <c r="H535" s="1">
        <v>45688</v>
      </c>
      <c r="I535" s="2">
        <v>0</v>
      </c>
      <c r="J535" s="1">
        <v>45688</v>
      </c>
      <c r="K535">
        <v>2025</v>
      </c>
      <c r="L535" t="s">
        <v>257</v>
      </c>
    </row>
    <row r="536" spans="2:12" x14ac:dyDescent="0.3">
      <c r="B536">
        <v>3293</v>
      </c>
      <c r="C536" t="s">
        <v>260</v>
      </c>
      <c r="D536" t="s">
        <v>34</v>
      </c>
      <c r="E536" t="s">
        <v>100</v>
      </c>
      <c r="G536" s="1">
        <v>45667</v>
      </c>
      <c r="H536" s="1">
        <v>45688</v>
      </c>
      <c r="I536" s="2">
        <v>0</v>
      </c>
      <c r="J536" s="1">
        <v>45667</v>
      </c>
      <c r="K536">
        <v>2025</v>
      </c>
      <c r="L536" t="s">
        <v>257</v>
      </c>
    </row>
    <row r="537" spans="2:12" x14ac:dyDescent="0.3">
      <c r="B537">
        <v>3293</v>
      </c>
      <c r="C537" t="s">
        <v>260</v>
      </c>
      <c r="D537" t="s">
        <v>34</v>
      </c>
      <c r="E537" t="s">
        <v>100</v>
      </c>
      <c r="G537" s="1">
        <v>45667</v>
      </c>
      <c r="H537" s="1">
        <v>45688</v>
      </c>
      <c r="I537" s="2">
        <v>0</v>
      </c>
      <c r="J537" s="1">
        <v>45668</v>
      </c>
      <c r="K537">
        <v>2025</v>
      </c>
      <c r="L537" t="s">
        <v>257</v>
      </c>
    </row>
    <row r="538" spans="2:12" x14ac:dyDescent="0.3">
      <c r="B538">
        <v>3293</v>
      </c>
      <c r="C538" t="s">
        <v>260</v>
      </c>
      <c r="D538" t="s">
        <v>34</v>
      </c>
      <c r="E538" t="s">
        <v>100</v>
      </c>
      <c r="G538" s="1">
        <v>45667</v>
      </c>
      <c r="H538" s="1">
        <v>45688</v>
      </c>
      <c r="I538" s="2">
        <v>0</v>
      </c>
      <c r="J538" s="1">
        <v>45669</v>
      </c>
      <c r="K538">
        <v>2025</v>
      </c>
      <c r="L538" t="s">
        <v>257</v>
      </c>
    </row>
    <row r="539" spans="2:12" x14ac:dyDescent="0.3">
      <c r="B539">
        <v>3293</v>
      </c>
      <c r="C539" t="s">
        <v>260</v>
      </c>
      <c r="D539" t="s">
        <v>34</v>
      </c>
      <c r="E539" t="s">
        <v>100</v>
      </c>
      <c r="G539" s="1">
        <v>45667</v>
      </c>
      <c r="H539" s="1">
        <v>45688</v>
      </c>
      <c r="I539" s="2">
        <v>0</v>
      </c>
      <c r="J539" s="1">
        <v>45670</v>
      </c>
      <c r="K539">
        <v>2025</v>
      </c>
      <c r="L539" t="s">
        <v>257</v>
      </c>
    </row>
    <row r="540" spans="2:12" x14ac:dyDescent="0.3">
      <c r="B540">
        <v>3293</v>
      </c>
      <c r="C540" t="s">
        <v>260</v>
      </c>
      <c r="D540" t="s">
        <v>34</v>
      </c>
      <c r="E540" t="s">
        <v>100</v>
      </c>
      <c r="G540" s="1">
        <v>45667</v>
      </c>
      <c r="H540" s="1">
        <v>45688</v>
      </c>
      <c r="I540" s="2">
        <v>0</v>
      </c>
      <c r="J540" s="1">
        <v>45671</v>
      </c>
      <c r="K540">
        <v>2025</v>
      </c>
      <c r="L540" t="s">
        <v>257</v>
      </c>
    </row>
    <row r="541" spans="2:12" x14ac:dyDescent="0.3">
      <c r="B541">
        <v>3293</v>
      </c>
      <c r="C541" t="s">
        <v>260</v>
      </c>
      <c r="D541" t="s">
        <v>34</v>
      </c>
      <c r="E541" t="s">
        <v>100</v>
      </c>
      <c r="G541" s="1">
        <v>45667</v>
      </c>
      <c r="H541" s="1">
        <v>45688</v>
      </c>
      <c r="I541" s="2">
        <v>0</v>
      </c>
      <c r="J541" s="1">
        <v>45672</v>
      </c>
      <c r="K541">
        <v>2025</v>
      </c>
      <c r="L541" t="s">
        <v>257</v>
      </c>
    </row>
    <row r="542" spans="2:12" x14ac:dyDescent="0.3">
      <c r="B542">
        <v>3293</v>
      </c>
      <c r="C542" t="s">
        <v>260</v>
      </c>
      <c r="D542" t="s">
        <v>34</v>
      </c>
      <c r="E542" t="s">
        <v>100</v>
      </c>
      <c r="G542" s="1">
        <v>45667</v>
      </c>
      <c r="H542" s="1">
        <v>45688</v>
      </c>
      <c r="I542" s="2">
        <v>0</v>
      </c>
      <c r="J542" s="1">
        <v>45673</v>
      </c>
      <c r="K542">
        <v>2025</v>
      </c>
      <c r="L542" t="s">
        <v>257</v>
      </c>
    </row>
    <row r="543" spans="2:12" x14ac:dyDescent="0.3">
      <c r="B543">
        <v>3293</v>
      </c>
      <c r="C543" t="s">
        <v>260</v>
      </c>
      <c r="D543" t="s">
        <v>34</v>
      </c>
      <c r="E543" t="s">
        <v>100</v>
      </c>
      <c r="G543" s="1">
        <v>45667</v>
      </c>
      <c r="H543" s="1">
        <v>45688</v>
      </c>
      <c r="I543" s="2">
        <v>0</v>
      </c>
      <c r="J543" s="1">
        <v>45674</v>
      </c>
      <c r="K543">
        <v>2025</v>
      </c>
      <c r="L543" t="s">
        <v>257</v>
      </c>
    </row>
    <row r="544" spans="2:12" x14ac:dyDescent="0.3">
      <c r="B544">
        <v>3293</v>
      </c>
      <c r="C544" t="s">
        <v>260</v>
      </c>
      <c r="D544" t="s">
        <v>34</v>
      </c>
      <c r="E544" t="s">
        <v>100</v>
      </c>
      <c r="G544" s="1">
        <v>45667</v>
      </c>
      <c r="H544" s="1">
        <v>45688</v>
      </c>
      <c r="I544" s="2">
        <v>0</v>
      </c>
      <c r="J544" s="1">
        <v>45675</v>
      </c>
      <c r="K544">
        <v>2025</v>
      </c>
      <c r="L544" t="s">
        <v>257</v>
      </c>
    </row>
    <row r="545" spans="2:12" x14ac:dyDescent="0.3">
      <c r="B545">
        <v>3293</v>
      </c>
      <c r="C545" t="s">
        <v>260</v>
      </c>
      <c r="D545" t="s">
        <v>34</v>
      </c>
      <c r="E545" t="s">
        <v>100</v>
      </c>
      <c r="G545" s="1">
        <v>45667</v>
      </c>
      <c r="H545" s="1">
        <v>45688</v>
      </c>
      <c r="I545" s="2">
        <v>0</v>
      </c>
      <c r="J545" s="1">
        <v>45676</v>
      </c>
      <c r="K545">
        <v>2025</v>
      </c>
      <c r="L545" t="s">
        <v>257</v>
      </c>
    </row>
    <row r="546" spans="2:12" x14ac:dyDescent="0.3">
      <c r="B546">
        <v>3293</v>
      </c>
      <c r="C546" t="s">
        <v>260</v>
      </c>
      <c r="D546" t="s">
        <v>34</v>
      </c>
      <c r="E546" t="s">
        <v>100</v>
      </c>
      <c r="G546" s="1">
        <v>45667</v>
      </c>
      <c r="H546" s="1">
        <v>45688</v>
      </c>
      <c r="I546" s="2">
        <v>0</v>
      </c>
      <c r="J546" s="1">
        <v>45677</v>
      </c>
      <c r="K546">
        <v>2025</v>
      </c>
      <c r="L546" t="s">
        <v>257</v>
      </c>
    </row>
    <row r="547" spans="2:12" x14ac:dyDescent="0.3">
      <c r="B547">
        <v>3293</v>
      </c>
      <c r="C547" t="s">
        <v>260</v>
      </c>
      <c r="D547" t="s">
        <v>34</v>
      </c>
      <c r="E547" t="s">
        <v>100</v>
      </c>
      <c r="G547" s="1">
        <v>45667</v>
      </c>
      <c r="H547" s="1">
        <v>45688</v>
      </c>
      <c r="I547" s="2">
        <v>0</v>
      </c>
      <c r="J547" s="1">
        <v>45678</v>
      </c>
      <c r="K547">
        <v>2025</v>
      </c>
      <c r="L547" t="s">
        <v>257</v>
      </c>
    </row>
    <row r="548" spans="2:12" x14ac:dyDescent="0.3">
      <c r="B548">
        <v>3293</v>
      </c>
      <c r="C548" t="s">
        <v>260</v>
      </c>
      <c r="D548" t="s">
        <v>34</v>
      </c>
      <c r="E548" t="s">
        <v>100</v>
      </c>
      <c r="G548" s="1">
        <v>45667</v>
      </c>
      <c r="H548" s="1">
        <v>45688</v>
      </c>
      <c r="I548" s="2">
        <v>0</v>
      </c>
      <c r="J548" s="1">
        <v>45679</v>
      </c>
      <c r="K548">
        <v>2025</v>
      </c>
      <c r="L548" t="s">
        <v>257</v>
      </c>
    </row>
    <row r="549" spans="2:12" x14ac:dyDescent="0.3">
      <c r="B549">
        <v>3293</v>
      </c>
      <c r="C549" t="s">
        <v>260</v>
      </c>
      <c r="D549" t="s">
        <v>34</v>
      </c>
      <c r="E549" t="s">
        <v>100</v>
      </c>
      <c r="G549" s="1">
        <v>45667</v>
      </c>
      <c r="H549" s="1">
        <v>45688</v>
      </c>
      <c r="I549" s="2">
        <v>0</v>
      </c>
      <c r="J549" s="1">
        <v>45680</v>
      </c>
      <c r="K549">
        <v>2025</v>
      </c>
      <c r="L549" t="s">
        <v>257</v>
      </c>
    </row>
    <row r="550" spans="2:12" x14ac:dyDescent="0.3">
      <c r="B550">
        <v>3293</v>
      </c>
      <c r="C550" t="s">
        <v>260</v>
      </c>
      <c r="D550" t="s">
        <v>34</v>
      </c>
      <c r="E550" t="s">
        <v>100</v>
      </c>
      <c r="G550" s="1">
        <v>45667</v>
      </c>
      <c r="H550" s="1">
        <v>45688</v>
      </c>
      <c r="I550" s="2">
        <v>0</v>
      </c>
      <c r="J550" s="1">
        <v>45681</v>
      </c>
      <c r="K550">
        <v>2025</v>
      </c>
      <c r="L550" t="s">
        <v>257</v>
      </c>
    </row>
    <row r="551" spans="2:12" x14ac:dyDescent="0.3">
      <c r="B551">
        <v>3293</v>
      </c>
      <c r="C551" t="s">
        <v>260</v>
      </c>
      <c r="D551" t="s">
        <v>34</v>
      </c>
      <c r="E551" t="s">
        <v>100</v>
      </c>
      <c r="G551" s="1">
        <v>45667</v>
      </c>
      <c r="H551" s="1">
        <v>45688</v>
      </c>
      <c r="I551" s="2">
        <v>0</v>
      </c>
      <c r="J551" s="1">
        <v>45682</v>
      </c>
      <c r="K551">
        <v>2025</v>
      </c>
      <c r="L551" t="s">
        <v>257</v>
      </c>
    </row>
    <row r="552" spans="2:12" x14ac:dyDescent="0.3">
      <c r="B552">
        <v>3293</v>
      </c>
      <c r="C552" t="s">
        <v>260</v>
      </c>
      <c r="D552" t="s">
        <v>34</v>
      </c>
      <c r="E552" t="s">
        <v>100</v>
      </c>
      <c r="G552" s="1">
        <v>45667</v>
      </c>
      <c r="H552" s="1">
        <v>45688</v>
      </c>
      <c r="I552" s="2">
        <v>0</v>
      </c>
      <c r="J552" s="1">
        <v>45683</v>
      </c>
      <c r="K552">
        <v>2025</v>
      </c>
      <c r="L552" t="s">
        <v>257</v>
      </c>
    </row>
    <row r="553" spans="2:12" x14ac:dyDescent="0.3">
      <c r="B553">
        <v>3293</v>
      </c>
      <c r="C553" t="s">
        <v>260</v>
      </c>
      <c r="D553" t="s">
        <v>34</v>
      </c>
      <c r="E553" t="s">
        <v>100</v>
      </c>
      <c r="G553" s="1">
        <v>45667</v>
      </c>
      <c r="H553" s="1">
        <v>45688</v>
      </c>
      <c r="I553" s="2">
        <v>0</v>
      </c>
      <c r="J553" s="1">
        <v>45684</v>
      </c>
      <c r="K553">
        <v>2025</v>
      </c>
      <c r="L553" t="s">
        <v>257</v>
      </c>
    </row>
    <row r="554" spans="2:12" x14ac:dyDescent="0.3">
      <c r="B554">
        <v>3293</v>
      </c>
      <c r="C554" t="s">
        <v>260</v>
      </c>
      <c r="D554" t="s">
        <v>34</v>
      </c>
      <c r="E554" t="s">
        <v>100</v>
      </c>
      <c r="G554" s="1">
        <v>45667</v>
      </c>
      <c r="H554" s="1">
        <v>45688</v>
      </c>
      <c r="I554" s="2">
        <v>0</v>
      </c>
      <c r="J554" s="1">
        <v>45685</v>
      </c>
      <c r="K554">
        <v>2025</v>
      </c>
      <c r="L554" t="s">
        <v>257</v>
      </c>
    </row>
    <row r="555" spans="2:12" x14ac:dyDescent="0.3">
      <c r="B555">
        <v>3293</v>
      </c>
      <c r="C555" t="s">
        <v>260</v>
      </c>
      <c r="D555" t="s">
        <v>34</v>
      </c>
      <c r="E555" t="s">
        <v>100</v>
      </c>
      <c r="G555" s="1">
        <v>45667</v>
      </c>
      <c r="H555" s="1">
        <v>45688</v>
      </c>
      <c r="I555" s="2">
        <v>0</v>
      </c>
      <c r="J555" s="1">
        <v>45686</v>
      </c>
      <c r="K555">
        <v>2025</v>
      </c>
      <c r="L555" t="s">
        <v>257</v>
      </c>
    </row>
    <row r="556" spans="2:12" x14ac:dyDescent="0.3">
      <c r="B556">
        <v>3293</v>
      </c>
      <c r="C556" t="s">
        <v>260</v>
      </c>
      <c r="D556" t="s">
        <v>34</v>
      </c>
      <c r="E556" t="s">
        <v>100</v>
      </c>
      <c r="G556" s="1">
        <v>45667</v>
      </c>
      <c r="H556" s="1">
        <v>45688</v>
      </c>
      <c r="I556" s="2">
        <v>0</v>
      </c>
      <c r="J556" s="1">
        <v>45687</v>
      </c>
      <c r="K556">
        <v>2025</v>
      </c>
      <c r="L556" t="s">
        <v>257</v>
      </c>
    </row>
    <row r="557" spans="2:12" x14ac:dyDescent="0.3">
      <c r="B557">
        <v>3293</v>
      </c>
      <c r="C557" t="s">
        <v>260</v>
      </c>
      <c r="D557" t="s">
        <v>34</v>
      </c>
      <c r="E557" t="s">
        <v>100</v>
      </c>
      <c r="G557" s="1">
        <v>45667</v>
      </c>
      <c r="H557" s="1">
        <v>45688</v>
      </c>
      <c r="I557" s="2">
        <v>0</v>
      </c>
      <c r="J557" s="1">
        <v>45688</v>
      </c>
      <c r="K557">
        <v>2025</v>
      </c>
      <c r="L557" t="s">
        <v>257</v>
      </c>
    </row>
    <row r="558" spans="2:12" x14ac:dyDescent="0.3">
      <c r="B558">
        <v>3294</v>
      </c>
      <c r="C558" t="s">
        <v>258</v>
      </c>
      <c r="D558" t="s">
        <v>28</v>
      </c>
      <c r="E558" t="s">
        <v>124</v>
      </c>
      <c r="G558" s="1">
        <v>45669</v>
      </c>
      <c r="H558" s="1">
        <v>45688</v>
      </c>
      <c r="I558" s="2">
        <v>0</v>
      </c>
      <c r="J558" s="1">
        <v>45669</v>
      </c>
      <c r="K558">
        <v>2025</v>
      </c>
      <c r="L558" t="s">
        <v>257</v>
      </c>
    </row>
    <row r="559" spans="2:12" x14ac:dyDescent="0.3">
      <c r="B559">
        <v>3294</v>
      </c>
      <c r="C559" t="s">
        <v>258</v>
      </c>
      <c r="D559" t="s">
        <v>28</v>
      </c>
      <c r="E559" t="s">
        <v>124</v>
      </c>
      <c r="G559" s="1">
        <v>45669</v>
      </c>
      <c r="H559" s="1">
        <v>45688</v>
      </c>
      <c r="I559" s="2">
        <v>0</v>
      </c>
      <c r="J559" s="1">
        <v>45670</v>
      </c>
      <c r="K559">
        <v>2025</v>
      </c>
      <c r="L559" t="s">
        <v>257</v>
      </c>
    </row>
    <row r="560" spans="2:12" x14ac:dyDescent="0.3">
      <c r="B560">
        <v>3294</v>
      </c>
      <c r="C560" t="s">
        <v>258</v>
      </c>
      <c r="D560" t="s">
        <v>28</v>
      </c>
      <c r="E560" t="s">
        <v>124</v>
      </c>
      <c r="G560" s="1">
        <v>45669</v>
      </c>
      <c r="H560" s="1">
        <v>45688</v>
      </c>
      <c r="I560" s="2">
        <v>0</v>
      </c>
      <c r="J560" s="1">
        <v>45671</v>
      </c>
      <c r="K560">
        <v>2025</v>
      </c>
      <c r="L560" t="s">
        <v>257</v>
      </c>
    </row>
    <row r="561" spans="2:12" x14ac:dyDescent="0.3">
      <c r="B561">
        <v>3294</v>
      </c>
      <c r="C561" t="s">
        <v>258</v>
      </c>
      <c r="D561" t="s">
        <v>28</v>
      </c>
      <c r="E561" t="s">
        <v>124</v>
      </c>
      <c r="G561" s="1">
        <v>45669</v>
      </c>
      <c r="H561" s="1">
        <v>45688</v>
      </c>
      <c r="I561" s="2">
        <v>0</v>
      </c>
      <c r="J561" s="1">
        <v>45672</v>
      </c>
      <c r="K561">
        <v>2025</v>
      </c>
      <c r="L561" t="s">
        <v>257</v>
      </c>
    </row>
    <row r="562" spans="2:12" x14ac:dyDescent="0.3">
      <c r="B562">
        <v>3294</v>
      </c>
      <c r="C562" t="s">
        <v>258</v>
      </c>
      <c r="D562" t="s">
        <v>28</v>
      </c>
      <c r="E562" t="s">
        <v>124</v>
      </c>
      <c r="G562" s="1">
        <v>45669</v>
      </c>
      <c r="H562" s="1">
        <v>45688</v>
      </c>
      <c r="I562" s="2">
        <v>0</v>
      </c>
      <c r="J562" s="1">
        <v>45673</v>
      </c>
      <c r="K562">
        <v>2025</v>
      </c>
      <c r="L562" t="s">
        <v>257</v>
      </c>
    </row>
    <row r="563" spans="2:12" x14ac:dyDescent="0.3">
      <c r="B563">
        <v>3294</v>
      </c>
      <c r="C563" t="s">
        <v>258</v>
      </c>
      <c r="D563" t="s">
        <v>28</v>
      </c>
      <c r="E563" t="s">
        <v>124</v>
      </c>
      <c r="G563" s="1">
        <v>45669</v>
      </c>
      <c r="H563" s="1">
        <v>45688</v>
      </c>
      <c r="I563" s="2">
        <v>0</v>
      </c>
      <c r="J563" s="1">
        <v>45674</v>
      </c>
      <c r="K563">
        <v>2025</v>
      </c>
      <c r="L563" t="s">
        <v>257</v>
      </c>
    </row>
    <row r="564" spans="2:12" x14ac:dyDescent="0.3">
      <c r="B564">
        <v>3294</v>
      </c>
      <c r="C564" t="s">
        <v>258</v>
      </c>
      <c r="D564" t="s">
        <v>28</v>
      </c>
      <c r="E564" t="s">
        <v>124</v>
      </c>
      <c r="G564" s="1">
        <v>45669</v>
      </c>
      <c r="H564" s="1">
        <v>45688</v>
      </c>
      <c r="I564" s="2">
        <v>0</v>
      </c>
      <c r="J564" s="1">
        <v>45675</v>
      </c>
      <c r="K564">
        <v>2025</v>
      </c>
      <c r="L564" t="s">
        <v>257</v>
      </c>
    </row>
    <row r="565" spans="2:12" x14ac:dyDescent="0.3">
      <c r="B565">
        <v>3294</v>
      </c>
      <c r="C565" t="s">
        <v>258</v>
      </c>
      <c r="D565" t="s">
        <v>28</v>
      </c>
      <c r="E565" t="s">
        <v>124</v>
      </c>
      <c r="G565" s="1">
        <v>45669</v>
      </c>
      <c r="H565" s="1">
        <v>45688</v>
      </c>
      <c r="I565" s="2">
        <v>0</v>
      </c>
      <c r="J565" s="1">
        <v>45676</v>
      </c>
      <c r="K565">
        <v>2025</v>
      </c>
      <c r="L565" t="s">
        <v>257</v>
      </c>
    </row>
    <row r="566" spans="2:12" x14ac:dyDescent="0.3">
      <c r="B566">
        <v>3294</v>
      </c>
      <c r="C566" t="s">
        <v>258</v>
      </c>
      <c r="D566" t="s">
        <v>28</v>
      </c>
      <c r="E566" t="s">
        <v>124</v>
      </c>
      <c r="G566" s="1">
        <v>45669</v>
      </c>
      <c r="H566" s="1">
        <v>45688</v>
      </c>
      <c r="I566" s="2">
        <v>0</v>
      </c>
      <c r="J566" s="1">
        <v>45677</v>
      </c>
      <c r="K566">
        <v>2025</v>
      </c>
      <c r="L566" t="s">
        <v>257</v>
      </c>
    </row>
    <row r="567" spans="2:12" x14ac:dyDescent="0.3">
      <c r="B567">
        <v>3294</v>
      </c>
      <c r="C567" t="s">
        <v>258</v>
      </c>
      <c r="D567" t="s">
        <v>28</v>
      </c>
      <c r="E567" t="s">
        <v>124</v>
      </c>
      <c r="G567" s="1">
        <v>45669</v>
      </c>
      <c r="H567" s="1">
        <v>45688</v>
      </c>
      <c r="I567" s="2">
        <v>0</v>
      </c>
      <c r="J567" s="1">
        <v>45678</v>
      </c>
      <c r="K567">
        <v>2025</v>
      </c>
      <c r="L567" t="s">
        <v>257</v>
      </c>
    </row>
    <row r="568" spans="2:12" x14ac:dyDescent="0.3">
      <c r="B568">
        <v>3294</v>
      </c>
      <c r="C568" t="s">
        <v>258</v>
      </c>
      <c r="D568" t="s">
        <v>28</v>
      </c>
      <c r="E568" t="s">
        <v>124</v>
      </c>
      <c r="G568" s="1">
        <v>45669</v>
      </c>
      <c r="H568" s="1">
        <v>45688</v>
      </c>
      <c r="I568" s="2">
        <v>0</v>
      </c>
      <c r="J568" s="1">
        <v>45679</v>
      </c>
      <c r="K568">
        <v>2025</v>
      </c>
      <c r="L568" t="s">
        <v>257</v>
      </c>
    </row>
    <row r="569" spans="2:12" x14ac:dyDescent="0.3">
      <c r="B569">
        <v>3294</v>
      </c>
      <c r="C569" t="s">
        <v>258</v>
      </c>
      <c r="D569" t="s">
        <v>28</v>
      </c>
      <c r="E569" t="s">
        <v>124</v>
      </c>
      <c r="G569" s="1">
        <v>45669</v>
      </c>
      <c r="H569" s="1">
        <v>45688</v>
      </c>
      <c r="I569" s="2">
        <v>0</v>
      </c>
      <c r="J569" s="1">
        <v>45680</v>
      </c>
      <c r="K569">
        <v>2025</v>
      </c>
      <c r="L569" t="s">
        <v>257</v>
      </c>
    </row>
    <row r="570" spans="2:12" x14ac:dyDescent="0.3">
      <c r="B570">
        <v>3294</v>
      </c>
      <c r="C570" t="s">
        <v>258</v>
      </c>
      <c r="D570" t="s">
        <v>28</v>
      </c>
      <c r="E570" t="s">
        <v>124</v>
      </c>
      <c r="G570" s="1">
        <v>45669</v>
      </c>
      <c r="H570" s="1">
        <v>45688</v>
      </c>
      <c r="I570" s="2">
        <v>0</v>
      </c>
      <c r="J570" s="1">
        <v>45681</v>
      </c>
      <c r="K570">
        <v>2025</v>
      </c>
      <c r="L570" t="s">
        <v>257</v>
      </c>
    </row>
    <row r="571" spans="2:12" x14ac:dyDescent="0.3">
      <c r="B571">
        <v>3294</v>
      </c>
      <c r="C571" t="s">
        <v>258</v>
      </c>
      <c r="D571" t="s">
        <v>28</v>
      </c>
      <c r="E571" t="s">
        <v>124</v>
      </c>
      <c r="G571" s="1">
        <v>45669</v>
      </c>
      <c r="H571" s="1">
        <v>45688</v>
      </c>
      <c r="I571" s="2">
        <v>0</v>
      </c>
      <c r="J571" s="1">
        <v>45682</v>
      </c>
      <c r="K571">
        <v>2025</v>
      </c>
      <c r="L571" t="s">
        <v>257</v>
      </c>
    </row>
    <row r="572" spans="2:12" x14ac:dyDescent="0.3">
      <c r="B572">
        <v>3294</v>
      </c>
      <c r="C572" t="s">
        <v>258</v>
      </c>
      <c r="D572" t="s">
        <v>28</v>
      </c>
      <c r="E572" t="s">
        <v>124</v>
      </c>
      <c r="G572" s="1">
        <v>45669</v>
      </c>
      <c r="H572" s="1">
        <v>45688</v>
      </c>
      <c r="I572" s="2">
        <v>0</v>
      </c>
      <c r="J572" s="1">
        <v>45683</v>
      </c>
      <c r="K572">
        <v>2025</v>
      </c>
      <c r="L572" t="s">
        <v>257</v>
      </c>
    </row>
    <row r="573" spans="2:12" x14ac:dyDescent="0.3">
      <c r="B573">
        <v>3294</v>
      </c>
      <c r="C573" t="s">
        <v>258</v>
      </c>
      <c r="D573" t="s">
        <v>28</v>
      </c>
      <c r="E573" t="s">
        <v>124</v>
      </c>
      <c r="G573" s="1">
        <v>45669</v>
      </c>
      <c r="H573" s="1">
        <v>45688</v>
      </c>
      <c r="I573" s="2">
        <v>0</v>
      </c>
      <c r="J573" s="1">
        <v>45684</v>
      </c>
      <c r="K573">
        <v>2025</v>
      </c>
      <c r="L573" t="s">
        <v>257</v>
      </c>
    </row>
    <row r="574" spans="2:12" x14ac:dyDescent="0.3">
      <c r="B574">
        <v>3294</v>
      </c>
      <c r="C574" t="s">
        <v>258</v>
      </c>
      <c r="D574" t="s">
        <v>28</v>
      </c>
      <c r="E574" t="s">
        <v>124</v>
      </c>
      <c r="G574" s="1">
        <v>45669</v>
      </c>
      <c r="H574" s="1">
        <v>45688</v>
      </c>
      <c r="I574" s="2">
        <v>0</v>
      </c>
      <c r="J574" s="1">
        <v>45685</v>
      </c>
      <c r="K574">
        <v>2025</v>
      </c>
      <c r="L574" t="s">
        <v>257</v>
      </c>
    </row>
    <row r="575" spans="2:12" x14ac:dyDescent="0.3">
      <c r="B575">
        <v>3294</v>
      </c>
      <c r="C575" t="s">
        <v>258</v>
      </c>
      <c r="D575" t="s">
        <v>28</v>
      </c>
      <c r="E575" t="s">
        <v>124</v>
      </c>
      <c r="G575" s="1">
        <v>45669</v>
      </c>
      <c r="H575" s="1">
        <v>45688</v>
      </c>
      <c r="I575" s="2">
        <v>0</v>
      </c>
      <c r="J575" s="1">
        <v>45686</v>
      </c>
      <c r="K575">
        <v>2025</v>
      </c>
      <c r="L575" t="s">
        <v>257</v>
      </c>
    </row>
    <row r="576" spans="2:12" x14ac:dyDescent="0.3">
      <c r="B576">
        <v>3294</v>
      </c>
      <c r="C576" t="s">
        <v>258</v>
      </c>
      <c r="D576" t="s">
        <v>28</v>
      </c>
      <c r="E576" t="s">
        <v>124</v>
      </c>
      <c r="G576" s="1">
        <v>45669</v>
      </c>
      <c r="H576" s="1">
        <v>45688</v>
      </c>
      <c r="I576" s="2">
        <v>0</v>
      </c>
      <c r="J576" s="1">
        <v>45687</v>
      </c>
      <c r="K576">
        <v>2025</v>
      </c>
      <c r="L576" t="s">
        <v>257</v>
      </c>
    </row>
    <row r="577" spans="2:12" x14ac:dyDescent="0.3">
      <c r="B577">
        <v>3294</v>
      </c>
      <c r="C577" t="s">
        <v>258</v>
      </c>
      <c r="D577" t="s">
        <v>28</v>
      </c>
      <c r="E577" t="s">
        <v>124</v>
      </c>
      <c r="G577" s="1">
        <v>45669</v>
      </c>
      <c r="H577" s="1">
        <v>45688</v>
      </c>
      <c r="I577" s="2">
        <v>0</v>
      </c>
      <c r="J577" s="1">
        <v>45688</v>
      </c>
      <c r="K577">
        <v>2025</v>
      </c>
      <c r="L577" t="s">
        <v>257</v>
      </c>
    </row>
    <row r="578" spans="2:12" x14ac:dyDescent="0.3">
      <c r="B578">
        <v>3295</v>
      </c>
      <c r="C578" t="s">
        <v>258</v>
      </c>
      <c r="D578" t="s">
        <v>29</v>
      </c>
      <c r="E578" t="s">
        <v>273</v>
      </c>
      <c r="G578" s="1">
        <v>45669</v>
      </c>
      <c r="H578" s="1">
        <v>45688</v>
      </c>
      <c r="I578" s="2">
        <v>0</v>
      </c>
      <c r="J578" s="1">
        <v>45669</v>
      </c>
      <c r="K578">
        <v>2025</v>
      </c>
      <c r="L578" t="s">
        <v>257</v>
      </c>
    </row>
    <row r="579" spans="2:12" x14ac:dyDescent="0.3">
      <c r="B579">
        <v>3295</v>
      </c>
      <c r="C579" t="s">
        <v>258</v>
      </c>
      <c r="D579" t="s">
        <v>29</v>
      </c>
      <c r="E579" t="s">
        <v>273</v>
      </c>
      <c r="G579" s="1">
        <v>45669</v>
      </c>
      <c r="H579" s="1">
        <v>45688</v>
      </c>
      <c r="I579" s="2">
        <v>0</v>
      </c>
      <c r="J579" s="1">
        <v>45670</v>
      </c>
      <c r="K579">
        <v>2025</v>
      </c>
      <c r="L579" t="s">
        <v>257</v>
      </c>
    </row>
    <row r="580" spans="2:12" x14ac:dyDescent="0.3">
      <c r="B580">
        <v>3295</v>
      </c>
      <c r="C580" t="s">
        <v>258</v>
      </c>
      <c r="D580" t="s">
        <v>29</v>
      </c>
      <c r="E580" t="s">
        <v>273</v>
      </c>
      <c r="G580" s="1">
        <v>45669</v>
      </c>
      <c r="H580" s="1">
        <v>45688</v>
      </c>
      <c r="I580" s="2">
        <v>0</v>
      </c>
      <c r="J580" s="1">
        <v>45671</v>
      </c>
      <c r="K580">
        <v>2025</v>
      </c>
      <c r="L580" t="s">
        <v>257</v>
      </c>
    </row>
    <row r="581" spans="2:12" x14ac:dyDescent="0.3">
      <c r="B581">
        <v>3295</v>
      </c>
      <c r="C581" t="s">
        <v>258</v>
      </c>
      <c r="D581" t="s">
        <v>29</v>
      </c>
      <c r="E581" t="s">
        <v>273</v>
      </c>
      <c r="G581" s="1">
        <v>45669</v>
      </c>
      <c r="H581" s="1">
        <v>45688</v>
      </c>
      <c r="I581" s="2">
        <v>0</v>
      </c>
      <c r="J581" s="1">
        <v>45672</v>
      </c>
      <c r="K581">
        <v>2025</v>
      </c>
      <c r="L581" t="s">
        <v>257</v>
      </c>
    </row>
    <row r="582" spans="2:12" x14ac:dyDescent="0.3">
      <c r="B582">
        <v>3295</v>
      </c>
      <c r="C582" t="s">
        <v>258</v>
      </c>
      <c r="D582" t="s">
        <v>29</v>
      </c>
      <c r="E582" t="s">
        <v>273</v>
      </c>
      <c r="G582" s="1">
        <v>45669</v>
      </c>
      <c r="H582" s="1">
        <v>45688</v>
      </c>
      <c r="I582" s="2">
        <v>0</v>
      </c>
      <c r="J582" s="1">
        <v>45673</v>
      </c>
      <c r="K582">
        <v>2025</v>
      </c>
      <c r="L582" t="s">
        <v>257</v>
      </c>
    </row>
    <row r="583" spans="2:12" x14ac:dyDescent="0.3">
      <c r="B583">
        <v>3295</v>
      </c>
      <c r="C583" t="s">
        <v>258</v>
      </c>
      <c r="D583" t="s">
        <v>29</v>
      </c>
      <c r="E583" t="s">
        <v>273</v>
      </c>
      <c r="G583" s="1">
        <v>45669</v>
      </c>
      <c r="H583" s="1">
        <v>45688</v>
      </c>
      <c r="I583" s="2">
        <v>0</v>
      </c>
      <c r="J583" s="1">
        <v>45674</v>
      </c>
      <c r="K583">
        <v>2025</v>
      </c>
      <c r="L583" t="s">
        <v>257</v>
      </c>
    </row>
    <row r="584" spans="2:12" x14ac:dyDescent="0.3">
      <c r="B584">
        <v>3295</v>
      </c>
      <c r="C584" t="s">
        <v>258</v>
      </c>
      <c r="D584" t="s">
        <v>29</v>
      </c>
      <c r="E584" t="s">
        <v>273</v>
      </c>
      <c r="G584" s="1">
        <v>45669</v>
      </c>
      <c r="H584" s="1">
        <v>45688</v>
      </c>
      <c r="I584" s="2">
        <v>0</v>
      </c>
      <c r="J584" s="1">
        <v>45675</v>
      </c>
      <c r="K584">
        <v>2025</v>
      </c>
      <c r="L584" t="s">
        <v>257</v>
      </c>
    </row>
    <row r="585" spans="2:12" x14ac:dyDescent="0.3">
      <c r="B585">
        <v>3295</v>
      </c>
      <c r="C585" t="s">
        <v>258</v>
      </c>
      <c r="D585" t="s">
        <v>29</v>
      </c>
      <c r="E585" t="s">
        <v>273</v>
      </c>
      <c r="G585" s="1">
        <v>45669</v>
      </c>
      <c r="H585" s="1">
        <v>45688</v>
      </c>
      <c r="I585" s="2">
        <v>0</v>
      </c>
      <c r="J585" s="1">
        <v>45676</v>
      </c>
      <c r="K585">
        <v>2025</v>
      </c>
      <c r="L585" t="s">
        <v>257</v>
      </c>
    </row>
    <row r="586" spans="2:12" x14ac:dyDescent="0.3">
      <c r="B586">
        <v>3295</v>
      </c>
      <c r="C586" t="s">
        <v>258</v>
      </c>
      <c r="D586" t="s">
        <v>29</v>
      </c>
      <c r="E586" t="s">
        <v>273</v>
      </c>
      <c r="G586" s="1">
        <v>45669</v>
      </c>
      <c r="H586" s="1">
        <v>45688</v>
      </c>
      <c r="I586" s="2">
        <v>0</v>
      </c>
      <c r="J586" s="1">
        <v>45677</v>
      </c>
      <c r="K586">
        <v>2025</v>
      </c>
      <c r="L586" t="s">
        <v>257</v>
      </c>
    </row>
    <row r="587" spans="2:12" x14ac:dyDescent="0.3">
      <c r="B587">
        <v>3295</v>
      </c>
      <c r="C587" t="s">
        <v>258</v>
      </c>
      <c r="D587" t="s">
        <v>29</v>
      </c>
      <c r="E587" t="s">
        <v>273</v>
      </c>
      <c r="G587" s="1">
        <v>45669</v>
      </c>
      <c r="H587" s="1">
        <v>45688</v>
      </c>
      <c r="I587" s="2">
        <v>0</v>
      </c>
      <c r="J587" s="1">
        <v>45678</v>
      </c>
      <c r="K587">
        <v>2025</v>
      </c>
      <c r="L587" t="s">
        <v>257</v>
      </c>
    </row>
    <row r="588" spans="2:12" x14ac:dyDescent="0.3">
      <c r="B588">
        <v>3295</v>
      </c>
      <c r="C588" t="s">
        <v>258</v>
      </c>
      <c r="D588" t="s">
        <v>29</v>
      </c>
      <c r="E588" t="s">
        <v>273</v>
      </c>
      <c r="G588" s="1">
        <v>45669</v>
      </c>
      <c r="H588" s="1">
        <v>45688</v>
      </c>
      <c r="I588" s="2">
        <v>0</v>
      </c>
      <c r="J588" s="1">
        <v>45679</v>
      </c>
      <c r="K588">
        <v>2025</v>
      </c>
      <c r="L588" t="s">
        <v>257</v>
      </c>
    </row>
    <row r="589" spans="2:12" x14ac:dyDescent="0.3">
      <c r="B589">
        <v>3295</v>
      </c>
      <c r="C589" t="s">
        <v>258</v>
      </c>
      <c r="D589" t="s">
        <v>29</v>
      </c>
      <c r="E589" t="s">
        <v>273</v>
      </c>
      <c r="G589" s="1">
        <v>45669</v>
      </c>
      <c r="H589" s="1">
        <v>45688</v>
      </c>
      <c r="I589" s="2">
        <v>0</v>
      </c>
      <c r="J589" s="1">
        <v>45680</v>
      </c>
      <c r="K589">
        <v>2025</v>
      </c>
      <c r="L589" t="s">
        <v>257</v>
      </c>
    </row>
    <row r="590" spans="2:12" x14ac:dyDescent="0.3">
      <c r="B590">
        <v>3295</v>
      </c>
      <c r="C590" t="s">
        <v>258</v>
      </c>
      <c r="D590" t="s">
        <v>29</v>
      </c>
      <c r="E590" t="s">
        <v>273</v>
      </c>
      <c r="G590" s="1">
        <v>45669</v>
      </c>
      <c r="H590" s="1">
        <v>45688</v>
      </c>
      <c r="I590" s="2">
        <v>0</v>
      </c>
      <c r="J590" s="1">
        <v>45681</v>
      </c>
      <c r="K590">
        <v>2025</v>
      </c>
      <c r="L590" t="s">
        <v>257</v>
      </c>
    </row>
    <row r="591" spans="2:12" x14ac:dyDescent="0.3">
      <c r="B591">
        <v>3295</v>
      </c>
      <c r="C591" t="s">
        <v>258</v>
      </c>
      <c r="D591" t="s">
        <v>29</v>
      </c>
      <c r="E591" t="s">
        <v>273</v>
      </c>
      <c r="G591" s="1">
        <v>45669</v>
      </c>
      <c r="H591" s="1">
        <v>45688</v>
      </c>
      <c r="I591" s="2">
        <v>0</v>
      </c>
      <c r="J591" s="1">
        <v>45682</v>
      </c>
      <c r="K591">
        <v>2025</v>
      </c>
      <c r="L591" t="s">
        <v>257</v>
      </c>
    </row>
    <row r="592" spans="2:12" x14ac:dyDescent="0.3">
      <c r="B592">
        <v>3295</v>
      </c>
      <c r="C592" t="s">
        <v>258</v>
      </c>
      <c r="D592" t="s">
        <v>29</v>
      </c>
      <c r="E592" t="s">
        <v>273</v>
      </c>
      <c r="G592" s="1">
        <v>45669</v>
      </c>
      <c r="H592" s="1">
        <v>45688</v>
      </c>
      <c r="I592" s="2">
        <v>0</v>
      </c>
      <c r="J592" s="1">
        <v>45683</v>
      </c>
      <c r="K592">
        <v>2025</v>
      </c>
      <c r="L592" t="s">
        <v>257</v>
      </c>
    </row>
    <row r="593" spans="2:12" x14ac:dyDescent="0.3">
      <c r="B593">
        <v>3295</v>
      </c>
      <c r="C593" t="s">
        <v>258</v>
      </c>
      <c r="D593" t="s">
        <v>29</v>
      </c>
      <c r="E593" t="s">
        <v>273</v>
      </c>
      <c r="G593" s="1">
        <v>45669</v>
      </c>
      <c r="H593" s="1">
        <v>45688</v>
      </c>
      <c r="I593" s="2">
        <v>0</v>
      </c>
      <c r="J593" s="1">
        <v>45684</v>
      </c>
      <c r="K593">
        <v>2025</v>
      </c>
      <c r="L593" t="s">
        <v>257</v>
      </c>
    </row>
    <row r="594" spans="2:12" x14ac:dyDescent="0.3">
      <c r="B594">
        <v>3295</v>
      </c>
      <c r="C594" t="s">
        <v>258</v>
      </c>
      <c r="D594" t="s">
        <v>29</v>
      </c>
      <c r="E594" t="s">
        <v>273</v>
      </c>
      <c r="G594" s="1">
        <v>45669</v>
      </c>
      <c r="H594" s="1">
        <v>45688</v>
      </c>
      <c r="I594" s="2">
        <v>0</v>
      </c>
      <c r="J594" s="1">
        <v>45685</v>
      </c>
      <c r="K594">
        <v>2025</v>
      </c>
      <c r="L594" t="s">
        <v>257</v>
      </c>
    </row>
    <row r="595" spans="2:12" x14ac:dyDescent="0.3">
      <c r="B595">
        <v>3295</v>
      </c>
      <c r="C595" t="s">
        <v>258</v>
      </c>
      <c r="D595" t="s">
        <v>29</v>
      </c>
      <c r="E595" t="s">
        <v>273</v>
      </c>
      <c r="G595" s="1">
        <v>45669</v>
      </c>
      <c r="H595" s="1">
        <v>45688</v>
      </c>
      <c r="I595" s="2">
        <v>0</v>
      </c>
      <c r="J595" s="1">
        <v>45686</v>
      </c>
      <c r="K595">
        <v>2025</v>
      </c>
      <c r="L595" t="s">
        <v>257</v>
      </c>
    </row>
    <row r="596" spans="2:12" x14ac:dyDescent="0.3">
      <c r="B596">
        <v>3295</v>
      </c>
      <c r="C596" t="s">
        <v>258</v>
      </c>
      <c r="D596" t="s">
        <v>29</v>
      </c>
      <c r="E596" t="s">
        <v>273</v>
      </c>
      <c r="G596" s="1">
        <v>45669</v>
      </c>
      <c r="H596" s="1">
        <v>45688</v>
      </c>
      <c r="I596" s="2">
        <v>0</v>
      </c>
      <c r="J596" s="1">
        <v>45687</v>
      </c>
      <c r="K596">
        <v>2025</v>
      </c>
      <c r="L596" t="s">
        <v>257</v>
      </c>
    </row>
    <row r="597" spans="2:12" x14ac:dyDescent="0.3">
      <c r="B597">
        <v>3295</v>
      </c>
      <c r="C597" t="s">
        <v>258</v>
      </c>
      <c r="D597" t="s">
        <v>29</v>
      </c>
      <c r="E597" t="s">
        <v>273</v>
      </c>
      <c r="G597" s="1">
        <v>45669</v>
      </c>
      <c r="H597" s="1">
        <v>45688</v>
      </c>
      <c r="I597" s="2">
        <v>0</v>
      </c>
      <c r="J597" s="1">
        <v>45688</v>
      </c>
      <c r="K597">
        <v>2025</v>
      </c>
      <c r="L597" t="s">
        <v>257</v>
      </c>
    </row>
    <row r="598" spans="2:12" x14ac:dyDescent="0.3">
      <c r="B598">
        <v>3296</v>
      </c>
      <c r="C598" t="s">
        <v>258</v>
      </c>
      <c r="D598" t="s">
        <v>29</v>
      </c>
      <c r="E598" t="s">
        <v>267</v>
      </c>
      <c r="G598" s="1">
        <v>45672</v>
      </c>
      <c r="H598" s="1">
        <v>45688</v>
      </c>
      <c r="I598" s="2">
        <v>0</v>
      </c>
      <c r="J598" s="1">
        <v>45672</v>
      </c>
      <c r="K598">
        <v>2025</v>
      </c>
      <c r="L598" t="s">
        <v>257</v>
      </c>
    </row>
    <row r="599" spans="2:12" x14ac:dyDescent="0.3">
      <c r="B599">
        <v>3296</v>
      </c>
      <c r="C599" t="s">
        <v>258</v>
      </c>
      <c r="D599" t="s">
        <v>29</v>
      </c>
      <c r="E599" t="s">
        <v>267</v>
      </c>
      <c r="G599" s="1">
        <v>45672</v>
      </c>
      <c r="H599" s="1">
        <v>45688</v>
      </c>
      <c r="I599" s="2">
        <v>0</v>
      </c>
      <c r="J599" s="1">
        <v>45673</v>
      </c>
      <c r="K599">
        <v>2025</v>
      </c>
      <c r="L599" t="s">
        <v>257</v>
      </c>
    </row>
    <row r="600" spans="2:12" x14ac:dyDescent="0.3">
      <c r="B600">
        <v>3296</v>
      </c>
      <c r="C600" t="s">
        <v>258</v>
      </c>
      <c r="D600" t="s">
        <v>29</v>
      </c>
      <c r="E600" t="s">
        <v>267</v>
      </c>
      <c r="G600" s="1">
        <v>45672</v>
      </c>
      <c r="H600" s="1">
        <v>45688</v>
      </c>
      <c r="I600" s="2">
        <v>0</v>
      </c>
      <c r="J600" s="1">
        <v>45674</v>
      </c>
      <c r="K600">
        <v>2025</v>
      </c>
      <c r="L600" t="s">
        <v>257</v>
      </c>
    </row>
    <row r="601" spans="2:12" x14ac:dyDescent="0.3">
      <c r="B601">
        <v>3296</v>
      </c>
      <c r="C601" t="s">
        <v>258</v>
      </c>
      <c r="D601" t="s">
        <v>29</v>
      </c>
      <c r="E601" t="s">
        <v>267</v>
      </c>
      <c r="G601" s="1">
        <v>45672</v>
      </c>
      <c r="H601" s="1">
        <v>45688</v>
      </c>
      <c r="I601" s="2">
        <v>0</v>
      </c>
      <c r="J601" s="1">
        <v>45675</v>
      </c>
      <c r="K601">
        <v>2025</v>
      </c>
      <c r="L601" t="s">
        <v>257</v>
      </c>
    </row>
    <row r="602" spans="2:12" x14ac:dyDescent="0.3">
      <c r="B602">
        <v>3296</v>
      </c>
      <c r="C602" t="s">
        <v>258</v>
      </c>
      <c r="D602" t="s">
        <v>29</v>
      </c>
      <c r="E602" t="s">
        <v>267</v>
      </c>
      <c r="G602" s="1">
        <v>45672</v>
      </c>
      <c r="H602" s="1">
        <v>45688</v>
      </c>
      <c r="I602" s="2">
        <v>0</v>
      </c>
      <c r="J602" s="1">
        <v>45676</v>
      </c>
      <c r="K602">
        <v>2025</v>
      </c>
      <c r="L602" t="s">
        <v>257</v>
      </c>
    </row>
    <row r="603" spans="2:12" x14ac:dyDescent="0.3">
      <c r="B603">
        <v>3296</v>
      </c>
      <c r="C603" t="s">
        <v>258</v>
      </c>
      <c r="D603" t="s">
        <v>29</v>
      </c>
      <c r="E603" t="s">
        <v>267</v>
      </c>
      <c r="G603" s="1">
        <v>45672</v>
      </c>
      <c r="H603" s="1">
        <v>45688</v>
      </c>
      <c r="I603" s="2">
        <v>0</v>
      </c>
      <c r="J603" s="1">
        <v>45677</v>
      </c>
      <c r="K603">
        <v>2025</v>
      </c>
      <c r="L603" t="s">
        <v>257</v>
      </c>
    </row>
    <row r="604" spans="2:12" x14ac:dyDescent="0.3">
      <c r="B604">
        <v>3296</v>
      </c>
      <c r="C604" t="s">
        <v>258</v>
      </c>
      <c r="D604" t="s">
        <v>29</v>
      </c>
      <c r="E604" t="s">
        <v>267</v>
      </c>
      <c r="G604" s="1">
        <v>45672</v>
      </c>
      <c r="H604" s="1">
        <v>45688</v>
      </c>
      <c r="I604" s="2">
        <v>0</v>
      </c>
      <c r="J604" s="1">
        <v>45678</v>
      </c>
      <c r="K604">
        <v>2025</v>
      </c>
      <c r="L604" t="s">
        <v>257</v>
      </c>
    </row>
    <row r="605" spans="2:12" x14ac:dyDescent="0.3">
      <c r="B605">
        <v>3296</v>
      </c>
      <c r="C605" t="s">
        <v>258</v>
      </c>
      <c r="D605" t="s">
        <v>29</v>
      </c>
      <c r="E605" t="s">
        <v>267</v>
      </c>
      <c r="G605" s="1">
        <v>45672</v>
      </c>
      <c r="H605" s="1">
        <v>45688</v>
      </c>
      <c r="I605" s="2">
        <v>0</v>
      </c>
      <c r="J605" s="1">
        <v>45679</v>
      </c>
      <c r="K605">
        <v>2025</v>
      </c>
      <c r="L605" t="s">
        <v>257</v>
      </c>
    </row>
    <row r="606" spans="2:12" x14ac:dyDescent="0.3">
      <c r="B606">
        <v>3296</v>
      </c>
      <c r="C606" t="s">
        <v>258</v>
      </c>
      <c r="D606" t="s">
        <v>29</v>
      </c>
      <c r="E606" t="s">
        <v>267</v>
      </c>
      <c r="G606" s="1">
        <v>45672</v>
      </c>
      <c r="H606" s="1">
        <v>45688</v>
      </c>
      <c r="I606" s="2">
        <v>0</v>
      </c>
      <c r="J606" s="1">
        <v>45680</v>
      </c>
      <c r="K606">
        <v>2025</v>
      </c>
      <c r="L606" t="s">
        <v>257</v>
      </c>
    </row>
    <row r="607" spans="2:12" x14ac:dyDescent="0.3">
      <c r="B607">
        <v>3296</v>
      </c>
      <c r="C607" t="s">
        <v>258</v>
      </c>
      <c r="D607" t="s">
        <v>29</v>
      </c>
      <c r="E607" t="s">
        <v>267</v>
      </c>
      <c r="G607" s="1">
        <v>45672</v>
      </c>
      <c r="H607" s="1">
        <v>45688</v>
      </c>
      <c r="I607" s="2">
        <v>0</v>
      </c>
      <c r="J607" s="1">
        <v>45681</v>
      </c>
      <c r="K607">
        <v>2025</v>
      </c>
      <c r="L607" t="s">
        <v>257</v>
      </c>
    </row>
    <row r="608" spans="2:12" x14ac:dyDescent="0.3">
      <c r="B608">
        <v>3296</v>
      </c>
      <c r="C608" t="s">
        <v>258</v>
      </c>
      <c r="D608" t="s">
        <v>29</v>
      </c>
      <c r="E608" t="s">
        <v>267</v>
      </c>
      <c r="G608" s="1">
        <v>45672</v>
      </c>
      <c r="H608" s="1">
        <v>45688</v>
      </c>
      <c r="I608" s="2">
        <v>0</v>
      </c>
      <c r="J608" s="1">
        <v>45682</v>
      </c>
      <c r="K608">
        <v>2025</v>
      </c>
      <c r="L608" t="s">
        <v>257</v>
      </c>
    </row>
    <row r="609" spans="2:12" x14ac:dyDescent="0.3">
      <c r="B609">
        <v>3296</v>
      </c>
      <c r="C609" t="s">
        <v>258</v>
      </c>
      <c r="D609" t="s">
        <v>29</v>
      </c>
      <c r="E609" t="s">
        <v>267</v>
      </c>
      <c r="G609" s="1">
        <v>45672</v>
      </c>
      <c r="H609" s="1">
        <v>45688</v>
      </c>
      <c r="I609" s="2">
        <v>0</v>
      </c>
      <c r="J609" s="1">
        <v>45683</v>
      </c>
      <c r="K609">
        <v>2025</v>
      </c>
      <c r="L609" t="s">
        <v>257</v>
      </c>
    </row>
    <row r="610" spans="2:12" x14ac:dyDescent="0.3">
      <c r="B610">
        <v>3296</v>
      </c>
      <c r="C610" t="s">
        <v>258</v>
      </c>
      <c r="D610" t="s">
        <v>29</v>
      </c>
      <c r="E610" t="s">
        <v>267</v>
      </c>
      <c r="G610" s="1">
        <v>45672</v>
      </c>
      <c r="H610" s="1">
        <v>45688</v>
      </c>
      <c r="I610" s="2">
        <v>0</v>
      </c>
      <c r="J610" s="1">
        <v>45684</v>
      </c>
      <c r="K610">
        <v>2025</v>
      </c>
      <c r="L610" t="s">
        <v>257</v>
      </c>
    </row>
    <row r="611" spans="2:12" x14ac:dyDescent="0.3">
      <c r="B611">
        <v>3296</v>
      </c>
      <c r="C611" t="s">
        <v>258</v>
      </c>
      <c r="D611" t="s">
        <v>29</v>
      </c>
      <c r="E611" t="s">
        <v>267</v>
      </c>
      <c r="G611" s="1">
        <v>45672</v>
      </c>
      <c r="H611" s="1">
        <v>45688</v>
      </c>
      <c r="I611" s="2">
        <v>0</v>
      </c>
      <c r="J611" s="1">
        <v>45685</v>
      </c>
      <c r="K611">
        <v>2025</v>
      </c>
      <c r="L611" t="s">
        <v>257</v>
      </c>
    </row>
    <row r="612" spans="2:12" x14ac:dyDescent="0.3">
      <c r="B612">
        <v>3296</v>
      </c>
      <c r="C612" t="s">
        <v>258</v>
      </c>
      <c r="D612" t="s">
        <v>29</v>
      </c>
      <c r="E612" t="s">
        <v>267</v>
      </c>
      <c r="G612" s="1">
        <v>45672</v>
      </c>
      <c r="H612" s="1">
        <v>45688</v>
      </c>
      <c r="I612" s="2">
        <v>0</v>
      </c>
      <c r="J612" s="1">
        <v>45686</v>
      </c>
      <c r="K612">
        <v>2025</v>
      </c>
      <c r="L612" t="s">
        <v>257</v>
      </c>
    </row>
    <row r="613" spans="2:12" x14ac:dyDescent="0.3">
      <c r="B613">
        <v>3296</v>
      </c>
      <c r="C613" t="s">
        <v>258</v>
      </c>
      <c r="D613" t="s">
        <v>29</v>
      </c>
      <c r="E613" t="s">
        <v>267</v>
      </c>
      <c r="G613" s="1">
        <v>45672</v>
      </c>
      <c r="H613" s="1">
        <v>45688</v>
      </c>
      <c r="I613" s="2">
        <v>0</v>
      </c>
      <c r="J613" s="1">
        <v>45687</v>
      </c>
      <c r="K613">
        <v>2025</v>
      </c>
      <c r="L613" t="s">
        <v>257</v>
      </c>
    </row>
    <row r="614" spans="2:12" x14ac:dyDescent="0.3">
      <c r="B614">
        <v>3296</v>
      </c>
      <c r="C614" t="s">
        <v>258</v>
      </c>
      <c r="D614" t="s">
        <v>29</v>
      </c>
      <c r="E614" t="s">
        <v>267</v>
      </c>
      <c r="G614" s="1">
        <v>45672</v>
      </c>
      <c r="H614" s="1">
        <v>45688</v>
      </c>
      <c r="I614" s="2">
        <v>0</v>
      </c>
      <c r="J614" s="1">
        <v>45688</v>
      </c>
      <c r="K614">
        <v>2025</v>
      </c>
      <c r="L614" t="s">
        <v>257</v>
      </c>
    </row>
    <row r="615" spans="2:12" x14ac:dyDescent="0.3">
      <c r="B615">
        <v>3297</v>
      </c>
      <c r="C615" t="s">
        <v>258</v>
      </c>
      <c r="D615" t="s">
        <v>29</v>
      </c>
      <c r="E615" t="s">
        <v>107</v>
      </c>
      <c r="G615" s="1">
        <v>45669</v>
      </c>
      <c r="H615" s="1">
        <v>45688</v>
      </c>
      <c r="I615" s="2">
        <v>0</v>
      </c>
      <c r="J615" s="1">
        <v>45669</v>
      </c>
      <c r="K615">
        <v>2025</v>
      </c>
      <c r="L615" t="s">
        <v>257</v>
      </c>
    </row>
    <row r="616" spans="2:12" x14ac:dyDescent="0.3">
      <c r="B616">
        <v>3297</v>
      </c>
      <c r="C616" t="s">
        <v>258</v>
      </c>
      <c r="D616" t="s">
        <v>29</v>
      </c>
      <c r="E616" t="s">
        <v>107</v>
      </c>
      <c r="G616" s="1">
        <v>45669</v>
      </c>
      <c r="H616" s="1">
        <v>45688</v>
      </c>
      <c r="I616" s="2">
        <v>0</v>
      </c>
      <c r="J616" s="1">
        <v>45670</v>
      </c>
      <c r="K616">
        <v>2025</v>
      </c>
      <c r="L616" t="s">
        <v>257</v>
      </c>
    </row>
    <row r="617" spans="2:12" x14ac:dyDescent="0.3">
      <c r="B617">
        <v>3297</v>
      </c>
      <c r="C617" t="s">
        <v>258</v>
      </c>
      <c r="D617" t="s">
        <v>29</v>
      </c>
      <c r="E617" t="s">
        <v>107</v>
      </c>
      <c r="G617" s="1">
        <v>45669</v>
      </c>
      <c r="H617" s="1">
        <v>45688</v>
      </c>
      <c r="I617" s="2">
        <v>0</v>
      </c>
      <c r="J617" s="1">
        <v>45671</v>
      </c>
      <c r="K617">
        <v>2025</v>
      </c>
      <c r="L617" t="s">
        <v>257</v>
      </c>
    </row>
    <row r="618" spans="2:12" x14ac:dyDescent="0.3">
      <c r="B618">
        <v>3297</v>
      </c>
      <c r="C618" t="s">
        <v>258</v>
      </c>
      <c r="D618" t="s">
        <v>29</v>
      </c>
      <c r="E618" t="s">
        <v>107</v>
      </c>
      <c r="G618" s="1">
        <v>45669</v>
      </c>
      <c r="H618" s="1">
        <v>45688</v>
      </c>
      <c r="I618" s="2">
        <v>0</v>
      </c>
      <c r="J618" s="1">
        <v>45672</v>
      </c>
      <c r="K618">
        <v>2025</v>
      </c>
      <c r="L618" t="s">
        <v>257</v>
      </c>
    </row>
    <row r="619" spans="2:12" x14ac:dyDescent="0.3">
      <c r="B619">
        <v>3297</v>
      </c>
      <c r="C619" t="s">
        <v>258</v>
      </c>
      <c r="D619" t="s">
        <v>29</v>
      </c>
      <c r="E619" t="s">
        <v>107</v>
      </c>
      <c r="G619" s="1">
        <v>45669</v>
      </c>
      <c r="H619" s="1">
        <v>45688</v>
      </c>
      <c r="I619" s="2">
        <v>0</v>
      </c>
      <c r="J619" s="1">
        <v>45673</v>
      </c>
      <c r="K619">
        <v>2025</v>
      </c>
      <c r="L619" t="s">
        <v>257</v>
      </c>
    </row>
    <row r="620" spans="2:12" x14ac:dyDescent="0.3">
      <c r="B620">
        <v>3297</v>
      </c>
      <c r="C620" t="s">
        <v>258</v>
      </c>
      <c r="D620" t="s">
        <v>29</v>
      </c>
      <c r="E620" t="s">
        <v>107</v>
      </c>
      <c r="G620" s="1">
        <v>45669</v>
      </c>
      <c r="H620" s="1">
        <v>45688</v>
      </c>
      <c r="I620" s="2">
        <v>0</v>
      </c>
      <c r="J620" s="1">
        <v>45674</v>
      </c>
      <c r="K620">
        <v>2025</v>
      </c>
      <c r="L620" t="s">
        <v>257</v>
      </c>
    </row>
    <row r="621" spans="2:12" x14ac:dyDescent="0.3">
      <c r="B621">
        <v>3297</v>
      </c>
      <c r="C621" t="s">
        <v>258</v>
      </c>
      <c r="D621" t="s">
        <v>29</v>
      </c>
      <c r="E621" t="s">
        <v>107</v>
      </c>
      <c r="G621" s="1">
        <v>45669</v>
      </c>
      <c r="H621" s="1">
        <v>45688</v>
      </c>
      <c r="I621" s="2">
        <v>0</v>
      </c>
      <c r="J621" s="1">
        <v>45675</v>
      </c>
      <c r="K621">
        <v>2025</v>
      </c>
      <c r="L621" t="s">
        <v>257</v>
      </c>
    </row>
    <row r="622" spans="2:12" x14ac:dyDescent="0.3">
      <c r="B622">
        <v>3297</v>
      </c>
      <c r="C622" t="s">
        <v>258</v>
      </c>
      <c r="D622" t="s">
        <v>29</v>
      </c>
      <c r="E622" t="s">
        <v>107</v>
      </c>
      <c r="G622" s="1">
        <v>45669</v>
      </c>
      <c r="H622" s="1">
        <v>45688</v>
      </c>
      <c r="I622" s="2">
        <v>0</v>
      </c>
      <c r="J622" s="1">
        <v>45676</v>
      </c>
      <c r="K622">
        <v>2025</v>
      </c>
      <c r="L622" t="s">
        <v>257</v>
      </c>
    </row>
    <row r="623" spans="2:12" x14ac:dyDescent="0.3">
      <c r="B623">
        <v>3297</v>
      </c>
      <c r="C623" t="s">
        <v>258</v>
      </c>
      <c r="D623" t="s">
        <v>29</v>
      </c>
      <c r="E623" t="s">
        <v>107</v>
      </c>
      <c r="G623" s="1">
        <v>45669</v>
      </c>
      <c r="H623" s="1">
        <v>45688</v>
      </c>
      <c r="I623" s="2">
        <v>0</v>
      </c>
      <c r="J623" s="1">
        <v>45677</v>
      </c>
      <c r="K623">
        <v>2025</v>
      </c>
      <c r="L623" t="s">
        <v>257</v>
      </c>
    </row>
    <row r="624" spans="2:12" x14ac:dyDescent="0.3">
      <c r="B624">
        <v>3297</v>
      </c>
      <c r="C624" t="s">
        <v>258</v>
      </c>
      <c r="D624" t="s">
        <v>29</v>
      </c>
      <c r="E624" t="s">
        <v>107</v>
      </c>
      <c r="G624" s="1">
        <v>45669</v>
      </c>
      <c r="H624" s="1">
        <v>45688</v>
      </c>
      <c r="I624" s="2">
        <v>0</v>
      </c>
      <c r="J624" s="1">
        <v>45678</v>
      </c>
      <c r="K624">
        <v>2025</v>
      </c>
      <c r="L624" t="s">
        <v>257</v>
      </c>
    </row>
    <row r="625" spans="2:12" x14ac:dyDescent="0.3">
      <c r="B625">
        <v>3297</v>
      </c>
      <c r="C625" t="s">
        <v>258</v>
      </c>
      <c r="D625" t="s">
        <v>29</v>
      </c>
      <c r="E625" t="s">
        <v>107</v>
      </c>
      <c r="G625" s="1">
        <v>45669</v>
      </c>
      <c r="H625" s="1">
        <v>45688</v>
      </c>
      <c r="I625" s="2">
        <v>0</v>
      </c>
      <c r="J625" s="1">
        <v>45679</v>
      </c>
      <c r="K625">
        <v>2025</v>
      </c>
      <c r="L625" t="s">
        <v>257</v>
      </c>
    </row>
    <row r="626" spans="2:12" x14ac:dyDescent="0.3">
      <c r="B626">
        <v>3297</v>
      </c>
      <c r="C626" t="s">
        <v>258</v>
      </c>
      <c r="D626" t="s">
        <v>29</v>
      </c>
      <c r="E626" t="s">
        <v>107</v>
      </c>
      <c r="G626" s="1">
        <v>45669</v>
      </c>
      <c r="H626" s="1">
        <v>45688</v>
      </c>
      <c r="I626" s="2">
        <v>0</v>
      </c>
      <c r="J626" s="1">
        <v>45680</v>
      </c>
      <c r="K626">
        <v>2025</v>
      </c>
      <c r="L626" t="s">
        <v>257</v>
      </c>
    </row>
    <row r="627" spans="2:12" x14ac:dyDescent="0.3">
      <c r="B627">
        <v>3297</v>
      </c>
      <c r="C627" t="s">
        <v>258</v>
      </c>
      <c r="D627" t="s">
        <v>29</v>
      </c>
      <c r="E627" t="s">
        <v>107</v>
      </c>
      <c r="G627" s="1">
        <v>45669</v>
      </c>
      <c r="H627" s="1">
        <v>45688</v>
      </c>
      <c r="I627" s="2">
        <v>0</v>
      </c>
      <c r="J627" s="1">
        <v>45681</v>
      </c>
      <c r="K627">
        <v>2025</v>
      </c>
      <c r="L627" t="s">
        <v>257</v>
      </c>
    </row>
    <row r="628" spans="2:12" x14ac:dyDescent="0.3">
      <c r="B628">
        <v>3297</v>
      </c>
      <c r="C628" t="s">
        <v>258</v>
      </c>
      <c r="D628" t="s">
        <v>29</v>
      </c>
      <c r="E628" t="s">
        <v>107</v>
      </c>
      <c r="G628" s="1">
        <v>45669</v>
      </c>
      <c r="H628" s="1">
        <v>45688</v>
      </c>
      <c r="I628" s="2">
        <v>0</v>
      </c>
      <c r="J628" s="1">
        <v>45682</v>
      </c>
      <c r="K628">
        <v>2025</v>
      </c>
      <c r="L628" t="s">
        <v>257</v>
      </c>
    </row>
    <row r="629" spans="2:12" x14ac:dyDescent="0.3">
      <c r="B629">
        <v>3297</v>
      </c>
      <c r="C629" t="s">
        <v>258</v>
      </c>
      <c r="D629" t="s">
        <v>29</v>
      </c>
      <c r="E629" t="s">
        <v>107</v>
      </c>
      <c r="G629" s="1">
        <v>45669</v>
      </c>
      <c r="H629" s="1">
        <v>45688</v>
      </c>
      <c r="I629" s="2">
        <v>0</v>
      </c>
      <c r="J629" s="1">
        <v>45683</v>
      </c>
      <c r="K629">
        <v>2025</v>
      </c>
      <c r="L629" t="s">
        <v>257</v>
      </c>
    </row>
    <row r="630" spans="2:12" x14ac:dyDescent="0.3">
      <c r="B630">
        <v>3297</v>
      </c>
      <c r="C630" t="s">
        <v>258</v>
      </c>
      <c r="D630" t="s">
        <v>29</v>
      </c>
      <c r="E630" t="s">
        <v>107</v>
      </c>
      <c r="G630" s="1">
        <v>45669</v>
      </c>
      <c r="H630" s="1">
        <v>45688</v>
      </c>
      <c r="I630" s="2">
        <v>0</v>
      </c>
      <c r="J630" s="1">
        <v>45684</v>
      </c>
      <c r="K630">
        <v>2025</v>
      </c>
      <c r="L630" t="s">
        <v>257</v>
      </c>
    </row>
    <row r="631" spans="2:12" x14ac:dyDescent="0.3">
      <c r="B631">
        <v>3297</v>
      </c>
      <c r="C631" t="s">
        <v>258</v>
      </c>
      <c r="D631" t="s">
        <v>29</v>
      </c>
      <c r="E631" t="s">
        <v>107</v>
      </c>
      <c r="G631" s="1">
        <v>45669</v>
      </c>
      <c r="H631" s="1">
        <v>45688</v>
      </c>
      <c r="I631" s="2">
        <v>0</v>
      </c>
      <c r="J631" s="1">
        <v>45685</v>
      </c>
      <c r="K631">
        <v>2025</v>
      </c>
      <c r="L631" t="s">
        <v>257</v>
      </c>
    </row>
    <row r="632" spans="2:12" x14ac:dyDescent="0.3">
      <c r="B632">
        <v>3297</v>
      </c>
      <c r="C632" t="s">
        <v>258</v>
      </c>
      <c r="D632" t="s">
        <v>29</v>
      </c>
      <c r="E632" t="s">
        <v>107</v>
      </c>
      <c r="G632" s="1">
        <v>45669</v>
      </c>
      <c r="H632" s="1">
        <v>45688</v>
      </c>
      <c r="I632" s="2">
        <v>0</v>
      </c>
      <c r="J632" s="1">
        <v>45686</v>
      </c>
      <c r="K632">
        <v>2025</v>
      </c>
      <c r="L632" t="s">
        <v>257</v>
      </c>
    </row>
    <row r="633" spans="2:12" x14ac:dyDescent="0.3">
      <c r="B633">
        <v>3297</v>
      </c>
      <c r="C633" t="s">
        <v>258</v>
      </c>
      <c r="D633" t="s">
        <v>29</v>
      </c>
      <c r="E633" t="s">
        <v>107</v>
      </c>
      <c r="G633" s="1">
        <v>45669</v>
      </c>
      <c r="H633" s="1">
        <v>45688</v>
      </c>
      <c r="I633" s="2">
        <v>0</v>
      </c>
      <c r="J633" s="1">
        <v>45687</v>
      </c>
      <c r="K633">
        <v>2025</v>
      </c>
      <c r="L633" t="s">
        <v>257</v>
      </c>
    </row>
    <row r="634" spans="2:12" x14ac:dyDescent="0.3">
      <c r="B634">
        <v>3297</v>
      </c>
      <c r="C634" t="s">
        <v>258</v>
      </c>
      <c r="D634" t="s">
        <v>29</v>
      </c>
      <c r="E634" t="s">
        <v>107</v>
      </c>
      <c r="G634" s="1">
        <v>45669</v>
      </c>
      <c r="H634" s="1">
        <v>45688</v>
      </c>
      <c r="I634" s="2">
        <v>0</v>
      </c>
      <c r="J634" s="1">
        <v>45688</v>
      </c>
      <c r="K634">
        <v>2025</v>
      </c>
      <c r="L634" t="s">
        <v>257</v>
      </c>
    </row>
    <row r="635" spans="2:12" x14ac:dyDescent="0.3">
      <c r="B635">
        <v>3299</v>
      </c>
      <c r="C635" t="s">
        <v>258</v>
      </c>
      <c r="D635" t="s">
        <v>53</v>
      </c>
      <c r="E635" t="s">
        <v>116</v>
      </c>
      <c r="G635" s="1">
        <v>45669</v>
      </c>
      <c r="H635" s="1">
        <v>45688</v>
      </c>
      <c r="I635" s="2">
        <v>0</v>
      </c>
      <c r="J635" s="1">
        <v>45669</v>
      </c>
      <c r="K635">
        <v>2025</v>
      </c>
      <c r="L635" t="s">
        <v>257</v>
      </c>
    </row>
    <row r="636" spans="2:12" x14ac:dyDescent="0.3">
      <c r="B636">
        <v>3299</v>
      </c>
      <c r="C636" t="s">
        <v>258</v>
      </c>
      <c r="D636" t="s">
        <v>53</v>
      </c>
      <c r="E636" t="s">
        <v>116</v>
      </c>
      <c r="G636" s="1">
        <v>45669</v>
      </c>
      <c r="H636" s="1">
        <v>45688</v>
      </c>
      <c r="I636" s="2">
        <v>0</v>
      </c>
      <c r="J636" s="1">
        <v>45670</v>
      </c>
      <c r="K636">
        <v>2025</v>
      </c>
      <c r="L636" t="s">
        <v>257</v>
      </c>
    </row>
    <row r="637" spans="2:12" x14ac:dyDescent="0.3">
      <c r="B637">
        <v>3299</v>
      </c>
      <c r="C637" t="s">
        <v>258</v>
      </c>
      <c r="D637" t="s">
        <v>53</v>
      </c>
      <c r="E637" t="s">
        <v>116</v>
      </c>
      <c r="G637" s="1">
        <v>45669</v>
      </c>
      <c r="H637" s="1">
        <v>45688</v>
      </c>
      <c r="I637" s="2">
        <v>0</v>
      </c>
      <c r="J637" s="1">
        <v>45671</v>
      </c>
      <c r="K637">
        <v>2025</v>
      </c>
      <c r="L637" t="s">
        <v>257</v>
      </c>
    </row>
    <row r="638" spans="2:12" x14ac:dyDescent="0.3">
      <c r="B638">
        <v>3299</v>
      </c>
      <c r="C638" t="s">
        <v>258</v>
      </c>
      <c r="D638" t="s">
        <v>53</v>
      </c>
      <c r="E638" t="s">
        <v>116</v>
      </c>
      <c r="G638" s="1">
        <v>45669</v>
      </c>
      <c r="H638" s="1">
        <v>45688</v>
      </c>
      <c r="I638" s="2">
        <v>0</v>
      </c>
      <c r="J638" s="1">
        <v>45672</v>
      </c>
      <c r="K638">
        <v>2025</v>
      </c>
      <c r="L638" t="s">
        <v>257</v>
      </c>
    </row>
    <row r="639" spans="2:12" x14ac:dyDescent="0.3">
      <c r="B639">
        <v>3299</v>
      </c>
      <c r="C639" t="s">
        <v>258</v>
      </c>
      <c r="D639" t="s">
        <v>53</v>
      </c>
      <c r="E639" t="s">
        <v>116</v>
      </c>
      <c r="G639" s="1">
        <v>45669</v>
      </c>
      <c r="H639" s="1">
        <v>45688</v>
      </c>
      <c r="I639" s="2">
        <v>0</v>
      </c>
      <c r="J639" s="1">
        <v>45673</v>
      </c>
      <c r="K639">
        <v>2025</v>
      </c>
      <c r="L639" t="s">
        <v>257</v>
      </c>
    </row>
    <row r="640" spans="2:12" x14ac:dyDescent="0.3">
      <c r="B640">
        <v>3299</v>
      </c>
      <c r="C640" t="s">
        <v>258</v>
      </c>
      <c r="D640" t="s">
        <v>53</v>
      </c>
      <c r="E640" t="s">
        <v>116</v>
      </c>
      <c r="G640" s="1">
        <v>45669</v>
      </c>
      <c r="H640" s="1">
        <v>45688</v>
      </c>
      <c r="I640" s="2">
        <v>0</v>
      </c>
      <c r="J640" s="1">
        <v>45674</v>
      </c>
      <c r="K640">
        <v>2025</v>
      </c>
      <c r="L640" t="s">
        <v>257</v>
      </c>
    </row>
    <row r="641" spans="2:12" x14ac:dyDescent="0.3">
      <c r="B641">
        <v>3299</v>
      </c>
      <c r="C641" t="s">
        <v>258</v>
      </c>
      <c r="D641" t="s">
        <v>53</v>
      </c>
      <c r="E641" t="s">
        <v>116</v>
      </c>
      <c r="G641" s="1">
        <v>45669</v>
      </c>
      <c r="H641" s="1">
        <v>45688</v>
      </c>
      <c r="I641" s="2">
        <v>0</v>
      </c>
      <c r="J641" s="1">
        <v>45675</v>
      </c>
      <c r="K641">
        <v>2025</v>
      </c>
      <c r="L641" t="s">
        <v>257</v>
      </c>
    </row>
    <row r="642" spans="2:12" x14ac:dyDescent="0.3">
      <c r="B642">
        <v>3299</v>
      </c>
      <c r="C642" t="s">
        <v>258</v>
      </c>
      <c r="D642" t="s">
        <v>53</v>
      </c>
      <c r="E642" t="s">
        <v>116</v>
      </c>
      <c r="G642" s="1">
        <v>45669</v>
      </c>
      <c r="H642" s="1">
        <v>45688</v>
      </c>
      <c r="I642" s="2">
        <v>0</v>
      </c>
      <c r="J642" s="1">
        <v>45676</v>
      </c>
      <c r="K642">
        <v>2025</v>
      </c>
      <c r="L642" t="s">
        <v>257</v>
      </c>
    </row>
    <row r="643" spans="2:12" x14ac:dyDescent="0.3">
      <c r="B643">
        <v>3299</v>
      </c>
      <c r="C643" t="s">
        <v>258</v>
      </c>
      <c r="D643" t="s">
        <v>53</v>
      </c>
      <c r="E643" t="s">
        <v>116</v>
      </c>
      <c r="G643" s="1">
        <v>45669</v>
      </c>
      <c r="H643" s="1">
        <v>45688</v>
      </c>
      <c r="I643" s="2">
        <v>0</v>
      </c>
      <c r="J643" s="1">
        <v>45677</v>
      </c>
      <c r="K643">
        <v>2025</v>
      </c>
      <c r="L643" t="s">
        <v>257</v>
      </c>
    </row>
    <row r="644" spans="2:12" x14ac:dyDescent="0.3">
      <c r="B644">
        <v>3299</v>
      </c>
      <c r="C644" t="s">
        <v>258</v>
      </c>
      <c r="D644" t="s">
        <v>53</v>
      </c>
      <c r="E644" t="s">
        <v>116</v>
      </c>
      <c r="G644" s="1">
        <v>45669</v>
      </c>
      <c r="H644" s="1">
        <v>45688</v>
      </c>
      <c r="I644" s="2">
        <v>0</v>
      </c>
      <c r="J644" s="1">
        <v>45678</v>
      </c>
      <c r="K644">
        <v>2025</v>
      </c>
      <c r="L644" t="s">
        <v>257</v>
      </c>
    </row>
    <row r="645" spans="2:12" x14ac:dyDescent="0.3">
      <c r="B645">
        <v>3299</v>
      </c>
      <c r="C645" t="s">
        <v>258</v>
      </c>
      <c r="D645" t="s">
        <v>53</v>
      </c>
      <c r="E645" t="s">
        <v>116</v>
      </c>
      <c r="G645" s="1">
        <v>45669</v>
      </c>
      <c r="H645" s="1">
        <v>45688</v>
      </c>
      <c r="I645" s="2">
        <v>0</v>
      </c>
      <c r="J645" s="1">
        <v>45679</v>
      </c>
      <c r="K645">
        <v>2025</v>
      </c>
      <c r="L645" t="s">
        <v>257</v>
      </c>
    </row>
    <row r="646" spans="2:12" x14ac:dyDescent="0.3">
      <c r="B646">
        <v>3299</v>
      </c>
      <c r="C646" t="s">
        <v>258</v>
      </c>
      <c r="D646" t="s">
        <v>53</v>
      </c>
      <c r="E646" t="s">
        <v>116</v>
      </c>
      <c r="G646" s="1">
        <v>45669</v>
      </c>
      <c r="H646" s="1">
        <v>45688</v>
      </c>
      <c r="I646" s="2">
        <v>0</v>
      </c>
      <c r="J646" s="1">
        <v>45680</v>
      </c>
      <c r="K646">
        <v>2025</v>
      </c>
      <c r="L646" t="s">
        <v>257</v>
      </c>
    </row>
    <row r="647" spans="2:12" x14ac:dyDescent="0.3">
      <c r="B647">
        <v>3299</v>
      </c>
      <c r="C647" t="s">
        <v>258</v>
      </c>
      <c r="D647" t="s">
        <v>53</v>
      </c>
      <c r="E647" t="s">
        <v>116</v>
      </c>
      <c r="G647" s="1">
        <v>45669</v>
      </c>
      <c r="H647" s="1">
        <v>45688</v>
      </c>
      <c r="I647" s="2">
        <v>0</v>
      </c>
      <c r="J647" s="1">
        <v>45681</v>
      </c>
      <c r="K647">
        <v>2025</v>
      </c>
      <c r="L647" t="s">
        <v>257</v>
      </c>
    </row>
    <row r="648" spans="2:12" x14ac:dyDescent="0.3">
      <c r="B648">
        <v>3299</v>
      </c>
      <c r="C648" t="s">
        <v>258</v>
      </c>
      <c r="D648" t="s">
        <v>53</v>
      </c>
      <c r="E648" t="s">
        <v>116</v>
      </c>
      <c r="G648" s="1">
        <v>45669</v>
      </c>
      <c r="H648" s="1">
        <v>45688</v>
      </c>
      <c r="I648" s="2">
        <v>0</v>
      </c>
      <c r="J648" s="1">
        <v>45682</v>
      </c>
      <c r="K648">
        <v>2025</v>
      </c>
      <c r="L648" t="s">
        <v>257</v>
      </c>
    </row>
    <row r="649" spans="2:12" x14ac:dyDescent="0.3">
      <c r="B649">
        <v>3299</v>
      </c>
      <c r="C649" t="s">
        <v>258</v>
      </c>
      <c r="D649" t="s">
        <v>53</v>
      </c>
      <c r="E649" t="s">
        <v>116</v>
      </c>
      <c r="G649" s="1">
        <v>45669</v>
      </c>
      <c r="H649" s="1">
        <v>45688</v>
      </c>
      <c r="I649" s="2">
        <v>0</v>
      </c>
      <c r="J649" s="1">
        <v>45683</v>
      </c>
      <c r="K649">
        <v>2025</v>
      </c>
      <c r="L649" t="s">
        <v>257</v>
      </c>
    </row>
    <row r="650" spans="2:12" x14ac:dyDescent="0.3">
      <c r="B650">
        <v>3299</v>
      </c>
      <c r="C650" t="s">
        <v>258</v>
      </c>
      <c r="D650" t="s">
        <v>53</v>
      </c>
      <c r="E650" t="s">
        <v>116</v>
      </c>
      <c r="G650" s="1">
        <v>45669</v>
      </c>
      <c r="H650" s="1">
        <v>45688</v>
      </c>
      <c r="I650" s="2">
        <v>0</v>
      </c>
      <c r="J650" s="1">
        <v>45684</v>
      </c>
      <c r="K650">
        <v>2025</v>
      </c>
      <c r="L650" t="s">
        <v>257</v>
      </c>
    </row>
    <row r="651" spans="2:12" x14ac:dyDescent="0.3">
      <c r="B651">
        <v>3299</v>
      </c>
      <c r="C651" t="s">
        <v>258</v>
      </c>
      <c r="D651" t="s">
        <v>53</v>
      </c>
      <c r="E651" t="s">
        <v>116</v>
      </c>
      <c r="G651" s="1">
        <v>45669</v>
      </c>
      <c r="H651" s="1">
        <v>45688</v>
      </c>
      <c r="I651" s="2">
        <v>0</v>
      </c>
      <c r="J651" s="1">
        <v>45685</v>
      </c>
      <c r="K651">
        <v>2025</v>
      </c>
      <c r="L651" t="s">
        <v>257</v>
      </c>
    </row>
    <row r="652" spans="2:12" x14ac:dyDescent="0.3">
      <c r="B652">
        <v>3299</v>
      </c>
      <c r="C652" t="s">
        <v>258</v>
      </c>
      <c r="D652" t="s">
        <v>53</v>
      </c>
      <c r="E652" t="s">
        <v>116</v>
      </c>
      <c r="G652" s="1">
        <v>45669</v>
      </c>
      <c r="H652" s="1">
        <v>45688</v>
      </c>
      <c r="I652" s="2">
        <v>0</v>
      </c>
      <c r="J652" s="1">
        <v>45686</v>
      </c>
      <c r="K652">
        <v>2025</v>
      </c>
      <c r="L652" t="s">
        <v>257</v>
      </c>
    </row>
    <row r="653" spans="2:12" x14ac:dyDescent="0.3">
      <c r="B653">
        <v>3299</v>
      </c>
      <c r="C653" t="s">
        <v>258</v>
      </c>
      <c r="D653" t="s">
        <v>53</v>
      </c>
      <c r="E653" t="s">
        <v>116</v>
      </c>
      <c r="G653" s="1">
        <v>45669</v>
      </c>
      <c r="H653" s="1">
        <v>45688</v>
      </c>
      <c r="I653" s="2">
        <v>0</v>
      </c>
      <c r="J653" s="1">
        <v>45687</v>
      </c>
      <c r="K653">
        <v>2025</v>
      </c>
      <c r="L653" t="s">
        <v>257</v>
      </c>
    </row>
    <row r="654" spans="2:12" x14ac:dyDescent="0.3">
      <c r="B654">
        <v>3299</v>
      </c>
      <c r="C654" t="s">
        <v>258</v>
      </c>
      <c r="D654" t="s">
        <v>53</v>
      </c>
      <c r="E654" t="s">
        <v>116</v>
      </c>
      <c r="G654" s="1">
        <v>45669</v>
      </c>
      <c r="H654" s="1">
        <v>45688</v>
      </c>
      <c r="I654" s="2">
        <v>0</v>
      </c>
      <c r="J654" s="1">
        <v>45688</v>
      </c>
      <c r="K654">
        <v>2025</v>
      </c>
      <c r="L654" t="s">
        <v>257</v>
      </c>
    </row>
    <row r="655" spans="2:12" x14ac:dyDescent="0.3">
      <c r="B655">
        <v>3300</v>
      </c>
      <c r="C655" t="s">
        <v>259</v>
      </c>
      <c r="D655" t="s">
        <v>50</v>
      </c>
      <c r="E655" t="s">
        <v>115</v>
      </c>
      <c r="G655" s="1">
        <v>45664</v>
      </c>
      <c r="H655" s="1">
        <v>45688</v>
      </c>
      <c r="I655" s="2">
        <v>0</v>
      </c>
      <c r="J655" s="1">
        <v>45664</v>
      </c>
      <c r="K655">
        <v>2025</v>
      </c>
      <c r="L655" t="s">
        <v>257</v>
      </c>
    </row>
    <row r="656" spans="2:12" x14ac:dyDescent="0.3">
      <c r="B656">
        <v>3300</v>
      </c>
      <c r="C656" t="s">
        <v>259</v>
      </c>
      <c r="D656" t="s">
        <v>50</v>
      </c>
      <c r="E656" t="s">
        <v>115</v>
      </c>
      <c r="G656" s="1">
        <v>45664</v>
      </c>
      <c r="H656" s="1">
        <v>45688</v>
      </c>
      <c r="I656" s="2">
        <v>0</v>
      </c>
      <c r="J656" s="1">
        <v>45665</v>
      </c>
      <c r="K656">
        <v>2025</v>
      </c>
      <c r="L656" t="s">
        <v>257</v>
      </c>
    </row>
    <row r="657" spans="2:12" x14ac:dyDescent="0.3">
      <c r="B657">
        <v>3300</v>
      </c>
      <c r="C657" t="s">
        <v>259</v>
      </c>
      <c r="D657" t="s">
        <v>50</v>
      </c>
      <c r="E657" t="s">
        <v>115</v>
      </c>
      <c r="G657" s="1">
        <v>45664</v>
      </c>
      <c r="H657" s="1">
        <v>45688</v>
      </c>
      <c r="I657" s="2">
        <v>0</v>
      </c>
      <c r="J657" s="1">
        <v>45666</v>
      </c>
      <c r="K657">
        <v>2025</v>
      </c>
      <c r="L657" t="s">
        <v>257</v>
      </c>
    </row>
    <row r="658" spans="2:12" x14ac:dyDescent="0.3">
      <c r="B658">
        <v>3300</v>
      </c>
      <c r="C658" t="s">
        <v>259</v>
      </c>
      <c r="D658" t="s">
        <v>50</v>
      </c>
      <c r="E658" t="s">
        <v>115</v>
      </c>
      <c r="G658" s="1">
        <v>45664</v>
      </c>
      <c r="H658" s="1">
        <v>45688</v>
      </c>
      <c r="I658" s="2">
        <v>0</v>
      </c>
      <c r="J658" s="1">
        <v>45667</v>
      </c>
      <c r="K658">
        <v>2025</v>
      </c>
      <c r="L658" t="s">
        <v>257</v>
      </c>
    </row>
    <row r="659" spans="2:12" x14ac:dyDescent="0.3">
      <c r="B659">
        <v>3300</v>
      </c>
      <c r="C659" t="s">
        <v>259</v>
      </c>
      <c r="D659" t="s">
        <v>50</v>
      </c>
      <c r="E659" t="s">
        <v>115</v>
      </c>
      <c r="G659" s="1">
        <v>45664</v>
      </c>
      <c r="H659" s="1">
        <v>45688</v>
      </c>
      <c r="I659" s="2">
        <v>0</v>
      </c>
      <c r="J659" s="1">
        <v>45668</v>
      </c>
      <c r="K659">
        <v>2025</v>
      </c>
      <c r="L659" t="s">
        <v>257</v>
      </c>
    </row>
    <row r="660" spans="2:12" x14ac:dyDescent="0.3">
      <c r="B660">
        <v>3300</v>
      </c>
      <c r="C660" t="s">
        <v>259</v>
      </c>
      <c r="D660" t="s">
        <v>50</v>
      </c>
      <c r="E660" t="s">
        <v>115</v>
      </c>
      <c r="G660" s="1">
        <v>45664</v>
      </c>
      <c r="H660" s="1">
        <v>45688</v>
      </c>
      <c r="I660" s="2">
        <v>0</v>
      </c>
      <c r="J660" s="1">
        <v>45669</v>
      </c>
      <c r="K660">
        <v>2025</v>
      </c>
      <c r="L660" t="s">
        <v>257</v>
      </c>
    </row>
    <row r="661" spans="2:12" x14ac:dyDescent="0.3">
      <c r="B661">
        <v>3300</v>
      </c>
      <c r="C661" t="s">
        <v>259</v>
      </c>
      <c r="D661" t="s">
        <v>50</v>
      </c>
      <c r="E661" t="s">
        <v>115</v>
      </c>
      <c r="G661" s="1">
        <v>45664</v>
      </c>
      <c r="H661" s="1">
        <v>45688</v>
      </c>
      <c r="I661" s="2">
        <v>0</v>
      </c>
      <c r="J661" s="1">
        <v>45670</v>
      </c>
      <c r="K661">
        <v>2025</v>
      </c>
      <c r="L661" t="s">
        <v>257</v>
      </c>
    </row>
    <row r="662" spans="2:12" x14ac:dyDescent="0.3">
      <c r="B662">
        <v>3300</v>
      </c>
      <c r="C662" t="s">
        <v>259</v>
      </c>
      <c r="D662" t="s">
        <v>50</v>
      </c>
      <c r="E662" t="s">
        <v>115</v>
      </c>
      <c r="G662" s="1">
        <v>45664</v>
      </c>
      <c r="H662" s="1">
        <v>45688</v>
      </c>
      <c r="I662" s="2">
        <v>0</v>
      </c>
      <c r="J662" s="1">
        <v>45671</v>
      </c>
      <c r="K662">
        <v>2025</v>
      </c>
      <c r="L662" t="s">
        <v>257</v>
      </c>
    </row>
    <row r="663" spans="2:12" x14ac:dyDescent="0.3">
      <c r="B663">
        <v>3300</v>
      </c>
      <c r="C663" t="s">
        <v>259</v>
      </c>
      <c r="D663" t="s">
        <v>50</v>
      </c>
      <c r="E663" t="s">
        <v>115</v>
      </c>
      <c r="G663" s="1">
        <v>45664</v>
      </c>
      <c r="H663" s="1">
        <v>45688</v>
      </c>
      <c r="I663" s="2">
        <v>0</v>
      </c>
      <c r="J663" s="1">
        <v>45672</v>
      </c>
      <c r="K663">
        <v>2025</v>
      </c>
      <c r="L663" t="s">
        <v>257</v>
      </c>
    </row>
    <row r="664" spans="2:12" x14ac:dyDescent="0.3">
      <c r="B664">
        <v>3300</v>
      </c>
      <c r="C664" t="s">
        <v>259</v>
      </c>
      <c r="D664" t="s">
        <v>50</v>
      </c>
      <c r="E664" t="s">
        <v>115</v>
      </c>
      <c r="G664" s="1">
        <v>45664</v>
      </c>
      <c r="H664" s="1">
        <v>45688</v>
      </c>
      <c r="I664" s="2">
        <v>0</v>
      </c>
      <c r="J664" s="1">
        <v>45673</v>
      </c>
      <c r="K664">
        <v>2025</v>
      </c>
      <c r="L664" t="s">
        <v>257</v>
      </c>
    </row>
    <row r="665" spans="2:12" x14ac:dyDescent="0.3">
      <c r="B665">
        <v>3300</v>
      </c>
      <c r="C665" t="s">
        <v>259</v>
      </c>
      <c r="D665" t="s">
        <v>50</v>
      </c>
      <c r="E665" t="s">
        <v>115</v>
      </c>
      <c r="G665" s="1">
        <v>45664</v>
      </c>
      <c r="H665" s="1">
        <v>45688</v>
      </c>
      <c r="I665" s="2">
        <v>0</v>
      </c>
      <c r="J665" s="1">
        <v>45674</v>
      </c>
      <c r="K665">
        <v>2025</v>
      </c>
      <c r="L665" t="s">
        <v>257</v>
      </c>
    </row>
    <row r="666" spans="2:12" x14ac:dyDescent="0.3">
      <c r="B666">
        <v>3300</v>
      </c>
      <c r="C666" t="s">
        <v>259</v>
      </c>
      <c r="D666" t="s">
        <v>50</v>
      </c>
      <c r="E666" t="s">
        <v>115</v>
      </c>
      <c r="G666" s="1">
        <v>45664</v>
      </c>
      <c r="H666" s="1">
        <v>45688</v>
      </c>
      <c r="I666" s="2">
        <v>0</v>
      </c>
      <c r="J666" s="1">
        <v>45675</v>
      </c>
      <c r="K666">
        <v>2025</v>
      </c>
      <c r="L666" t="s">
        <v>257</v>
      </c>
    </row>
    <row r="667" spans="2:12" x14ac:dyDescent="0.3">
      <c r="B667">
        <v>3300</v>
      </c>
      <c r="C667" t="s">
        <v>259</v>
      </c>
      <c r="D667" t="s">
        <v>50</v>
      </c>
      <c r="E667" t="s">
        <v>115</v>
      </c>
      <c r="G667" s="1">
        <v>45664</v>
      </c>
      <c r="H667" s="1">
        <v>45688</v>
      </c>
      <c r="I667" s="2">
        <v>0</v>
      </c>
      <c r="J667" s="1">
        <v>45676</v>
      </c>
      <c r="K667">
        <v>2025</v>
      </c>
      <c r="L667" t="s">
        <v>257</v>
      </c>
    </row>
    <row r="668" spans="2:12" x14ac:dyDescent="0.3">
      <c r="B668">
        <v>3300</v>
      </c>
      <c r="C668" t="s">
        <v>259</v>
      </c>
      <c r="D668" t="s">
        <v>50</v>
      </c>
      <c r="E668" t="s">
        <v>115</v>
      </c>
      <c r="G668" s="1">
        <v>45664</v>
      </c>
      <c r="H668" s="1">
        <v>45688</v>
      </c>
      <c r="I668" s="2">
        <v>0</v>
      </c>
      <c r="J668" s="1">
        <v>45677</v>
      </c>
      <c r="K668">
        <v>2025</v>
      </c>
      <c r="L668" t="s">
        <v>257</v>
      </c>
    </row>
    <row r="669" spans="2:12" x14ac:dyDescent="0.3">
      <c r="B669">
        <v>3300</v>
      </c>
      <c r="C669" t="s">
        <v>259</v>
      </c>
      <c r="D669" t="s">
        <v>50</v>
      </c>
      <c r="E669" t="s">
        <v>115</v>
      </c>
      <c r="G669" s="1">
        <v>45664</v>
      </c>
      <c r="H669" s="1">
        <v>45688</v>
      </c>
      <c r="I669" s="2">
        <v>0</v>
      </c>
      <c r="J669" s="1">
        <v>45678</v>
      </c>
      <c r="K669">
        <v>2025</v>
      </c>
      <c r="L669" t="s">
        <v>257</v>
      </c>
    </row>
    <row r="670" spans="2:12" x14ac:dyDescent="0.3">
      <c r="B670">
        <v>3300</v>
      </c>
      <c r="C670" t="s">
        <v>259</v>
      </c>
      <c r="D670" t="s">
        <v>50</v>
      </c>
      <c r="E670" t="s">
        <v>115</v>
      </c>
      <c r="G670" s="1">
        <v>45664</v>
      </c>
      <c r="H670" s="1">
        <v>45688</v>
      </c>
      <c r="I670" s="2">
        <v>0</v>
      </c>
      <c r="J670" s="1">
        <v>45679</v>
      </c>
      <c r="K670">
        <v>2025</v>
      </c>
      <c r="L670" t="s">
        <v>257</v>
      </c>
    </row>
    <row r="671" spans="2:12" x14ac:dyDescent="0.3">
      <c r="B671">
        <v>3300</v>
      </c>
      <c r="C671" t="s">
        <v>259</v>
      </c>
      <c r="D671" t="s">
        <v>50</v>
      </c>
      <c r="E671" t="s">
        <v>115</v>
      </c>
      <c r="G671" s="1">
        <v>45664</v>
      </c>
      <c r="H671" s="1">
        <v>45688</v>
      </c>
      <c r="I671" s="2">
        <v>0</v>
      </c>
      <c r="J671" s="1">
        <v>45680</v>
      </c>
      <c r="K671">
        <v>2025</v>
      </c>
      <c r="L671" t="s">
        <v>257</v>
      </c>
    </row>
    <row r="672" spans="2:12" x14ac:dyDescent="0.3">
      <c r="B672">
        <v>3300</v>
      </c>
      <c r="C672" t="s">
        <v>259</v>
      </c>
      <c r="D672" t="s">
        <v>50</v>
      </c>
      <c r="E672" t="s">
        <v>115</v>
      </c>
      <c r="G672" s="1">
        <v>45664</v>
      </c>
      <c r="H672" s="1">
        <v>45688</v>
      </c>
      <c r="I672" s="2">
        <v>0</v>
      </c>
      <c r="J672" s="1">
        <v>45681</v>
      </c>
      <c r="K672">
        <v>2025</v>
      </c>
      <c r="L672" t="s">
        <v>257</v>
      </c>
    </row>
    <row r="673" spans="2:12" x14ac:dyDescent="0.3">
      <c r="B673">
        <v>3300</v>
      </c>
      <c r="C673" t="s">
        <v>259</v>
      </c>
      <c r="D673" t="s">
        <v>50</v>
      </c>
      <c r="E673" t="s">
        <v>115</v>
      </c>
      <c r="G673" s="1">
        <v>45664</v>
      </c>
      <c r="H673" s="1">
        <v>45688</v>
      </c>
      <c r="I673" s="2">
        <v>0</v>
      </c>
      <c r="J673" s="1">
        <v>45682</v>
      </c>
      <c r="K673">
        <v>2025</v>
      </c>
      <c r="L673" t="s">
        <v>257</v>
      </c>
    </row>
    <row r="674" spans="2:12" x14ac:dyDescent="0.3">
      <c r="B674">
        <v>3300</v>
      </c>
      <c r="C674" t="s">
        <v>259</v>
      </c>
      <c r="D674" t="s">
        <v>50</v>
      </c>
      <c r="E674" t="s">
        <v>115</v>
      </c>
      <c r="G674" s="1">
        <v>45664</v>
      </c>
      <c r="H674" s="1">
        <v>45688</v>
      </c>
      <c r="I674" s="2">
        <v>0</v>
      </c>
      <c r="J674" s="1">
        <v>45683</v>
      </c>
      <c r="K674">
        <v>2025</v>
      </c>
      <c r="L674" t="s">
        <v>257</v>
      </c>
    </row>
    <row r="675" spans="2:12" x14ac:dyDescent="0.3">
      <c r="B675">
        <v>3300</v>
      </c>
      <c r="C675" t="s">
        <v>259</v>
      </c>
      <c r="D675" t="s">
        <v>50</v>
      </c>
      <c r="E675" t="s">
        <v>115</v>
      </c>
      <c r="G675" s="1">
        <v>45664</v>
      </c>
      <c r="H675" s="1">
        <v>45688</v>
      </c>
      <c r="I675" s="2">
        <v>0</v>
      </c>
      <c r="J675" s="1">
        <v>45684</v>
      </c>
      <c r="K675">
        <v>2025</v>
      </c>
      <c r="L675" t="s">
        <v>257</v>
      </c>
    </row>
    <row r="676" spans="2:12" x14ac:dyDescent="0.3">
      <c r="B676">
        <v>3300</v>
      </c>
      <c r="C676" t="s">
        <v>259</v>
      </c>
      <c r="D676" t="s">
        <v>50</v>
      </c>
      <c r="E676" t="s">
        <v>115</v>
      </c>
      <c r="G676" s="1">
        <v>45664</v>
      </c>
      <c r="H676" s="1">
        <v>45688</v>
      </c>
      <c r="I676" s="2">
        <v>0</v>
      </c>
      <c r="J676" s="1">
        <v>45685</v>
      </c>
      <c r="K676">
        <v>2025</v>
      </c>
      <c r="L676" t="s">
        <v>257</v>
      </c>
    </row>
    <row r="677" spans="2:12" x14ac:dyDescent="0.3">
      <c r="B677">
        <v>3300</v>
      </c>
      <c r="C677" t="s">
        <v>259</v>
      </c>
      <c r="D677" t="s">
        <v>50</v>
      </c>
      <c r="E677" t="s">
        <v>115</v>
      </c>
      <c r="G677" s="1">
        <v>45664</v>
      </c>
      <c r="H677" s="1">
        <v>45688</v>
      </c>
      <c r="I677" s="2">
        <v>0</v>
      </c>
      <c r="J677" s="1">
        <v>45686</v>
      </c>
      <c r="K677">
        <v>2025</v>
      </c>
      <c r="L677" t="s">
        <v>257</v>
      </c>
    </row>
    <row r="678" spans="2:12" x14ac:dyDescent="0.3">
      <c r="B678">
        <v>3300</v>
      </c>
      <c r="C678" t="s">
        <v>259</v>
      </c>
      <c r="D678" t="s">
        <v>50</v>
      </c>
      <c r="E678" t="s">
        <v>115</v>
      </c>
      <c r="G678" s="1">
        <v>45664</v>
      </c>
      <c r="H678" s="1">
        <v>45688</v>
      </c>
      <c r="I678" s="2">
        <v>0</v>
      </c>
      <c r="J678" s="1">
        <v>45687</v>
      </c>
      <c r="K678">
        <v>2025</v>
      </c>
      <c r="L678" t="s">
        <v>257</v>
      </c>
    </row>
    <row r="679" spans="2:12" x14ac:dyDescent="0.3">
      <c r="B679">
        <v>3300</v>
      </c>
      <c r="C679" t="s">
        <v>259</v>
      </c>
      <c r="D679" t="s">
        <v>50</v>
      </c>
      <c r="E679" t="s">
        <v>115</v>
      </c>
      <c r="G679" s="1">
        <v>45664</v>
      </c>
      <c r="H679" s="1">
        <v>45688</v>
      </c>
      <c r="I679" s="2">
        <v>0</v>
      </c>
      <c r="J679" s="1">
        <v>45688</v>
      </c>
      <c r="K679">
        <v>2025</v>
      </c>
      <c r="L679" t="s">
        <v>257</v>
      </c>
    </row>
    <row r="680" spans="2:12" x14ac:dyDescent="0.3">
      <c r="B680">
        <v>3301</v>
      </c>
      <c r="C680" t="s">
        <v>259</v>
      </c>
      <c r="D680" t="s">
        <v>50</v>
      </c>
      <c r="E680" t="s">
        <v>142</v>
      </c>
      <c r="G680" s="1">
        <v>45662</v>
      </c>
      <c r="H680" s="1">
        <v>45688</v>
      </c>
      <c r="I680" s="2">
        <v>0</v>
      </c>
      <c r="J680" s="1">
        <v>45662</v>
      </c>
      <c r="K680">
        <v>2025</v>
      </c>
      <c r="L680" t="s">
        <v>257</v>
      </c>
    </row>
    <row r="681" spans="2:12" x14ac:dyDescent="0.3">
      <c r="B681">
        <v>3301</v>
      </c>
      <c r="C681" t="s">
        <v>259</v>
      </c>
      <c r="D681" t="s">
        <v>50</v>
      </c>
      <c r="E681" t="s">
        <v>142</v>
      </c>
      <c r="G681" s="1">
        <v>45662</v>
      </c>
      <c r="H681" s="1">
        <v>45688</v>
      </c>
      <c r="I681" s="2">
        <v>0</v>
      </c>
      <c r="J681" s="1">
        <v>45663</v>
      </c>
      <c r="K681">
        <v>2025</v>
      </c>
      <c r="L681" t="s">
        <v>257</v>
      </c>
    </row>
    <row r="682" spans="2:12" x14ac:dyDescent="0.3">
      <c r="B682">
        <v>3301</v>
      </c>
      <c r="C682" t="s">
        <v>259</v>
      </c>
      <c r="D682" t="s">
        <v>50</v>
      </c>
      <c r="E682" t="s">
        <v>142</v>
      </c>
      <c r="G682" s="1">
        <v>45662</v>
      </c>
      <c r="H682" s="1">
        <v>45688</v>
      </c>
      <c r="I682" s="2">
        <v>0</v>
      </c>
      <c r="J682" s="1">
        <v>45664</v>
      </c>
      <c r="K682">
        <v>2025</v>
      </c>
      <c r="L682" t="s">
        <v>257</v>
      </c>
    </row>
    <row r="683" spans="2:12" x14ac:dyDescent="0.3">
      <c r="B683">
        <v>3301</v>
      </c>
      <c r="C683" t="s">
        <v>259</v>
      </c>
      <c r="D683" t="s">
        <v>50</v>
      </c>
      <c r="E683" t="s">
        <v>142</v>
      </c>
      <c r="G683" s="1">
        <v>45662</v>
      </c>
      <c r="H683" s="1">
        <v>45688</v>
      </c>
      <c r="I683" s="2">
        <v>0</v>
      </c>
      <c r="J683" s="1">
        <v>45665</v>
      </c>
      <c r="K683">
        <v>2025</v>
      </c>
      <c r="L683" t="s">
        <v>257</v>
      </c>
    </row>
    <row r="684" spans="2:12" x14ac:dyDescent="0.3">
      <c r="B684">
        <v>3301</v>
      </c>
      <c r="C684" t="s">
        <v>259</v>
      </c>
      <c r="D684" t="s">
        <v>50</v>
      </c>
      <c r="E684" t="s">
        <v>142</v>
      </c>
      <c r="G684" s="1">
        <v>45662</v>
      </c>
      <c r="H684" s="1">
        <v>45688</v>
      </c>
      <c r="I684" s="2">
        <v>0</v>
      </c>
      <c r="J684" s="1">
        <v>45666</v>
      </c>
      <c r="K684">
        <v>2025</v>
      </c>
      <c r="L684" t="s">
        <v>257</v>
      </c>
    </row>
    <row r="685" spans="2:12" x14ac:dyDescent="0.3">
      <c r="B685">
        <v>3301</v>
      </c>
      <c r="C685" t="s">
        <v>259</v>
      </c>
      <c r="D685" t="s">
        <v>50</v>
      </c>
      <c r="E685" t="s">
        <v>142</v>
      </c>
      <c r="G685" s="1">
        <v>45662</v>
      </c>
      <c r="H685" s="1">
        <v>45688</v>
      </c>
      <c r="I685" s="2">
        <v>0</v>
      </c>
      <c r="J685" s="1">
        <v>45667</v>
      </c>
      <c r="K685">
        <v>2025</v>
      </c>
      <c r="L685" t="s">
        <v>257</v>
      </c>
    </row>
    <row r="686" spans="2:12" x14ac:dyDescent="0.3">
      <c r="B686">
        <v>3301</v>
      </c>
      <c r="C686" t="s">
        <v>259</v>
      </c>
      <c r="D686" t="s">
        <v>50</v>
      </c>
      <c r="E686" t="s">
        <v>142</v>
      </c>
      <c r="G686" s="1">
        <v>45662</v>
      </c>
      <c r="H686" s="1">
        <v>45688</v>
      </c>
      <c r="I686" s="2">
        <v>0</v>
      </c>
      <c r="J686" s="1">
        <v>45668</v>
      </c>
      <c r="K686">
        <v>2025</v>
      </c>
      <c r="L686" t="s">
        <v>257</v>
      </c>
    </row>
    <row r="687" spans="2:12" x14ac:dyDescent="0.3">
      <c r="B687">
        <v>3301</v>
      </c>
      <c r="C687" t="s">
        <v>259</v>
      </c>
      <c r="D687" t="s">
        <v>50</v>
      </c>
      <c r="E687" t="s">
        <v>142</v>
      </c>
      <c r="G687" s="1">
        <v>45662</v>
      </c>
      <c r="H687" s="1">
        <v>45688</v>
      </c>
      <c r="I687" s="2">
        <v>0</v>
      </c>
      <c r="J687" s="1">
        <v>45669</v>
      </c>
      <c r="K687">
        <v>2025</v>
      </c>
      <c r="L687" t="s">
        <v>257</v>
      </c>
    </row>
    <row r="688" spans="2:12" x14ac:dyDescent="0.3">
      <c r="B688">
        <v>3301</v>
      </c>
      <c r="C688" t="s">
        <v>259</v>
      </c>
      <c r="D688" t="s">
        <v>50</v>
      </c>
      <c r="E688" t="s">
        <v>142</v>
      </c>
      <c r="G688" s="1">
        <v>45662</v>
      </c>
      <c r="H688" s="1">
        <v>45688</v>
      </c>
      <c r="I688" s="2">
        <v>0</v>
      </c>
      <c r="J688" s="1">
        <v>45670</v>
      </c>
      <c r="K688">
        <v>2025</v>
      </c>
      <c r="L688" t="s">
        <v>257</v>
      </c>
    </row>
    <row r="689" spans="2:12" x14ac:dyDescent="0.3">
      <c r="B689">
        <v>3301</v>
      </c>
      <c r="C689" t="s">
        <v>259</v>
      </c>
      <c r="D689" t="s">
        <v>50</v>
      </c>
      <c r="E689" t="s">
        <v>142</v>
      </c>
      <c r="G689" s="1">
        <v>45662</v>
      </c>
      <c r="H689" s="1">
        <v>45688</v>
      </c>
      <c r="I689" s="2">
        <v>0</v>
      </c>
      <c r="J689" s="1">
        <v>45671</v>
      </c>
      <c r="K689">
        <v>2025</v>
      </c>
      <c r="L689" t="s">
        <v>257</v>
      </c>
    </row>
    <row r="690" spans="2:12" x14ac:dyDescent="0.3">
      <c r="B690">
        <v>3301</v>
      </c>
      <c r="C690" t="s">
        <v>259</v>
      </c>
      <c r="D690" t="s">
        <v>50</v>
      </c>
      <c r="E690" t="s">
        <v>142</v>
      </c>
      <c r="G690" s="1">
        <v>45662</v>
      </c>
      <c r="H690" s="1">
        <v>45688</v>
      </c>
      <c r="I690" s="2">
        <v>0</v>
      </c>
      <c r="J690" s="1">
        <v>45672</v>
      </c>
      <c r="K690">
        <v>2025</v>
      </c>
      <c r="L690" t="s">
        <v>257</v>
      </c>
    </row>
    <row r="691" spans="2:12" x14ac:dyDescent="0.3">
      <c r="B691">
        <v>3301</v>
      </c>
      <c r="C691" t="s">
        <v>259</v>
      </c>
      <c r="D691" t="s">
        <v>50</v>
      </c>
      <c r="E691" t="s">
        <v>142</v>
      </c>
      <c r="G691" s="1">
        <v>45662</v>
      </c>
      <c r="H691" s="1">
        <v>45688</v>
      </c>
      <c r="I691" s="2">
        <v>0</v>
      </c>
      <c r="J691" s="1">
        <v>45673</v>
      </c>
      <c r="K691">
        <v>2025</v>
      </c>
      <c r="L691" t="s">
        <v>257</v>
      </c>
    </row>
    <row r="692" spans="2:12" x14ac:dyDescent="0.3">
      <c r="B692">
        <v>3301</v>
      </c>
      <c r="C692" t="s">
        <v>259</v>
      </c>
      <c r="D692" t="s">
        <v>50</v>
      </c>
      <c r="E692" t="s">
        <v>142</v>
      </c>
      <c r="G692" s="1">
        <v>45662</v>
      </c>
      <c r="H692" s="1">
        <v>45688</v>
      </c>
      <c r="I692" s="2">
        <v>0</v>
      </c>
      <c r="J692" s="1">
        <v>45674</v>
      </c>
      <c r="K692">
        <v>2025</v>
      </c>
      <c r="L692" t="s">
        <v>257</v>
      </c>
    </row>
    <row r="693" spans="2:12" x14ac:dyDescent="0.3">
      <c r="B693">
        <v>3301</v>
      </c>
      <c r="C693" t="s">
        <v>259</v>
      </c>
      <c r="D693" t="s">
        <v>50</v>
      </c>
      <c r="E693" t="s">
        <v>142</v>
      </c>
      <c r="G693" s="1">
        <v>45662</v>
      </c>
      <c r="H693" s="1">
        <v>45688</v>
      </c>
      <c r="I693" s="2">
        <v>0</v>
      </c>
      <c r="J693" s="1">
        <v>45675</v>
      </c>
      <c r="K693">
        <v>2025</v>
      </c>
      <c r="L693" t="s">
        <v>257</v>
      </c>
    </row>
    <row r="694" spans="2:12" x14ac:dyDescent="0.3">
      <c r="B694">
        <v>3301</v>
      </c>
      <c r="C694" t="s">
        <v>259</v>
      </c>
      <c r="D694" t="s">
        <v>50</v>
      </c>
      <c r="E694" t="s">
        <v>142</v>
      </c>
      <c r="G694" s="1">
        <v>45662</v>
      </c>
      <c r="H694" s="1">
        <v>45688</v>
      </c>
      <c r="I694" s="2">
        <v>0</v>
      </c>
      <c r="J694" s="1">
        <v>45676</v>
      </c>
      <c r="K694">
        <v>2025</v>
      </c>
      <c r="L694" t="s">
        <v>257</v>
      </c>
    </row>
    <row r="695" spans="2:12" x14ac:dyDescent="0.3">
      <c r="B695">
        <v>3301</v>
      </c>
      <c r="C695" t="s">
        <v>259</v>
      </c>
      <c r="D695" t="s">
        <v>50</v>
      </c>
      <c r="E695" t="s">
        <v>142</v>
      </c>
      <c r="G695" s="1">
        <v>45662</v>
      </c>
      <c r="H695" s="1">
        <v>45688</v>
      </c>
      <c r="I695" s="2">
        <v>0</v>
      </c>
      <c r="J695" s="1">
        <v>45677</v>
      </c>
      <c r="K695">
        <v>2025</v>
      </c>
      <c r="L695" t="s">
        <v>257</v>
      </c>
    </row>
    <row r="696" spans="2:12" x14ac:dyDescent="0.3">
      <c r="B696">
        <v>3301</v>
      </c>
      <c r="C696" t="s">
        <v>259</v>
      </c>
      <c r="D696" t="s">
        <v>50</v>
      </c>
      <c r="E696" t="s">
        <v>142</v>
      </c>
      <c r="G696" s="1">
        <v>45662</v>
      </c>
      <c r="H696" s="1">
        <v>45688</v>
      </c>
      <c r="I696" s="2">
        <v>0</v>
      </c>
      <c r="J696" s="1">
        <v>45678</v>
      </c>
      <c r="K696">
        <v>2025</v>
      </c>
      <c r="L696" t="s">
        <v>257</v>
      </c>
    </row>
    <row r="697" spans="2:12" x14ac:dyDescent="0.3">
      <c r="B697">
        <v>3301</v>
      </c>
      <c r="C697" t="s">
        <v>259</v>
      </c>
      <c r="D697" t="s">
        <v>50</v>
      </c>
      <c r="E697" t="s">
        <v>142</v>
      </c>
      <c r="G697" s="1">
        <v>45662</v>
      </c>
      <c r="H697" s="1">
        <v>45688</v>
      </c>
      <c r="I697" s="2">
        <v>0</v>
      </c>
      <c r="J697" s="1">
        <v>45679</v>
      </c>
      <c r="K697">
        <v>2025</v>
      </c>
      <c r="L697" t="s">
        <v>257</v>
      </c>
    </row>
    <row r="698" spans="2:12" x14ac:dyDescent="0.3">
      <c r="B698">
        <v>3301</v>
      </c>
      <c r="C698" t="s">
        <v>259</v>
      </c>
      <c r="D698" t="s">
        <v>50</v>
      </c>
      <c r="E698" t="s">
        <v>142</v>
      </c>
      <c r="G698" s="1">
        <v>45662</v>
      </c>
      <c r="H698" s="1">
        <v>45688</v>
      </c>
      <c r="I698" s="2">
        <v>0</v>
      </c>
      <c r="J698" s="1">
        <v>45680</v>
      </c>
      <c r="K698">
        <v>2025</v>
      </c>
      <c r="L698" t="s">
        <v>257</v>
      </c>
    </row>
    <row r="699" spans="2:12" x14ac:dyDescent="0.3">
      <c r="B699">
        <v>3301</v>
      </c>
      <c r="C699" t="s">
        <v>259</v>
      </c>
      <c r="D699" t="s">
        <v>50</v>
      </c>
      <c r="E699" t="s">
        <v>142</v>
      </c>
      <c r="G699" s="1">
        <v>45662</v>
      </c>
      <c r="H699" s="1">
        <v>45688</v>
      </c>
      <c r="I699" s="2">
        <v>0</v>
      </c>
      <c r="J699" s="1">
        <v>45681</v>
      </c>
      <c r="K699">
        <v>2025</v>
      </c>
      <c r="L699" t="s">
        <v>257</v>
      </c>
    </row>
    <row r="700" spans="2:12" x14ac:dyDescent="0.3">
      <c r="B700">
        <v>3301</v>
      </c>
      <c r="C700" t="s">
        <v>259</v>
      </c>
      <c r="D700" t="s">
        <v>50</v>
      </c>
      <c r="E700" t="s">
        <v>142</v>
      </c>
      <c r="G700" s="1">
        <v>45662</v>
      </c>
      <c r="H700" s="1">
        <v>45688</v>
      </c>
      <c r="I700" s="2">
        <v>0</v>
      </c>
      <c r="J700" s="1">
        <v>45682</v>
      </c>
      <c r="K700">
        <v>2025</v>
      </c>
      <c r="L700" t="s">
        <v>257</v>
      </c>
    </row>
    <row r="701" spans="2:12" x14ac:dyDescent="0.3">
      <c r="B701">
        <v>3301</v>
      </c>
      <c r="C701" t="s">
        <v>259</v>
      </c>
      <c r="D701" t="s">
        <v>50</v>
      </c>
      <c r="E701" t="s">
        <v>142</v>
      </c>
      <c r="G701" s="1">
        <v>45662</v>
      </c>
      <c r="H701" s="1">
        <v>45688</v>
      </c>
      <c r="I701" s="2">
        <v>0</v>
      </c>
      <c r="J701" s="1">
        <v>45683</v>
      </c>
      <c r="K701">
        <v>2025</v>
      </c>
      <c r="L701" t="s">
        <v>257</v>
      </c>
    </row>
    <row r="702" spans="2:12" x14ac:dyDescent="0.3">
      <c r="B702">
        <v>3301</v>
      </c>
      <c r="C702" t="s">
        <v>259</v>
      </c>
      <c r="D702" t="s">
        <v>50</v>
      </c>
      <c r="E702" t="s">
        <v>142</v>
      </c>
      <c r="G702" s="1">
        <v>45662</v>
      </c>
      <c r="H702" s="1">
        <v>45688</v>
      </c>
      <c r="I702" s="2">
        <v>0</v>
      </c>
      <c r="J702" s="1">
        <v>45684</v>
      </c>
      <c r="K702">
        <v>2025</v>
      </c>
      <c r="L702" t="s">
        <v>257</v>
      </c>
    </row>
    <row r="703" spans="2:12" x14ac:dyDescent="0.3">
      <c r="B703">
        <v>3301</v>
      </c>
      <c r="C703" t="s">
        <v>259</v>
      </c>
      <c r="D703" t="s">
        <v>50</v>
      </c>
      <c r="E703" t="s">
        <v>142</v>
      </c>
      <c r="G703" s="1">
        <v>45662</v>
      </c>
      <c r="H703" s="1">
        <v>45688</v>
      </c>
      <c r="I703" s="2">
        <v>0</v>
      </c>
      <c r="J703" s="1">
        <v>45685</v>
      </c>
      <c r="K703">
        <v>2025</v>
      </c>
      <c r="L703" t="s">
        <v>257</v>
      </c>
    </row>
    <row r="704" spans="2:12" x14ac:dyDescent="0.3">
      <c r="B704">
        <v>3301</v>
      </c>
      <c r="C704" t="s">
        <v>259</v>
      </c>
      <c r="D704" t="s">
        <v>50</v>
      </c>
      <c r="E704" t="s">
        <v>142</v>
      </c>
      <c r="G704" s="1">
        <v>45662</v>
      </c>
      <c r="H704" s="1">
        <v>45688</v>
      </c>
      <c r="I704" s="2">
        <v>0</v>
      </c>
      <c r="J704" s="1">
        <v>45686</v>
      </c>
      <c r="K704">
        <v>2025</v>
      </c>
      <c r="L704" t="s">
        <v>257</v>
      </c>
    </row>
    <row r="705" spans="2:12" x14ac:dyDescent="0.3">
      <c r="B705">
        <v>3301</v>
      </c>
      <c r="C705" t="s">
        <v>259</v>
      </c>
      <c r="D705" t="s">
        <v>50</v>
      </c>
      <c r="E705" t="s">
        <v>142</v>
      </c>
      <c r="G705" s="1">
        <v>45662</v>
      </c>
      <c r="H705" s="1">
        <v>45688</v>
      </c>
      <c r="I705" s="2">
        <v>0</v>
      </c>
      <c r="J705" s="1">
        <v>45687</v>
      </c>
      <c r="K705">
        <v>2025</v>
      </c>
      <c r="L705" t="s">
        <v>257</v>
      </c>
    </row>
    <row r="706" spans="2:12" x14ac:dyDescent="0.3">
      <c r="B706">
        <v>3301</v>
      </c>
      <c r="C706" t="s">
        <v>259</v>
      </c>
      <c r="D706" t="s">
        <v>50</v>
      </c>
      <c r="E706" t="s">
        <v>142</v>
      </c>
      <c r="G706" s="1">
        <v>45662</v>
      </c>
      <c r="H706" s="1">
        <v>45688</v>
      </c>
      <c r="I706" s="2">
        <v>0</v>
      </c>
      <c r="J706" s="1">
        <v>45688</v>
      </c>
      <c r="K706">
        <v>2025</v>
      </c>
      <c r="L706" t="s">
        <v>257</v>
      </c>
    </row>
    <row r="707" spans="2:12" x14ac:dyDescent="0.3">
      <c r="B707">
        <v>3302</v>
      </c>
      <c r="C707" t="s">
        <v>259</v>
      </c>
      <c r="D707" t="s">
        <v>50</v>
      </c>
      <c r="E707" t="s">
        <v>102</v>
      </c>
      <c r="G707" s="1">
        <v>45662</v>
      </c>
      <c r="H707" s="1">
        <v>45688</v>
      </c>
      <c r="I707" s="2">
        <v>0</v>
      </c>
      <c r="J707" s="1">
        <v>45662</v>
      </c>
      <c r="K707">
        <v>2025</v>
      </c>
      <c r="L707" t="s">
        <v>257</v>
      </c>
    </row>
    <row r="708" spans="2:12" x14ac:dyDescent="0.3">
      <c r="B708">
        <v>3302</v>
      </c>
      <c r="C708" t="s">
        <v>259</v>
      </c>
      <c r="D708" t="s">
        <v>50</v>
      </c>
      <c r="E708" t="s">
        <v>102</v>
      </c>
      <c r="G708" s="1">
        <v>45662</v>
      </c>
      <c r="H708" s="1">
        <v>45688</v>
      </c>
      <c r="I708" s="2">
        <v>0</v>
      </c>
      <c r="J708" s="1">
        <v>45663</v>
      </c>
      <c r="K708">
        <v>2025</v>
      </c>
      <c r="L708" t="s">
        <v>257</v>
      </c>
    </row>
    <row r="709" spans="2:12" x14ac:dyDescent="0.3">
      <c r="B709">
        <v>3302</v>
      </c>
      <c r="C709" t="s">
        <v>259</v>
      </c>
      <c r="D709" t="s">
        <v>50</v>
      </c>
      <c r="E709" t="s">
        <v>102</v>
      </c>
      <c r="G709" s="1">
        <v>45662</v>
      </c>
      <c r="H709" s="1">
        <v>45688</v>
      </c>
      <c r="I709" s="2">
        <v>0</v>
      </c>
      <c r="J709" s="1">
        <v>45664</v>
      </c>
      <c r="K709">
        <v>2025</v>
      </c>
      <c r="L709" t="s">
        <v>257</v>
      </c>
    </row>
    <row r="710" spans="2:12" x14ac:dyDescent="0.3">
      <c r="B710">
        <v>3302</v>
      </c>
      <c r="C710" t="s">
        <v>259</v>
      </c>
      <c r="D710" t="s">
        <v>50</v>
      </c>
      <c r="E710" t="s">
        <v>102</v>
      </c>
      <c r="G710" s="1">
        <v>45662</v>
      </c>
      <c r="H710" s="1">
        <v>45688</v>
      </c>
      <c r="I710" s="2">
        <v>0</v>
      </c>
      <c r="J710" s="1">
        <v>45665</v>
      </c>
      <c r="K710">
        <v>2025</v>
      </c>
      <c r="L710" t="s">
        <v>257</v>
      </c>
    </row>
    <row r="711" spans="2:12" x14ac:dyDescent="0.3">
      <c r="B711">
        <v>3302</v>
      </c>
      <c r="C711" t="s">
        <v>259</v>
      </c>
      <c r="D711" t="s">
        <v>50</v>
      </c>
      <c r="E711" t="s">
        <v>102</v>
      </c>
      <c r="G711" s="1">
        <v>45662</v>
      </c>
      <c r="H711" s="1">
        <v>45688</v>
      </c>
      <c r="I711" s="2">
        <v>0</v>
      </c>
      <c r="J711" s="1">
        <v>45666</v>
      </c>
      <c r="K711">
        <v>2025</v>
      </c>
      <c r="L711" t="s">
        <v>257</v>
      </c>
    </row>
    <row r="712" spans="2:12" x14ac:dyDescent="0.3">
      <c r="B712">
        <v>3302</v>
      </c>
      <c r="C712" t="s">
        <v>259</v>
      </c>
      <c r="D712" t="s">
        <v>50</v>
      </c>
      <c r="E712" t="s">
        <v>102</v>
      </c>
      <c r="G712" s="1">
        <v>45662</v>
      </c>
      <c r="H712" s="1">
        <v>45688</v>
      </c>
      <c r="I712" s="2">
        <v>0</v>
      </c>
      <c r="J712" s="1">
        <v>45667</v>
      </c>
      <c r="K712">
        <v>2025</v>
      </c>
      <c r="L712" t="s">
        <v>257</v>
      </c>
    </row>
    <row r="713" spans="2:12" x14ac:dyDescent="0.3">
      <c r="B713">
        <v>3302</v>
      </c>
      <c r="C713" t="s">
        <v>259</v>
      </c>
      <c r="D713" t="s">
        <v>50</v>
      </c>
      <c r="E713" t="s">
        <v>102</v>
      </c>
      <c r="G713" s="1">
        <v>45662</v>
      </c>
      <c r="H713" s="1">
        <v>45688</v>
      </c>
      <c r="I713" s="2">
        <v>0</v>
      </c>
      <c r="J713" s="1">
        <v>45668</v>
      </c>
      <c r="K713">
        <v>2025</v>
      </c>
      <c r="L713" t="s">
        <v>257</v>
      </c>
    </row>
    <row r="714" spans="2:12" x14ac:dyDescent="0.3">
      <c r="B714">
        <v>3302</v>
      </c>
      <c r="C714" t="s">
        <v>259</v>
      </c>
      <c r="D714" t="s">
        <v>50</v>
      </c>
      <c r="E714" t="s">
        <v>102</v>
      </c>
      <c r="G714" s="1">
        <v>45662</v>
      </c>
      <c r="H714" s="1">
        <v>45688</v>
      </c>
      <c r="I714" s="2">
        <v>0</v>
      </c>
      <c r="J714" s="1">
        <v>45669</v>
      </c>
      <c r="K714">
        <v>2025</v>
      </c>
      <c r="L714" t="s">
        <v>257</v>
      </c>
    </row>
    <row r="715" spans="2:12" x14ac:dyDescent="0.3">
      <c r="B715">
        <v>3302</v>
      </c>
      <c r="C715" t="s">
        <v>259</v>
      </c>
      <c r="D715" t="s">
        <v>50</v>
      </c>
      <c r="E715" t="s">
        <v>102</v>
      </c>
      <c r="G715" s="1">
        <v>45662</v>
      </c>
      <c r="H715" s="1">
        <v>45688</v>
      </c>
      <c r="I715" s="2">
        <v>0</v>
      </c>
      <c r="J715" s="1">
        <v>45670</v>
      </c>
      <c r="K715">
        <v>2025</v>
      </c>
      <c r="L715" t="s">
        <v>257</v>
      </c>
    </row>
    <row r="716" spans="2:12" x14ac:dyDescent="0.3">
      <c r="B716">
        <v>3302</v>
      </c>
      <c r="C716" t="s">
        <v>259</v>
      </c>
      <c r="D716" t="s">
        <v>50</v>
      </c>
      <c r="E716" t="s">
        <v>102</v>
      </c>
      <c r="G716" s="1">
        <v>45662</v>
      </c>
      <c r="H716" s="1">
        <v>45688</v>
      </c>
      <c r="I716" s="2">
        <v>0</v>
      </c>
      <c r="J716" s="1">
        <v>45671</v>
      </c>
      <c r="K716">
        <v>2025</v>
      </c>
      <c r="L716" t="s">
        <v>257</v>
      </c>
    </row>
    <row r="717" spans="2:12" x14ac:dyDescent="0.3">
      <c r="B717">
        <v>3302</v>
      </c>
      <c r="C717" t="s">
        <v>259</v>
      </c>
      <c r="D717" t="s">
        <v>50</v>
      </c>
      <c r="E717" t="s">
        <v>102</v>
      </c>
      <c r="G717" s="1">
        <v>45662</v>
      </c>
      <c r="H717" s="1">
        <v>45688</v>
      </c>
      <c r="I717" s="2">
        <v>0</v>
      </c>
      <c r="J717" s="1">
        <v>45672</v>
      </c>
      <c r="K717">
        <v>2025</v>
      </c>
      <c r="L717" t="s">
        <v>257</v>
      </c>
    </row>
    <row r="718" spans="2:12" x14ac:dyDescent="0.3">
      <c r="B718">
        <v>3302</v>
      </c>
      <c r="C718" t="s">
        <v>259</v>
      </c>
      <c r="D718" t="s">
        <v>50</v>
      </c>
      <c r="E718" t="s">
        <v>102</v>
      </c>
      <c r="G718" s="1">
        <v>45662</v>
      </c>
      <c r="H718" s="1">
        <v>45688</v>
      </c>
      <c r="I718" s="2">
        <v>0</v>
      </c>
      <c r="J718" s="1">
        <v>45673</v>
      </c>
      <c r="K718">
        <v>2025</v>
      </c>
      <c r="L718" t="s">
        <v>257</v>
      </c>
    </row>
    <row r="719" spans="2:12" x14ac:dyDescent="0.3">
      <c r="B719">
        <v>3302</v>
      </c>
      <c r="C719" t="s">
        <v>259</v>
      </c>
      <c r="D719" t="s">
        <v>50</v>
      </c>
      <c r="E719" t="s">
        <v>102</v>
      </c>
      <c r="G719" s="1">
        <v>45662</v>
      </c>
      <c r="H719" s="1">
        <v>45688</v>
      </c>
      <c r="I719" s="2">
        <v>0</v>
      </c>
      <c r="J719" s="1">
        <v>45674</v>
      </c>
      <c r="K719">
        <v>2025</v>
      </c>
      <c r="L719" t="s">
        <v>257</v>
      </c>
    </row>
    <row r="720" spans="2:12" x14ac:dyDescent="0.3">
      <c r="B720">
        <v>3302</v>
      </c>
      <c r="C720" t="s">
        <v>259</v>
      </c>
      <c r="D720" t="s">
        <v>50</v>
      </c>
      <c r="E720" t="s">
        <v>102</v>
      </c>
      <c r="G720" s="1">
        <v>45662</v>
      </c>
      <c r="H720" s="1">
        <v>45688</v>
      </c>
      <c r="I720" s="2">
        <v>0</v>
      </c>
      <c r="J720" s="1">
        <v>45675</v>
      </c>
      <c r="K720">
        <v>2025</v>
      </c>
      <c r="L720" t="s">
        <v>257</v>
      </c>
    </row>
    <row r="721" spans="2:12" x14ac:dyDescent="0.3">
      <c r="B721">
        <v>3302</v>
      </c>
      <c r="C721" t="s">
        <v>259</v>
      </c>
      <c r="D721" t="s">
        <v>50</v>
      </c>
      <c r="E721" t="s">
        <v>102</v>
      </c>
      <c r="G721" s="1">
        <v>45662</v>
      </c>
      <c r="H721" s="1">
        <v>45688</v>
      </c>
      <c r="I721" s="2">
        <v>0</v>
      </c>
      <c r="J721" s="1">
        <v>45676</v>
      </c>
      <c r="K721">
        <v>2025</v>
      </c>
      <c r="L721" t="s">
        <v>257</v>
      </c>
    </row>
    <row r="722" spans="2:12" x14ac:dyDescent="0.3">
      <c r="B722">
        <v>3302</v>
      </c>
      <c r="C722" t="s">
        <v>259</v>
      </c>
      <c r="D722" t="s">
        <v>50</v>
      </c>
      <c r="E722" t="s">
        <v>102</v>
      </c>
      <c r="G722" s="1">
        <v>45662</v>
      </c>
      <c r="H722" s="1">
        <v>45688</v>
      </c>
      <c r="I722" s="2">
        <v>0</v>
      </c>
      <c r="J722" s="1">
        <v>45677</v>
      </c>
      <c r="K722">
        <v>2025</v>
      </c>
      <c r="L722" t="s">
        <v>257</v>
      </c>
    </row>
    <row r="723" spans="2:12" x14ac:dyDescent="0.3">
      <c r="B723">
        <v>3302</v>
      </c>
      <c r="C723" t="s">
        <v>259</v>
      </c>
      <c r="D723" t="s">
        <v>50</v>
      </c>
      <c r="E723" t="s">
        <v>102</v>
      </c>
      <c r="G723" s="1">
        <v>45662</v>
      </c>
      <c r="H723" s="1">
        <v>45688</v>
      </c>
      <c r="I723" s="2">
        <v>0</v>
      </c>
      <c r="J723" s="1">
        <v>45678</v>
      </c>
      <c r="K723">
        <v>2025</v>
      </c>
      <c r="L723" t="s">
        <v>257</v>
      </c>
    </row>
    <row r="724" spans="2:12" x14ac:dyDescent="0.3">
      <c r="B724">
        <v>3302</v>
      </c>
      <c r="C724" t="s">
        <v>259</v>
      </c>
      <c r="D724" t="s">
        <v>50</v>
      </c>
      <c r="E724" t="s">
        <v>102</v>
      </c>
      <c r="G724" s="1">
        <v>45662</v>
      </c>
      <c r="H724" s="1">
        <v>45688</v>
      </c>
      <c r="I724" s="2">
        <v>0</v>
      </c>
      <c r="J724" s="1">
        <v>45679</v>
      </c>
      <c r="K724">
        <v>2025</v>
      </c>
      <c r="L724" t="s">
        <v>257</v>
      </c>
    </row>
    <row r="725" spans="2:12" x14ac:dyDescent="0.3">
      <c r="B725">
        <v>3302</v>
      </c>
      <c r="C725" t="s">
        <v>259</v>
      </c>
      <c r="D725" t="s">
        <v>50</v>
      </c>
      <c r="E725" t="s">
        <v>102</v>
      </c>
      <c r="G725" s="1">
        <v>45662</v>
      </c>
      <c r="H725" s="1">
        <v>45688</v>
      </c>
      <c r="I725" s="2">
        <v>0</v>
      </c>
      <c r="J725" s="1">
        <v>45680</v>
      </c>
      <c r="K725">
        <v>2025</v>
      </c>
      <c r="L725" t="s">
        <v>257</v>
      </c>
    </row>
    <row r="726" spans="2:12" x14ac:dyDescent="0.3">
      <c r="B726">
        <v>3302</v>
      </c>
      <c r="C726" t="s">
        <v>259</v>
      </c>
      <c r="D726" t="s">
        <v>50</v>
      </c>
      <c r="E726" t="s">
        <v>102</v>
      </c>
      <c r="G726" s="1">
        <v>45662</v>
      </c>
      <c r="H726" s="1">
        <v>45688</v>
      </c>
      <c r="I726" s="2">
        <v>0</v>
      </c>
      <c r="J726" s="1">
        <v>45681</v>
      </c>
      <c r="K726">
        <v>2025</v>
      </c>
      <c r="L726" t="s">
        <v>257</v>
      </c>
    </row>
    <row r="727" spans="2:12" x14ac:dyDescent="0.3">
      <c r="B727">
        <v>3302</v>
      </c>
      <c r="C727" t="s">
        <v>259</v>
      </c>
      <c r="D727" t="s">
        <v>50</v>
      </c>
      <c r="E727" t="s">
        <v>102</v>
      </c>
      <c r="G727" s="1">
        <v>45662</v>
      </c>
      <c r="H727" s="1">
        <v>45688</v>
      </c>
      <c r="I727" s="2">
        <v>0</v>
      </c>
      <c r="J727" s="1">
        <v>45682</v>
      </c>
      <c r="K727">
        <v>2025</v>
      </c>
      <c r="L727" t="s">
        <v>257</v>
      </c>
    </row>
    <row r="728" spans="2:12" x14ac:dyDescent="0.3">
      <c r="B728">
        <v>3302</v>
      </c>
      <c r="C728" t="s">
        <v>259</v>
      </c>
      <c r="D728" t="s">
        <v>50</v>
      </c>
      <c r="E728" t="s">
        <v>102</v>
      </c>
      <c r="G728" s="1">
        <v>45662</v>
      </c>
      <c r="H728" s="1">
        <v>45688</v>
      </c>
      <c r="I728" s="2">
        <v>0</v>
      </c>
      <c r="J728" s="1">
        <v>45683</v>
      </c>
      <c r="K728">
        <v>2025</v>
      </c>
      <c r="L728" t="s">
        <v>257</v>
      </c>
    </row>
    <row r="729" spans="2:12" x14ac:dyDescent="0.3">
      <c r="B729">
        <v>3302</v>
      </c>
      <c r="C729" t="s">
        <v>259</v>
      </c>
      <c r="D729" t="s">
        <v>50</v>
      </c>
      <c r="E729" t="s">
        <v>102</v>
      </c>
      <c r="G729" s="1">
        <v>45662</v>
      </c>
      <c r="H729" s="1">
        <v>45688</v>
      </c>
      <c r="I729" s="2">
        <v>0</v>
      </c>
      <c r="J729" s="1">
        <v>45684</v>
      </c>
      <c r="K729">
        <v>2025</v>
      </c>
      <c r="L729" t="s">
        <v>257</v>
      </c>
    </row>
    <row r="730" spans="2:12" x14ac:dyDescent="0.3">
      <c r="B730">
        <v>3302</v>
      </c>
      <c r="C730" t="s">
        <v>259</v>
      </c>
      <c r="D730" t="s">
        <v>50</v>
      </c>
      <c r="E730" t="s">
        <v>102</v>
      </c>
      <c r="G730" s="1">
        <v>45662</v>
      </c>
      <c r="H730" s="1">
        <v>45688</v>
      </c>
      <c r="I730" s="2">
        <v>0</v>
      </c>
      <c r="J730" s="1">
        <v>45685</v>
      </c>
      <c r="K730">
        <v>2025</v>
      </c>
      <c r="L730" t="s">
        <v>257</v>
      </c>
    </row>
    <row r="731" spans="2:12" x14ac:dyDescent="0.3">
      <c r="B731">
        <v>3302</v>
      </c>
      <c r="C731" t="s">
        <v>259</v>
      </c>
      <c r="D731" t="s">
        <v>50</v>
      </c>
      <c r="E731" t="s">
        <v>102</v>
      </c>
      <c r="G731" s="1">
        <v>45662</v>
      </c>
      <c r="H731" s="1">
        <v>45688</v>
      </c>
      <c r="I731" s="2">
        <v>0</v>
      </c>
      <c r="J731" s="1">
        <v>45686</v>
      </c>
      <c r="K731">
        <v>2025</v>
      </c>
      <c r="L731" t="s">
        <v>257</v>
      </c>
    </row>
    <row r="732" spans="2:12" x14ac:dyDescent="0.3">
      <c r="B732">
        <v>3302</v>
      </c>
      <c r="C732" t="s">
        <v>259</v>
      </c>
      <c r="D732" t="s">
        <v>50</v>
      </c>
      <c r="E732" t="s">
        <v>102</v>
      </c>
      <c r="G732" s="1">
        <v>45662</v>
      </c>
      <c r="H732" s="1">
        <v>45688</v>
      </c>
      <c r="I732" s="2">
        <v>0</v>
      </c>
      <c r="J732" s="1">
        <v>45687</v>
      </c>
      <c r="K732">
        <v>2025</v>
      </c>
      <c r="L732" t="s">
        <v>257</v>
      </c>
    </row>
    <row r="733" spans="2:12" x14ac:dyDescent="0.3">
      <c r="B733">
        <v>3302</v>
      </c>
      <c r="C733" t="s">
        <v>259</v>
      </c>
      <c r="D733" t="s">
        <v>50</v>
      </c>
      <c r="E733" t="s">
        <v>102</v>
      </c>
      <c r="G733" s="1">
        <v>45662</v>
      </c>
      <c r="H733" s="1">
        <v>45688</v>
      </c>
      <c r="I733" s="2">
        <v>0</v>
      </c>
      <c r="J733" s="1">
        <v>45688</v>
      </c>
      <c r="K733">
        <v>2025</v>
      </c>
      <c r="L733" t="s">
        <v>257</v>
      </c>
    </row>
    <row r="734" spans="2:12" x14ac:dyDescent="0.3">
      <c r="B734">
        <v>3303</v>
      </c>
      <c r="C734" t="s">
        <v>259</v>
      </c>
      <c r="D734" t="s">
        <v>50</v>
      </c>
      <c r="E734" t="s">
        <v>143</v>
      </c>
      <c r="G734" s="1">
        <v>45670</v>
      </c>
      <c r="H734" s="1">
        <v>45688</v>
      </c>
      <c r="I734" s="2">
        <v>0</v>
      </c>
      <c r="J734" s="1">
        <v>45670</v>
      </c>
      <c r="K734">
        <v>2025</v>
      </c>
      <c r="L734" t="s">
        <v>257</v>
      </c>
    </row>
    <row r="735" spans="2:12" x14ac:dyDescent="0.3">
      <c r="B735">
        <v>3303</v>
      </c>
      <c r="C735" t="s">
        <v>259</v>
      </c>
      <c r="D735" t="s">
        <v>50</v>
      </c>
      <c r="E735" t="s">
        <v>143</v>
      </c>
      <c r="G735" s="1">
        <v>45670</v>
      </c>
      <c r="H735" s="1">
        <v>45688</v>
      </c>
      <c r="I735" s="2">
        <v>0</v>
      </c>
      <c r="J735" s="1">
        <v>45671</v>
      </c>
      <c r="K735">
        <v>2025</v>
      </c>
      <c r="L735" t="s">
        <v>257</v>
      </c>
    </row>
    <row r="736" spans="2:12" x14ac:dyDescent="0.3">
      <c r="B736">
        <v>3303</v>
      </c>
      <c r="C736" t="s">
        <v>259</v>
      </c>
      <c r="D736" t="s">
        <v>50</v>
      </c>
      <c r="E736" t="s">
        <v>143</v>
      </c>
      <c r="G736" s="1">
        <v>45670</v>
      </c>
      <c r="H736" s="1">
        <v>45688</v>
      </c>
      <c r="I736" s="2">
        <v>0</v>
      </c>
      <c r="J736" s="1">
        <v>45672</v>
      </c>
      <c r="K736">
        <v>2025</v>
      </c>
      <c r="L736" t="s">
        <v>257</v>
      </c>
    </row>
    <row r="737" spans="2:12" x14ac:dyDescent="0.3">
      <c r="B737">
        <v>3303</v>
      </c>
      <c r="C737" t="s">
        <v>259</v>
      </c>
      <c r="D737" t="s">
        <v>50</v>
      </c>
      <c r="E737" t="s">
        <v>143</v>
      </c>
      <c r="G737" s="1">
        <v>45670</v>
      </c>
      <c r="H737" s="1">
        <v>45688</v>
      </c>
      <c r="I737" s="2">
        <v>0</v>
      </c>
      <c r="J737" s="1">
        <v>45673</v>
      </c>
      <c r="K737">
        <v>2025</v>
      </c>
      <c r="L737" t="s">
        <v>257</v>
      </c>
    </row>
    <row r="738" spans="2:12" x14ac:dyDescent="0.3">
      <c r="B738">
        <v>3303</v>
      </c>
      <c r="C738" t="s">
        <v>259</v>
      </c>
      <c r="D738" t="s">
        <v>50</v>
      </c>
      <c r="E738" t="s">
        <v>143</v>
      </c>
      <c r="G738" s="1">
        <v>45670</v>
      </c>
      <c r="H738" s="1">
        <v>45688</v>
      </c>
      <c r="I738" s="2">
        <v>0</v>
      </c>
      <c r="J738" s="1">
        <v>45674</v>
      </c>
      <c r="K738">
        <v>2025</v>
      </c>
      <c r="L738" t="s">
        <v>257</v>
      </c>
    </row>
    <row r="739" spans="2:12" x14ac:dyDescent="0.3">
      <c r="B739">
        <v>3303</v>
      </c>
      <c r="C739" t="s">
        <v>259</v>
      </c>
      <c r="D739" t="s">
        <v>50</v>
      </c>
      <c r="E739" t="s">
        <v>143</v>
      </c>
      <c r="G739" s="1">
        <v>45670</v>
      </c>
      <c r="H739" s="1">
        <v>45688</v>
      </c>
      <c r="I739" s="2">
        <v>0</v>
      </c>
      <c r="J739" s="1">
        <v>45675</v>
      </c>
      <c r="K739">
        <v>2025</v>
      </c>
      <c r="L739" t="s">
        <v>257</v>
      </c>
    </row>
    <row r="740" spans="2:12" x14ac:dyDescent="0.3">
      <c r="B740">
        <v>3303</v>
      </c>
      <c r="C740" t="s">
        <v>259</v>
      </c>
      <c r="D740" t="s">
        <v>50</v>
      </c>
      <c r="E740" t="s">
        <v>143</v>
      </c>
      <c r="G740" s="1">
        <v>45670</v>
      </c>
      <c r="H740" s="1">
        <v>45688</v>
      </c>
      <c r="I740" s="2">
        <v>0</v>
      </c>
      <c r="J740" s="1">
        <v>45676</v>
      </c>
      <c r="K740">
        <v>2025</v>
      </c>
      <c r="L740" t="s">
        <v>257</v>
      </c>
    </row>
    <row r="741" spans="2:12" x14ac:dyDescent="0.3">
      <c r="B741">
        <v>3303</v>
      </c>
      <c r="C741" t="s">
        <v>259</v>
      </c>
      <c r="D741" t="s">
        <v>50</v>
      </c>
      <c r="E741" t="s">
        <v>143</v>
      </c>
      <c r="G741" s="1">
        <v>45670</v>
      </c>
      <c r="H741" s="1">
        <v>45688</v>
      </c>
      <c r="I741" s="2">
        <v>0</v>
      </c>
      <c r="J741" s="1">
        <v>45677</v>
      </c>
      <c r="K741">
        <v>2025</v>
      </c>
      <c r="L741" t="s">
        <v>257</v>
      </c>
    </row>
    <row r="742" spans="2:12" x14ac:dyDescent="0.3">
      <c r="B742">
        <v>3303</v>
      </c>
      <c r="C742" t="s">
        <v>259</v>
      </c>
      <c r="D742" t="s">
        <v>50</v>
      </c>
      <c r="E742" t="s">
        <v>143</v>
      </c>
      <c r="G742" s="1">
        <v>45670</v>
      </c>
      <c r="H742" s="1">
        <v>45688</v>
      </c>
      <c r="I742" s="2">
        <v>0</v>
      </c>
      <c r="J742" s="1">
        <v>45678</v>
      </c>
      <c r="K742">
        <v>2025</v>
      </c>
      <c r="L742" t="s">
        <v>257</v>
      </c>
    </row>
    <row r="743" spans="2:12" x14ac:dyDescent="0.3">
      <c r="B743">
        <v>3303</v>
      </c>
      <c r="C743" t="s">
        <v>259</v>
      </c>
      <c r="D743" t="s">
        <v>50</v>
      </c>
      <c r="E743" t="s">
        <v>143</v>
      </c>
      <c r="G743" s="1">
        <v>45670</v>
      </c>
      <c r="H743" s="1">
        <v>45688</v>
      </c>
      <c r="I743" s="2">
        <v>0</v>
      </c>
      <c r="J743" s="1">
        <v>45679</v>
      </c>
      <c r="K743">
        <v>2025</v>
      </c>
      <c r="L743" t="s">
        <v>257</v>
      </c>
    </row>
    <row r="744" spans="2:12" x14ac:dyDescent="0.3">
      <c r="B744">
        <v>3303</v>
      </c>
      <c r="C744" t="s">
        <v>259</v>
      </c>
      <c r="D744" t="s">
        <v>50</v>
      </c>
      <c r="E744" t="s">
        <v>143</v>
      </c>
      <c r="G744" s="1">
        <v>45670</v>
      </c>
      <c r="H744" s="1">
        <v>45688</v>
      </c>
      <c r="I744" s="2">
        <v>0</v>
      </c>
      <c r="J744" s="1">
        <v>45680</v>
      </c>
      <c r="K744">
        <v>2025</v>
      </c>
      <c r="L744" t="s">
        <v>257</v>
      </c>
    </row>
    <row r="745" spans="2:12" x14ac:dyDescent="0.3">
      <c r="B745">
        <v>3303</v>
      </c>
      <c r="C745" t="s">
        <v>259</v>
      </c>
      <c r="D745" t="s">
        <v>50</v>
      </c>
      <c r="E745" t="s">
        <v>143</v>
      </c>
      <c r="G745" s="1">
        <v>45670</v>
      </c>
      <c r="H745" s="1">
        <v>45688</v>
      </c>
      <c r="I745" s="2">
        <v>0</v>
      </c>
      <c r="J745" s="1">
        <v>45681</v>
      </c>
      <c r="K745">
        <v>2025</v>
      </c>
      <c r="L745" t="s">
        <v>257</v>
      </c>
    </row>
    <row r="746" spans="2:12" x14ac:dyDescent="0.3">
      <c r="B746">
        <v>3303</v>
      </c>
      <c r="C746" t="s">
        <v>259</v>
      </c>
      <c r="D746" t="s">
        <v>50</v>
      </c>
      <c r="E746" t="s">
        <v>143</v>
      </c>
      <c r="G746" s="1">
        <v>45670</v>
      </c>
      <c r="H746" s="1">
        <v>45688</v>
      </c>
      <c r="I746" s="2">
        <v>0</v>
      </c>
      <c r="J746" s="1">
        <v>45682</v>
      </c>
      <c r="K746">
        <v>2025</v>
      </c>
      <c r="L746" t="s">
        <v>257</v>
      </c>
    </row>
    <row r="747" spans="2:12" x14ac:dyDescent="0.3">
      <c r="B747">
        <v>3303</v>
      </c>
      <c r="C747" t="s">
        <v>259</v>
      </c>
      <c r="D747" t="s">
        <v>50</v>
      </c>
      <c r="E747" t="s">
        <v>143</v>
      </c>
      <c r="G747" s="1">
        <v>45670</v>
      </c>
      <c r="H747" s="1">
        <v>45688</v>
      </c>
      <c r="I747" s="2">
        <v>0</v>
      </c>
      <c r="J747" s="1">
        <v>45683</v>
      </c>
      <c r="K747">
        <v>2025</v>
      </c>
      <c r="L747" t="s">
        <v>257</v>
      </c>
    </row>
    <row r="748" spans="2:12" x14ac:dyDescent="0.3">
      <c r="B748">
        <v>3303</v>
      </c>
      <c r="C748" t="s">
        <v>259</v>
      </c>
      <c r="D748" t="s">
        <v>50</v>
      </c>
      <c r="E748" t="s">
        <v>143</v>
      </c>
      <c r="G748" s="1">
        <v>45670</v>
      </c>
      <c r="H748" s="1">
        <v>45688</v>
      </c>
      <c r="I748" s="2">
        <v>0</v>
      </c>
      <c r="J748" s="1">
        <v>45684</v>
      </c>
      <c r="K748">
        <v>2025</v>
      </c>
      <c r="L748" t="s">
        <v>257</v>
      </c>
    </row>
    <row r="749" spans="2:12" x14ac:dyDescent="0.3">
      <c r="B749">
        <v>3303</v>
      </c>
      <c r="C749" t="s">
        <v>259</v>
      </c>
      <c r="D749" t="s">
        <v>50</v>
      </c>
      <c r="E749" t="s">
        <v>143</v>
      </c>
      <c r="G749" s="1">
        <v>45670</v>
      </c>
      <c r="H749" s="1">
        <v>45688</v>
      </c>
      <c r="I749" s="2">
        <v>0</v>
      </c>
      <c r="J749" s="1">
        <v>45685</v>
      </c>
      <c r="K749">
        <v>2025</v>
      </c>
      <c r="L749" t="s">
        <v>257</v>
      </c>
    </row>
    <row r="750" spans="2:12" x14ac:dyDescent="0.3">
      <c r="B750">
        <v>3303</v>
      </c>
      <c r="C750" t="s">
        <v>259</v>
      </c>
      <c r="D750" t="s">
        <v>50</v>
      </c>
      <c r="E750" t="s">
        <v>143</v>
      </c>
      <c r="G750" s="1">
        <v>45670</v>
      </c>
      <c r="H750" s="1">
        <v>45688</v>
      </c>
      <c r="I750" s="2">
        <v>0</v>
      </c>
      <c r="J750" s="1">
        <v>45686</v>
      </c>
      <c r="K750">
        <v>2025</v>
      </c>
      <c r="L750" t="s">
        <v>257</v>
      </c>
    </row>
    <row r="751" spans="2:12" x14ac:dyDescent="0.3">
      <c r="B751">
        <v>3303</v>
      </c>
      <c r="C751" t="s">
        <v>259</v>
      </c>
      <c r="D751" t="s">
        <v>50</v>
      </c>
      <c r="E751" t="s">
        <v>143</v>
      </c>
      <c r="G751" s="1">
        <v>45670</v>
      </c>
      <c r="H751" s="1">
        <v>45688</v>
      </c>
      <c r="I751" s="2">
        <v>0</v>
      </c>
      <c r="J751" s="1">
        <v>45687</v>
      </c>
      <c r="K751">
        <v>2025</v>
      </c>
      <c r="L751" t="s">
        <v>257</v>
      </c>
    </row>
    <row r="752" spans="2:12" x14ac:dyDescent="0.3">
      <c r="B752">
        <v>3303</v>
      </c>
      <c r="C752" t="s">
        <v>259</v>
      </c>
      <c r="D752" t="s">
        <v>50</v>
      </c>
      <c r="E752" t="s">
        <v>143</v>
      </c>
      <c r="G752" s="1">
        <v>45670</v>
      </c>
      <c r="H752" s="1">
        <v>45688</v>
      </c>
      <c r="I752" s="2">
        <v>0</v>
      </c>
      <c r="J752" s="1">
        <v>45688</v>
      </c>
      <c r="K752">
        <v>2025</v>
      </c>
      <c r="L752" t="s">
        <v>257</v>
      </c>
    </row>
    <row r="753" spans="2:12" x14ac:dyDescent="0.3">
      <c r="B753">
        <v>3304</v>
      </c>
      <c r="C753" t="s">
        <v>259</v>
      </c>
      <c r="D753" t="s">
        <v>50</v>
      </c>
      <c r="E753" t="s">
        <v>275</v>
      </c>
      <c r="G753" s="1">
        <v>45661</v>
      </c>
      <c r="H753" s="1">
        <v>45688</v>
      </c>
      <c r="I753" s="2">
        <v>0</v>
      </c>
      <c r="J753" s="1">
        <v>45661</v>
      </c>
      <c r="K753">
        <v>2025</v>
      </c>
      <c r="L753" t="s">
        <v>257</v>
      </c>
    </row>
    <row r="754" spans="2:12" x14ac:dyDescent="0.3">
      <c r="B754">
        <v>3304</v>
      </c>
      <c r="C754" t="s">
        <v>259</v>
      </c>
      <c r="D754" t="s">
        <v>50</v>
      </c>
      <c r="E754" t="s">
        <v>275</v>
      </c>
      <c r="G754" s="1">
        <v>45661</v>
      </c>
      <c r="H754" s="1">
        <v>45688</v>
      </c>
      <c r="I754" s="2">
        <v>0</v>
      </c>
      <c r="J754" s="1">
        <v>45662</v>
      </c>
      <c r="K754">
        <v>2025</v>
      </c>
      <c r="L754" t="s">
        <v>257</v>
      </c>
    </row>
    <row r="755" spans="2:12" x14ac:dyDescent="0.3">
      <c r="B755">
        <v>3304</v>
      </c>
      <c r="C755" t="s">
        <v>259</v>
      </c>
      <c r="D755" t="s">
        <v>50</v>
      </c>
      <c r="E755" t="s">
        <v>275</v>
      </c>
      <c r="G755" s="1">
        <v>45661</v>
      </c>
      <c r="H755" s="1">
        <v>45688</v>
      </c>
      <c r="I755" s="2">
        <v>0</v>
      </c>
      <c r="J755" s="1">
        <v>45663</v>
      </c>
      <c r="K755">
        <v>2025</v>
      </c>
      <c r="L755" t="s">
        <v>257</v>
      </c>
    </row>
    <row r="756" spans="2:12" x14ac:dyDescent="0.3">
      <c r="B756">
        <v>3304</v>
      </c>
      <c r="C756" t="s">
        <v>259</v>
      </c>
      <c r="D756" t="s">
        <v>50</v>
      </c>
      <c r="E756" t="s">
        <v>275</v>
      </c>
      <c r="G756" s="1">
        <v>45661</v>
      </c>
      <c r="H756" s="1">
        <v>45688</v>
      </c>
      <c r="I756" s="2">
        <v>0</v>
      </c>
      <c r="J756" s="1">
        <v>45664</v>
      </c>
      <c r="K756">
        <v>2025</v>
      </c>
      <c r="L756" t="s">
        <v>257</v>
      </c>
    </row>
    <row r="757" spans="2:12" x14ac:dyDescent="0.3">
      <c r="B757">
        <v>3304</v>
      </c>
      <c r="C757" t="s">
        <v>259</v>
      </c>
      <c r="D757" t="s">
        <v>50</v>
      </c>
      <c r="E757" t="s">
        <v>275</v>
      </c>
      <c r="G757" s="1">
        <v>45661</v>
      </c>
      <c r="H757" s="1">
        <v>45688</v>
      </c>
      <c r="I757" s="2">
        <v>0</v>
      </c>
      <c r="J757" s="1">
        <v>45665</v>
      </c>
      <c r="K757">
        <v>2025</v>
      </c>
      <c r="L757" t="s">
        <v>257</v>
      </c>
    </row>
    <row r="758" spans="2:12" x14ac:dyDescent="0.3">
      <c r="B758">
        <v>3304</v>
      </c>
      <c r="C758" t="s">
        <v>259</v>
      </c>
      <c r="D758" t="s">
        <v>50</v>
      </c>
      <c r="E758" t="s">
        <v>275</v>
      </c>
      <c r="G758" s="1">
        <v>45661</v>
      </c>
      <c r="H758" s="1">
        <v>45688</v>
      </c>
      <c r="I758" s="2">
        <v>0</v>
      </c>
      <c r="J758" s="1">
        <v>45666</v>
      </c>
      <c r="K758">
        <v>2025</v>
      </c>
      <c r="L758" t="s">
        <v>257</v>
      </c>
    </row>
    <row r="759" spans="2:12" x14ac:dyDescent="0.3">
      <c r="B759">
        <v>3304</v>
      </c>
      <c r="C759" t="s">
        <v>259</v>
      </c>
      <c r="D759" t="s">
        <v>50</v>
      </c>
      <c r="E759" t="s">
        <v>275</v>
      </c>
      <c r="G759" s="1">
        <v>45661</v>
      </c>
      <c r="H759" s="1">
        <v>45688</v>
      </c>
      <c r="I759" s="2">
        <v>0</v>
      </c>
      <c r="J759" s="1">
        <v>45667</v>
      </c>
      <c r="K759">
        <v>2025</v>
      </c>
      <c r="L759" t="s">
        <v>257</v>
      </c>
    </row>
    <row r="760" spans="2:12" x14ac:dyDescent="0.3">
      <c r="B760">
        <v>3304</v>
      </c>
      <c r="C760" t="s">
        <v>259</v>
      </c>
      <c r="D760" t="s">
        <v>50</v>
      </c>
      <c r="E760" t="s">
        <v>275</v>
      </c>
      <c r="G760" s="1">
        <v>45661</v>
      </c>
      <c r="H760" s="1">
        <v>45688</v>
      </c>
      <c r="I760" s="2">
        <v>0</v>
      </c>
      <c r="J760" s="1">
        <v>45668</v>
      </c>
      <c r="K760">
        <v>2025</v>
      </c>
      <c r="L760" t="s">
        <v>257</v>
      </c>
    </row>
    <row r="761" spans="2:12" x14ac:dyDescent="0.3">
      <c r="B761">
        <v>3304</v>
      </c>
      <c r="C761" t="s">
        <v>259</v>
      </c>
      <c r="D761" t="s">
        <v>50</v>
      </c>
      <c r="E761" t="s">
        <v>275</v>
      </c>
      <c r="G761" s="1">
        <v>45661</v>
      </c>
      <c r="H761" s="1">
        <v>45688</v>
      </c>
      <c r="I761" s="2">
        <v>0</v>
      </c>
      <c r="J761" s="1">
        <v>45669</v>
      </c>
      <c r="K761">
        <v>2025</v>
      </c>
      <c r="L761" t="s">
        <v>257</v>
      </c>
    </row>
    <row r="762" spans="2:12" x14ac:dyDescent="0.3">
      <c r="B762">
        <v>3304</v>
      </c>
      <c r="C762" t="s">
        <v>259</v>
      </c>
      <c r="D762" t="s">
        <v>50</v>
      </c>
      <c r="E762" t="s">
        <v>275</v>
      </c>
      <c r="G762" s="1">
        <v>45661</v>
      </c>
      <c r="H762" s="1">
        <v>45688</v>
      </c>
      <c r="I762" s="2">
        <v>0</v>
      </c>
      <c r="J762" s="1">
        <v>45670</v>
      </c>
      <c r="K762">
        <v>2025</v>
      </c>
      <c r="L762" t="s">
        <v>257</v>
      </c>
    </row>
    <row r="763" spans="2:12" x14ac:dyDescent="0.3">
      <c r="B763">
        <v>3304</v>
      </c>
      <c r="C763" t="s">
        <v>259</v>
      </c>
      <c r="D763" t="s">
        <v>50</v>
      </c>
      <c r="E763" t="s">
        <v>275</v>
      </c>
      <c r="G763" s="1">
        <v>45661</v>
      </c>
      <c r="H763" s="1">
        <v>45688</v>
      </c>
      <c r="I763" s="2">
        <v>0</v>
      </c>
      <c r="J763" s="1">
        <v>45671</v>
      </c>
      <c r="K763">
        <v>2025</v>
      </c>
      <c r="L763" t="s">
        <v>257</v>
      </c>
    </row>
    <row r="764" spans="2:12" x14ac:dyDescent="0.3">
      <c r="B764">
        <v>3304</v>
      </c>
      <c r="C764" t="s">
        <v>259</v>
      </c>
      <c r="D764" t="s">
        <v>50</v>
      </c>
      <c r="E764" t="s">
        <v>275</v>
      </c>
      <c r="G764" s="1">
        <v>45661</v>
      </c>
      <c r="H764" s="1">
        <v>45688</v>
      </c>
      <c r="I764" s="2">
        <v>0</v>
      </c>
      <c r="J764" s="1">
        <v>45672</v>
      </c>
      <c r="K764">
        <v>2025</v>
      </c>
      <c r="L764" t="s">
        <v>257</v>
      </c>
    </row>
    <row r="765" spans="2:12" x14ac:dyDescent="0.3">
      <c r="B765">
        <v>3304</v>
      </c>
      <c r="C765" t="s">
        <v>259</v>
      </c>
      <c r="D765" t="s">
        <v>50</v>
      </c>
      <c r="E765" t="s">
        <v>275</v>
      </c>
      <c r="G765" s="1">
        <v>45661</v>
      </c>
      <c r="H765" s="1">
        <v>45688</v>
      </c>
      <c r="I765" s="2">
        <v>0</v>
      </c>
      <c r="J765" s="1">
        <v>45673</v>
      </c>
      <c r="K765">
        <v>2025</v>
      </c>
      <c r="L765" t="s">
        <v>257</v>
      </c>
    </row>
    <row r="766" spans="2:12" x14ac:dyDescent="0.3">
      <c r="B766">
        <v>3304</v>
      </c>
      <c r="C766" t="s">
        <v>259</v>
      </c>
      <c r="D766" t="s">
        <v>50</v>
      </c>
      <c r="E766" t="s">
        <v>275</v>
      </c>
      <c r="G766" s="1">
        <v>45661</v>
      </c>
      <c r="H766" s="1">
        <v>45688</v>
      </c>
      <c r="I766" s="2">
        <v>0</v>
      </c>
      <c r="J766" s="1">
        <v>45674</v>
      </c>
      <c r="K766">
        <v>2025</v>
      </c>
      <c r="L766" t="s">
        <v>257</v>
      </c>
    </row>
    <row r="767" spans="2:12" x14ac:dyDescent="0.3">
      <c r="B767">
        <v>3304</v>
      </c>
      <c r="C767" t="s">
        <v>259</v>
      </c>
      <c r="D767" t="s">
        <v>50</v>
      </c>
      <c r="E767" t="s">
        <v>275</v>
      </c>
      <c r="G767" s="1">
        <v>45661</v>
      </c>
      <c r="H767" s="1">
        <v>45688</v>
      </c>
      <c r="I767" s="2">
        <v>0</v>
      </c>
      <c r="J767" s="1">
        <v>45675</v>
      </c>
      <c r="K767">
        <v>2025</v>
      </c>
      <c r="L767" t="s">
        <v>257</v>
      </c>
    </row>
    <row r="768" spans="2:12" x14ac:dyDescent="0.3">
      <c r="B768">
        <v>3304</v>
      </c>
      <c r="C768" t="s">
        <v>259</v>
      </c>
      <c r="D768" t="s">
        <v>50</v>
      </c>
      <c r="E768" t="s">
        <v>275</v>
      </c>
      <c r="G768" s="1">
        <v>45661</v>
      </c>
      <c r="H768" s="1">
        <v>45688</v>
      </c>
      <c r="I768" s="2">
        <v>0</v>
      </c>
      <c r="J768" s="1">
        <v>45676</v>
      </c>
      <c r="K768">
        <v>2025</v>
      </c>
      <c r="L768" t="s">
        <v>257</v>
      </c>
    </row>
    <row r="769" spans="2:12" x14ac:dyDescent="0.3">
      <c r="B769">
        <v>3304</v>
      </c>
      <c r="C769" t="s">
        <v>259</v>
      </c>
      <c r="D769" t="s">
        <v>50</v>
      </c>
      <c r="E769" t="s">
        <v>275</v>
      </c>
      <c r="G769" s="1">
        <v>45661</v>
      </c>
      <c r="H769" s="1">
        <v>45688</v>
      </c>
      <c r="I769" s="2">
        <v>0</v>
      </c>
      <c r="J769" s="1">
        <v>45677</v>
      </c>
      <c r="K769">
        <v>2025</v>
      </c>
      <c r="L769" t="s">
        <v>257</v>
      </c>
    </row>
    <row r="770" spans="2:12" x14ac:dyDescent="0.3">
      <c r="B770">
        <v>3304</v>
      </c>
      <c r="C770" t="s">
        <v>259</v>
      </c>
      <c r="D770" t="s">
        <v>50</v>
      </c>
      <c r="E770" t="s">
        <v>275</v>
      </c>
      <c r="G770" s="1">
        <v>45661</v>
      </c>
      <c r="H770" s="1">
        <v>45688</v>
      </c>
      <c r="I770" s="2">
        <v>0</v>
      </c>
      <c r="J770" s="1">
        <v>45678</v>
      </c>
      <c r="K770">
        <v>2025</v>
      </c>
      <c r="L770" t="s">
        <v>257</v>
      </c>
    </row>
    <row r="771" spans="2:12" x14ac:dyDescent="0.3">
      <c r="B771">
        <v>3304</v>
      </c>
      <c r="C771" t="s">
        <v>259</v>
      </c>
      <c r="D771" t="s">
        <v>50</v>
      </c>
      <c r="E771" t="s">
        <v>275</v>
      </c>
      <c r="G771" s="1">
        <v>45661</v>
      </c>
      <c r="H771" s="1">
        <v>45688</v>
      </c>
      <c r="I771" s="2">
        <v>0</v>
      </c>
      <c r="J771" s="1">
        <v>45679</v>
      </c>
      <c r="K771">
        <v>2025</v>
      </c>
      <c r="L771" t="s">
        <v>257</v>
      </c>
    </row>
    <row r="772" spans="2:12" x14ac:dyDescent="0.3">
      <c r="B772">
        <v>3304</v>
      </c>
      <c r="C772" t="s">
        <v>259</v>
      </c>
      <c r="D772" t="s">
        <v>50</v>
      </c>
      <c r="E772" t="s">
        <v>275</v>
      </c>
      <c r="G772" s="1">
        <v>45661</v>
      </c>
      <c r="H772" s="1">
        <v>45688</v>
      </c>
      <c r="I772" s="2">
        <v>0</v>
      </c>
      <c r="J772" s="1">
        <v>45680</v>
      </c>
      <c r="K772">
        <v>2025</v>
      </c>
      <c r="L772" t="s">
        <v>257</v>
      </c>
    </row>
    <row r="773" spans="2:12" x14ac:dyDescent="0.3">
      <c r="B773">
        <v>3304</v>
      </c>
      <c r="C773" t="s">
        <v>259</v>
      </c>
      <c r="D773" t="s">
        <v>50</v>
      </c>
      <c r="E773" t="s">
        <v>275</v>
      </c>
      <c r="G773" s="1">
        <v>45661</v>
      </c>
      <c r="H773" s="1">
        <v>45688</v>
      </c>
      <c r="I773" s="2">
        <v>0</v>
      </c>
      <c r="J773" s="1">
        <v>45681</v>
      </c>
      <c r="K773">
        <v>2025</v>
      </c>
      <c r="L773" t="s">
        <v>257</v>
      </c>
    </row>
    <row r="774" spans="2:12" x14ac:dyDescent="0.3">
      <c r="B774">
        <v>3304</v>
      </c>
      <c r="C774" t="s">
        <v>259</v>
      </c>
      <c r="D774" t="s">
        <v>50</v>
      </c>
      <c r="E774" t="s">
        <v>275</v>
      </c>
      <c r="G774" s="1">
        <v>45661</v>
      </c>
      <c r="H774" s="1">
        <v>45688</v>
      </c>
      <c r="I774" s="2">
        <v>0</v>
      </c>
      <c r="J774" s="1">
        <v>45682</v>
      </c>
      <c r="K774">
        <v>2025</v>
      </c>
      <c r="L774" t="s">
        <v>257</v>
      </c>
    </row>
    <row r="775" spans="2:12" x14ac:dyDescent="0.3">
      <c r="B775">
        <v>3304</v>
      </c>
      <c r="C775" t="s">
        <v>259</v>
      </c>
      <c r="D775" t="s">
        <v>50</v>
      </c>
      <c r="E775" t="s">
        <v>275</v>
      </c>
      <c r="G775" s="1">
        <v>45661</v>
      </c>
      <c r="H775" s="1">
        <v>45688</v>
      </c>
      <c r="I775" s="2">
        <v>0</v>
      </c>
      <c r="J775" s="1">
        <v>45683</v>
      </c>
      <c r="K775">
        <v>2025</v>
      </c>
      <c r="L775" t="s">
        <v>257</v>
      </c>
    </row>
    <row r="776" spans="2:12" x14ac:dyDescent="0.3">
      <c r="B776">
        <v>3304</v>
      </c>
      <c r="C776" t="s">
        <v>259</v>
      </c>
      <c r="D776" t="s">
        <v>50</v>
      </c>
      <c r="E776" t="s">
        <v>275</v>
      </c>
      <c r="G776" s="1">
        <v>45661</v>
      </c>
      <c r="H776" s="1">
        <v>45688</v>
      </c>
      <c r="I776" s="2">
        <v>0</v>
      </c>
      <c r="J776" s="1">
        <v>45684</v>
      </c>
      <c r="K776">
        <v>2025</v>
      </c>
      <c r="L776" t="s">
        <v>257</v>
      </c>
    </row>
    <row r="777" spans="2:12" x14ac:dyDescent="0.3">
      <c r="B777">
        <v>3304</v>
      </c>
      <c r="C777" t="s">
        <v>259</v>
      </c>
      <c r="D777" t="s">
        <v>50</v>
      </c>
      <c r="E777" t="s">
        <v>275</v>
      </c>
      <c r="G777" s="1">
        <v>45661</v>
      </c>
      <c r="H777" s="1">
        <v>45688</v>
      </c>
      <c r="I777" s="2">
        <v>0</v>
      </c>
      <c r="J777" s="1">
        <v>45685</v>
      </c>
      <c r="K777">
        <v>2025</v>
      </c>
      <c r="L777" t="s">
        <v>257</v>
      </c>
    </row>
    <row r="778" spans="2:12" x14ac:dyDescent="0.3">
      <c r="B778">
        <v>3304</v>
      </c>
      <c r="C778" t="s">
        <v>259</v>
      </c>
      <c r="D778" t="s">
        <v>50</v>
      </c>
      <c r="E778" t="s">
        <v>275</v>
      </c>
      <c r="G778" s="1">
        <v>45661</v>
      </c>
      <c r="H778" s="1">
        <v>45688</v>
      </c>
      <c r="I778" s="2">
        <v>0</v>
      </c>
      <c r="J778" s="1">
        <v>45686</v>
      </c>
      <c r="K778">
        <v>2025</v>
      </c>
      <c r="L778" t="s">
        <v>257</v>
      </c>
    </row>
    <row r="779" spans="2:12" x14ac:dyDescent="0.3">
      <c r="B779">
        <v>3304</v>
      </c>
      <c r="C779" t="s">
        <v>259</v>
      </c>
      <c r="D779" t="s">
        <v>50</v>
      </c>
      <c r="E779" t="s">
        <v>275</v>
      </c>
      <c r="G779" s="1">
        <v>45661</v>
      </c>
      <c r="H779" s="1">
        <v>45688</v>
      </c>
      <c r="I779" s="2">
        <v>0</v>
      </c>
      <c r="J779" s="1">
        <v>45687</v>
      </c>
      <c r="K779">
        <v>2025</v>
      </c>
      <c r="L779" t="s">
        <v>257</v>
      </c>
    </row>
    <row r="780" spans="2:12" x14ac:dyDescent="0.3">
      <c r="B780">
        <v>3304</v>
      </c>
      <c r="C780" t="s">
        <v>259</v>
      </c>
      <c r="D780" t="s">
        <v>50</v>
      </c>
      <c r="E780" t="s">
        <v>275</v>
      </c>
      <c r="G780" s="1">
        <v>45661</v>
      </c>
      <c r="H780" s="1">
        <v>45688</v>
      </c>
      <c r="I780" s="2">
        <v>0</v>
      </c>
      <c r="J780" s="1">
        <v>45688</v>
      </c>
      <c r="K780">
        <v>2025</v>
      </c>
      <c r="L780" t="s">
        <v>257</v>
      </c>
    </row>
    <row r="781" spans="2:12" x14ac:dyDescent="0.3">
      <c r="B781">
        <v>3305</v>
      </c>
      <c r="C781" t="s">
        <v>259</v>
      </c>
      <c r="D781" t="s">
        <v>50</v>
      </c>
      <c r="E781" t="s">
        <v>103</v>
      </c>
      <c r="G781" s="1">
        <v>45677</v>
      </c>
      <c r="H781" s="1">
        <v>45688</v>
      </c>
      <c r="I781" s="2">
        <v>0</v>
      </c>
      <c r="J781" s="1">
        <v>45677</v>
      </c>
      <c r="K781">
        <v>2025</v>
      </c>
      <c r="L781" t="s">
        <v>257</v>
      </c>
    </row>
    <row r="782" spans="2:12" x14ac:dyDescent="0.3">
      <c r="B782">
        <v>3305</v>
      </c>
      <c r="C782" t="s">
        <v>259</v>
      </c>
      <c r="D782" t="s">
        <v>50</v>
      </c>
      <c r="E782" t="s">
        <v>103</v>
      </c>
      <c r="G782" s="1">
        <v>45677</v>
      </c>
      <c r="H782" s="1">
        <v>45688</v>
      </c>
      <c r="I782" s="2">
        <v>0</v>
      </c>
      <c r="J782" s="1">
        <v>45678</v>
      </c>
      <c r="K782">
        <v>2025</v>
      </c>
      <c r="L782" t="s">
        <v>257</v>
      </c>
    </row>
    <row r="783" spans="2:12" x14ac:dyDescent="0.3">
      <c r="B783">
        <v>3305</v>
      </c>
      <c r="C783" t="s">
        <v>259</v>
      </c>
      <c r="D783" t="s">
        <v>50</v>
      </c>
      <c r="E783" t="s">
        <v>103</v>
      </c>
      <c r="G783" s="1">
        <v>45677</v>
      </c>
      <c r="H783" s="1">
        <v>45688</v>
      </c>
      <c r="I783" s="2">
        <v>0</v>
      </c>
      <c r="J783" s="1">
        <v>45679</v>
      </c>
      <c r="K783">
        <v>2025</v>
      </c>
      <c r="L783" t="s">
        <v>257</v>
      </c>
    </row>
    <row r="784" spans="2:12" x14ac:dyDescent="0.3">
      <c r="B784">
        <v>3305</v>
      </c>
      <c r="C784" t="s">
        <v>259</v>
      </c>
      <c r="D784" t="s">
        <v>50</v>
      </c>
      <c r="E784" t="s">
        <v>103</v>
      </c>
      <c r="G784" s="1">
        <v>45677</v>
      </c>
      <c r="H784" s="1">
        <v>45688</v>
      </c>
      <c r="I784" s="2">
        <v>0</v>
      </c>
      <c r="J784" s="1">
        <v>45680</v>
      </c>
      <c r="K784">
        <v>2025</v>
      </c>
      <c r="L784" t="s">
        <v>257</v>
      </c>
    </row>
    <row r="785" spans="2:12" x14ac:dyDescent="0.3">
      <c r="B785">
        <v>3305</v>
      </c>
      <c r="C785" t="s">
        <v>259</v>
      </c>
      <c r="D785" t="s">
        <v>50</v>
      </c>
      <c r="E785" t="s">
        <v>103</v>
      </c>
      <c r="G785" s="1">
        <v>45677</v>
      </c>
      <c r="H785" s="1">
        <v>45688</v>
      </c>
      <c r="I785" s="2">
        <v>0</v>
      </c>
      <c r="J785" s="1">
        <v>45681</v>
      </c>
      <c r="K785">
        <v>2025</v>
      </c>
      <c r="L785" t="s">
        <v>257</v>
      </c>
    </row>
    <row r="786" spans="2:12" x14ac:dyDescent="0.3">
      <c r="B786">
        <v>3305</v>
      </c>
      <c r="C786" t="s">
        <v>259</v>
      </c>
      <c r="D786" t="s">
        <v>50</v>
      </c>
      <c r="E786" t="s">
        <v>103</v>
      </c>
      <c r="G786" s="1">
        <v>45677</v>
      </c>
      <c r="H786" s="1">
        <v>45688</v>
      </c>
      <c r="I786" s="2">
        <v>0</v>
      </c>
      <c r="J786" s="1">
        <v>45682</v>
      </c>
      <c r="K786">
        <v>2025</v>
      </c>
      <c r="L786" t="s">
        <v>257</v>
      </c>
    </row>
    <row r="787" spans="2:12" x14ac:dyDescent="0.3">
      <c r="B787">
        <v>3305</v>
      </c>
      <c r="C787" t="s">
        <v>259</v>
      </c>
      <c r="D787" t="s">
        <v>50</v>
      </c>
      <c r="E787" t="s">
        <v>103</v>
      </c>
      <c r="G787" s="1">
        <v>45677</v>
      </c>
      <c r="H787" s="1">
        <v>45688</v>
      </c>
      <c r="I787" s="2">
        <v>0</v>
      </c>
      <c r="J787" s="1">
        <v>45683</v>
      </c>
      <c r="K787">
        <v>2025</v>
      </c>
      <c r="L787" t="s">
        <v>257</v>
      </c>
    </row>
    <row r="788" spans="2:12" x14ac:dyDescent="0.3">
      <c r="B788">
        <v>3305</v>
      </c>
      <c r="C788" t="s">
        <v>259</v>
      </c>
      <c r="D788" t="s">
        <v>50</v>
      </c>
      <c r="E788" t="s">
        <v>103</v>
      </c>
      <c r="G788" s="1">
        <v>45677</v>
      </c>
      <c r="H788" s="1">
        <v>45688</v>
      </c>
      <c r="I788" s="2">
        <v>0</v>
      </c>
      <c r="J788" s="1">
        <v>45684</v>
      </c>
      <c r="K788">
        <v>2025</v>
      </c>
      <c r="L788" t="s">
        <v>257</v>
      </c>
    </row>
    <row r="789" spans="2:12" x14ac:dyDescent="0.3">
      <c r="B789">
        <v>3305</v>
      </c>
      <c r="C789" t="s">
        <v>259</v>
      </c>
      <c r="D789" t="s">
        <v>50</v>
      </c>
      <c r="E789" t="s">
        <v>103</v>
      </c>
      <c r="G789" s="1">
        <v>45677</v>
      </c>
      <c r="H789" s="1">
        <v>45688</v>
      </c>
      <c r="I789" s="2">
        <v>0</v>
      </c>
      <c r="J789" s="1">
        <v>45685</v>
      </c>
      <c r="K789">
        <v>2025</v>
      </c>
      <c r="L789" t="s">
        <v>257</v>
      </c>
    </row>
    <row r="790" spans="2:12" x14ac:dyDescent="0.3">
      <c r="B790">
        <v>3305</v>
      </c>
      <c r="C790" t="s">
        <v>259</v>
      </c>
      <c r="D790" t="s">
        <v>50</v>
      </c>
      <c r="E790" t="s">
        <v>103</v>
      </c>
      <c r="G790" s="1">
        <v>45677</v>
      </c>
      <c r="H790" s="1">
        <v>45688</v>
      </c>
      <c r="I790" s="2">
        <v>0</v>
      </c>
      <c r="J790" s="1">
        <v>45686</v>
      </c>
      <c r="K790">
        <v>2025</v>
      </c>
      <c r="L790" t="s">
        <v>257</v>
      </c>
    </row>
    <row r="791" spans="2:12" x14ac:dyDescent="0.3">
      <c r="B791">
        <v>3305</v>
      </c>
      <c r="C791" t="s">
        <v>259</v>
      </c>
      <c r="D791" t="s">
        <v>50</v>
      </c>
      <c r="E791" t="s">
        <v>103</v>
      </c>
      <c r="G791" s="1">
        <v>45677</v>
      </c>
      <c r="H791" s="1">
        <v>45688</v>
      </c>
      <c r="I791" s="2">
        <v>0</v>
      </c>
      <c r="J791" s="1">
        <v>45687</v>
      </c>
      <c r="K791">
        <v>2025</v>
      </c>
      <c r="L791" t="s">
        <v>257</v>
      </c>
    </row>
    <row r="792" spans="2:12" x14ac:dyDescent="0.3">
      <c r="B792">
        <v>3305</v>
      </c>
      <c r="C792" t="s">
        <v>259</v>
      </c>
      <c r="D792" t="s">
        <v>50</v>
      </c>
      <c r="E792" t="s">
        <v>103</v>
      </c>
      <c r="G792" s="1">
        <v>45677</v>
      </c>
      <c r="H792" s="1">
        <v>45688</v>
      </c>
      <c r="I792" s="2">
        <v>0</v>
      </c>
      <c r="J792" s="1">
        <v>45688</v>
      </c>
      <c r="K792">
        <v>2025</v>
      </c>
      <c r="L792" t="s">
        <v>257</v>
      </c>
    </row>
    <row r="793" spans="2:12" x14ac:dyDescent="0.3">
      <c r="B793">
        <v>3294</v>
      </c>
      <c r="C793" t="s">
        <v>258</v>
      </c>
      <c r="D793" t="s">
        <v>28</v>
      </c>
      <c r="E793" t="s">
        <v>124</v>
      </c>
      <c r="G793" s="1">
        <v>45669</v>
      </c>
      <c r="H793" s="1">
        <v>45683</v>
      </c>
      <c r="I793" s="2">
        <v>0</v>
      </c>
      <c r="J793" s="1">
        <v>45669</v>
      </c>
      <c r="K793">
        <v>2025</v>
      </c>
      <c r="L793" t="s">
        <v>257</v>
      </c>
    </row>
    <row r="794" spans="2:12" x14ac:dyDescent="0.3">
      <c r="B794">
        <v>3294</v>
      </c>
      <c r="C794" t="s">
        <v>258</v>
      </c>
      <c r="D794" t="s">
        <v>28</v>
      </c>
      <c r="E794" t="s">
        <v>124</v>
      </c>
      <c r="G794" s="1">
        <v>45669</v>
      </c>
      <c r="H794" s="1">
        <v>45683</v>
      </c>
      <c r="I794" s="2">
        <v>0</v>
      </c>
      <c r="J794" s="1">
        <v>45670</v>
      </c>
      <c r="K794">
        <v>2025</v>
      </c>
      <c r="L794" t="s">
        <v>257</v>
      </c>
    </row>
    <row r="795" spans="2:12" x14ac:dyDescent="0.3">
      <c r="B795">
        <v>3294</v>
      </c>
      <c r="C795" t="s">
        <v>258</v>
      </c>
      <c r="D795" t="s">
        <v>28</v>
      </c>
      <c r="E795" t="s">
        <v>124</v>
      </c>
      <c r="G795" s="1">
        <v>45669</v>
      </c>
      <c r="H795" s="1">
        <v>45683</v>
      </c>
      <c r="I795" s="2">
        <v>0</v>
      </c>
      <c r="J795" s="1">
        <v>45671</v>
      </c>
      <c r="K795">
        <v>2025</v>
      </c>
      <c r="L795" t="s">
        <v>257</v>
      </c>
    </row>
    <row r="796" spans="2:12" x14ac:dyDescent="0.3">
      <c r="B796">
        <v>3294</v>
      </c>
      <c r="C796" t="s">
        <v>258</v>
      </c>
      <c r="D796" t="s">
        <v>28</v>
      </c>
      <c r="E796" t="s">
        <v>124</v>
      </c>
      <c r="G796" s="1">
        <v>45669</v>
      </c>
      <c r="H796" s="1">
        <v>45683</v>
      </c>
      <c r="I796" s="2">
        <v>0</v>
      </c>
      <c r="J796" s="1">
        <v>45672</v>
      </c>
      <c r="K796">
        <v>2025</v>
      </c>
      <c r="L796" t="s">
        <v>257</v>
      </c>
    </row>
    <row r="797" spans="2:12" x14ac:dyDescent="0.3">
      <c r="B797">
        <v>3294</v>
      </c>
      <c r="C797" t="s">
        <v>258</v>
      </c>
      <c r="D797" t="s">
        <v>28</v>
      </c>
      <c r="E797" t="s">
        <v>124</v>
      </c>
      <c r="G797" s="1">
        <v>45669</v>
      </c>
      <c r="H797" s="1">
        <v>45683</v>
      </c>
      <c r="I797" s="2">
        <v>0</v>
      </c>
      <c r="J797" s="1">
        <v>45673</v>
      </c>
      <c r="K797">
        <v>2025</v>
      </c>
      <c r="L797" t="s">
        <v>257</v>
      </c>
    </row>
    <row r="798" spans="2:12" x14ac:dyDescent="0.3">
      <c r="B798">
        <v>3294</v>
      </c>
      <c r="C798" t="s">
        <v>258</v>
      </c>
      <c r="D798" t="s">
        <v>28</v>
      </c>
      <c r="E798" t="s">
        <v>124</v>
      </c>
      <c r="G798" s="1">
        <v>45669</v>
      </c>
      <c r="H798" s="1">
        <v>45683</v>
      </c>
      <c r="I798" s="2">
        <v>0</v>
      </c>
      <c r="J798" s="1">
        <v>45674</v>
      </c>
      <c r="K798">
        <v>2025</v>
      </c>
      <c r="L798" t="s">
        <v>257</v>
      </c>
    </row>
    <row r="799" spans="2:12" x14ac:dyDescent="0.3">
      <c r="B799">
        <v>3294</v>
      </c>
      <c r="C799" t="s">
        <v>258</v>
      </c>
      <c r="D799" t="s">
        <v>28</v>
      </c>
      <c r="E799" t="s">
        <v>124</v>
      </c>
      <c r="G799" s="1">
        <v>45669</v>
      </c>
      <c r="H799" s="1">
        <v>45683</v>
      </c>
      <c r="I799" s="2">
        <v>0</v>
      </c>
      <c r="J799" s="1">
        <v>45675</v>
      </c>
      <c r="K799">
        <v>2025</v>
      </c>
      <c r="L799" t="s">
        <v>257</v>
      </c>
    </row>
    <row r="800" spans="2:12" x14ac:dyDescent="0.3">
      <c r="B800">
        <v>3294</v>
      </c>
      <c r="C800" t="s">
        <v>258</v>
      </c>
      <c r="D800" t="s">
        <v>28</v>
      </c>
      <c r="E800" t="s">
        <v>124</v>
      </c>
      <c r="G800" s="1">
        <v>45669</v>
      </c>
      <c r="H800" s="1">
        <v>45683</v>
      </c>
      <c r="I800" s="2">
        <v>0</v>
      </c>
      <c r="J800" s="1">
        <v>45676</v>
      </c>
      <c r="K800">
        <v>2025</v>
      </c>
      <c r="L800" t="s">
        <v>257</v>
      </c>
    </row>
    <row r="801" spans="2:12" x14ac:dyDescent="0.3">
      <c r="B801">
        <v>3294</v>
      </c>
      <c r="C801" t="s">
        <v>258</v>
      </c>
      <c r="D801" t="s">
        <v>28</v>
      </c>
      <c r="E801" t="s">
        <v>124</v>
      </c>
      <c r="G801" s="1">
        <v>45669</v>
      </c>
      <c r="H801" s="1">
        <v>45683</v>
      </c>
      <c r="I801" s="2">
        <v>0</v>
      </c>
      <c r="J801" s="1">
        <v>45677</v>
      </c>
      <c r="K801">
        <v>2025</v>
      </c>
      <c r="L801" t="s">
        <v>257</v>
      </c>
    </row>
    <row r="802" spans="2:12" x14ac:dyDescent="0.3">
      <c r="B802">
        <v>3294</v>
      </c>
      <c r="C802" t="s">
        <v>258</v>
      </c>
      <c r="D802" t="s">
        <v>28</v>
      </c>
      <c r="E802" t="s">
        <v>124</v>
      </c>
      <c r="G802" s="1">
        <v>45669</v>
      </c>
      <c r="H802" s="1">
        <v>45683</v>
      </c>
      <c r="I802" s="2">
        <v>0</v>
      </c>
      <c r="J802" s="1">
        <v>45678</v>
      </c>
      <c r="K802">
        <v>2025</v>
      </c>
      <c r="L802" t="s">
        <v>257</v>
      </c>
    </row>
    <row r="803" spans="2:12" x14ac:dyDescent="0.3">
      <c r="B803">
        <v>3294</v>
      </c>
      <c r="C803" t="s">
        <v>258</v>
      </c>
      <c r="D803" t="s">
        <v>28</v>
      </c>
      <c r="E803" t="s">
        <v>124</v>
      </c>
      <c r="G803" s="1">
        <v>45669</v>
      </c>
      <c r="H803" s="1">
        <v>45683</v>
      </c>
      <c r="I803" s="2">
        <v>0</v>
      </c>
      <c r="J803" s="1">
        <v>45679</v>
      </c>
      <c r="K803">
        <v>2025</v>
      </c>
      <c r="L803" t="s">
        <v>257</v>
      </c>
    </row>
    <row r="804" spans="2:12" x14ac:dyDescent="0.3">
      <c r="B804">
        <v>3294</v>
      </c>
      <c r="C804" t="s">
        <v>258</v>
      </c>
      <c r="D804" t="s">
        <v>28</v>
      </c>
      <c r="E804" t="s">
        <v>124</v>
      </c>
      <c r="G804" s="1">
        <v>45669</v>
      </c>
      <c r="H804" s="1">
        <v>45683</v>
      </c>
      <c r="I804" s="2">
        <v>0</v>
      </c>
      <c r="J804" s="1">
        <v>45680</v>
      </c>
      <c r="K804">
        <v>2025</v>
      </c>
      <c r="L804" t="s">
        <v>257</v>
      </c>
    </row>
    <row r="805" spans="2:12" x14ac:dyDescent="0.3">
      <c r="B805">
        <v>3294</v>
      </c>
      <c r="C805" t="s">
        <v>258</v>
      </c>
      <c r="D805" t="s">
        <v>28</v>
      </c>
      <c r="E805" t="s">
        <v>124</v>
      </c>
      <c r="G805" s="1">
        <v>45669</v>
      </c>
      <c r="H805" s="1">
        <v>45683</v>
      </c>
      <c r="I805" s="2">
        <v>0</v>
      </c>
      <c r="J805" s="1">
        <v>45681</v>
      </c>
      <c r="K805">
        <v>2025</v>
      </c>
      <c r="L805" t="s">
        <v>257</v>
      </c>
    </row>
    <row r="806" spans="2:12" x14ac:dyDescent="0.3">
      <c r="B806">
        <v>3294</v>
      </c>
      <c r="C806" t="s">
        <v>258</v>
      </c>
      <c r="D806" t="s">
        <v>28</v>
      </c>
      <c r="E806" t="s">
        <v>124</v>
      </c>
      <c r="G806" s="1">
        <v>45669</v>
      </c>
      <c r="H806" s="1">
        <v>45683</v>
      </c>
      <c r="I806" s="2">
        <v>0</v>
      </c>
      <c r="J806" s="1">
        <v>45682</v>
      </c>
      <c r="K806">
        <v>2025</v>
      </c>
      <c r="L806" t="s">
        <v>257</v>
      </c>
    </row>
    <row r="807" spans="2:12" x14ac:dyDescent="0.3">
      <c r="B807">
        <v>3294</v>
      </c>
      <c r="C807" t="s">
        <v>258</v>
      </c>
      <c r="D807" t="s">
        <v>28</v>
      </c>
      <c r="E807" t="s">
        <v>124</v>
      </c>
      <c r="G807" s="1">
        <v>45669</v>
      </c>
      <c r="H807" s="1">
        <v>45683</v>
      </c>
      <c r="I807" s="2">
        <v>0</v>
      </c>
      <c r="J807" s="1">
        <v>45683</v>
      </c>
      <c r="K807">
        <v>2025</v>
      </c>
      <c r="L807" t="s">
        <v>257</v>
      </c>
    </row>
    <row r="808" spans="2:12" x14ac:dyDescent="0.3">
      <c r="B808">
        <v>3294</v>
      </c>
      <c r="C808" t="s">
        <v>258</v>
      </c>
      <c r="D808" t="s">
        <v>28</v>
      </c>
      <c r="E808" t="s">
        <v>124</v>
      </c>
      <c r="G808" s="1">
        <v>45683</v>
      </c>
      <c r="H808" s="1">
        <v>45697</v>
      </c>
      <c r="I808" s="2">
        <v>0</v>
      </c>
      <c r="J808" s="1">
        <v>45683</v>
      </c>
      <c r="K808">
        <v>2025</v>
      </c>
      <c r="L808" t="s">
        <v>257</v>
      </c>
    </row>
    <row r="809" spans="2:12" x14ac:dyDescent="0.3">
      <c r="B809">
        <v>3294</v>
      </c>
      <c r="C809" t="s">
        <v>258</v>
      </c>
      <c r="D809" t="s">
        <v>28</v>
      </c>
      <c r="E809" t="s">
        <v>124</v>
      </c>
      <c r="G809" s="1">
        <v>45683</v>
      </c>
      <c r="H809" s="1">
        <v>45697</v>
      </c>
      <c r="I809" s="2">
        <v>0</v>
      </c>
      <c r="J809" s="1">
        <v>45684</v>
      </c>
      <c r="K809">
        <v>2025</v>
      </c>
      <c r="L809" t="s">
        <v>257</v>
      </c>
    </row>
    <row r="810" spans="2:12" x14ac:dyDescent="0.3">
      <c r="B810">
        <v>3294</v>
      </c>
      <c r="C810" t="s">
        <v>258</v>
      </c>
      <c r="D810" t="s">
        <v>28</v>
      </c>
      <c r="E810" t="s">
        <v>124</v>
      </c>
      <c r="G810" s="1">
        <v>45683</v>
      </c>
      <c r="H810" s="1">
        <v>45697</v>
      </c>
      <c r="I810" s="2">
        <v>0</v>
      </c>
      <c r="J810" s="1">
        <v>45685</v>
      </c>
      <c r="K810">
        <v>2025</v>
      </c>
      <c r="L810" t="s">
        <v>257</v>
      </c>
    </row>
    <row r="811" spans="2:12" x14ac:dyDescent="0.3">
      <c r="B811">
        <v>3294</v>
      </c>
      <c r="C811" t="s">
        <v>258</v>
      </c>
      <c r="D811" t="s">
        <v>28</v>
      </c>
      <c r="E811" t="s">
        <v>124</v>
      </c>
      <c r="G811" s="1">
        <v>45683</v>
      </c>
      <c r="H811" s="1">
        <v>45697</v>
      </c>
      <c r="I811" s="2">
        <v>0</v>
      </c>
      <c r="J811" s="1">
        <v>45686</v>
      </c>
      <c r="K811">
        <v>2025</v>
      </c>
      <c r="L811" t="s">
        <v>257</v>
      </c>
    </row>
    <row r="812" spans="2:12" x14ac:dyDescent="0.3">
      <c r="B812">
        <v>3294</v>
      </c>
      <c r="C812" t="s">
        <v>258</v>
      </c>
      <c r="D812" t="s">
        <v>28</v>
      </c>
      <c r="E812" t="s">
        <v>124</v>
      </c>
      <c r="G812" s="1">
        <v>45683</v>
      </c>
      <c r="H812" s="1">
        <v>45697</v>
      </c>
      <c r="I812" s="2">
        <v>0</v>
      </c>
      <c r="J812" s="1">
        <v>45687</v>
      </c>
      <c r="K812">
        <v>2025</v>
      </c>
      <c r="L812" t="s">
        <v>257</v>
      </c>
    </row>
    <row r="813" spans="2:12" x14ac:dyDescent="0.3">
      <c r="B813">
        <v>3294</v>
      </c>
      <c r="C813" t="s">
        <v>258</v>
      </c>
      <c r="D813" t="s">
        <v>28</v>
      </c>
      <c r="E813" t="s">
        <v>124</v>
      </c>
      <c r="G813" s="1">
        <v>45683</v>
      </c>
      <c r="H813" s="1">
        <v>45697</v>
      </c>
      <c r="I813" s="2">
        <v>0</v>
      </c>
      <c r="J813" s="1">
        <v>45688</v>
      </c>
      <c r="K813">
        <v>2025</v>
      </c>
      <c r="L813" t="s">
        <v>257</v>
      </c>
    </row>
    <row r="814" spans="2:12" x14ac:dyDescent="0.3">
      <c r="B814">
        <v>3294</v>
      </c>
      <c r="C814" t="s">
        <v>258</v>
      </c>
      <c r="D814" t="s">
        <v>28</v>
      </c>
      <c r="E814" t="s">
        <v>124</v>
      </c>
      <c r="G814" s="1">
        <v>45683</v>
      </c>
      <c r="H814" s="1">
        <v>45697</v>
      </c>
      <c r="I814" s="2">
        <v>0</v>
      </c>
      <c r="J814" s="1">
        <v>45689</v>
      </c>
      <c r="K814">
        <v>2025</v>
      </c>
      <c r="L814" t="s">
        <v>276</v>
      </c>
    </row>
    <row r="815" spans="2:12" x14ac:dyDescent="0.3">
      <c r="B815">
        <v>3294</v>
      </c>
      <c r="C815" t="s">
        <v>258</v>
      </c>
      <c r="D815" t="s">
        <v>28</v>
      </c>
      <c r="E815" t="s">
        <v>124</v>
      </c>
      <c r="G815" s="1">
        <v>45683</v>
      </c>
      <c r="H815" s="1">
        <v>45697</v>
      </c>
      <c r="I815" s="2">
        <v>0</v>
      </c>
      <c r="J815" s="1">
        <v>45690</v>
      </c>
      <c r="K815">
        <v>2025</v>
      </c>
      <c r="L815" t="s">
        <v>276</v>
      </c>
    </row>
    <row r="816" spans="2:12" x14ac:dyDescent="0.3">
      <c r="B816">
        <v>3294</v>
      </c>
      <c r="C816" t="s">
        <v>258</v>
      </c>
      <c r="D816" t="s">
        <v>28</v>
      </c>
      <c r="E816" t="s">
        <v>124</v>
      </c>
      <c r="G816" s="1">
        <v>45683</v>
      </c>
      <c r="H816" s="1">
        <v>45697</v>
      </c>
      <c r="I816" s="2">
        <v>0</v>
      </c>
      <c r="J816" s="1">
        <v>45691</v>
      </c>
      <c r="K816">
        <v>2025</v>
      </c>
      <c r="L816" t="s">
        <v>276</v>
      </c>
    </row>
    <row r="817" spans="2:12" x14ac:dyDescent="0.3">
      <c r="B817">
        <v>3294</v>
      </c>
      <c r="C817" t="s">
        <v>258</v>
      </c>
      <c r="D817" t="s">
        <v>28</v>
      </c>
      <c r="E817" t="s">
        <v>124</v>
      </c>
      <c r="G817" s="1">
        <v>45683</v>
      </c>
      <c r="H817" s="1">
        <v>45697</v>
      </c>
      <c r="I817" s="2">
        <v>0</v>
      </c>
      <c r="J817" s="1">
        <v>45692</v>
      </c>
      <c r="K817">
        <v>2025</v>
      </c>
      <c r="L817" t="s">
        <v>276</v>
      </c>
    </row>
    <row r="818" spans="2:12" x14ac:dyDescent="0.3">
      <c r="B818">
        <v>3294</v>
      </c>
      <c r="C818" t="s">
        <v>258</v>
      </c>
      <c r="D818" t="s">
        <v>28</v>
      </c>
      <c r="E818" t="s">
        <v>124</v>
      </c>
      <c r="G818" s="1">
        <v>45683</v>
      </c>
      <c r="H818" s="1">
        <v>45697</v>
      </c>
      <c r="I818" s="2">
        <v>0</v>
      </c>
      <c r="J818" s="1">
        <v>45693</v>
      </c>
      <c r="K818">
        <v>2025</v>
      </c>
      <c r="L818" t="s">
        <v>276</v>
      </c>
    </row>
    <row r="819" spans="2:12" x14ac:dyDescent="0.3">
      <c r="B819">
        <v>3294</v>
      </c>
      <c r="C819" t="s">
        <v>258</v>
      </c>
      <c r="D819" t="s">
        <v>28</v>
      </c>
      <c r="E819" t="s">
        <v>124</v>
      </c>
      <c r="G819" s="1">
        <v>45683</v>
      </c>
      <c r="H819" s="1">
        <v>45697</v>
      </c>
      <c r="I819" s="2">
        <v>0</v>
      </c>
      <c r="J819" s="1">
        <v>45694</v>
      </c>
      <c r="K819">
        <v>2025</v>
      </c>
      <c r="L819" t="s">
        <v>276</v>
      </c>
    </row>
    <row r="820" spans="2:12" x14ac:dyDescent="0.3">
      <c r="B820">
        <v>3294</v>
      </c>
      <c r="C820" t="s">
        <v>258</v>
      </c>
      <c r="D820" t="s">
        <v>28</v>
      </c>
      <c r="E820" t="s">
        <v>124</v>
      </c>
      <c r="G820" s="1">
        <v>45683</v>
      </c>
      <c r="H820" s="1">
        <v>45697</v>
      </c>
      <c r="I820" s="2">
        <v>0</v>
      </c>
      <c r="J820" s="1">
        <v>45695</v>
      </c>
      <c r="K820">
        <v>2025</v>
      </c>
      <c r="L820" t="s">
        <v>276</v>
      </c>
    </row>
    <row r="821" spans="2:12" x14ac:dyDescent="0.3">
      <c r="B821">
        <v>3294</v>
      </c>
      <c r="C821" t="s">
        <v>258</v>
      </c>
      <c r="D821" t="s">
        <v>28</v>
      </c>
      <c r="E821" t="s">
        <v>124</v>
      </c>
      <c r="G821" s="1">
        <v>45683</v>
      </c>
      <c r="H821" s="1">
        <v>45697</v>
      </c>
      <c r="I821" s="2">
        <v>0</v>
      </c>
      <c r="J821" s="1">
        <v>45696</v>
      </c>
      <c r="K821">
        <v>2025</v>
      </c>
      <c r="L821" t="s">
        <v>276</v>
      </c>
    </row>
    <row r="822" spans="2:12" x14ac:dyDescent="0.3">
      <c r="B822">
        <v>3294</v>
      </c>
      <c r="C822" t="s">
        <v>258</v>
      </c>
      <c r="D822" t="s">
        <v>28</v>
      </c>
      <c r="E822" t="s">
        <v>124</v>
      </c>
      <c r="G822" s="1">
        <v>45683</v>
      </c>
      <c r="H822" s="1">
        <v>45697</v>
      </c>
      <c r="I822" s="2">
        <v>0</v>
      </c>
      <c r="J822" s="1">
        <v>45697</v>
      </c>
      <c r="K822">
        <v>2025</v>
      </c>
      <c r="L822" t="s">
        <v>276</v>
      </c>
    </row>
    <row r="823" spans="2:12" x14ac:dyDescent="0.3">
      <c r="B823">
        <v>3294</v>
      </c>
      <c r="C823" t="s">
        <v>258</v>
      </c>
      <c r="D823" t="s">
        <v>28</v>
      </c>
      <c r="E823" t="s">
        <v>124</v>
      </c>
      <c r="G823" s="1">
        <v>45683</v>
      </c>
      <c r="H823" s="1">
        <v>45697</v>
      </c>
      <c r="I823" s="2">
        <v>0</v>
      </c>
      <c r="J823" s="1">
        <v>45683</v>
      </c>
      <c r="K823">
        <v>2025</v>
      </c>
      <c r="L823" t="s">
        <v>257</v>
      </c>
    </row>
    <row r="824" spans="2:12" x14ac:dyDescent="0.3">
      <c r="B824">
        <v>3294</v>
      </c>
      <c r="C824" t="s">
        <v>258</v>
      </c>
      <c r="D824" t="s">
        <v>28</v>
      </c>
      <c r="E824" t="s">
        <v>124</v>
      </c>
      <c r="G824" s="1">
        <v>45683</v>
      </c>
      <c r="H824" s="1">
        <v>45697</v>
      </c>
      <c r="I824" s="2">
        <v>0</v>
      </c>
      <c r="J824" s="1">
        <v>45684</v>
      </c>
      <c r="K824">
        <v>2025</v>
      </c>
      <c r="L824" t="s">
        <v>257</v>
      </c>
    </row>
    <row r="825" spans="2:12" x14ac:dyDescent="0.3">
      <c r="B825">
        <v>3294</v>
      </c>
      <c r="C825" t="s">
        <v>258</v>
      </c>
      <c r="D825" t="s">
        <v>28</v>
      </c>
      <c r="E825" t="s">
        <v>124</v>
      </c>
      <c r="G825" s="1">
        <v>45683</v>
      </c>
      <c r="H825" s="1">
        <v>45697</v>
      </c>
      <c r="I825" s="2">
        <v>0</v>
      </c>
      <c r="J825" s="1">
        <v>45685</v>
      </c>
      <c r="K825">
        <v>2025</v>
      </c>
      <c r="L825" t="s">
        <v>257</v>
      </c>
    </row>
    <row r="826" spans="2:12" x14ac:dyDescent="0.3">
      <c r="B826">
        <v>3294</v>
      </c>
      <c r="C826" t="s">
        <v>258</v>
      </c>
      <c r="D826" t="s">
        <v>28</v>
      </c>
      <c r="E826" t="s">
        <v>124</v>
      </c>
      <c r="G826" s="1">
        <v>45683</v>
      </c>
      <c r="H826" s="1">
        <v>45697</v>
      </c>
      <c r="I826" s="2">
        <v>0</v>
      </c>
      <c r="J826" s="1">
        <v>45686</v>
      </c>
      <c r="K826">
        <v>2025</v>
      </c>
      <c r="L826" t="s">
        <v>257</v>
      </c>
    </row>
    <row r="827" spans="2:12" x14ac:dyDescent="0.3">
      <c r="B827">
        <v>3294</v>
      </c>
      <c r="C827" t="s">
        <v>258</v>
      </c>
      <c r="D827" t="s">
        <v>28</v>
      </c>
      <c r="E827" t="s">
        <v>124</v>
      </c>
      <c r="G827" s="1">
        <v>45683</v>
      </c>
      <c r="H827" s="1">
        <v>45697</v>
      </c>
      <c r="I827" s="2">
        <v>0</v>
      </c>
      <c r="J827" s="1">
        <v>45687</v>
      </c>
      <c r="K827">
        <v>2025</v>
      </c>
      <c r="L827" t="s">
        <v>257</v>
      </c>
    </row>
    <row r="828" spans="2:12" x14ac:dyDescent="0.3">
      <c r="B828">
        <v>3294</v>
      </c>
      <c r="C828" t="s">
        <v>258</v>
      </c>
      <c r="D828" t="s">
        <v>28</v>
      </c>
      <c r="E828" t="s">
        <v>124</v>
      </c>
      <c r="G828" s="1">
        <v>45683</v>
      </c>
      <c r="H828" s="1">
        <v>45697</v>
      </c>
      <c r="I828" s="2">
        <v>0</v>
      </c>
      <c r="J828" s="1">
        <v>45688</v>
      </c>
      <c r="K828">
        <v>2025</v>
      </c>
      <c r="L828" t="s">
        <v>257</v>
      </c>
    </row>
    <row r="829" spans="2:12" x14ac:dyDescent="0.3">
      <c r="B829">
        <v>3294</v>
      </c>
      <c r="C829" t="s">
        <v>258</v>
      </c>
      <c r="D829" t="s">
        <v>28</v>
      </c>
      <c r="E829" t="s">
        <v>124</v>
      </c>
      <c r="G829" s="1">
        <v>45683</v>
      </c>
      <c r="H829" s="1">
        <v>45697</v>
      </c>
      <c r="I829" s="2">
        <v>0</v>
      </c>
      <c r="J829" s="1">
        <v>45689</v>
      </c>
      <c r="K829">
        <v>2025</v>
      </c>
      <c r="L829" t="s">
        <v>276</v>
      </c>
    </row>
    <row r="830" spans="2:12" x14ac:dyDescent="0.3">
      <c r="B830">
        <v>3294</v>
      </c>
      <c r="C830" t="s">
        <v>258</v>
      </c>
      <c r="D830" t="s">
        <v>28</v>
      </c>
      <c r="E830" t="s">
        <v>124</v>
      </c>
      <c r="G830" s="1">
        <v>45683</v>
      </c>
      <c r="H830" s="1">
        <v>45697</v>
      </c>
      <c r="I830" s="2">
        <v>0</v>
      </c>
      <c r="J830" s="1">
        <v>45690</v>
      </c>
      <c r="K830">
        <v>2025</v>
      </c>
      <c r="L830" t="s">
        <v>276</v>
      </c>
    </row>
    <row r="831" spans="2:12" x14ac:dyDescent="0.3">
      <c r="B831">
        <v>3294</v>
      </c>
      <c r="C831" t="s">
        <v>258</v>
      </c>
      <c r="D831" t="s">
        <v>28</v>
      </c>
      <c r="E831" t="s">
        <v>124</v>
      </c>
      <c r="G831" s="1">
        <v>45683</v>
      </c>
      <c r="H831" s="1">
        <v>45697</v>
      </c>
      <c r="I831" s="2">
        <v>0</v>
      </c>
      <c r="J831" s="1">
        <v>45691</v>
      </c>
      <c r="K831">
        <v>2025</v>
      </c>
      <c r="L831" t="s">
        <v>276</v>
      </c>
    </row>
    <row r="832" spans="2:12" x14ac:dyDescent="0.3">
      <c r="B832">
        <v>3294</v>
      </c>
      <c r="C832" t="s">
        <v>258</v>
      </c>
      <c r="D832" t="s">
        <v>28</v>
      </c>
      <c r="E832" t="s">
        <v>124</v>
      </c>
      <c r="G832" s="1">
        <v>45683</v>
      </c>
      <c r="H832" s="1">
        <v>45697</v>
      </c>
      <c r="I832" s="2">
        <v>0</v>
      </c>
      <c r="J832" s="1">
        <v>45692</v>
      </c>
      <c r="K832">
        <v>2025</v>
      </c>
      <c r="L832" t="s">
        <v>276</v>
      </c>
    </row>
    <row r="833" spans="2:12" x14ac:dyDescent="0.3">
      <c r="B833">
        <v>3294</v>
      </c>
      <c r="C833" t="s">
        <v>258</v>
      </c>
      <c r="D833" t="s">
        <v>28</v>
      </c>
      <c r="E833" t="s">
        <v>124</v>
      </c>
      <c r="G833" s="1">
        <v>45683</v>
      </c>
      <c r="H833" s="1">
        <v>45697</v>
      </c>
      <c r="I833" s="2">
        <v>0</v>
      </c>
      <c r="J833" s="1">
        <v>45693</v>
      </c>
      <c r="K833">
        <v>2025</v>
      </c>
      <c r="L833" t="s">
        <v>276</v>
      </c>
    </row>
    <row r="834" spans="2:12" x14ac:dyDescent="0.3">
      <c r="B834">
        <v>3294</v>
      </c>
      <c r="C834" t="s">
        <v>258</v>
      </c>
      <c r="D834" t="s">
        <v>28</v>
      </c>
      <c r="E834" t="s">
        <v>124</v>
      </c>
      <c r="G834" s="1">
        <v>45683</v>
      </c>
      <c r="H834" s="1">
        <v>45697</v>
      </c>
      <c r="I834" s="2">
        <v>0</v>
      </c>
      <c r="J834" s="1">
        <v>45694</v>
      </c>
      <c r="K834">
        <v>2025</v>
      </c>
      <c r="L834" t="s">
        <v>276</v>
      </c>
    </row>
    <row r="835" spans="2:12" x14ac:dyDescent="0.3">
      <c r="B835">
        <v>3294</v>
      </c>
      <c r="C835" t="s">
        <v>258</v>
      </c>
      <c r="D835" t="s">
        <v>28</v>
      </c>
      <c r="E835" t="s">
        <v>124</v>
      </c>
      <c r="G835" s="1">
        <v>45683</v>
      </c>
      <c r="H835" s="1">
        <v>45697</v>
      </c>
      <c r="I835" s="2">
        <v>0</v>
      </c>
      <c r="J835" s="1">
        <v>45695</v>
      </c>
      <c r="K835">
        <v>2025</v>
      </c>
      <c r="L835" t="s">
        <v>276</v>
      </c>
    </row>
    <row r="836" spans="2:12" x14ac:dyDescent="0.3">
      <c r="B836">
        <v>3294</v>
      </c>
      <c r="C836" t="s">
        <v>258</v>
      </c>
      <c r="D836" t="s">
        <v>28</v>
      </c>
      <c r="E836" t="s">
        <v>124</v>
      </c>
      <c r="G836" s="1">
        <v>45683</v>
      </c>
      <c r="H836" s="1">
        <v>45697</v>
      </c>
      <c r="I836" s="2">
        <v>0</v>
      </c>
      <c r="J836" s="1">
        <v>45696</v>
      </c>
      <c r="K836">
        <v>2025</v>
      </c>
      <c r="L836" t="s">
        <v>276</v>
      </c>
    </row>
    <row r="837" spans="2:12" x14ac:dyDescent="0.3">
      <c r="B837">
        <v>3294</v>
      </c>
      <c r="C837" t="s">
        <v>258</v>
      </c>
      <c r="D837" t="s">
        <v>28</v>
      </c>
      <c r="E837" t="s">
        <v>124</v>
      </c>
      <c r="G837" s="1">
        <v>45683</v>
      </c>
      <c r="H837" s="1">
        <v>45697</v>
      </c>
      <c r="I837" s="2">
        <v>0</v>
      </c>
      <c r="J837" s="1">
        <v>45697</v>
      </c>
      <c r="K837">
        <v>2025</v>
      </c>
      <c r="L837" t="s">
        <v>276</v>
      </c>
    </row>
    <row r="838" spans="2:12" x14ac:dyDescent="0.3">
      <c r="B838">
        <v>2917</v>
      </c>
      <c r="C838" t="s">
        <v>259</v>
      </c>
      <c r="D838" t="s">
        <v>29</v>
      </c>
      <c r="E838" t="s">
        <v>273</v>
      </c>
      <c r="G838" s="1">
        <v>45658</v>
      </c>
      <c r="H838" s="1">
        <v>45668</v>
      </c>
      <c r="I838" s="2">
        <v>0</v>
      </c>
      <c r="J838" s="1">
        <v>45658</v>
      </c>
      <c r="K838">
        <v>2025</v>
      </c>
      <c r="L838" t="s">
        <v>257</v>
      </c>
    </row>
    <row r="839" spans="2:12" x14ac:dyDescent="0.3">
      <c r="B839">
        <v>2917</v>
      </c>
      <c r="C839" t="s">
        <v>259</v>
      </c>
      <c r="D839" t="s">
        <v>29</v>
      </c>
      <c r="E839" t="s">
        <v>273</v>
      </c>
      <c r="G839" s="1">
        <v>45658</v>
      </c>
      <c r="H839" s="1">
        <v>45668</v>
      </c>
      <c r="I839" s="2">
        <v>0</v>
      </c>
      <c r="J839" s="1">
        <v>45659</v>
      </c>
      <c r="K839">
        <v>2025</v>
      </c>
      <c r="L839" t="s">
        <v>257</v>
      </c>
    </row>
    <row r="840" spans="2:12" x14ac:dyDescent="0.3">
      <c r="B840">
        <v>2917</v>
      </c>
      <c r="C840" t="s">
        <v>259</v>
      </c>
      <c r="D840" t="s">
        <v>29</v>
      </c>
      <c r="E840" t="s">
        <v>273</v>
      </c>
      <c r="G840" s="1">
        <v>45658</v>
      </c>
      <c r="H840" s="1">
        <v>45668</v>
      </c>
      <c r="I840" s="2">
        <v>0</v>
      </c>
      <c r="J840" s="1">
        <v>45660</v>
      </c>
      <c r="K840">
        <v>2025</v>
      </c>
      <c r="L840" t="s">
        <v>257</v>
      </c>
    </row>
    <row r="841" spans="2:12" x14ac:dyDescent="0.3">
      <c r="B841">
        <v>2917</v>
      </c>
      <c r="C841" t="s">
        <v>259</v>
      </c>
      <c r="D841" t="s">
        <v>29</v>
      </c>
      <c r="E841" t="s">
        <v>273</v>
      </c>
      <c r="G841" s="1">
        <v>45658</v>
      </c>
      <c r="H841" s="1">
        <v>45668</v>
      </c>
      <c r="I841" s="2">
        <v>0</v>
      </c>
      <c r="J841" s="1">
        <v>45661</v>
      </c>
      <c r="K841">
        <v>2025</v>
      </c>
      <c r="L841" t="s">
        <v>257</v>
      </c>
    </row>
    <row r="842" spans="2:12" x14ac:dyDescent="0.3">
      <c r="B842">
        <v>2917</v>
      </c>
      <c r="C842" t="s">
        <v>259</v>
      </c>
      <c r="D842" t="s">
        <v>29</v>
      </c>
      <c r="E842" t="s">
        <v>273</v>
      </c>
      <c r="G842" s="1">
        <v>45658</v>
      </c>
      <c r="H842" s="1">
        <v>45668</v>
      </c>
      <c r="I842" s="2">
        <v>0</v>
      </c>
      <c r="J842" s="1">
        <v>45662</v>
      </c>
      <c r="K842">
        <v>2025</v>
      </c>
      <c r="L842" t="s">
        <v>257</v>
      </c>
    </row>
    <row r="843" spans="2:12" x14ac:dyDescent="0.3">
      <c r="B843">
        <v>2917</v>
      </c>
      <c r="C843" t="s">
        <v>259</v>
      </c>
      <c r="D843" t="s">
        <v>29</v>
      </c>
      <c r="E843" t="s">
        <v>273</v>
      </c>
      <c r="G843" s="1">
        <v>45658</v>
      </c>
      <c r="H843" s="1">
        <v>45668</v>
      </c>
      <c r="I843" s="2">
        <v>0</v>
      </c>
      <c r="J843" s="1">
        <v>45663</v>
      </c>
      <c r="K843">
        <v>2025</v>
      </c>
      <c r="L843" t="s">
        <v>257</v>
      </c>
    </row>
    <row r="844" spans="2:12" x14ac:dyDescent="0.3">
      <c r="B844">
        <v>2917</v>
      </c>
      <c r="C844" t="s">
        <v>259</v>
      </c>
      <c r="D844" t="s">
        <v>29</v>
      </c>
      <c r="E844" t="s">
        <v>273</v>
      </c>
      <c r="G844" s="1">
        <v>45658</v>
      </c>
      <c r="H844" s="1">
        <v>45668</v>
      </c>
      <c r="I844" s="2">
        <v>0</v>
      </c>
      <c r="J844" s="1">
        <v>45664</v>
      </c>
      <c r="K844">
        <v>2025</v>
      </c>
      <c r="L844" t="s">
        <v>257</v>
      </c>
    </row>
    <row r="845" spans="2:12" x14ac:dyDescent="0.3">
      <c r="B845">
        <v>2917</v>
      </c>
      <c r="C845" t="s">
        <v>259</v>
      </c>
      <c r="D845" t="s">
        <v>29</v>
      </c>
      <c r="E845" t="s">
        <v>273</v>
      </c>
      <c r="G845" s="1">
        <v>45658</v>
      </c>
      <c r="H845" s="1">
        <v>45668</v>
      </c>
      <c r="I845" s="2">
        <v>0</v>
      </c>
      <c r="J845" s="1">
        <v>45665</v>
      </c>
      <c r="K845">
        <v>2025</v>
      </c>
      <c r="L845" t="s">
        <v>257</v>
      </c>
    </row>
    <row r="846" spans="2:12" x14ac:dyDescent="0.3">
      <c r="B846">
        <v>2917</v>
      </c>
      <c r="C846" t="s">
        <v>259</v>
      </c>
      <c r="D846" t="s">
        <v>29</v>
      </c>
      <c r="E846" t="s">
        <v>273</v>
      </c>
      <c r="G846" s="1">
        <v>45658</v>
      </c>
      <c r="H846" s="1">
        <v>45668</v>
      </c>
      <c r="I846" s="2">
        <v>0</v>
      </c>
      <c r="J846" s="1">
        <v>45666</v>
      </c>
      <c r="K846">
        <v>2025</v>
      </c>
      <c r="L846" t="s">
        <v>257</v>
      </c>
    </row>
    <row r="847" spans="2:12" x14ac:dyDescent="0.3">
      <c r="B847">
        <v>2917</v>
      </c>
      <c r="C847" t="s">
        <v>259</v>
      </c>
      <c r="D847" t="s">
        <v>29</v>
      </c>
      <c r="E847" t="s">
        <v>273</v>
      </c>
      <c r="G847" s="1">
        <v>45658</v>
      </c>
      <c r="H847" s="1">
        <v>45668</v>
      </c>
      <c r="I847" s="2">
        <v>0</v>
      </c>
      <c r="J847" s="1">
        <v>45667</v>
      </c>
      <c r="K847">
        <v>2025</v>
      </c>
      <c r="L847" t="s">
        <v>257</v>
      </c>
    </row>
    <row r="848" spans="2:12" x14ac:dyDescent="0.3">
      <c r="B848">
        <v>2917</v>
      </c>
      <c r="C848" t="s">
        <v>259</v>
      </c>
      <c r="D848" t="s">
        <v>29</v>
      </c>
      <c r="E848" t="s">
        <v>273</v>
      </c>
      <c r="G848" s="1">
        <v>45658</v>
      </c>
      <c r="H848" s="1">
        <v>45668</v>
      </c>
      <c r="I848" s="2">
        <v>0</v>
      </c>
      <c r="J848" s="1">
        <v>45668</v>
      </c>
      <c r="K848">
        <v>2025</v>
      </c>
      <c r="L848" t="s">
        <v>257</v>
      </c>
    </row>
    <row r="849" spans="2:12" x14ac:dyDescent="0.3">
      <c r="B849">
        <v>2919</v>
      </c>
      <c r="C849" t="s">
        <v>259</v>
      </c>
      <c r="D849" t="s">
        <v>29</v>
      </c>
      <c r="E849" t="s">
        <v>267</v>
      </c>
      <c r="G849" s="1">
        <v>45658</v>
      </c>
      <c r="H849" s="1">
        <v>45671</v>
      </c>
      <c r="I849" s="2">
        <v>0</v>
      </c>
      <c r="J849" s="1">
        <v>45658</v>
      </c>
      <c r="K849">
        <v>2025</v>
      </c>
      <c r="L849" t="s">
        <v>257</v>
      </c>
    </row>
    <row r="850" spans="2:12" x14ac:dyDescent="0.3">
      <c r="B850">
        <v>2919</v>
      </c>
      <c r="C850" t="s">
        <v>259</v>
      </c>
      <c r="D850" t="s">
        <v>29</v>
      </c>
      <c r="E850" t="s">
        <v>267</v>
      </c>
      <c r="G850" s="1">
        <v>45658</v>
      </c>
      <c r="H850" s="1">
        <v>45671</v>
      </c>
      <c r="I850" s="2">
        <v>0</v>
      </c>
      <c r="J850" s="1">
        <v>45659</v>
      </c>
      <c r="K850">
        <v>2025</v>
      </c>
      <c r="L850" t="s">
        <v>257</v>
      </c>
    </row>
    <row r="851" spans="2:12" x14ac:dyDescent="0.3">
      <c r="B851">
        <v>2919</v>
      </c>
      <c r="C851" t="s">
        <v>259</v>
      </c>
      <c r="D851" t="s">
        <v>29</v>
      </c>
      <c r="E851" t="s">
        <v>267</v>
      </c>
      <c r="G851" s="1">
        <v>45658</v>
      </c>
      <c r="H851" s="1">
        <v>45671</v>
      </c>
      <c r="I851" s="2">
        <v>0</v>
      </c>
      <c r="J851" s="1">
        <v>45660</v>
      </c>
      <c r="K851">
        <v>2025</v>
      </c>
      <c r="L851" t="s">
        <v>257</v>
      </c>
    </row>
    <row r="852" spans="2:12" x14ac:dyDescent="0.3">
      <c r="B852">
        <v>2919</v>
      </c>
      <c r="C852" t="s">
        <v>259</v>
      </c>
      <c r="D852" t="s">
        <v>29</v>
      </c>
      <c r="E852" t="s">
        <v>267</v>
      </c>
      <c r="G852" s="1">
        <v>45658</v>
      </c>
      <c r="H852" s="1">
        <v>45671</v>
      </c>
      <c r="I852" s="2">
        <v>0</v>
      </c>
      <c r="J852" s="1">
        <v>45661</v>
      </c>
      <c r="K852">
        <v>2025</v>
      </c>
      <c r="L852" t="s">
        <v>257</v>
      </c>
    </row>
    <row r="853" spans="2:12" x14ac:dyDescent="0.3">
      <c r="B853">
        <v>2919</v>
      </c>
      <c r="C853" t="s">
        <v>259</v>
      </c>
      <c r="D853" t="s">
        <v>29</v>
      </c>
      <c r="E853" t="s">
        <v>267</v>
      </c>
      <c r="G853" s="1">
        <v>45658</v>
      </c>
      <c r="H853" s="1">
        <v>45671</v>
      </c>
      <c r="I853" s="2">
        <v>0</v>
      </c>
      <c r="J853" s="1">
        <v>45662</v>
      </c>
      <c r="K853">
        <v>2025</v>
      </c>
      <c r="L853" t="s">
        <v>257</v>
      </c>
    </row>
    <row r="854" spans="2:12" x14ac:dyDescent="0.3">
      <c r="B854">
        <v>2919</v>
      </c>
      <c r="C854" t="s">
        <v>259</v>
      </c>
      <c r="D854" t="s">
        <v>29</v>
      </c>
      <c r="E854" t="s">
        <v>267</v>
      </c>
      <c r="G854" s="1">
        <v>45658</v>
      </c>
      <c r="H854" s="1">
        <v>45671</v>
      </c>
      <c r="I854" s="2">
        <v>0</v>
      </c>
      <c r="J854" s="1">
        <v>45663</v>
      </c>
      <c r="K854">
        <v>2025</v>
      </c>
      <c r="L854" t="s">
        <v>257</v>
      </c>
    </row>
    <row r="855" spans="2:12" x14ac:dyDescent="0.3">
      <c r="B855">
        <v>2919</v>
      </c>
      <c r="C855" t="s">
        <v>259</v>
      </c>
      <c r="D855" t="s">
        <v>29</v>
      </c>
      <c r="E855" t="s">
        <v>267</v>
      </c>
      <c r="G855" s="1">
        <v>45658</v>
      </c>
      <c r="H855" s="1">
        <v>45671</v>
      </c>
      <c r="I855" s="2">
        <v>0</v>
      </c>
      <c r="J855" s="1">
        <v>45664</v>
      </c>
      <c r="K855">
        <v>2025</v>
      </c>
      <c r="L855" t="s">
        <v>257</v>
      </c>
    </row>
    <row r="856" spans="2:12" x14ac:dyDescent="0.3">
      <c r="B856">
        <v>2919</v>
      </c>
      <c r="C856" t="s">
        <v>259</v>
      </c>
      <c r="D856" t="s">
        <v>29</v>
      </c>
      <c r="E856" t="s">
        <v>267</v>
      </c>
      <c r="G856" s="1">
        <v>45658</v>
      </c>
      <c r="H856" s="1">
        <v>45671</v>
      </c>
      <c r="I856" s="2">
        <v>0</v>
      </c>
      <c r="J856" s="1">
        <v>45665</v>
      </c>
      <c r="K856">
        <v>2025</v>
      </c>
      <c r="L856" t="s">
        <v>257</v>
      </c>
    </row>
    <row r="857" spans="2:12" x14ac:dyDescent="0.3">
      <c r="B857">
        <v>2919</v>
      </c>
      <c r="C857" t="s">
        <v>259</v>
      </c>
      <c r="D857" t="s">
        <v>29</v>
      </c>
      <c r="E857" t="s">
        <v>267</v>
      </c>
      <c r="G857" s="1">
        <v>45658</v>
      </c>
      <c r="H857" s="1">
        <v>45671</v>
      </c>
      <c r="I857" s="2">
        <v>0</v>
      </c>
      <c r="J857" s="1">
        <v>45666</v>
      </c>
      <c r="K857">
        <v>2025</v>
      </c>
      <c r="L857" t="s">
        <v>257</v>
      </c>
    </row>
    <row r="858" spans="2:12" x14ac:dyDescent="0.3">
      <c r="B858">
        <v>2919</v>
      </c>
      <c r="C858" t="s">
        <v>259</v>
      </c>
      <c r="D858" t="s">
        <v>29</v>
      </c>
      <c r="E858" t="s">
        <v>267</v>
      </c>
      <c r="G858" s="1">
        <v>45658</v>
      </c>
      <c r="H858" s="1">
        <v>45671</v>
      </c>
      <c r="I858" s="2">
        <v>0</v>
      </c>
      <c r="J858" s="1">
        <v>45667</v>
      </c>
      <c r="K858">
        <v>2025</v>
      </c>
      <c r="L858" t="s">
        <v>257</v>
      </c>
    </row>
    <row r="859" spans="2:12" x14ac:dyDescent="0.3">
      <c r="B859">
        <v>2919</v>
      </c>
      <c r="C859" t="s">
        <v>259</v>
      </c>
      <c r="D859" t="s">
        <v>29</v>
      </c>
      <c r="E859" t="s">
        <v>267</v>
      </c>
      <c r="G859" s="1">
        <v>45658</v>
      </c>
      <c r="H859" s="1">
        <v>45671</v>
      </c>
      <c r="I859" s="2">
        <v>0</v>
      </c>
      <c r="J859" s="1">
        <v>45668</v>
      </c>
      <c r="K859">
        <v>2025</v>
      </c>
      <c r="L859" t="s">
        <v>257</v>
      </c>
    </row>
    <row r="860" spans="2:12" x14ac:dyDescent="0.3">
      <c r="B860">
        <v>2919</v>
      </c>
      <c r="C860" t="s">
        <v>259</v>
      </c>
      <c r="D860" t="s">
        <v>29</v>
      </c>
      <c r="E860" t="s">
        <v>267</v>
      </c>
      <c r="G860" s="1">
        <v>45658</v>
      </c>
      <c r="H860" s="1">
        <v>45671</v>
      </c>
      <c r="I860" s="2">
        <v>0</v>
      </c>
      <c r="J860" s="1">
        <v>45669</v>
      </c>
      <c r="K860">
        <v>2025</v>
      </c>
      <c r="L860" t="s">
        <v>257</v>
      </c>
    </row>
    <row r="861" spans="2:12" x14ac:dyDescent="0.3">
      <c r="B861">
        <v>2919</v>
      </c>
      <c r="C861" t="s">
        <v>259</v>
      </c>
      <c r="D861" t="s">
        <v>29</v>
      </c>
      <c r="E861" t="s">
        <v>267</v>
      </c>
      <c r="G861" s="1">
        <v>45658</v>
      </c>
      <c r="H861" s="1">
        <v>45671</v>
      </c>
      <c r="I861" s="2">
        <v>0</v>
      </c>
      <c r="J861" s="1">
        <v>45670</v>
      </c>
      <c r="K861">
        <v>2025</v>
      </c>
      <c r="L861" t="s">
        <v>257</v>
      </c>
    </row>
    <row r="862" spans="2:12" x14ac:dyDescent="0.3">
      <c r="B862">
        <v>2919</v>
      </c>
      <c r="C862" t="s">
        <v>259</v>
      </c>
      <c r="D862" t="s">
        <v>29</v>
      </c>
      <c r="E862" t="s">
        <v>267</v>
      </c>
      <c r="G862" s="1">
        <v>45658</v>
      </c>
      <c r="H862" s="1">
        <v>45671</v>
      </c>
      <c r="I862" s="2">
        <v>0</v>
      </c>
      <c r="J862" s="1">
        <v>45671</v>
      </c>
      <c r="K862">
        <v>2025</v>
      </c>
      <c r="L862" t="s">
        <v>257</v>
      </c>
    </row>
    <row r="863" spans="2:12" x14ac:dyDescent="0.3">
      <c r="B863">
        <v>2920</v>
      </c>
      <c r="C863" t="s">
        <v>259</v>
      </c>
      <c r="D863" t="s">
        <v>29</v>
      </c>
      <c r="E863" t="s">
        <v>107</v>
      </c>
      <c r="G863" s="1">
        <v>45658</v>
      </c>
      <c r="H863" s="1">
        <v>45668</v>
      </c>
      <c r="I863" s="2">
        <v>0</v>
      </c>
      <c r="J863" s="1">
        <v>45658</v>
      </c>
      <c r="K863">
        <v>2025</v>
      </c>
      <c r="L863" t="s">
        <v>257</v>
      </c>
    </row>
    <row r="864" spans="2:12" x14ac:dyDescent="0.3">
      <c r="B864">
        <v>2920</v>
      </c>
      <c r="C864" t="s">
        <v>259</v>
      </c>
      <c r="D864" t="s">
        <v>29</v>
      </c>
      <c r="E864" t="s">
        <v>107</v>
      </c>
      <c r="G864" s="1">
        <v>45658</v>
      </c>
      <c r="H864" s="1">
        <v>45668</v>
      </c>
      <c r="I864" s="2">
        <v>0</v>
      </c>
      <c r="J864" s="1">
        <v>45659</v>
      </c>
      <c r="K864">
        <v>2025</v>
      </c>
      <c r="L864" t="s">
        <v>257</v>
      </c>
    </row>
    <row r="865" spans="2:12" x14ac:dyDescent="0.3">
      <c r="B865">
        <v>2920</v>
      </c>
      <c r="C865" t="s">
        <v>259</v>
      </c>
      <c r="D865" t="s">
        <v>29</v>
      </c>
      <c r="E865" t="s">
        <v>107</v>
      </c>
      <c r="G865" s="1">
        <v>45658</v>
      </c>
      <c r="H865" s="1">
        <v>45668</v>
      </c>
      <c r="I865" s="2">
        <v>0</v>
      </c>
      <c r="J865" s="1">
        <v>45660</v>
      </c>
      <c r="K865">
        <v>2025</v>
      </c>
      <c r="L865" t="s">
        <v>257</v>
      </c>
    </row>
    <row r="866" spans="2:12" x14ac:dyDescent="0.3">
      <c r="B866">
        <v>2920</v>
      </c>
      <c r="C866" t="s">
        <v>259</v>
      </c>
      <c r="D866" t="s">
        <v>29</v>
      </c>
      <c r="E866" t="s">
        <v>107</v>
      </c>
      <c r="G866" s="1">
        <v>45658</v>
      </c>
      <c r="H866" s="1">
        <v>45668</v>
      </c>
      <c r="I866" s="2">
        <v>0</v>
      </c>
      <c r="J866" s="1">
        <v>45661</v>
      </c>
      <c r="K866">
        <v>2025</v>
      </c>
      <c r="L866" t="s">
        <v>257</v>
      </c>
    </row>
    <row r="867" spans="2:12" x14ac:dyDescent="0.3">
      <c r="B867">
        <v>2920</v>
      </c>
      <c r="C867" t="s">
        <v>259</v>
      </c>
      <c r="D867" t="s">
        <v>29</v>
      </c>
      <c r="E867" t="s">
        <v>107</v>
      </c>
      <c r="G867" s="1">
        <v>45658</v>
      </c>
      <c r="H867" s="1">
        <v>45668</v>
      </c>
      <c r="I867" s="2">
        <v>0</v>
      </c>
      <c r="J867" s="1">
        <v>45662</v>
      </c>
      <c r="K867">
        <v>2025</v>
      </c>
      <c r="L867" t="s">
        <v>257</v>
      </c>
    </row>
    <row r="868" spans="2:12" x14ac:dyDescent="0.3">
      <c r="B868">
        <v>2920</v>
      </c>
      <c r="C868" t="s">
        <v>259</v>
      </c>
      <c r="D868" t="s">
        <v>29</v>
      </c>
      <c r="E868" t="s">
        <v>107</v>
      </c>
      <c r="G868" s="1">
        <v>45658</v>
      </c>
      <c r="H868" s="1">
        <v>45668</v>
      </c>
      <c r="I868" s="2">
        <v>0</v>
      </c>
      <c r="J868" s="1">
        <v>45663</v>
      </c>
      <c r="K868">
        <v>2025</v>
      </c>
      <c r="L868" t="s">
        <v>257</v>
      </c>
    </row>
    <row r="869" spans="2:12" x14ac:dyDescent="0.3">
      <c r="B869">
        <v>2920</v>
      </c>
      <c r="C869" t="s">
        <v>259</v>
      </c>
      <c r="D869" t="s">
        <v>29</v>
      </c>
      <c r="E869" t="s">
        <v>107</v>
      </c>
      <c r="G869" s="1">
        <v>45658</v>
      </c>
      <c r="H869" s="1">
        <v>45668</v>
      </c>
      <c r="I869" s="2">
        <v>0</v>
      </c>
      <c r="J869" s="1">
        <v>45664</v>
      </c>
      <c r="K869">
        <v>2025</v>
      </c>
      <c r="L869" t="s">
        <v>257</v>
      </c>
    </row>
    <row r="870" spans="2:12" x14ac:dyDescent="0.3">
      <c r="B870">
        <v>2920</v>
      </c>
      <c r="C870" t="s">
        <v>259</v>
      </c>
      <c r="D870" t="s">
        <v>29</v>
      </c>
      <c r="E870" t="s">
        <v>107</v>
      </c>
      <c r="G870" s="1">
        <v>45658</v>
      </c>
      <c r="H870" s="1">
        <v>45668</v>
      </c>
      <c r="I870" s="2">
        <v>0</v>
      </c>
      <c r="J870" s="1">
        <v>45665</v>
      </c>
      <c r="K870">
        <v>2025</v>
      </c>
      <c r="L870" t="s">
        <v>257</v>
      </c>
    </row>
    <row r="871" spans="2:12" x14ac:dyDescent="0.3">
      <c r="B871">
        <v>2920</v>
      </c>
      <c r="C871" t="s">
        <v>259</v>
      </c>
      <c r="D871" t="s">
        <v>29</v>
      </c>
      <c r="E871" t="s">
        <v>107</v>
      </c>
      <c r="G871" s="1">
        <v>45658</v>
      </c>
      <c r="H871" s="1">
        <v>45668</v>
      </c>
      <c r="I871" s="2">
        <v>0</v>
      </c>
      <c r="J871" s="1">
        <v>45666</v>
      </c>
      <c r="K871">
        <v>2025</v>
      </c>
      <c r="L871" t="s">
        <v>257</v>
      </c>
    </row>
    <row r="872" spans="2:12" x14ac:dyDescent="0.3">
      <c r="B872">
        <v>2920</v>
      </c>
      <c r="C872" t="s">
        <v>259</v>
      </c>
      <c r="D872" t="s">
        <v>29</v>
      </c>
      <c r="E872" t="s">
        <v>107</v>
      </c>
      <c r="G872" s="1">
        <v>45658</v>
      </c>
      <c r="H872" s="1">
        <v>45668</v>
      </c>
      <c r="I872" s="2">
        <v>0</v>
      </c>
      <c r="J872" s="1">
        <v>45667</v>
      </c>
      <c r="K872">
        <v>2025</v>
      </c>
      <c r="L872" t="s">
        <v>257</v>
      </c>
    </row>
    <row r="873" spans="2:12" x14ac:dyDescent="0.3">
      <c r="B873">
        <v>2920</v>
      </c>
      <c r="C873" t="s">
        <v>259</v>
      </c>
      <c r="D873" t="s">
        <v>29</v>
      </c>
      <c r="E873" t="s">
        <v>107</v>
      </c>
      <c r="G873" s="1">
        <v>45658</v>
      </c>
      <c r="H873" s="1">
        <v>45668</v>
      </c>
      <c r="I873" s="2">
        <v>0</v>
      </c>
      <c r="J873" s="1">
        <v>45668</v>
      </c>
      <c r="K873">
        <v>2025</v>
      </c>
      <c r="L873" t="s">
        <v>257</v>
      </c>
    </row>
    <row r="874" spans="2:12" x14ac:dyDescent="0.3">
      <c r="B874">
        <v>2900</v>
      </c>
      <c r="C874" t="s">
        <v>259</v>
      </c>
      <c r="D874" t="s">
        <v>50</v>
      </c>
      <c r="E874" t="s">
        <v>115</v>
      </c>
      <c r="G874" s="1">
        <v>45658</v>
      </c>
      <c r="H874" s="1">
        <v>45663</v>
      </c>
      <c r="I874" s="2">
        <v>0</v>
      </c>
      <c r="J874" s="1">
        <v>45658</v>
      </c>
      <c r="K874">
        <v>2025</v>
      </c>
      <c r="L874" t="s">
        <v>257</v>
      </c>
    </row>
    <row r="875" spans="2:12" x14ac:dyDescent="0.3">
      <c r="B875">
        <v>2900</v>
      </c>
      <c r="C875" t="s">
        <v>259</v>
      </c>
      <c r="D875" t="s">
        <v>50</v>
      </c>
      <c r="E875" t="s">
        <v>115</v>
      </c>
      <c r="G875" s="1">
        <v>45658</v>
      </c>
      <c r="H875" s="1">
        <v>45663</v>
      </c>
      <c r="I875" s="2">
        <v>0</v>
      </c>
      <c r="J875" s="1">
        <v>45659</v>
      </c>
      <c r="K875">
        <v>2025</v>
      </c>
      <c r="L875" t="s">
        <v>257</v>
      </c>
    </row>
    <row r="876" spans="2:12" x14ac:dyDescent="0.3">
      <c r="B876">
        <v>2900</v>
      </c>
      <c r="C876" t="s">
        <v>259</v>
      </c>
      <c r="D876" t="s">
        <v>50</v>
      </c>
      <c r="E876" t="s">
        <v>115</v>
      </c>
      <c r="G876" s="1">
        <v>45658</v>
      </c>
      <c r="H876" s="1">
        <v>45663</v>
      </c>
      <c r="I876" s="2">
        <v>0</v>
      </c>
      <c r="J876" s="1">
        <v>45660</v>
      </c>
      <c r="K876">
        <v>2025</v>
      </c>
      <c r="L876" t="s">
        <v>257</v>
      </c>
    </row>
    <row r="877" spans="2:12" x14ac:dyDescent="0.3">
      <c r="B877">
        <v>2900</v>
      </c>
      <c r="C877" t="s">
        <v>259</v>
      </c>
      <c r="D877" t="s">
        <v>50</v>
      </c>
      <c r="E877" t="s">
        <v>115</v>
      </c>
      <c r="G877" s="1">
        <v>45658</v>
      </c>
      <c r="H877" s="1">
        <v>45663</v>
      </c>
      <c r="I877" s="2">
        <v>0</v>
      </c>
      <c r="J877" s="1">
        <v>45661</v>
      </c>
      <c r="K877">
        <v>2025</v>
      </c>
      <c r="L877" t="s">
        <v>257</v>
      </c>
    </row>
    <row r="878" spans="2:12" x14ac:dyDescent="0.3">
      <c r="B878">
        <v>2900</v>
      </c>
      <c r="C878" t="s">
        <v>259</v>
      </c>
      <c r="D878" t="s">
        <v>50</v>
      </c>
      <c r="E878" t="s">
        <v>115</v>
      </c>
      <c r="G878" s="1">
        <v>45658</v>
      </c>
      <c r="H878" s="1">
        <v>45663</v>
      </c>
      <c r="I878" s="2">
        <v>0</v>
      </c>
      <c r="J878" s="1">
        <v>45662</v>
      </c>
      <c r="K878">
        <v>2025</v>
      </c>
      <c r="L878" t="s">
        <v>257</v>
      </c>
    </row>
    <row r="879" spans="2:12" x14ac:dyDescent="0.3">
      <c r="B879">
        <v>2900</v>
      </c>
      <c r="C879" t="s">
        <v>259</v>
      </c>
      <c r="D879" t="s">
        <v>50</v>
      </c>
      <c r="E879" t="s">
        <v>115</v>
      </c>
      <c r="G879" s="1">
        <v>45658</v>
      </c>
      <c r="H879" s="1">
        <v>45663</v>
      </c>
      <c r="I879" s="2">
        <v>0</v>
      </c>
      <c r="J879" s="1">
        <v>45663</v>
      </c>
      <c r="K879">
        <v>2025</v>
      </c>
      <c r="L879" t="s">
        <v>257</v>
      </c>
    </row>
    <row r="880" spans="2:12" x14ac:dyDescent="0.3">
      <c r="B880">
        <v>2901</v>
      </c>
      <c r="C880" t="s">
        <v>259</v>
      </c>
      <c r="D880" t="s">
        <v>50</v>
      </c>
      <c r="E880" t="s">
        <v>142</v>
      </c>
      <c r="G880" s="1">
        <v>45658</v>
      </c>
      <c r="H880" s="1">
        <v>45661</v>
      </c>
      <c r="I880" s="2">
        <v>0</v>
      </c>
      <c r="J880" s="1">
        <v>45658</v>
      </c>
      <c r="K880">
        <v>2025</v>
      </c>
      <c r="L880" t="s">
        <v>257</v>
      </c>
    </row>
    <row r="881" spans="2:12" x14ac:dyDescent="0.3">
      <c r="B881">
        <v>2901</v>
      </c>
      <c r="C881" t="s">
        <v>259</v>
      </c>
      <c r="D881" t="s">
        <v>50</v>
      </c>
      <c r="E881" t="s">
        <v>142</v>
      </c>
      <c r="G881" s="1">
        <v>45658</v>
      </c>
      <c r="H881" s="1">
        <v>45661</v>
      </c>
      <c r="I881" s="2">
        <v>0</v>
      </c>
      <c r="J881" s="1">
        <v>45659</v>
      </c>
      <c r="K881">
        <v>2025</v>
      </c>
      <c r="L881" t="s">
        <v>257</v>
      </c>
    </row>
    <row r="882" spans="2:12" x14ac:dyDescent="0.3">
      <c r="B882">
        <v>2901</v>
      </c>
      <c r="C882" t="s">
        <v>259</v>
      </c>
      <c r="D882" t="s">
        <v>50</v>
      </c>
      <c r="E882" t="s">
        <v>142</v>
      </c>
      <c r="G882" s="1">
        <v>45658</v>
      </c>
      <c r="H882" s="1">
        <v>45661</v>
      </c>
      <c r="I882" s="2">
        <v>0</v>
      </c>
      <c r="J882" s="1">
        <v>45660</v>
      </c>
      <c r="K882">
        <v>2025</v>
      </c>
      <c r="L882" t="s">
        <v>257</v>
      </c>
    </row>
    <row r="883" spans="2:12" x14ac:dyDescent="0.3">
      <c r="B883">
        <v>2901</v>
      </c>
      <c r="C883" t="s">
        <v>259</v>
      </c>
      <c r="D883" t="s">
        <v>50</v>
      </c>
      <c r="E883" t="s">
        <v>142</v>
      </c>
      <c r="G883" s="1">
        <v>45658</v>
      </c>
      <c r="H883" s="1">
        <v>45661</v>
      </c>
      <c r="I883" s="2">
        <v>0</v>
      </c>
      <c r="J883" s="1">
        <v>45661</v>
      </c>
      <c r="K883">
        <v>2025</v>
      </c>
      <c r="L883" t="s">
        <v>257</v>
      </c>
    </row>
    <row r="884" spans="2:12" x14ac:dyDescent="0.3">
      <c r="B884">
        <v>2902</v>
      </c>
      <c r="C884" t="s">
        <v>259</v>
      </c>
      <c r="D884" t="s">
        <v>50</v>
      </c>
      <c r="E884" t="s">
        <v>102</v>
      </c>
      <c r="G884" s="1">
        <v>45658</v>
      </c>
      <c r="H884" s="1">
        <v>45661</v>
      </c>
      <c r="I884" s="2">
        <v>0</v>
      </c>
      <c r="J884" s="1">
        <v>45658</v>
      </c>
      <c r="K884">
        <v>2025</v>
      </c>
      <c r="L884" t="s">
        <v>257</v>
      </c>
    </row>
    <row r="885" spans="2:12" x14ac:dyDescent="0.3">
      <c r="B885">
        <v>2902</v>
      </c>
      <c r="C885" t="s">
        <v>259</v>
      </c>
      <c r="D885" t="s">
        <v>50</v>
      </c>
      <c r="E885" t="s">
        <v>102</v>
      </c>
      <c r="G885" s="1">
        <v>45658</v>
      </c>
      <c r="H885" s="1">
        <v>45661</v>
      </c>
      <c r="I885" s="2">
        <v>0</v>
      </c>
      <c r="J885" s="1">
        <v>45659</v>
      </c>
      <c r="K885">
        <v>2025</v>
      </c>
      <c r="L885" t="s">
        <v>257</v>
      </c>
    </row>
    <row r="886" spans="2:12" x14ac:dyDescent="0.3">
      <c r="B886">
        <v>2902</v>
      </c>
      <c r="C886" t="s">
        <v>259</v>
      </c>
      <c r="D886" t="s">
        <v>50</v>
      </c>
      <c r="E886" t="s">
        <v>102</v>
      </c>
      <c r="G886" s="1">
        <v>45658</v>
      </c>
      <c r="H886" s="1">
        <v>45661</v>
      </c>
      <c r="I886" s="2">
        <v>0</v>
      </c>
      <c r="J886" s="1">
        <v>45660</v>
      </c>
      <c r="K886">
        <v>2025</v>
      </c>
      <c r="L886" t="s">
        <v>257</v>
      </c>
    </row>
    <row r="887" spans="2:12" x14ac:dyDescent="0.3">
      <c r="B887">
        <v>2902</v>
      </c>
      <c r="C887" t="s">
        <v>259</v>
      </c>
      <c r="D887" t="s">
        <v>50</v>
      </c>
      <c r="E887" t="s">
        <v>102</v>
      </c>
      <c r="G887" s="1">
        <v>45658</v>
      </c>
      <c r="H887" s="1">
        <v>45661</v>
      </c>
      <c r="I887" s="2">
        <v>0</v>
      </c>
      <c r="J887" s="1">
        <v>45661</v>
      </c>
      <c r="K887">
        <v>2025</v>
      </c>
      <c r="L887" t="s">
        <v>257</v>
      </c>
    </row>
    <row r="888" spans="2:12" x14ac:dyDescent="0.3">
      <c r="B888">
        <v>2904</v>
      </c>
      <c r="C888" t="s">
        <v>259</v>
      </c>
      <c r="D888" t="s">
        <v>50</v>
      </c>
      <c r="E888" t="s">
        <v>275</v>
      </c>
      <c r="G888" s="1">
        <v>45658</v>
      </c>
      <c r="H888" s="1">
        <v>45660</v>
      </c>
      <c r="I888" s="2">
        <v>0</v>
      </c>
      <c r="J888" s="1">
        <v>45658</v>
      </c>
      <c r="K888">
        <v>2025</v>
      </c>
      <c r="L888" t="s">
        <v>257</v>
      </c>
    </row>
    <row r="889" spans="2:12" x14ac:dyDescent="0.3">
      <c r="B889">
        <v>2904</v>
      </c>
      <c r="C889" t="s">
        <v>259</v>
      </c>
      <c r="D889" t="s">
        <v>50</v>
      </c>
      <c r="E889" t="s">
        <v>275</v>
      </c>
      <c r="G889" s="1">
        <v>45658</v>
      </c>
      <c r="H889" s="1">
        <v>45660</v>
      </c>
      <c r="I889" s="2">
        <v>0</v>
      </c>
      <c r="J889" s="1">
        <v>45659</v>
      </c>
      <c r="K889">
        <v>2025</v>
      </c>
      <c r="L889" t="s">
        <v>257</v>
      </c>
    </row>
    <row r="890" spans="2:12" x14ac:dyDescent="0.3">
      <c r="B890">
        <v>2904</v>
      </c>
      <c r="C890" t="s">
        <v>259</v>
      </c>
      <c r="D890" t="s">
        <v>50</v>
      </c>
      <c r="E890" t="s">
        <v>275</v>
      </c>
      <c r="G890" s="1">
        <v>45658</v>
      </c>
      <c r="H890" s="1">
        <v>45660</v>
      </c>
      <c r="I890" s="2">
        <v>0</v>
      </c>
      <c r="J890" s="1">
        <v>45660</v>
      </c>
      <c r="K890">
        <v>2025</v>
      </c>
      <c r="L890" t="s">
        <v>257</v>
      </c>
    </row>
    <row r="891" spans="2:12" x14ac:dyDescent="0.3">
      <c r="B891">
        <v>3005</v>
      </c>
      <c r="C891" t="s">
        <v>259</v>
      </c>
      <c r="D891" t="s">
        <v>50</v>
      </c>
      <c r="E891" t="s">
        <v>103</v>
      </c>
      <c r="G891" s="1">
        <v>45658</v>
      </c>
      <c r="H891" s="1">
        <v>45676</v>
      </c>
      <c r="I891" s="2">
        <v>0</v>
      </c>
      <c r="J891" s="1">
        <v>45658</v>
      </c>
      <c r="K891">
        <v>2025</v>
      </c>
      <c r="L891" t="s">
        <v>257</v>
      </c>
    </row>
    <row r="892" spans="2:12" x14ac:dyDescent="0.3">
      <c r="B892">
        <v>3005</v>
      </c>
      <c r="C892" t="s">
        <v>259</v>
      </c>
      <c r="D892" t="s">
        <v>50</v>
      </c>
      <c r="E892" t="s">
        <v>103</v>
      </c>
      <c r="G892" s="1">
        <v>45658</v>
      </c>
      <c r="H892" s="1">
        <v>45676</v>
      </c>
      <c r="I892" s="2">
        <v>0</v>
      </c>
      <c r="J892" s="1">
        <v>45659</v>
      </c>
      <c r="K892">
        <v>2025</v>
      </c>
      <c r="L892" t="s">
        <v>257</v>
      </c>
    </row>
    <row r="893" spans="2:12" x14ac:dyDescent="0.3">
      <c r="B893">
        <v>3005</v>
      </c>
      <c r="C893" t="s">
        <v>259</v>
      </c>
      <c r="D893" t="s">
        <v>50</v>
      </c>
      <c r="E893" t="s">
        <v>103</v>
      </c>
      <c r="G893" s="1">
        <v>45658</v>
      </c>
      <c r="H893" s="1">
        <v>45676</v>
      </c>
      <c r="I893" s="2">
        <v>0</v>
      </c>
      <c r="J893" s="1">
        <v>45660</v>
      </c>
      <c r="K893">
        <v>2025</v>
      </c>
      <c r="L893" t="s">
        <v>257</v>
      </c>
    </row>
    <row r="894" spans="2:12" x14ac:dyDescent="0.3">
      <c r="B894">
        <v>3005</v>
      </c>
      <c r="C894" t="s">
        <v>259</v>
      </c>
      <c r="D894" t="s">
        <v>50</v>
      </c>
      <c r="E894" t="s">
        <v>103</v>
      </c>
      <c r="G894" s="1">
        <v>45658</v>
      </c>
      <c r="H894" s="1">
        <v>45676</v>
      </c>
      <c r="I894" s="2">
        <v>0</v>
      </c>
      <c r="J894" s="1">
        <v>45661</v>
      </c>
      <c r="K894">
        <v>2025</v>
      </c>
      <c r="L894" t="s">
        <v>257</v>
      </c>
    </row>
    <row r="895" spans="2:12" x14ac:dyDescent="0.3">
      <c r="B895">
        <v>3005</v>
      </c>
      <c r="C895" t="s">
        <v>259</v>
      </c>
      <c r="D895" t="s">
        <v>50</v>
      </c>
      <c r="E895" t="s">
        <v>103</v>
      </c>
      <c r="G895" s="1">
        <v>45658</v>
      </c>
      <c r="H895" s="1">
        <v>45676</v>
      </c>
      <c r="I895" s="2">
        <v>0</v>
      </c>
      <c r="J895" s="1">
        <v>45662</v>
      </c>
      <c r="K895">
        <v>2025</v>
      </c>
      <c r="L895" t="s">
        <v>257</v>
      </c>
    </row>
    <row r="896" spans="2:12" x14ac:dyDescent="0.3">
      <c r="B896">
        <v>3005</v>
      </c>
      <c r="C896" t="s">
        <v>259</v>
      </c>
      <c r="D896" t="s">
        <v>50</v>
      </c>
      <c r="E896" t="s">
        <v>103</v>
      </c>
      <c r="G896" s="1">
        <v>45658</v>
      </c>
      <c r="H896" s="1">
        <v>45676</v>
      </c>
      <c r="I896" s="2">
        <v>0</v>
      </c>
      <c r="J896" s="1">
        <v>45663</v>
      </c>
      <c r="K896">
        <v>2025</v>
      </c>
      <c r="L896" t="s">
        <v>257</v>
      </c>
    </row>
    <row r="897" spans="2:12" x14ac:dyDescent="0.3">
      <c r="B897">
        <v>3005</v>
      </c>
      <c r="C897" t="s">
        <v>259</v>
      </c>
      <c r="D897" t="s">
        <v>50</v>
      </c>
      <c r="E897" t="s">
        <v>103</v>
      </c>
      <c r="G897" s="1">
        <v>45658</v>
      </c>
      <c r="H897" s="1">
        <v>45676</v>
      </c>
      <c r="I897" s="2">
        <v>0</v>
      </c>
      <c r="J897" s="1">
        <v>45664</v>
      </c>
      <c r="K897">
        <v>2025</v>
      </c>
      <c r="L897" t="s">
        <v>257</v>
      </c>
    </row>
    <row r="898" spans="2:12" x14ac:dyDescent="0.3">
      <c r="B898">
        <v>3005</v>
      </c>
      <c r="C898" t="s">
        <v>259</v>
      </c>
      <c r="D898" t="s">
        <v>50</v>
      </c>
      <c r="E898" t="s">
        <v>103</v>
      </c>
      <c r="G898" s="1">
        <v>45658</v>
      </c>
      <c r="H898" s="1">
        <v>45676</v>
      </c>
      <c r="I898" s="2">
        <v>0</v>
      </c>
      <c r="J898" s="1">
        <v>45665</v>
      </c>
      <c r="K898">
        <v>2025</v>
      </c>
      <c r="L898" t="s">
        <v>257</v>
      </c>
    </row>
    <row r="899" spans="2:12" x14ac:dyDescent="0.3">
      <c r="B899">
        <v>3005</v>
      </c>
      <c r="C899" t="s">
        <v>259</v>
      </c>
      <c r="D899" t="s">
        <v>50</v>
      </c>
      <c r="E899" t="s">
        <v>103</v>
      </c>
      <c r="G899" s="1">
        <v>45658</v>
      </c>
      <c r="H899" s="1">
        <v>45676</v>
      </c>
      <c r="I899" s="2">
        <v>0</v>
      </c>
      <c r="J899" s="1">
        <v>45666</v>
      </c>
      <c r="K899">
        <v>2025</v>
      </c>
      <c r="L899" t="s">
        <v>257</v>
      </c>
    </row>
    <row r="900" spans="2:12" x14ac:dyDescent="0.3">
      <c r="B900">
        <v>3005</v>
      </c>
      <c r="C900" t="s">
        <v>259</v>
      </c>
      <c r="D900" t="s">
        <v>50</v>
      </c>
      <c r="E900" t="s">
        <v>103</v>
      </c>
      <c r="G900" s="1">
        <v>45658</v>
      </c>
      <c r="H900" s="1">
        <v>45676</v>
      </c>
      <c r="I900" s="2">
        <v>0</v>
      </c>
      <c r="J900" s="1">
        <v>45667</v>
      </c>
      <c r="K900">
        <v>2025</v>
      </c>
      <c r="L900" t="s">
        <v>257</v>
      </c>
    </row>
    <row r="901" spans="2:12" x14ac:dyDescent="0.3">
      <c r="B901">
        <v>3005</v>
      </c>
      <c r="C901" t="s">
        <v>259</v>
      </c>
      <c r="D901" t="s">
        <v>50</v>
      </c>
      <c r="E901" t="s">
        <v>103</v>
      </c>
      <c r="G901" s="1">
        <v>45658</v>
      </c>
      <c r="H901" s="1">
        <v>45676</v>
      </c>
      <c r="I901" s="2">
        <v>0</v>
      </c>
      <c r="J901" s="1">
        <v>45668</v>
      </c>
      <c r="K901">
        <v>2025</v>
      </c>
      <c r="L901" t="s">
        <v>257</v>
      </c>
    </row>
    <row r="902" spans="2:12" x14ac:dyDescent="0.3">
      <c r="B902">
        <v>3005</v>
      </c>
      <c r="C902" t="s">
        <v>259</v>
      </c>
      <c r="D902" t="s">
        <v>50</v>
      </c>
      <c r="E902" t="s">
        <v>103</v>
      </c>
      <c r="G902" s="1">
        <v>45658</v>
      </c>
      <c r="H902" s="1">
        <v>45676</v>
      </c>
      <c r="I902" s="2">
        <v>0</v>
      </c>
      <c r="J902" s="1">
        <v>45669</v>
      </c>
      <c r="K902">
        <v>2025</v>
      </c>
      <c r="L902" t="s">
        <v>257</v>
      </c>
    </row>
    <row r="903" spans="2:12" x14ac:dyDescent="0.3">
      <c r="B903">
        <v>3005</v>
      </c>
      <c r="C903" t="s">
        <v>259</v>
      </c>
      <c r="D903" t="s">
        <v>50</v>
      </c>
      <c r="E903" t="s">
        <v>103</v>
      </c>
      <c r="G903" s="1">
        <v>45658</v>
      </c>
      <c r="H903" s="1">
        <v>45676</v>
      </c>
      <c r="I903" s="2">
        <v>0</v>
      </c>
      <c r="J903" s="1">
        <v>45670</v>
      </c>
      <c r="K903">
        <v>2025</v>
      </c>
      <c r="L903" t="s">
        <v>257</v>
      </c>
    </row>
    <row r="904" spans="2:12" x14ac:dyDescent="0.3">
      <c r="B904">
        <v>3005</v>
      </c>
      <c r="C904" t="s">
        <v>259</v>
      </c>
      <c r="D904" t="s">
        <v>50</v>
      </c>
      <c r="E904" t="s">
        <v>103</v>
      </c>
      <c r="G904" s="1">
        <v>45658</v>
      </c>
      <c r="H904" s="1">
        <v>45676</v>
      </c>
      <c r="I904" s="2">
        <v>0</v>
      </c>
      <c r="J904" s="1">
        <v>45671</v>
      </c>
      <c r="K904">
        <v>2025</v>
      </c>
      <c r="L904" t="s">
        <v>257</v>
      </c>
    </row>
    <row r="905" spans="2:12" x14ac:dyDescent="0.3">
      <c r="B905">
        <v>3005</v>
      </c>
      <c r="C905" t="s">
        <v>259</v>
      </c>
      <c r="D905" t="s">
        <v>50</v>
      </c>
      <c r="E905" t="s">
        <v>103</v>
      </c>
      <c r="G905" s="1">
        <v>45658</v>
      </c>
      <c r="H905" s="1">
        <v>45676</v>
      </c>
      <c r="I905" s="2">
        <v>0</v>
      </c>
      <c r="J905" s="1">
        <v>45672</v>
      </c>
      <c r="K905">
        <v>2025</v>
      </c>
      <c r="L905" t="s">
        <v>257</v>
      </c>
    </row>
    <row r="906" spans="2:12" x14ac:dyDescent="0.3">
      <c r="B906">
        <v>3005</v>
      </c>
      <c r="C906" t="s">
        <v>259</v>
      </c>
      <c r="D906" t="s">
        <v>50</v>
      </c>
      <c r="E906" t="s">
        <v>103</v>
      </c>
      <c r="G906" s="1">
        <v>45658</v>
      </c>
      <c r="H906" s="1">
        <v>45676</v>
      </c>
      <c r="I906" s="2">
        <v>0</v>
      </c>
      <c r="J906" s="1">
        <v>45673</v>
      </c>
      <c r="K906">
        <v>2025</v>
      </c>
      <c r="L906" t="s">
        <v>257</v>
      </c>
    </row>
    <row r="907" spans="2:12" x14ac:dyDescent="0.3">
      <c r="B907">
        <v>3005</v>
      </c>
      <c r="C907" t="s">
        <v>259</v>
      </c>
      <c r="D907" t="s">
        <v>50</v>
      </c>
      <c r="E907" t="s">
        <v>103</v>
      </c>
      <c r="G907" s="1">
        <v>45658</v>
      </c>
      <c r="H907" s="1">
        <v>45676</v>
      </c>
      <c r="I907" s="2">
        <v>0</v>
      </c>
      <c r="J907" s="1">
        <v>45674</v>
      </c>
      <c r="K907">
        <v>2025</v>
      </c>
      <c r="L907" t="s">
        <v>257</v>
      </c>
    </row>
    <row r="908" spans="2:12" x14ac:dyDescent="0.3">
      <c r="B908">
        <v>3005</v>
      </c>
      <c r="C908" t="s">
        <v>259</v>
      </c>
      <c r="D908" t="s">
        <v>50</v>
      </c>
      <c r="E908" t="s">
        <v>103</v>
      </c>
      <c r="G908" s="1">
        <v>45658</v>
      </c>
      <c r="H908" s="1">
        <v>45676</v>
      </c>
      <c r="I908" s="2">
        <v>0</v>
      </c>
      <c r="J908" s="1">
        <v>45675</v>
      </c>
      <c r="K908">
        <v>2025</v>
      </c>
      <c r="L908" t="s">
        <v>257</v>
      </c>
    </row>
    <row r="909" spans="2:12" x14ac:dyDescent="0.3">
      <c r="B909">
        <v>3005</v>
      </c>
      <c r="C909" t="s">
        <v>259</v>
      </c>
      <c r="D909" t="s">
        <v>50</v>
      </c>
      <c r="E909" t="s">
        <v>103</v>
      </c>
      <c r="G909" s="1">
        <v>45658</v>
      </c>
      <c r="H909" s="1">
        <v>45676</v>
      </c>
      <c r="I909" s="2">
        <v>0</v>
      </c>
      <c r="J909" s="1">
        <v>45676</v>
      </c>
      <c r="K909">
        <v>2025</v>
      </c>
      <c r="L909" t="s">
        <v>257</v>
      </c>
    </row>
    <row r="910" spans="2:12" x14ac:dyDescent="0.3">
      <c r="B910">
        <v>2850</v>
      </c>
      <c r="C910" t="s">
        <v>259</v>
      </c>
      <c r="D910" t="s">
        <v>53</v>
      </c>
      <c r="E910" t="s">
        <v>116</v>
      </c>
      <c r="G910" s="1">
        <v>45658</v>
      </c>
      <c r="H910" s="1">
        <v>45668</v>
      </c>
      <c r="I910" s="2">
        <v>0</v>
      </c>
      <c r="J910" s="1">
        <v>45658</v>
      </c>
      <c r="K910">
        <v>2025</v>
      </c>
      <c r="L910" t="s">
        <v>257</v>
      </c>
    </row>
    <row r="911" spans="2:12" x14ac:dyDescent="0.3">
      <c r="B911">
        <v>2850</v>
      </c>
      <c r="C911" t="s">
        <v>259</v>
      </c>
      <c r="D911" t="s">
        <v>53</v>
      </c>
      <c r="E911" t="s">
        <v>116</v>
      </c>
      <c r="G911" s="1">
        <v>45658</v>
      </c>
      <c r="H911" s="1">
        <v>45668</v>
      </c>
      <c r="I911" s="2">
        <v>0</v>
      </c>
      <c r="J911" s="1">
        <v>45659</v>
      </c>
      <c r="K911">
        <v>2025</v>
      </c>
      <c r="L911" t="s">
        <v>257</v>
      </c>
    </row>
    <row r="912" spans="2:12" x14ac:dyDescent="0.3">
      <c r="B912">
        <v>2850</v>
      </c>
      <c r="C912" t="s">
        <v>259</v>
      </c>
      <c r="D912" t="s">
        <v>53</v>
      </c>
      <c r="E912" t="s">
        <v>116</v>
      </c>
      <c r="G912" s="1">
        <v>45658</v>
      </c>
      <c r="H912" s="1">
        <v>45668</v>
      </c>
      <c r="I912" s="2">
        <v>0</v>
      </c>
      <c r="J912" s="1">
        <v>45660</v>
      </c>
      <c r="K912">
        <v>2025</v>
      </c>
      <c r="L912" t="s">
        <v>257</v>
      </c>
    </row>
    <row r="913" spans="2:12" x14ac:dyDescent="0.3">
      <c r="B913">
        <v>2850</v>
      </c>
      <c r="C913" t="s">
        <v>259</v>
      </c>
      <c r="D913" t="s">
        <v>53</v>
      </c>
      <c r="E913" t="s">
        <v>116</v>
      </c>
      <c r="G913" s="1">
        <v>45658</v>
      </c>
      <c r="H913" s="1">
        <v>45668</v>
      </c>
      <c r="I913" s="2">
        <v>0</v>
      </c>
      <c r="J913" s="1">
        <v>45661</v>
      </c>
      <c r="K913">
        <v>2025</v>
      </c>
      <c r="L913" t="s">
        <v>257</v>
      </c>
    </row>
    <row r="914" spans="2:12" x14ac:dyDescent="0.3">
      <c r="B914">
        <v>2850</v>
      </c>
      <c r="C914" t="s">
        <v>259</v>
      </c>
      <c r="D914" t="s">
        <v>53</v>
      </c>
      <c r="E914" t="s">
        <v>116</v>
      </c>
      <c r="G914" s="1">
        <v>45658</v>
      </c>
      <c r="H914" s="1">
        <v>45668</v>
      </c>
      <c r="I914" s="2">
        <v>0</v>
      </c>
      <c r="J914" s="1">
        <v>45662</v>
      </c>
      <c r="K914">
        <v>2025</v>
      </c>
      <c r="L914" t="s">
        <v>257</v>
      </c>
    </row>
    <row r="915" spans="2:12" x14ac:dyDescent="0.3">
      <c r="B915">
        <v>2850</v>
      </c>
      <c r="C915" t="s">
        <v>259</v>
      </c>
      <c r="D915" t="s">
        <v>53</v>
      </c>
      <c r="E915" t="s">
        <v>116</v>
      </c>
      <c r="G915" s="1">
        <v>45658</v>
      </c>
      <c r="H915" s="1">
        <v>45668</v>
      </c>
      <c r="I915" s="2">
        <v>0</v>
      </c>
      <c r="J915" s="1">
        <v>45663</v>
      </c>
      <c r="K915">
        <v>2025</v>
      </c>
      <c r="L915" t="s">
        <v>257</v>
      </c>
    </row>
    <row r="916" spans="2:12" x14ac:dyDescent="0.3">
      <c r="B916">
        <v>2850</v>
      </c>
      <c r="C916" t="s">
        <v>259</v>
      </c>
      <c r="D916" t="s">
        <v>53</v>
      </c>
      <c r="E916" t="s">
        <v>116</v>
      </c>
      <c r="G916" s="1">
        <v>45658</v>
      </c>
      <c r="H916" s="1">
        <v>45668</v>
      </c>
      <c r="I916" s="2">
        <v>0</v>
      </c>
      <c r="J916" s="1">
        <v>45664</v>
      </c>
      <c r="K916">
        <v>2025</v>
      </c>
      <c r="L916" t="s">
        <v>257</v>
      </c>
    </row>
    <row r="917" spans="2:12" x14ac:dyDescent="0.3">
      <c r="B917">
        <v>2850</v>
      </c>
      <c r="C917" t="s">
        <v>259</v>
      </c>
      <c r="D917" t="s">
        <v>53</v>
      </c>
      <c r="E917" t="s">
        <v>116</v>
      </c>
      <c r="G917" s="1">
        <v>45658</v>
      </c>
      <c r="H917" s="1">
        <v>45668</v>
      </c>
      <c r="I917" s="2">
        <v>0</v>
      </c>
      <c r="J917" s="1">
        <v>45665</v>
      </c>
      <c r="K917">
        <v>2025</v>
      </c>
      <c r="L917" t="s">
        <v>257</v>
      </c>
    </row>
    <row r="918" spans="2:12" x14ac:dyDescent="0.3">
      <c r="B918">
        <v>2850</v>
      </c>
      <c r="C918" t="s">
        <v>259</v>
      </c>
      <c r="D918" t="s">
        <v>53</v>
      </c>
      <c r="E918" t="s">
        <v>116</v>
      </c>
      <c r="G918" s="1">
        <v>45658</v>
      </c>
      <c r="H918" s="1">
        <v>45668</v>
      </c>
      <c r="I918" s="2">
        <v>0</v>
      </c>
      <c r="J918" s="1">
        <v>45666</v>
      </c>
      <c r="K918">
        <v>2025</v>
      </c>
      <c r="L918" t="s">
        <v>257</v>
      </c>
    </row>
    <row r="919" spans="2:12" x14ac:dyDescent="0.3">
      <c r="B919">
        <v>2850</v>
      </c>
      <c r="C919" t="s">
        <v>259</v>
      </c>
      <c r="D919" t="s">
        <v>53</v>
      </c>
      <c r="E919" t="s">
        <v>116</v>
      </c>
      <c r="G919" s="1">
        <v>45658</v>
      </c>
      <c r="H919" s="1">
        <v>45668</v>
      </c>
      <c r="I919" s="2">
        <v>0</v>
      </c>
      <c r="J919" s="1">
        <v>45667</v>
      </c>
      <c r="K919">
        <v>2025</v>
      </c>
      <c r="L919" t="s">
        <v>257</v>
      </c>
    </row>
    <row r="920" spans="2:12" x14ac:dyDescent="0.3">
      <c r="B920">
        <v>2850</v>
      </c>
      <c r="C920" t="s">
        <v>259</v>
      </c>
      <c r="D920" t="s">
        <v>53</v>
      </c>
      <c r="E920" t="s">
        <v>116</v>
      </c>
      <c r="G920" s="1">
        <v>45658</v>
      </c>
      <c r="H920" s="1">
        <v>45668</v>
      </c>
      <c r="I920" s="2">
        <v>0</v>
      </c>
      <c r="J920" s="1">
        <v>45668</v>
      </c>
      <c r="K920">
        <v>2025</v>
      </c>
      <c r="L920" t="s">
        <v>257</v>
      </c>
    </row>
    <row r="921" spans="2:12" x14ac:dyDescent="0.3">
      <c r="B921">
        <v>2922</v>
      </c>
      <c r="C921" t="s">
        <v>259</v>
      </c>
      <c r="D921" t="s">
        <v>34</v>
      </c>
      <c r="E921" t="s">
        <v>104</v>
      </c>
      <c r="G921" s="1">
        <v>45658</v>
      </c>
      <c r="H921" s="1">
        <v>45663</v>
      </c>
      <c r="I921" s="2">
        <v>0</v>
      </c>
      <c r="J921" s="1">
        <v>45658</v>
      </c>
      <c r="K921">
        <v>2025</v>
      </c>
      <c r="L921" t="s">
        <v>257</v>
      </c>
    </row>
    <row r="922" spans="2:12" x14ac:dyDescent="0.3">
      <c r="B922">
        <v>2922</v>
      </c>
      <c r="C922" t="s">
        <v>259</v>
      </c>
      <c r="D922" t="s">
        <v>34</v>
      </c>
      <c r="E922" t="s">
        <v>104</v>
      </c>
      <c r="G922" s="1">
        <v>45658</v>
      </c>
      <c r="H922" s="1">
        <v>45663</v>
      </c>
      <c r="I922" s="2">
        <v>0</v>
      </c>
      <c r="J922" s="1">
        <v>45659</v>
      </c>
      <c r="K922">
        <v>2025</v>
      </c>
      <c r="L922" t="s">
        <v>257</v>
      </c>
    </row>
    <row r="923" spans="2:12" x14ac:dyDescent="0.3">
      <c r="B923">
        <v>2922</v>
      </c>
      <c r="C923" t="s">
        <v>259</v>
      </c>
      <c r="D923" t="s">
        <v>34</v>
      </c>
      <c r="E923" t="s">
        <v>104</v>
      </c>
      <c r="G923" s="1">
        <v>45658</v>
      </c>
      <c r="H923" s="1">
        <v>45663</v>
      </c>
      <c r="I923" s="2">
        <v>0</v>
      </c>
      <c r="J923" s="1">
        <v>45660</v>
      </c>
      <c r="K923">
        <v>2025</v>
      </c>
      <c r="L923" t="s">
        <v>257</v>
      </c>
    </row>
    <row r="924" spans="2:12" x14ac:dyDescent="0.3">
      <c r="B924">
        <v>2922</v>
      </c>
      <c r="C924" t="s">
        <v>259</v>
      </c>
      <c r="D924" t="s">
        <v>34</v>
      </c>
      <c r="E924" t="s">
        <v>104</v>
      </c>
      <c r="G924" s="1">
        <v>45658</v>
      </c>
      <c r="H924" s="1">
        <v>45663</v>
      </c>
      <c r="I924" s="2">
        <v>0</v>
      </c>
      <c r="J924" s="1">
        <v>45661</v>
      </c>
      <c r="K924">
        <v>2025</v>
      </c>
      <c r="L924" t="s">
        <v>257</v>
      </c>
    </row>
    <row r="925" spans="2:12" x14ac:dyDescent="0.3">
      <c r="B925">
        <v>2922</v>
      </c>
      <c r="C925" t="s">
        <v>259</v>
      </c>
      <c r="D925" t="s">
        <v>34</v>
      </c>
      <c r="E925" t="s">
        <v>104</v>
      </c>
      <c r="G925" s="1">
        <v>45658</v>
      </c>
      <c r="H925" s="1">
        <v>45663</v>
      </c>
      <c r="I925" s="2">
        <v>0</v>
      </c>
      <c r="J925" s="1">
        <v>45662</v>
      </c>
      <c r="K925">
        <v>2025</v>
      </c>
      <c r="L925" t="s">
        <v>257</v>
      </c>
    </row>
    <row r="926" spans="2:12" x14ac:dyDescent="0.3">
      <c r="B926">
        <v>2922</v>
      </c>
      <c r="C926" t="s">
        <v>259</v>
      </c>
      <c r="D926" t="s">
        <v>34</v>
      </c>
      <c r="E926" t="s">
        <v>104</v>
      </c>
      <c r="G926" s="1">
        <v>45658</v>
      </c>
      <c r="H926" s="1">
        <v>45663</v>
      </c>
      <c r="I926" s="2">
        <v>0</v>
      </c>
      <c r="J926" s="1">
        <v>45663</v>
      </c>
      <c r="K926">
        <v>2025</v>
      </c>
      <c r="L926" t="s">
        <v>257</v>
      </c>
    </row>
    <row r="927" spans="2:12" x14ac:dyDescent="0.3">
      <c r="B927">
        <v>2923</v>
      </c>
      <c r="C927" t="s">
        <v>259</v>
      </c>
      <c r="D927" t="s">
        <v>34</v>
      </c>
      <c r="E927" t="s">
        <v>100</v>
      </c>
      <c r="G927" s="1">
        <v>45658</v>
      </c>
      <c r="H927" s="1">
        <v>45666</v>
      </c>
      <c r="I927" s="2">
        <v>0</v>
      </c>
      <c r="J927" s="1">
        <v>45658</v>
      </c>
      <c r="K927">
        <v>2025</v>
      </c>
      <c r="L927" t="s">
        <v>257</v>
      </c>
    </row>
    <row r="928" spans="2:12" x14ac:dyDescent="0.3">
      <c r="B928">
        <v>2923</v>
      </c>
      <c r="C928" t="s">
        <v>259</v>
      </c>
      <c r="D928" t="s">
        <v>34</v>
      </c>
      <c r="E928" t="s">
        <v>100</v>
      </c>
      <c r="G928" s="1">
        <v>45658</v>
      </c>
      <c r="H928" s="1">
        <v>45666</v>
      </c>
      <c r="I928" s="2">
        <v>0</v>
      </c>
      <c r="J928" s="1">
        <v>45659</v>
      </c>
      <c r="K928">
        <v>2025</v>
      </c>
      <c r="L928" t="s">
        <v>257</v>
      </c>
    </row>
    <row r="929" spans="2:12" x14ac:dyDescent="0.3">
      <c r="B929">
        <v>2923</v>
      </c>
      <c r="C929" t="s">
        <v>259</v>
      </c>
      <c r="D929" t="s">
        <v>34</v>
      </c>
      <c r="E929" t="s">
        <v>100</v>
      </c>
      <c r="G929" s="1">
        <v>45658</v>
      </c>
      <c r="H929" s="1">
        <v>45666</v>
      </c>
      <c r="I929" s="2">
        <v>0</v>
      </c>
      <c r="J929" s="1">
        <v>45660</v>
      </c>
      <c r="K929">
        <v>2025</v>
      </c>
      <c r="L929" t="s">
        <v>257</v>
      </c>
    </row>
    <row r="930" spans="2:12" x14ac:dyDescent="0.3">
      <c r="B930">
        <v>2923</v>
      </c>
      <c r="C930" t="s">
        <v>259</v>
      </c>
      <c r="D930" t="s">
        <v>34</v>
      </c>
      <c r="E930" t="s">
        <v>100</v>
      </c>
      <c r="G930" s="1">
        <v>45658</v>
      </c>
      <c r="H930" s="1">
        <v>45666</v>
      </c>
      <c r="I930" s="2">
        <v>0</v>
      </c>
      <c r="J930" s="1">
        <v>45661</v>
      </c>
      <c r="K930">
        <v>2025</v>
      </c>
      <c r="L930" t="s">
        <v>257</v>
      </c>
    </row>
    <row r="931" spans="2:12" x14ac:dyDescent="0.3">
      <c r="B931">
        <v>2923</v>
      </c>
      <c r="C931" t="s">
        <v>259</v>
      </c>
      <c r="D931" t="s">
        <v>34</v>
      </c>
      <c r="E931" t="s">
        <v>100</v>
      </c>
      <c r="G931" s="1">
        <v>45658</v>
      </c>
      <c r="H931" s="1">
        <v>45666</v>
      </c>
      <c r="I931" s="2">
        <v>0</v>
      </c>
      <c r="J931" s="1">
        <v>45662</v>
      </c>
      <c r="K931">
        <v>2025</v>
      </c>
      <c r="L931" t="s">
        <v>257</v>
      </c>
    </row>
    <row r="932" spans="2:12" x14ac:dyDescent="0.3">
      <c r="B932">
        <v>2923</v>
      </c>
      <c r="C932" t="s">
        <v>259</v>
      </c>
      <c r="D932" t="s">
        <v>34</v>
      </c>
      <c r="E932" t="s">
        <v>100</v>
      </c>
      <c r="G932" s="1">
        <v>45658</v>
      </c>
      <c r="H932" s="1">
        <v>45666</v>
      </c>
      <c r="I932" s="2">
        <v>0</v>
      </c>
      <c r="J932" s="1">
        <v>45663</v>
      </c>
      <c r="K932">
        <v>2025</v>
      </c>
      <c r="L932" t="s">
        <v>257</v>
      </c>
    </row>
    <row r="933" spans="2:12" x14ac:dyDescent="0.3">
      <c r="B933">
        <v>2923</v>
      </c>
      <c r="C933" t="s">
        <v>259</v>
      </c>
      <c r="D933" t="s">
        <v>34</v>
      </c>
      <c r="E933" t="s">
        <v>100</v>
      </c>
      <c r="G933" s="1">
        <v>45658</v>
      </c>
      <c r="H933" s="1">
        <v>45666</v>
      </c>
      <c r="I933" s="2">
        <v>0</v>
      </c>
      <c r="J933" s="1">
        <v>45664</v>
      </c>
      <c r="K933">
        <v>2025</v>
      </c>
      <c r="L933" t="s">
        <v>257</v>
      </c>
    </row>
    <row r="934" spans="2:12" x14ac:dyDescent="0.3">
      <c r="B934">
        <v>2923</v>
      </c>
      <c r="C934" t="s">
        <v>259</v>
      </c>
      <c r="D934" t="s">
        <v>34</v>
      </c>
      <c r="E934" t="s">
        <v>100</v>
      </c>
      <c r="G934" s="1">
        <v>45658</v>
      </c>
      <c r="H934" s="1">
        <v>45666</v>
      </c>
      <c r="I934" s="2">
        <v>0</v>
      </c>
      <c r="J934" s="1">
        <v>45665</v>
      </c>
      <c r="K934">
        <v>2025</v>
      </c>
      <c r="L934" t="s">
        <v>257</v>
      </c>
    </row>
    <row r="935" spans="2:12" x14ac:dyDescent="0.3">
      <c r="B935">
        <v>2923</v>
      </c>
      <c r="C935" t="s">
        <v>259</v>
      </c>
      <c r="D935" t="s">
        <v>34</v>
      </c>
      <c r="E935" t="s">
        <v>100</v>
      </c>
      <c r="G935" s="1">
        <v>45658</v>
      </c>
      <c r="H935" s="1">
        <v>45666</v>
      </c>
      <c r="I935" s="2">
        <v>0</v>
      </c>
      <c r="J935" s="1">
        <v>45666</v>
      </c>
      <c r="K935">
        <v>2025</v>
      </c>
      <c r="L935" t="s">
        <v>257</v>
      </c>
    </row>
    <row r="936" spans="2:12" x14ac:dyDescent="0.3">
      <c r="B936">
        <v>2827</v>
      </c>
      <c r="C936" t="s">
        <v>259</v>
      </c>
      <c r="D936" t="s">
        <v>26</v>
      </c>
      <c r="E936" t="s">
        <v>147</v>
      </c>
      <c r="G936" s="1">
        <v>45658</v>
      </c>
      <c r="H936" s="1">
        <v>45662</v>
      </c>
      <c r="I936" s="2">
        <v>0</v>
      </c>
      <c r="J936" s="1">
        <v>45658</v>
      </c>
      <c r="K936">
        <v>2025</v>
      </c>
      <c r="L936" t="s">
        <v>257</v>
      </c>
    </row>
    <row r="937" spans="2:12" x14ac:dyDescent="0.3">
      <c r="B937">
        <v>2827</v>
      </c>
      <c r="C937" t="s">
        <v>259</v>
      </c>
      <c r="D937" t="s">
        <v>26</v>
      </c>
      <c r="E937" t="s">
        <v>147</v>
      </c>
      <c r="G937" s="1">
        <v>45658</v>
      </c>
      <c r="H937" s="1">
        <v>45662</v>
      </c>
      <c r="I937" s="2">
        <v>0</v>
      </c>
      <c r="J937" s="1">
        <v>45659</v>
      </c>
      <c r="K937">
        <v>2025</v>
      </c>
      <c r="L937" t="s">
        <v>257</v>
      </c>
    </row>
    <row r="938" spans="2:12" x14ac:dyDescent="0.3">
      <c r="B938">
        <v>2827</v>
      </c>
      <c r="C938" t="s">
        <v>259</v>
      </c>
      <c r="D938" t="s">
        <v>26</v>
      </c>
      <c r="E938" t="s">
        <v>147</v>
      </c>
      <c r="G938" s="1">
        <v>45658</v>
      </c>
      <c r="H938" s="1">
        <v>45662</v>
      </c>
      <c r="I938" s="2">
        <v>0</v>
      </c>
      <c r="J938" s="1">
        <v>45660</v>
      </c>
      <c r="K938">
        <v>2025</v>
      </c>
      <c r="L938" t="s">
        <v>257</v>
      </c>
    </row>
    <row r="939" spans="2:12" x14ac:dyDescent="0.3">
      <c r="B939">
        <v>2827</v>
      </c>
      <c r="C939" t="s">
        <v>259</v>
      </c>
      <c r="D939" t="s">
        <v>26</v>
      </c>
      <c r="E939" t="s">
        <v>147</v>
      </c>
      <c r="G939" s="1">
        <v>45658</v>
      </c>
      <c r="H939" s="1">
        <v>45662</v>
      </c>
      <c r="I939" s="2">
        <v>0</v>
      </c>
      <c r="J939" s="1">
        <v>45661</v>
      </c>
      <c r="K939">
        <v>2025</v>
      </c>
      <c r="L939" t="s">
        <v>257</v>
      </c>
    </row>
    <row r="940" spans="2:12" x14ac:dyDescent="0.3">
      <c r="B940">
        <v>2827</v>
      </c>
      <c r="C940" t="s">
        <v>259</v>
      </c>
      <c r="D940" t="s">
        <v>26</v>
      </c>
      <c r="E940" t="s">
        <v>147</v>
      </c>
      <c r="G940" s="1">
        <v>45658</v>
      </c>
      <c r="H940" s="1">
        <v>45662</v>
      </c>
      <c r="I940" s="2">
        <v>0</v>
      </c>
      <c r="J940" s="1">
        <v>45662</v>
      </c>
      <c r="K940">
        <v>2025</v>
      </c>
      <c r="L940" t="s">
        <v>257</v>
      </c>
    </row>
    <row r="941" spans="2:12" x14ac:dyDescent="0.3">
      <c r="B941">
        <v>2834</v>
      </c>
      <c r="C941" t="s">
        <v>259</v>
      </c>
      <c r="D941" t="s">
        <v>26</v>
      </c>
      <c r="E941" t="s">
        <v>123</v>
      </c>
      <c r="G941" s="1">
        <v>45658</v>
      </c>
      <c r="H941" s="1">
        <v>45668</v>
      </c>
      <c r="I941" s="2">
        <v>0</v>
      </c>
      <c r="J941" s="1">
        <v>45658</v>
      </c>
      <c r="K941">
        <v>2025</v>
      </c>
      <c r="L941" t="s">
        <v>257</v>
      </c>
    </row>
    <row r="942" spans="2:12" x14ac:dyDescent="0.3">
      <c r="B942">
        <v>2834</v>
      </c>
      <c r="C942" t="s">
        <v>259</v>
      </c>
      <c r="D942" t="s">
        <v>26</v>
      </c>
      <c r="E942" t="s">
        <v>123</v>
      </c>
      <c r="G942" s="1">
        <v>45658</v>
      </c>
      <c r="H942" s="1">
        <v>45668</v>
      </c>
      <c r="I942" s="2">
        <v>0</v>
      </c>
      <c r="J942" s="1">
        <v>45659</v>
      </c>
      <c r="K942">
        <v>2025</v>
      </c>
      <c r="L942" t="s">
        <v>257</v>
      </c>
    </row>
    <row r="943" spans="2:12" x14ac:dyDescent="0.3">
      <c r="B943">
        <v>2834</v>
      </c>
      <c r="C943" t="s">
        <v>259</v>
      </c>
      <c r="D943" t="s">
        <v>26</v>
      </c>
      <c r="E943" t="s">
        <v>123</v>
      </c>
      <c r="G943" s="1">
        <v>45658</v>
      </c>
      <c r="H943" s="1">
        <v>45668</v>
      </c>
      <c r="I943" s="2">
        <v>0</v>
      </c>
      <c r="J943" s="1">
        <v>45660</v>
      </c>
      <c r="K943">
        <v>2025</v>
      </c>
      <c r="L943" t="s">
        <v>257</v>
      </c>
    </row>
    <row r="944" spans="2:12" x14ac:dyDescent="0.3">
      <c r="B944">
        <v>2834</v>
      </c>
      <c r="C944" t="s">
        <v>259</v>
      </c>
      <c r="D944" t="s">
        <v>26</v>
      </c>
      <c r="E944" t="s">
        <v>123</v>
      </c>
      <c r="G944" s="1">
        <v>45658</v>
      </c>
      <c r="H944" s="1">
        <v>45668</v>
      </c>
      <c r="I944" s="2">
        <v>0</v>
      </c>
      <c r="J944" s="1">
        <v>45661</v>
      </c>
      <c r="K944">
        <v>2025</v>
      </c>
      <c r="L944" t="s">
        <v>257</v>
      </c>
    </row>
    <row r="945" spans="2:12" x14ac:dyDescent="0.3">
      <c r="B945">
        <v>2834</v>
      </c>
      <c r="C945" t="s">
        <v>259</v>
      </c>
      <c r="D945" t="s">
        <v>26</v>
      </c>
      <c r="E945" t="s">
        <v>123</v>
      </c>
      <c r="G945" s="1">
        <v>45658</v>
      </c>
      <c r="H945" s="1">
        <v>45668</v>
      </c>
      <c r="I945" s="2">
        <v>0</v>
      </c>
      <c r="J945" s="1">
        <v>45662</v>
      </c>
      <c r="K945">
        <v>2025</v>
      </c>
      <c r="L945" t="s">
        <v>257</v>
      </c>
    </row>
    <row r="946" spans="2:12" x14ac:dyDescent="0.3">
      <c r="B946">
        <v>2834</v>
      </c>
      <c r="C946" t="s">
        <v>259</v>
      </c>
      <c r="D946" t="s">
        <v>26</v>
      </c>
      <c r="E946" t="s">
        <v>123</v>
      </c>
      <c r="G946" s="1">
        <v>45658</v>
      </c>
      <c r="H946" s="1">
        <v>45668</v>
      </c>
      <c r="I946" s="2">
        <v>0</v>
      </c>
      <c r="J946" s="1">
        <v>45663</v>
      </c>
      <c r="K946">
        <v>2025</v>
      </c>
      <c r="L946" t="s">
        <v>257</v>
      </c>
    </row>
    <row r="947" spans="2:12" x14ac:dyDescent="0.3">
      <c r="B947">
        <v>2834</v>
      </c>
      <c r="C947" t="s">
        <v>259</v>
      </c>
      <c r="D947" t="s">
        <v>26</v>
      </c>
      <c r="E947" t="s">
        <v>123</v>
      </c>
      <c r="G947" s="1">
        <v>45658</v>
      </c>
      <c r="H947" s="1">
        <v>45668</v>
      </c>
      <c r="I947" s="2">
        <v>0</v>
      </c>
      <c r="J947" s="1">
        <v>45664</v>
      </c>
      <c r="K947">
        <v>2025</v>
      </c>
      <c r="L947" t="s">
        <v>257</v>
      </c>
    </row>
    <row r="948" spans="2:12" x14ac:dyDescent="0.3">
      <c r="B948">
        <v>2834</v>
      </c>
      <c r="C948" t="s">
        <v>259</v>
      </c>
      <c r="D948" t="s">
        <v>26</v>
      </c>
      <c r="E948" t="s">
        <v>123</v>
      </c>
      <c r="G948" s="1">
        <v>45658</v>
      </c>
      <c r="H948" s="1">
        <v>45668</v>
      </c>
      <c r="I948" s="2">
        <v>0</v>
      </c>
      <c r="J948" s="1">
        <v>45665</v>
      </c>
      <c r="K948">
        <v>2025</v>
      </c>
      <c r="L948" t="s">
        <v>257</v>
      </c>
    </row>
    <row r="949" spans="2:12" x14ac:dyDescent="0.3">
      <c r="B949">
        <v>2834</v>
      </c>
      <c r="C949" t="s">
        <v>259</v>
      </c>
      <c r="D949" t="s">
        <v>26</v>
      </c>
      <c r="E949" t="s">
        <v>123</v>
      </c>
      <c r="G949" s="1">
        <v>45658</v>
      </c>
      <c r="H949" s="1">
        <v>45668</v>
      </c>
      <c r="I949" s="2">
        <v>0</v>
      </c>
      <c r="J949" s="1">
        <v>45666</v>
      </c>
      <c r="K949">
        <v>2025</v>
      </c>
      <c r="L949" t="s">
        <v>257</v>
      </c>
    </row>
    <row r="950" spans="2:12" x14ac:dyDescent="0.3">
      <c r="B950">
        <v>2834</v>
      </c>
      <c r="C950" t="s">
        <v>259</v>
      </c>
      <c r="D950" t="s">
        <v>26</v>
      </c>
      <c r="E950" t="s">
        <v>123</v>
      </c>
      <c r="G950" s="1">
        <v>45658</v>
      </c>
      <c r="H950" s="1">
        <v>45668</v>
      </c>
      <c r="I950" s="2">
        <v>0</v>
      </c>
      <c r="J950" s="1">
        <v>45667</v>
      </c>
      <c r="K950">
        <v>2025</v>
      </c>
      <c r="L950" t="s">
        <v>257</v>
      </c>
    </row>
    <row r="951" spans="2:12" x14ac:dyDescent="0.3">
      <c r="B951">
        <v>2834</v>
      </c>
      <c r="C951" t="s">
        <v>259</v>
      </c>
      <c r="D951" t="s">
        <v>26</v>
      </c>
      <c r="E951" t="s">
        <v>123</v>
      </c>
      <c r="G951" s="1">
        <v>45658</v>
      </c>
      <c r="H951" s="1">
        <v>45668</v>
      </c>
      <c r="I951" s="2">
        <v>0</v>
      </c>
      <c r="J951" s="1">
        <v>45668</v>
      </c>
      <c r="K951">
        <v>2025</v>
      </c>
      <c r="L951" t="s">
        <v>257</v>
      </c>
    </row>
    <row r="952" spans="2:12" x14ac:dyDescent="0.3">
      <c r="B952">
        <v>3299</v>
      </c>
      <c r="C952" t="s">
        <v>258</v>
      </c>
      <c r="D952" t="s">
        <v>53</v>
      </c>
      <c r="E952" t="s">
        <v>116</v>
      </c>
      <c r="G952" s="1">
        <v>45669</v>
      </c>
      <c r="H952" s="1">
        <v>45688</v>
      </c>
      <c r="I952" s="2">
        <v>0</v>
      </c>
      <c r="J952" s="1">
        <v>45669</v>
      </c>
      <c r="K952">
        <v>2025</v>
      </c>
      <c r="L952" t="s">
        <v>257</v>
      </c>
    </row>
    <row r="953" spans="2:12" x14ac:dyDescent="0.3">
      <c r="B953">
        <v>3299</v>
      </c>
      <c r="C953" t="s">
        <v>258</v>
      </c>
      <c r="D953" t="s">
        <v>53</v>
      </c>
      <c r="E953" t="s">
        <v>116</v>
      </c>
      <c r="G953" s="1">
        <v>45669</v>
      </c>
      <c r="H953" s="1">
        <v>45688</v>
      </c>
      <c r="I953" s="2">
        <v>0</v>
      </c>
      <c r="J953" s="1">
        <v>45670</v>
      </c>
      <c r="K953">
        <v>2025</v>
      </c>
      <c r="L953" t="s">
        <v>257</v>
      </c>
    </row>
    <row r="954" spans="2:12" x14ac:dyDescent="0.3">
      <c r="B954">
        <v>3299</v>
      </c>
      <c r="C954" t="s">
        <v>258</v>
      </c>
      <c r="D954" t="s">
        <v>53</v>
      </c>
      <c r="E954" t="s">
        <v>116</v>
      </c>
      <c r="G954" s="1">
        <v>45669</v>
      </c>
      <c r="H954" s="1">
        <v>45688</v>
      </c>
      <c r="I954" s="2">
        <v>0</v>
      </c>
      <c r="J954" s="1">
        <v>45671</v>
      </c>
      <c r="K954">
        <v>2025</v>
      </c>
      <c r="L954" t="s">
        <v>257</v>
      </c>
    </row>
    <row r="955" spans="2:12" x14ac:dyDescent="0.3">
      <c r="B955">
        <v>3299</v>
      </c>
      <c r="C955" t="s">
        <v>258</v>
      </c>
      <c r="D955" t="s">
        <v>53</v>
      </c>
      <c r="E955" t="s">
        <v>116</v>
      </c>
      <c r="G955" s="1">
        <v>45669</v>
      </c>
      <c r="H955" s="1">
        <v>45688</v>
      </c>
      <c r="I955" s="2">
        <v>0</v>
      </c>
      <c r="J955" s="1">
        <v>45672</v>
      </c>
      <c r="K955">
        <v>2025</v>
      </c>
      <c r="L955" t="s">
        <v>257</v>
      </c>
    </row>
    <row r="956" spans="2:12" x14ac:dyDescent="0.3">
      <c r="B956">
        <v>3299</v>
      </c>
      <c r="C956" t="s">
        <v>258</v>
      </c>
      <c r="D956" t="s">
        <v>53</v>
      </c>
      <c r="E956" t="s">
        <v>116</v>
      </c>
      <c r="G956" s="1">
        <v>45669</v>
      </c>
      <c r="H956" s="1">
        <v>45688</v>
      </c>
      <c r="I956" s="2">
        <v>0</v>
      </c>
      <c r="J956" s="1">
        <v>45673</v>
      </c>
      <c r="K956">
        <v>2025</v>
      </c>
      <c r="L956" t="s">
        <v>257</v>
      </c>
    </row>
    <row r="957" spans="2:12" x14ac:dyDescent="0.3">
      <c r="B957">
        <v>3299</v>
      </c>
      <c r="C957" t="s">
        <v>258</v>
      </c>
      <c r="D957" t="s">
        <v>53</v>
      </c>
      <c r="E957" t="s">
        <v>116</v>
      </c>
      <c r="G957" s="1">
        <v>45669</v>
      </c>
      <c r="H957" s="1">
        <v>45688</v>
      </c>
      <c r="I957" s="2">
        <v>0</v>
      </c>
      <c r="J957" s="1">
        <v>45674</v>
      </c>
      <c r="K957">
        <v>2025</v>
      </c>
      <c r="L957" t="s">
        <v>257</v>
      </c>
    </row>
    <row r="958" spans="2:12" x14ac:dyDescent="0.3">
      <c r="B958">
        <v>3299</v>
      </c>
      <c r="C958" t="s">
        <v>258</v>
      </c>
      <c r="D958" t="s">
        <v>53</v>
      </c>
      <c r="E958" t="s">
        <v>116</v>
      </c>
      <c r="G958" s="1">
        <v>45669</v>
      </c>
      <c r="H958" s="1">
        <v>45688</v>
      </c>
      <c r="I958" s="2">
        <v>0</v>
      </c>
      <c r="J958" s="1">
        <v>45675</v>
      </c>
      <c r="K958">
        <v>2025</v>
      </c>
      <c r="L958" t="s">
        <v>257</v>
      </c>
    </row>
    <row r="959" spans="2:12" x14ac:dyDescent="0.3">
      <c r="B959">
        <v>3299</v>
      </c>
      <c r="C959" t="s">
        <v>258</v>
      </c>
      <c r="D959" t="s">
        <v>53</v>
      </c>
      <c r="E959" t="s">
        <v>116</v>
      </c>
      <c r="G959" s="1">
        <v>45669</v>
      </c>
      <c r="H959" s="1">
        <v>45688</v>
      </c>
      <c r="I959" s="2">
        <v>0</v>
      </c>
      <c r="J959" s="1">
        <v>45676</v>
      </c>
      <c r="K959">
        <v>2025</v>
      </c>
      <c r="L959" t="s">
        <v>257</v>
      </c>
    </row>
    <row r="960" spans="2:12" x14ac:dyDescent="0.3">
      <c r="B960">
        <v>3299</v>
      </c>
      <c r="C960" t="s">
        <v>258</v>
      </c>
      <c r="D960" t="s">
        <v>53</v>
      </c>
      <c r="E960" t="s">
        <v>116</v>
      </c>
      <c r="G960" s="1">
        <v>45669</v>
      </c>
      <c r="H960" s="1">
        <v>45688</v>
      </c>
      <c r="I960" s="2">
        <v>0</v>
      </c>
      <c r="J960" s="1">
        <v>45677</v>
      </c>
      <c r="K960">
        <v>2025</v>
      </c>
      <c r="L960" t="s">
        <v>257</v>
      </c>
    </row>
    <row r="961" spans="2:12" x14ac:dyDescent="0.3">
      <c r="B961">
        <v>3299</v>
      </c>
      <c r="C961" t="s">
        <v>258</v>
      </c>
      <c r="D961" t="s">
        <v>53</v>
      </c>
      <c r="E961" t="s">
        <v>116</v>
      </c>
      <c r="G961" s="1">
        <v>45669</v>
      </c>
      <c r="H961" s="1">
        <v>45688</v>
      </c>
      <c r="I961" s="2">
        <v>0</v>
      </c>
      <c r="J961" s="1">
        <v>45678</v>
      </c>
      <c r="K961">
        <v>2025</v>
      </c>
      <c r="L961" t="s">
        <v>257</v>
      </c>
    </row>
    <row r="962" spans="2:12" x14ac:dyDescent="0.3">
      <c r="B962">
        <v>3299</v>
      </c>
      <c r="C962" t="s">
        <v>258</v>
      </c>
      <c r="D962" t="s">
        <v>53</v>
      </c>
      <c r="E962" t="s">
        <v>116</v>
      </c>
      <c r="G962" s="1">
        <v>45669</v>
      </c>
      <c r="H962" s="1">
        <v>45688</v>
      </c>
      <c r="I962" s="2">
        <v>0</v>
      </c>
      <c r="J962" s="1">
        <v>45679</v>
      </c>
      <c r="K962">
        <v>2025</v>
      </c>
      <c r="L962" t="s">
        <v>257</v>
      </c>
    </row>
    <row r="963" spans="2:12" x14ac:dyDescent="0.3">
      <c r="B963">
        <v>3299</v>
      </c>
      <c r="C963" t="s">
        <v>258</v>
      </c>
      <c r="D963" t="s">
        <v>53</v>
      </c>
      <c r="E963" t="s">
        <v>116</v>
      </c>
      <c r="G963" s="1">
        <v>45669</v>
      </c>
      <c r="H963" s="1">
        <v>45688</v>
      </c>
      <c r="I963" s="2">
        <v>0</v>
      </c>
      <c r="J963" s="1">
        <v>45680</v>
      </c>
      <c r="K963">
        <v>2025</v>
      </c>
      <c r="L963" t="s">
        <v>257</v>
      </c>
    </row>
    <row r="964" spans="2:12" x14ac:dyDescent="0.3">
      <c r="B964">
        <v>3299</v>
      </c>
      <c r="C964" t="s">
        <v>258</v>
      </c>
      <c r="D964" t="s">
        <v>53</v>
      </c>
      <c r="E964" t="s">
        <v>116</v>
      </c>
      <c r="G964" s="1">
        <v>45669</v>
      </c>
      <c r="H964" s="1">
        <v>45688</v>
      </c>
      <c r="I964" s="2">
        <v>0</v>
      </c>
      <c r="J964" s="1">
        <v>45681</v>
      </c>
      <c r="K964">
        <v>2025</v>
      </c>
      <c r="L964" t="s">
        <v>257</v>
      </c>
    </row>
    <row r="965" spans="2:12" x14ac:dyDescent="0.3">
      <c r="B965">
        <v>3299</v>
      </c>
      <c r="C965" t="s">
        <v>258</v>
      </c>
      <c r="D965" t="s">
        <v>53</v>
      </c>
      <c r="E965" t="s">
        <v>116</v>
      </c>
      <c r="G965" s="1">
        <v>45669</v>
      </c>
      <c r="H965" s="1">
        <v>45688</v>
      </c>
      <c r="I965" s="2">
        <v>0</v>
      </c>
      <c r="J965" s="1">
        <v>45682</v>
      </c>
      <c r="K965">
        <v>2025</v>
      </c>
      <c r="L965" t="s">
        <v>257</v>
      </c>
    </row>
    <row r="966" spans="2:12" x14ac:dyDescent="0.3">
      <c r="B966">
        <v>3299</v>
      </c>
      <c r="C966" t="s">
        <v>258</v>
      </c>
      <c r="D966" t="s">
        <v>53</v>
      </c>
      <c r="E966" t="s">
        <v>116</v>
      </c>
      <c r="G966" s="1">
        <v>45669</v>
      </c>
      <c r="H966" s="1">
        <v>45688</v>
      </c>
      <c r="I966" s="2">
        <v>0</v>
      </c>
      <c r="J966" s="1">
        <v>45683</v>
      </c>
      <c r="K966">
        <v>2025</v>
      </c>
      <c r="L966" t="s">
        <v>257</v>
      </c>
    </row>
    <row r="967" spans="2:12" x14ac:dyDescent="0.3">
      <c r="B967">
        <v>3299</v>
      </c>
      <c r="C967" t="s">
        <v>258</v>
      </c>
      <c r="D967" t="s">
        <v>53</v>
      </c>
      <c r="E967" t="s">
        <v>116</v>
      </c>
      <c r="G967" s="1">
        <v>45669</v>
      </c>
      <c r="H967" s="1">
        <v>45688</v>
      </c>
      <c r="I967" s="2">
        <v>0</v>
      </c>
      <c r="J967" s="1">
        <v>45684</v>
      </c>
      <c r="K967">
        <v>2025</v>
      </c>
      <c r="L967" t="s">
        <v>257</v>
      </c>
    </row>
    <row r="968" spans="2:12" x14ac:dyDescent="0.3">
      <c r="B968">
        <v>3299</v>
      </c>
      <c r="C968" t="s">
        <v>258</v>
      </c>
      <c r="D968" t="s">
        <v>53</v>
      </c>
      <c r="E968" t="s">
        <v>116</v>
      </c>
      <c r="G968" s="1">
        <v>45669</v>
      </c>
      <c r="H968" s="1">
        <v>45688</v>
      </c>
      <c r="I968" s="2">
        <v>0</v>
      </c>
      <c r="J968" s="1">
        <v>45685</v>
      </c>
      <c r="K968">
        <v>2025</v>
      </c>
      <c r="L968" t="s">
        <v>257</v>
      </c>
    </row>
    <row r="969" spans="2:12" x14ac:dyDescent="0.3">
      <c r="B969">
        <v>3299</v>
      </c>
      <c r="C969" t="s">
        <v>258</v>
      </c>
      <c r="D969" t="s">
        <v>53</v>
      </c>
      <c r="E969" t="s">
        <v>116</v>
      </c>
      <c r="G969" s="1">
        <v>45669</v>
      </c>
      <c r="H969" s="1">
        <v>45688</v>
      </c>
      <c r="I969" s="2">
        <v>0</v>
      </c>
      <c r="J969" s="1">
        <v>45686</v>
      </c>
      <c r="K969">
        <v>2025</v>
      </c>
      <c r="L969" t="s">
        <v>257</v>
      </c>
    </row>
    <row r="970" spans="2:12" x14ac:dyDescent="0.3">
      <c r="B970">
        <v>3299</v>
      </c>
      <c r="C970" t="s">
        <v>258</v>
      </c>
      <c r="D970" t="s">
        <v>53</v>
      </c>
      <c r="E970" t="s">
        <v>116</v>
      </c>
      <c r="G970" s="1">
        <v>45669</v>
      </c>
      <c r="H970" s="1">
        <v>45688</v>
      </c>
      <c r="I970" s="2">
        <v>0</v>
      </c>
      <c r="J970" s="1">
        <v>45687</v>
      </c>
      <c r="K970">
        <v>2025</v>
      </c>
      <c r="L970" t="s">
        <v>257</v>
      </c>
    </row>
    <row r="971" spans="2:12" x14ac:dyDescent="0.3">
      <c r="B971">
        <v>3299</v>
      </c>
      <c r="C971" t="s">
        <v>258</v>
      </c>
      <c r="D971" t="s">
        <v>53</v>
      </c>
      <c r="E971" t="s">
        <v>116</v>
      </c>
      <c r="G971" s="1">
        <v>45669</v>
      </c>
      <c r="H971" s="1">
        <v>45688</v>
      </c>
      <c r="I971" s="2">
        <v>0</v>
      </c>
      <c r="J971" s="1">
        <v>45688</v>
      </c>
      <c r="K971">
        <v>2025</v>
      </c>
      <c r="L971" t="s">
        <v>257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B98AA-8A09-4ACF-889B-9BF87648F7C2}">
  <sheetPr>
    <tabColor theme="7"/>
  </sheetPr>
  <dimension ref="C5:G10"/>
  <sheetViews>
    <sheetView showGridLines="0" zoomScale="130" zoomScaleNormal="130" workbookViewId="0">
      <selection activeCell="D7" sqref="D7"/>
    </sheetView>
  </sheetViews>
  <sheetFormatPr defaultRowHeight="14.4" x14ac:dyDescent="0.3"/>
  <cols>
    <col min="2" max="2" width="11.5546875" customWidth="1"/>
    <col min="3" max="3" width="9.5546875" bestFit="1" customWidth="1"/>
    <col min="4" max="4" width="12.5546875" customWidth="1"/>
    <col min="5" max="5" width="9.44140625" bestFit="1" customWidth="1"/>
    <col min="6" max="6" width="9.5546875" customWidth="1"/>
    <col min="7" max="7" width="9.44140625" bestFit="1" customWidth="1"/>
    <col min="8" max="8" width="11.5546875" customWidth="1"/>
  </cols>
  <sheetData>
    <row r="5" spans="3:7" hidden="1" x14ac:dyDescent="0.3">
      <c r="C5" s="6" t="s">
        <v>277</v>
      </c>
      <c r="D5" s="6" t="s">
        <v>278</v>
      </c>
      <c r="E5" s="5"/>
      <c r="F5" s="5"/>
      <c r="G5" s="5"/>
    </row>
    <row r="6" spans="3:7" x14ac:dyDescent="0.3">
      <c r="C6" s="5" t="s">
        <v>279</v>
      </c>
      <c r="D6" t="s">
        <v>257</v>
      </c>
      <c r="E6" t="s">
        <v>276</v>
      </c>
      <c r="F6" t="s">
        <v>280</v>
      </c>
      <c r="G6" t="s">
        <v>281</v>
      </c>
    </row>
    <row r="7" spans="3:7" x14ac:dyDescent="0.3">
      <c r="C7" s="3">
        <v>2681</v>
      </c>
      <c r="D7" s="4">
        <v>11752720</v>
      </c>
      <c r="E7" s="4">
        <v>9194146</v>
      </c>
      <c r="F7" s="4"/>
      <c r="G7" s="4"/>
    </row>
    <row r="8" spans="3:7" x14ac:dyDescent="0.3">
      <c r="C8" s="3">
        <v>2973</v>
      </c>
      <c r="D8" s="4"/>
      <c r="E8" s="4"/>
      <c r="F8" s="4">
        <v>5687160</v>
      </c>
      <c r="G8" s="4"/>
    </row>
    <row r="9" spans="3:7" x14ac:dyDescent="0.3">
      <c r="C9" s="3">
        <v>3033</v>
      </c>
      <c r="D9" s="4"/>
      <c r="E9" s="4"/>
      <c r="F9" s="4"/>
      <c r="G9" s="4">
        <v>2748794</v>
      </c>
    </row>
    <row r="10" spans="3:7" x14ac:dyDescent="0.3">
      <c r="C10" s="3" t="s">
        <v>4</v>
      </c>
      <c r="D10" s="4">
        <v>11752720</v>
      </c>
      <c r="E10" s="4">
        <v>9194146</v>
      </c>
      <c r="F10" s="4">
        <v>5687160</v>
      </c>
      <c r="G10" s="4">
        <v>2748794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EC9ED-306E-41F5-AE7B-513410CF355B}">
  <sheetPr>
    <tabColor theme="7" tint="0.79998168889431442"/>
  </sheetPr>
  <dimension ref="A1:V1552"/>
  <sheetViews>
    <sheetView zoomScaleNormal="100" workbookViewId="0">
      <selection activeCell="O20" sqref="O20"/>
    </sheetView>
  </sheetViews>
  <sheetFormatPr defaultRowHeight="14.4" x14ac:dyDescent="0.3"/>
  <cols>
    <col min="1" max="1" width="6.21875" bestFit="1" customWidth="1"/>
    <col min="2" max="2" width="7.5546875" bestFit="1" customWidth="1"/>
    <col min="3" max="3" width="21.77734375" bestFit="1" customWidth="1"/>
    <col min="4" max="4" width="10" bestFit="1" customWidth="1"/>
    <col min="5" max="5" width="19.44140625" bestFit="1" customWidth="1"/>
    <col min="6" max="6" width="16.21875" bestFit="1" customWidth="1"/>
    <col min="7" max="7" width="32.44140625" bestFit="1" customWidth="1"/>
    <col min="8" max="8" width="10.33203125" bestFit="1" customWidth="1"/>
    <col min="9" max="9" width="29.77734375" bestFit="1" customWidth="1"/>
    <col min="10" max="10" width="12.21875" bestFit="1" customWidth="1"/>
    <col min="11" max="11" width="9.6640625" bestFit="1" customWidth="1"/>
    <col min="12" max="12" width="27.44140625" bestFit="1" customWidth="1"/>
    <col min="13" max="13" width="45.44140625" bestFit="1" customWidth="1"/>
    <col min="14" max="14" width="13.109375" bestFit="1" customWidth="1"/>
    <col min="15" max="15" width="9.88671875" bestFit="1" customWidth="1"/>
    <col min="16" max="16" width="11.88671875" bestFit="1" customWidth="1"/>
    <col min="17" max="17" width="15.77734375" bestFit="1" customWidth="1"/>
    <col min="18" max="18" width="21.33203125" bestFit="1" customWidth="1"/>
    <col min="19" max="19" width="12.88671875" bestFit="1" customWidth="1"/>
    <col min="20" max="20" width="10.44140625" bestFit="1" customWidth="1"/>
    <col min="21" max="21" width="17.21875" bestFit="1" customWidth="1"/>
    <col min="22" max="22" width="12.21875" bestFit="1" customWidth="1"/>
    <col min="23" max="23" width="8.88671875" customWidth="1"/>
    <col min="24" max="24" width="11.5546875" bestFit="1" customWidth="1"/>
    <col min="25" max="25" width="27.5546875" bestFit="1" customWidth="1"/>
    <col min="26" max="26" width="18.5546875" bestFit="1" customWidth="1"/>
    <col min="27" max="27" width="15.44140625" bestFit="1" customWidth="1"/>
    <col min="28" max="28" width="29.5546875" bestFit="1" customWidth="1"/>
  </cols>
  <sheetData>
    <row r="1" spans="1:22" x14ac:dyDescent="0.3">
      <c r="A1" t="s">
        <v>65</v>
      </c>
      <c r="B1" t="s">
        <v>282</v>
      </c>
      <c r="C1" t="s">
        <v>67</v>
      </c>
      <c r="D1" t="s">
        <v>283</v>
      </c>
      <c r="E1" t="s">
        <v>250</v>
      </c>
      <c r="F1" t="s">
        <v>284</v>
      </c>
      <c r="G1" t="s">
        <v>238</v>
      </c>
      <c r="H1" t="s">
        <v>285</v>
      </c>
      <c r="I1" t="s">
        <v>286</v>
      </c>
      <c r="J1" t="s">
        <v>287</v>
      </c>
      <c r="K1" t="s">
        <v>288</v>
      </c>
      <c r="L1" t="s">
        <v>289</v>
      </c>
      <c r="M1" t="s">
        <v>290</v>
      </c>
      <c r="N1" t="s">
        <v>291</v>
      </c>
      <c r="O1" t="s">
        <v>292</v>
      </c>
      <c r="P1" t="s">
        <v>293</v>
      </c>
      <c r="Q1" t="s">
        <v>294</v>
      </c>
      <c r="R1" t="s">
        <v>295</v>
      </c>
      <c r="S1" t="s">
        <v>296</v>
      </c>
      <c r="T1" t="s">
        <v>297</v>
      </c>
      <c r="U1" t="s">
        <v>298</v>
      </c>
      <c r="V1" t="s">
        <v>299</v>
      </c>
    </row>
    <row r="2" spans="1:22" x14ac:dyDescent="0.3">
      <c r="A2" s="17">
        <v>1912</v>
      </c>
      <c r="B2">
        <v>213</v>
      </c>
      <c r="C2" t="s">
        <v>142</v>
      </c>
      <c r="D2">
        <v>16</v>
      </c>
      <c r="E2" t="s">
        <v>50</v>
      </c>
      <c r="G2" t="s">
        <v>258</v>
      </c>
      <c r="I2" t="s">
        <v>258</v>
      </c>
      <c r="J2">
        <v>1</v>
      </c>
      <c r="K2" t="s">
        <v>300</v>
      </c>
      <c r="L2" t="s">
        <v>258</v>
      </c>
      <c r="M2" t="s">
        <v>301</v>
      </c>
      <c r="N2" t="s">
        <v>258</v>
      </c>
      <c r="O2" t="s">
        <v>302</v>
      </c>
      <c r="P2" t="s">
        <v>303</v>
      </c>
      <c r="Q2" t="s">
        <v>303</v>
      </c>
      <c r="S2">
        <v>37</v>
      </c>
      <c r="T2">
        <v>20</v>
      </c>
      <c r="V2" s="111" t="s">
        <v>304</v>
      </c>
    </row>
    <row r="3" spans="1:22" x14ac:dyDescent="0.3">
      <c r="A3" s="17">
        <v>1913</v>
      </c>
      <c r="B3">
        <v>231</v>
      </c>
      <c r="C3" t="s">
        <v>305</v>
      </c>
      <c r="D3">
        <v>44</v>
      </c>
      <c r="E3" t="s">
        <v>27</v>
      </c>
      <c r="G3" t="s">
        <v>258</v>
      </c>
      <c r="I3" t="s">
        <v>258</v>
      </c>
      <c r="J3">
        <v>1</v>
      </c>
      <c r="K3" t="s">
        <v>300</v>
      </c>
      <c r="L3" t="s">
        <v>258</v>
      </c>
      <c r="M3" t="s">
        <v>306</v>
      </c>
      <c r="N3" t="s">
        <v>258</v>
      </c>
      <c r="O3" t="s">
        <v>307</v>
      </c>
      <c r="P3" t="s">
        <v>303</v>
      </c>
      <c r="Q3" t="s">
        <v>303</v>
      </c>
      <c r="S3">
        <v>49</v>
      </c>
      <c r="T3">
        <v>8</v>
      </c>
      <c r="V3" s="111" t="s">
        <v>304</v>
      </c>
    </row>
    <row r="4" spans="1:22" x14ac:dyDescent="0.3">
      <c r="A4" s="17">
        <v>1914</v>
      </c>
      <c r="B4">
        <v>170</v>
      </c>
      <c r="C4" t="s">
        <v>153</v>
      </c>
      <c r="D4">
        <v>42</v>
      </c>
      <c r="E4" t="s">
        <v>26</v>
      </c>
      <c r="G4" t="s">
        <v>258</v>
      </c>
      <c r="I4" t="s">
        <v>258</v>
      </c>
      <c r="J4">
        <v>1</v>
      </c>
      <c r="K4" t="s">
        <v>300</v>
      </c>
      <c r="L4" t="s">
        <v>258</v>
      </c>
      <c r="M4" t="s">
        <v>308</v>
      </c>
      <c r="N4" t="s">
        <v>258</v>
      </c>
      <c r="O4" t="s">
        <v>309</v>
      </c>
      <c r="P4" t="s">
        <v>303</v>
      </c>
      <c r="Q4" t="s">
        <v>303</v>
      </c>
      <c r="S4">
        <v>3</v>
      </c>
      <c r="T4">
        <v>6</v>
      </c>
      <c r="V4" s="111" t="s">
        <v>304</v>
      </c>
    </row>
    <row r="5" spans="1:22" x14ac:dyDescent="0.3">
      <c r="A5" s="17">
        <v>1915</v>
      </c>
      <c r="B5">
        <v>170</v>
      </c>
      <c r="C5" t="s">
        <v>153</v>
      </c>
      <c r="D5">
        <v>42</v>
      </c>
      <c r="E5" t="s">
        <v>26</v>
      </c>
      <c r="G5" t="s">
        <v>258</v>
      </c>
      <c r="I5" t="s">
        <v>258</v>
      </c>
      <c r="J5">
        <v>1</v>
      </c>
      <c r="K5" t="s">
        <v>300</v>
      </c>
      <c r="L5" t="s">
        <v>258</v>
      </c>
      <c r="M5" t="s">
        <v>308</v>
      </c>
      <c r="N5" t="s">
        <v>258</v>
      </c>
      <c r="O5" t="s">
        <v>310</v>
      </c>
      <c r="P5" t="s">
        <v>303</v>
      </c>
      <c r="Q5" t="s">
        <v>303</v>
      </c>
      <c r="S5">
        <v>3</v>
      </c>
      <c r="T5">
        <v>6</v>
      </c>
      <c r="V5" s="111" t="s">
        <v>304</v>
      </c>
    </row>
    <row r="6" spans="1:22" x14ac:dyDescent="0.3">
      <c r="A6" s="17">
        <v>1916</v>
      </c>
      <c r="B6">
        <v>249</v>
      </c>
      <c r="C6" t="s">
        <v>100</v>
      </c>
      <c r="D6">
        <v>14</v>
      </c>
      <c r="E6" t="s">
        <v>43</v>
      </c>
      <c r="G6" t="s">
        <v>258</v>
      </c>
      <c r="I6" t="s">
        <v>258</v>
      </c>
      <c r="J6">
        <v>1</v>
      </c>
      <c r="K6" t="s">
        <v>300</v>
      </c>
      <c r="L6" t="s">
        <v>258</v>
      </c>
      <c r="M6" t="s">
        <v>311</v>
      </c>
      <c r="N6" t="s">
        <v>258</v>
      </c>
      <c r="O6" t="s">
        <v>312</v>
      </c>
      <c r="P6" t="s">
        <v>303</v>
      </c>
      <c r="Q6" t="s">
        <v>303</v>
      </c>
      <c r="S6">
        <v>61</v>
      </c>
      <c r="T6">
        <v>64</v>
      </c>
      <c r="V6" s="111" t="s">
        <v>304</v>
      </c>
    </row>
    <row r="7" spans="1:22" x14ac:dyDescent="0.3">
      <c r="A7" s="17">
        <v>1917</v>
      </c>
      <c r="B7">
        <v>191</v>
      </c>
      <c r="C7" t="s">
        <v>110</v>
      </c>
      <c r="E7" t="s">
        <v>313</v>
      </c>
      <c r="G7" t="s">
        <v>258</v>
      </c>
      <c r="I7" t="s">
        <v>258</v>
      </c>
      <c r="J7">
        <v>1</v>
      </c>
      <c r="K7" t="s">
        <v>300</v>
      </c>
      <c r="L7" t="s">
        <v>258</v>
      </c>
      <c r="M7" t="s">
        <v>314</v>
      </c>
      <c r="N7" t="s">
        <v>258</v>
      </c>
      <c r="O7" t="s">
        <v>315</v>
      </c>
      <c r="P7" t="s">
        <v>303</v>
      </c>
      <c r="Q7" t="s">
        <v>303</v>
      </c>
      <c r="S7">
        <v>18</v>
      </c>
      <c r="T7">
        <v>62</v>
      </c>
      <c r="V7" s="111" t="s">
        <v>304</v>
      </c>
    </row>
    <row r="8" spans="1:22" x14ac:dyDescent="0.3">
      <c r="A8" s="17">
        <v>1918</v>
      </c>
      <c r="B8">
        <v>259</v>
      </c>
      <c r="C8" t="s">
        <v>124</v>
      </c>
      <c r="E8" t="s">
        <v>48</v>
      </c>
      <c r="G8" t="s">
        <v>258</v>
      </c>
      <c r="I8" t="s">
        <v>258</v>
      </c>
      <c r="J8">
        <v>1</v>
      </c>
      <c r="K8" t="s">
        <v>300</v>
      </c>
      <c r="L8" t="s">
        <v>258</v>
      </c>
      <c r="M8" t="s">
        <v>316</v>
      </c>
      <c r="N8" t="s">
        <v>258</v>
      </c>
      <c r="O8" t="s">
        <v>317</v>
      </c>
      <c r="P8" t="s">
        <v>303</v>
      </c>
      <c r="Q8" t="s">
        <v>303</v>
      </c>
      <c r="S8">
        <v>70</v>
      </c>
      <c r="T8">
        <v>135</v>
      </c>
      <c r="V8" s="111" t="s">
        <v>304</v>
      </c>
    </row>
    <row r="9" spans="1:22" x14ac:dyDescent="0.3">
      <c r="A9" s="17">
        <v>1919</v>
      </c>
      <c r="B9">
        <v>231</v>
      </c>
      <c r="C9" t="s">
        <v>305</v>
      </c>
      <c r="D9">
        <v>44</v>
      </c>
      <c r="E9" t="s">
        <v>27</v>
      </c>
      <c r="G9" t="s">
        <v>258</v>
      </c>
      <c r="I9" t="s">
        <v>258</v>
      </c>
      <c r="J9">
        <v>1</v>
      </c>
      <c r="K9" t="s">
        <v>300</v>
      </c>
      <c r="L9" t="s">
        <v>258</v>
      </c>
      <c r="M9" t="s">
        <v>306</v>
      </c>
      <c r="N9" t="s">
        <v>258</v>
      </c>
      <c r="O9" t="s">
        <v>318</v>
      </c>
      <c r="P9" t="s">
        <v>303</v>
      </c>
      <c r="Q9" t="s">
        <v>303</v>
      </c>
      <c r="S9">
        <v>49</v>
      </c>
      <c r="T9">
        <v>8</v>
      </c>
      <c r="V9" s="111" t="s">
        <v>304</v>
      </c>
    </row>
    <row r="10" spans="1:22" x14ac:dyDescent="0.3">
      <c r="A10" s="17">
        <v>1920</v>
      </c>
      <c r="B10">
        <v>231</v>
      </c>
      <c r="C10" t="s">
        <v>305</v>
      </c>
      <c r="D10">
        <v>44</v>
      </c>
      <c r="E10" t="s">
        <v>27</v>
      </c>
      <c r="G10" t="s">
        <v>258</v>
      </c>
      <c r="I10" t="s">
        <v>258</v>
      </c>
      <c r="J10">
        <v>1</v>
      </c>
      <c r="K10" t="s">
        <v>300</v>
      </c>
      <c r="L10" t="s">
        <v>258</v>
      </c>
      <c r="M10" t="s">
        <v>306</v>
      </c>
      <c r="N10" t="s">
        <v>258</v>
      </c>
      <c r="O10" t="s">
        <v>319</v>
      </c>
      <c r="P10" t="s">
        <v>303</v>
      </c>
      <c r="Q10" t="s">
        <v>303</v>
      </c>
      <c r="S10">
        <v>49</v>
      </c>
      <c r="T10">
        <v>8</v>
      </c>
      <c r="V10" s="111" t="s">
        <v>304</v>
      </c>
    </row>
    <row r="11" spans="1:22" x14ac:dyDescent="0.3">
      <c r="A11" s="17">
        <v>1921</v>
      </c>
      <c r="B11">
        <v>223</v>
      </c>
      <c r="C11" t="s">
        <v>107</v>
      </c>
      <c r="D11">
        <v>2</v>
      </c>
      <c r="E11" t="s">
        <v>29</v>
      </c>
      <c r="G11" t="s">
        <v>258</v>
      </c>
      <c r="I11" t="s">
        <v>258</v>
      </c>
      <c r="J11">
        <v>1</v>
      </c>
      <c r="K11" t="s">
        <v>300</v>
      </c>
      <c r="L11" t="s">
        <v>258</v>
      </c>
      <c r="M11" t="s">
        <v>320</v>
      </c>
      <c r="N11" t="s">
        <v>258</v>
      </c>
      <c r="O11" t="s">
        <v>321</v>
      </c>
      <c r="P11" t="s">
        <v>303</v>
      </c>
      <c r="Q11" t="s">
        <v>303</v>
      </c>
      <c r="S11">
        <v>78</v>
      </c>
      <c r="T11">
        <v>10</v>
      </c>
      <c r="V11" s="111" t="s">
        <v>304</v>
      </c>
    </row>
    <row r="12" spans="1:22" x14ac:dyDescent="0.3">
      <c r="A12" s="17">
        <v>1922</v>
      </c>
      <c r="B12">
        <v>173</v>
      </c>
      <c r="C12" t="s">
        <v>115</v>
      </c>
      <c r="D12">
        <v>16</v>
      </c>
      <c r="E12" t="s">
        <v>50</v>
      </c>
      <c r="G12" t="s">
        <v>258</v>
      </c>
      <c r="I12" t="s">
        <v>258</v>
      </c>
      <c r="J12">
        <v>1</v>
      </c>
      <c r="K12" t="s">
        <v>300</v>
      </c>
      <c r="L12" t="s">
        <v>258</v>
      </c>
      <c r="M12" t="s">
        <v>322</v>
      </c>
      <c r="N12" t="s">
        <v>258</v>
      </c>
      <c r="O12" t="s">
        <v>323</v>
      </c>
      <c r="P12" t="s">
        <v>303</v>
      </c>
      <c r="Q12" t="s">
        <v>303</v>
      </c>
      <c r="S12">
        <v>7</v>
      </c>
      <c r="T12">
        <v>20</v>
      </c>
      <c r="V12" s="111" t="s">
        <v>304</v>
      </c>
    </row>
    <row r="13" spans="1:22" x14ac:dyDescent="0.3">
      <c r="A13" s="17">
        <v>1926</v>
      </c>
      <c r="B13">
        <v>248</v>
      </c>
      <c r="C13" t="s">
        <v>104</v>
      </c>
      <c r="D13">
        <v>3</v>
      </c>
      <c r="E13" t="s">
        <v>34</v>
      </c>
      <c r="G13" t="s">
        <v>258</v>
      </c>
      <c r="I13" t="s">
        <v>258</v>
      </c>
      <c r="J13">
        <v>1</v>
      </c>
      <c r="K13" t="s">
        <v>300</v>
      </c>
      <c r="L13" t="s">
        <v>258</v>
      </c>
      <c r="M13" t="s">
        <v>324</v>
      </c>
      <c r="N13" t="s">
        <v>258</v>
      </c>
      <c r="O13" t="s">
        <v>325</v>
      </c>
      <c r="P13" t="s">
        <v>303</v>
      </c>
      <c r="Q13" t="s">
        <v>303</v>
      </c>
      <c r="S13">
        <v>184</v>
      </c>
      <c r="T13">
        <v>11</v>
      </c>
      <c r="V13" s="111" t="s">
        <v>304</v>
      </c>
    </row>
    <row r="14" spans="1:22" x14ac:dyDescent="0.3">
      <c r="A14" s="17">
        <v>1928</v>
      </c>
      <c r="B14">
        <v>229</v>
      </c>
      <c r="C14" t="s">
        <v>102</v>
      </c>
      <c r="D14">
        <v>16</v>
      </c>
      <c r="E14" t="s">
        <v>50</v>
      </c>
      <c r="G14" t="s">
        <v>258</v>
      </c>
      <c r="I14" t="s">
        <v>258</v>
      </c>
      <c r="J14">
        <v>1</v>
      </c>
      <c r="K14" t="s">
        <v>300</v>
      </c>
      <c r="L14" t="s">
        <v>258</v>
      </c>
      <c r="M14" t="s">
        <v>326</v>
      </c>
      <c r="N14" t="s">
        <v>258</v>
      </c>
      <c r="O14" t="s">
        <v>327</v>
      </c>
      <c r="P14" t="s">
        <v>303</v>
      </c>
      <c r="Q14" t="s">
        <v>303</v>
      </c>
      <c r="S14">
        <v>134</v>
      </c>
      <c r="T14">
        <v>20</v>
      </c>
      <c r="V14" s="111" t="s">
        <v>304</v>
      </c>
    </row>
    <row r="15" spans="1:22" x14ac:dyDescent="0.3">
      <c r="A15" s="17">
        <v>1929</v>
      </c>
      <c r="B15">
        <v>179</v>
      </c>
      <c r="C15" t="s">
        <v>328</v>
      </c>
      <c r="E15" t="s">
        <v>329</v>
      </c>
      <c r="G15" t="s">
        <v>258</v>
      </c>
      <c r="I15" t="s">
        <v>258</v>
      </c>
      <c r="J15">
        <v>1</v>
      </c>
      <c r="K15" t="s">
        <v>300</v>
      </c>
      <c r="L15" t="s">
        <v>258</v>
      </c>
      <c r="M15" t="s">
        <v>330</v>
      </c>
      <c r="N15" t="s">
        <v>258</v>
      </c>
      <c r="O15" t="s">
        <v>331</v>
      </c>
      <c r="P15" t="s">
        <v>303</v>
      </c>
      <c r="Q15" t="s">
        <v>303</v>
      </c>
      <c r="S15">
        <v>252</v>
      </c>
      <c r="V15" s="111" t="s">
        <v>304</v>
      </c>
    </row>
    <row r="16" spans="1:22" x14ac:dyDescent="0.3">
      <c r="A16" s="17">
        <v>1930</v>
      </c>
      <c r="B16">
        <v>231</v>
      </c>
      <c r="C16" t="s">
        <v>305</v>
      </c>
      <c r="D16">
        <v>44</v>
      </c>
      <c r="E16" t="s">
        <v>27</v>
      </c>
      <c r="G16" t="s">
        <v>258</v>
      </c>
      <c r="I16" t="s">
        <v>258</v>
      </c>
      <c r="J16">
        <v>1</v>
      </c>
      <c r="K16" t="s">
        <v>300</v>
      </c>
      <c r="L16" t="s">
        <v>258</v>
      </c>
      <c r="M16" t="s">
        <v>306</v>
      </c>
      <c r="N16" t="s">
        <v>258</v>
      </c>
      <c r="O16" t="s">
        <v>332</v>
      </c>
      <c r="P16" t="s">
        <v>303</v>
      </c>
      <c r="Q16" t="s">
        <v>303</v>
      </c>
      <c r="S16">
        <v>49</v>
      </c>
      <c r="T16">
        <v>8</v>
      </c>
      <c r="V16" s="111" t="s">
        <v>304</v>
      </c>
    </row>
    <row r="17" spans="1:22" x14ac:dyDescent="0.3">
      <c r="A17" s="17">
        <v>1931</v>
      </c>
      <c r="B17">
        <v>232</v>
      </c>
      <c r="C17" t="s">
        <v>263</v>
      </c>
      <c r="D17">
        <v>44</v>
      </c>
      <c r="E17" t="s">
        <v>27</v>
      </c>
      <c r="G17" t="s">
        <v>258</v>
      </c>
      <c r="I17" t="s">
        <v>258</v>
      </c>
      <c r="J17">
        <v>1</v>
      </c>
      <c r="K17" t="s">
        <v>300</v>
      </c>
      <c r="L17" t="s">
        <v>258</v>
      </c>
      <c r="M17" t="s">
        <v>333</v>
      </c>
      <c r="N17" t="s">
        <v>258</v>
      </c>
      <c r="O17" t="s">
        <v>334</v>
      </c>
      <c r="P17" t="s">
        <v>303</v>
      </c>
      <c r="Q17" t="s">
        <v>303</v>
      </c>
      <c r="S17">
        <v>51</v>
      </c>
      <c r="T17">
        <v>8</v>
      </c>
      <c r="V17" s="111" t="s">
        <v>304</v>
      </c>
    </row>
    <row r="18" spans="1:22" x14ac:dyDescent="0.3">
      <c r="A18" s="17">
        <v>1936</v>
      </c>
      <c r="B18">
        <v>170</v>
      </c>
      <c r="C18" t="s">
        <v>153</v>
      </c>
      <c r="D18">
        <v>42</v>
      </c>
      <c r="E18" t="s">
        <v>26</v>
      </c>
      <c r="G18" t="s">
        <v>258</v>
      </c>
      <c r="I18" t="s">
        <v>258</v>
      </c>
      <c r="J18">
        <v>1</v>
      </c>
      <c r="K18" t="s">
        <v>300</v>
      </c>
      <c r="L18" t="s">
        <v>258</v>
      </c>
      <c r="M18" t="s">
        <v>308</v>
      </c>
      <c r="N18" t="s">
        <v>258</v>
      </c>
      <c r="O18" t="s">
        <v>335</v>
      </c>
      <c r="P18" t="s">
        <v>303</v>
      </c>
      <c r="Q18" t="s">
        <v>303</v>
      </c>
      <c r="S18">
        <v>3</v>
      </c>
      <c r="T18">
        <v>6</v>
      </c>
      <c r="V18" s="111" t="s">
        <v>304</v>
      </c>
    </row>
    <row r="19" spans="1:22" x14ac:dyDescent="0.3">
      <c r="A19" s="17">
        <v>1937</v>
      </c>
      <c r="B19">
        <v>229</v>
      </c>
      <c r="C19" t="s">
        <v>102</v>
      </c>
      <c r="D19">
        <v>16</v>
      </c>
      <c r="E19" t="s">
        <v>50</v>
      </c>
      <c r="G19" t="s">
        <v>258</v>
      </c>
      <c r="I19" t="s">
        <v>258</v>
      </c>
      <c r="J19">
        <v>1</v>
      </c>
      <c r="K19" t="s">
        <v>300</v>
      </c>
      <c r="L19" t="s">
        <v>258</v>
      </c>
      <c r="M19" t="s">
        <v>326</v>
      </c>
      <c r="N19" t="s">
        <v>258</v>
      </c>
      <c r="O19" t="s">
        <v>336</v>
      </c>
      <c r="P19" t="s">
        <v>303</v>
      </c>
      <c r="Q19" t="s">
        <v>303</v>
      </c>
      <c r="S19">
        <v>134</v>
      </c>
      <c r="T19">
        <v>20</v>
      </c>
      <c r="V19" s="111" t="s">
        <v>304</v>
      </c>
    </row>
    <row r="20" spans="1:22" x14ac:dyDescent="0.3">
      <c r="A20" s="17">
        <v>1939</v>
      </c>
      <c r="B20">
        <v>201</v>
      </c>
      <c r="C20" t="s">
        <v>105</v>
      </c>
      <c r="D20">
        <v>5</v>
      </c>
      <c r="E20" t="s">
        <v>35</v>
      </c>
      <c r="G20" t="s">
        <v>258</v>
      </c>
      <c r="I20" t="s">
        <v>258</v>
      </c>
      <c r="J20">
        <v>1</v>
      </c>
      <c r="K20" t="s">
        <v>300</v>
      </c>
      <c r="L20" t="s">
        <v>258</v>
      </c>
      <c r="M20" t="s">
        <v>337</v>
      </c>
      <c r="N20" t="s">
        <v>258</v>
      </c>
      <c r="O20" t="s">
        <v>338</v>
      </c>
      <c r="P20" t="s">
        <v>303</v>
      </c>
      <c r="Q20" t="s">
        <v>303</v>
      </c>
      <c r="S20">
        <v>25</v>
      </c>
      <c r="T20">
        <v>13</v>
      </c>
      <c r="V20" s="111" t="s">
        <v>304</v>
      </c>
    </row>
    <row r="21" spans="1:22" x14ac:dyDescent="0.3">
      <c r="A21" s="17">
        <v>1940</v>
      </c>
      <c r="B21">
        <v>223</v>
      </c>
      <c r="C21" t="s">
        <v>107</v>
      </c>
      <c r="D21">
        <v>2</v>
      </c>
      <c r="E21" t="s">
        <v>29</v>
      </c>
      <c r="G21" t="s">
        <v>258</v>
      </c>
      <c r="I21" t="s">
        <v>258</v>
      </c>
      <c r="J21">
        <v>1</v>
      </c>
      <c r="K21" t="s">
        <v>300</v>
      </c>
      <c r="L21" t="s">
        <v>258</v>
      </c>
      <c r="M21" t="s">
        <v>320</v>
      </c>
      <c r="N21" t="s">
        <v>258</v>
      </c>
      <c r="O21" t="s">
        <v>339</v>
      </c>
      <c r="P21" t="s">
        <v>303</v>
      </c>
      <c r="Q21" t="s">
        <v>303</v>
      </c>
      <c r="S21">
        <v>78</v>
      </c>
      <c r="T21">
        <v>10</v>
      </c>
      <c r="V21" s="111" t="s">
        <v>304</v>
      </c>
    </row>
    <row r="22" spans="1:22" x14ac:dyDescent="0.3">
      <c r="A22" s="17">
        <v>1941</v>
      </c>
      <c r="B22">
        <v>216</v>
      </c>
      <c r="C22" t="s">
        <v>126</v>
      </c>
      <c r="D22">
        <v>2</v>
      </c>
      <c r="E22" t="s">
        <v>29</v>
      </c>
      <c r="G22" t="s">
        <v>258</v>
      </c>
      <c r="I22" t="s">
        <v>258</v>
      </c>
      <c r="J22">
        <v>1</v>
      </c>
      <c r="K22" t="s">
        <v>300</v>
      </c>
      <c r="L22" t="s">
        <v>258</v>
      </c>
      <c r="M22" t="s">
        <v>340</v>
      </c>
      <c r="N22" t="s">
        <v>258</v>
      </c>
      <c r="O22" t="s">
        <v>341</v>
      </c>
      <c r="P22" t="s">
        <v>303</v>
      </c>
      <c r="Q22" t="s">
        <v>303</v>
      </c>
      <c r="S22">
        <v>75</v>
      </c>
      <c r="T22">
        <v>10</v>
      </c>
      <c r="V22" s="111" t="s">
        <v>304</v>
      </c>
    </row>
    <row r="23" spans="1:22" x14ac:dyDescent="0.3">
      <c r="A23" s="17">
        <v>1942</v>
      </c>
      <c r="B23">
        <v>248</v>
      </c>
      <c r="C23" t="s">
        <v>104</v>
      </c>
      <c r="D23">
        <v>3</v>
      </c>
      <c r="E23" t="s">
        <v>34</v>
      </c>
      <c r="G23" t="s">
        <v>258</v>
      </c>
      <c r="I23" t="s">
        <v>258</v>
      </c>
      <c r="J23">
        <v>1</v>
      </c>
      <c r="K23" t="s">
        <v>300</v>
      </c>
      <c r="L23" t="s">
        <v>258</v>
      </c>
      <c r="M23" t="s">
        <v>324</v>
      </c>
      <c r="N23" t="s">
        <v>258</v>
      </c>
      <c r="O23" t="s">
        <v>342</v>
      </c>
      <c r="P23" t="s">
        <v>303</v>
      </c>
      <c r="Q23" t="s">
        <v>303</v>
      </c>
      <c r="S23">
        <v>184</v>
      </c>
      <c r="T23">
        <v>11</v>
      </c>
      <c r="V23" s="111" t="s">
        <v>304</v>
      </c>
    </row>
    <row r="24" spans="1:22" x14ac:dyDescent="0.3">
      <c r="A24" s="17">
        <v>1943</v>
      </c>
      <c r="B24">
        <v>249</v>
      </c>
      <c r="C24" t="s">
        <v>100</v>
      </c>
      <c r="D24">
        <v>3</v>
      </c>
      <c r="E24" t="s">
        <v>34</v>
      </c>
      <c r="G24" t="s">
        <v>258</v>
      </c>
      <c r="I24" t="s">
        <v>258</v>
      </c>
      <c r="J24">
        <v>1</v>
      </c>
      <c r="K24" t="s">
        <v>300</v>
      </c>
      <c r="L24" t="s">
        <v>258</v>
      </c>
      <c r="M24" t="s">
        <v>343</v>
      </c>
      <c r="N24" t="s">
        <v>258</v>
      </c>
      <c r="O24" t="s">
        <v>344</v>
      </c>
      <c r="P24" t="s">
        <v>303</v>
      </c>
      <c r="Q24" t="s">
        <v>303</v>
      </c>
      <c r="S24">
        <v>61</v>
      </c>
      <c r="T24">
        <v>11</v>
      </c>
      <c r="V24" s="111" t="s">
        <v>304</v>
      </c>
    </row>
    <row r="25" spans="1:22" x14ac:dyDescent="0.3">
      <c r="A25" s="17">
        <v>1944</v>
      </c>
      <c r="B25">
        <v>219</v>
      </c>
      <c r="C25" t="s">
        <v>345</v>
      </c>
      <c r="D25">
        <v>41</v>
      </c>
      <c r="E25" t="s">
        <v>346</v>
      </c>
      <c r="G25" t="s">
        <v>258</v>
      </c>
      <c r="I25" t="s">
        <v>258</v>
      </c>
      <c r="J25">
        <v>1</v>
      </c>
      <c r="K25" t="s">
        <v>300</v>
      </c>
      <c r="L25" t="s">
        <v>258</v>
      </c>
      <c r="M25" t="s">
        <v>347</v>
      </c>
      <c r="N25" t="s">
        <v>258</v>
      </c>
      <c r="O25" t="s">
        <v>348</v>
      </c>
      <c r="P25" t="s">
        <v>303</v>
      </c>
      <c r="Q25" t="s">
        <v>303</v>
      </c>
      <c r="S25">
        <v>500</v>
      </c>
      <c r="T25">
        <v>5</v>
      </c>
      <c r="V25" s="111" t="s">
        <v>304</v>
      </c>
    </row>
    <row r="26" spans="1:22" x14ac:dyDescent="0.3">
      <c r="A26" s="17">
        <v>1946</v>
      </c>
      <c r="B26">
        <v>219</v>
      </c>
      <c r="C26" t="s">
        <v>345</v>
      </c>
      <c r="D26">
        <v>41</v>
      </c>
      <c r="E26" t="s">
        <v>346</v>
      </c>
      <c r="G26" t="s">
        <v>258</v>
      </c>
      <c r="I26" t="s">
        <v>258</v>
      </c>
      <c r="J26">
        <v>1</v>
      </c>
      <c r="K26" t="s">
        <v>300</v>
      </c>
      <c r="L26" t="s">
        <v>258</v>
      </c>
      <c r="M26" t="s">
        <v>347</v>
      </c>
      <c r="N26" t="s">
        <v>258</v>
      </c>
      <c r="O26" t="s">
        <v>349</v>
      </c>
      <c r="P26" t="s">
        <v>303</v>
      </c>
      <c r="Q26" t="s">
        <v>303</v>
      </c>
      <c r="S26">
        <v>500</v>
      </c>
      <c r="T26">
        <v>5</v>
      </c>
      <c r="V26" s="111" t="s">
        <v>304</v>
      </c>
    </row>
    <row r="27" spans="1:22" x14ac:dyDescent="0.3">
      <c r="A27" s="17">
        <v>1947</v>
      </c>
      <c r="B27">
        <v>231</v>
      </c>
      <c r="C27" t="s">
        <v>305</v>
      </c>
      <c r="D27">
        <v>44</v>
      </c>
      <c r="E27" t="s">
        <v>27</v>
      </c>
      <c r="G27" t="s">
        <v>258</v>
      </c>
      <c r="I27" t="s">
        <v>258</v>
      </c>
      <c r="J27">
        <v>1</v>
      </c>
      <c r="K27" t="s">
        <v>300</v>
      </c>
      <c r="L27" t="s">
        <v>258</v>
      </c>
      <c r="M27" t="s">
        <v>306</v>
      </c>
      <c r="N27" t="s">
        <v>258</v>
      </c>
      <c r="O27" t="s">
        <v>350</v>
      </c>
      <c r="P27" t="s">
        <v>303</v>
      </c>
      <c r="Q27" t="s">
        <v>303</v>
      </c>
      <c r="S27">
        <v>49</v>
      </c>
      <c r="T27">
        <v>8</v>
      </c>
      <c r="V27" s="111" t="s">
        <v>304</v>
      </c>
    </row>
    <row r="28" spans="1:22" x14ac:dyDescent="0.3">
      <c r="A28" s="17">
        <v>1951</v>
      </c>
      <c r="B28">
        <v>170</v>
      </c>
      <c r="C28" t="s">
        <v>153</v>
      </c>
      <c r="D28">
        <v>42</v>
      </c>
      <c r="E28" t="s">
        <v>26</v>
      </c>
      <c r="G28" t="s">
        <v>258</v>
      </c>
      <c r="I28" t="s">
        <v>258</v>
      </c>
      <c r="J28">
        <v>1</v>
      </c>
      <c r="K28" t="s">
        <v>300</v>
      </c>
      <c r="L28" t="s">
        <v>258</v>
      </c>
      <c r="M28" t="s">
        <v>308</v>
      </c>
      <c r="N28" t="s">
        <v>258</v>
      </c>
      <c r="O28" t="s">
        <v>351</v>
      </c>
      <c r="P28" t="s">
        <v>303</v>
      </c>
      <c r="Q28" t="s">
        <v>303</v>
      </c>
      <c r="S28">
        <v>3</v>
      </c>
      <c r="T28">
        <v>6</v>
      </c>
      <c r="V28" s="111" t="s">
        <v>304</v>
      </c>
    </row>
    <row r="29" spans="1:22" x14ac:dyDescent="0.3">
      <c r="A29" s="17">
        <v>1952</v>
      </c>
      <c r="B29">
        <v>173</v>
      </c>
      <c r="C29" t="s">
        <v>115</v>
      </c>
      <c r="D29">
        <v>16</v>
      </c>
      <c r="E29" t="s">
        <v>50</v>
      </c>
      <c r="G29" t="s">
        <v>258</v>
      </c>
      <c r="I29" t="s">
        <v>258</v>
      </c>
      <c r="J29">
        <v>1</v>
      </c>
      <c r="K29" t="s">
        <v>300</v>
      </c>
      <c r="L29" t="s">
        <v>258</v>
      </c>
      <c r="M29" t="s">
        <v>322</v>
      </c>
      <c r="N29" t="s">
        <v>258</v>
      </c>
      <c r="O29" t="s">
        <v>352</v>
      </c>
      <c r="P29" t="s">
        <v>303</v>
      </c>
      <c r="Q29" t="s">
        <v>303</v>
      </c>
      <c r="S29">
        <v>7</v>
      </c>
      <c r="T29">
        <v>20</v>
      </c>
      <c r="V29" s="111" t="s">
        <v>304</v>
      </c>
    </row>
    <row r="30" spans="1:22" x14ac:dyDescent="0.3">
      <c r="A30" s="17">
        <v>1953</v>
      </c>
      <c r="B30">
        <v>221</v>
      </c>
      <c r="C30" t="s">
        <v>353</v>
      </c>
      <c r="D30">
        <v>41</v>
      </c>
      <c r="E30" t="s">
        <v>346</v>
      </c>
      <c r="G30" t="s">
        <v>258</v>
      </c>
      <c r="I30" t="s">
        <v>258</v>
      </c>
      <c r="J30">
        <v>1</v>
      </c>
      <c r="K30" t="s">
        <v>300</v>
      </c>
      <c r="L30" t="s">
        <v>258</v>
      </c>
      <c r="M30" t="s">
        <v>354</v>
      </c>
      <c r="N30" t="s">
        <v>258</v>
      </c>
      <c r="O30" t="s">
        <v>355</v>
      </c>
      <c r="P30" t="s">
        <v>303</v>
      </c>
      <c r="Q30" t="s">
        <v>303</v>
      </c>
      <c r="S30">
        <v>38</v>
      </c>
      <c r="T30">
        <v>5</v>
      </c>
      <c r="V30" s="111" t="s">
        <v>304</v>
      </c>
    </row>
    <row r="31" spans="1:22" x14ac:dyDescent="0.3">
      <c r="A31" s="17">
        <v>1954</v>
      </c>
      <c r="B31">
        <v>231</v>
      </c>
      <c r="C31" t="s">
        <v>305</v>
      </c>
      <c r="D31">
        <v>44</v>
      </c>
      <c r="E31" t="s">
        <v>27</v>
      </c>
      <c r="G31" t="s">
        <v>258</v>
      </c>
      <c r="I31" t="s">
        <v>258</v>
      </c>
      <c r="J31">
        <v>1</v>
      </c>
      <c r="K31" t="s">
        <v>300</v>
      </c>
      <c r="L31" t="s">
        <v>258</v>
      </c>
      <c r="M31" t="s">
        <v>306</v>
      </c>
      <c r="N31" t="s">
        <v>258</v>
      </c>
      <c r="O31" t="s">
        <v>356</v>
      </c>
      <c r="P31" t="s">
        <v>303</v>
      </c>
      <c r="Q31" t="s">
        <v>303</v>
      </c>
      <c r="S31">
        <v>49</v>
      </c>
      <c r="T31">
        <v>8</v>
      </c>
      <c r="V31" s="111" t="s">
        <v>304</v>
      </c>
    </row>
    <row r="32" spans="1:22" x14ac:dyDescent="0.3">
      <c r="A32" s="17">
        <v>1955</v>
      </c>
      <c r="B32">
        <v>224</v>
      </c>
      <c r="C32" t="s">
        <v>357</v>
      </c>
      <c r="D32">
        <v>2</v>
      </c>
      <c r="E32" t="s">
        <v>29</v>
      </c>
      <c r="G32" t="s">
        <v>258</v>
      </c>
      <c r="I32" t="s">
        <v>258</v>
      </c>
      <c r="J32">
        <v>1</v>
      </c>
      <c r="K32" t="s">
        <v>300</v>
      </c>
      <c r="L32" t="s">
        <v>258</v>
      </c>
      <c r="M32" t="s">
        <v>358</v>
      </c>
      <c r="N32" t="s">
        <v>258</v>
      </c>
      <c r="O32" t="s">
        <v>359</v>
      </c>
      <c r="P32" t="s">
        <v>303</v>
      </c>
      <c r="Q32" t="s">
        <v>303</v>
      </c>
      <c r="S32">
        <v>79</v>
      </c>
      <c r="T32">
        <v>10</v>
      </c>
      <c r="V32" s="111" t="s">
        <v>304</v>
      </c>
    </row>
    <row r="33" spans="1:22" x14ac:dyDescent="0.3">
      <c r="A33" s="17">
        <v>1956</v>
      </c>
      <c r="B33">
        <v>217</v>
      </c>
      <c r="C33" t="s">
        <v>132</v>
      </c>
      <c r="D33">
        <v>2</v>
      </c>
      <c r="E33" t="s">
        <v>29</v>
      </c>
      <c r="G33" t="s">
        <v>258</v>
      </c>
      <c r="I33" t="s">
        <v>258</v>
      </c>
      <c r="J33">
        <v>1</v>
      </c>
      <c r="K33" t="s">
        <v>300</v>
      </c>
      <c r="L33" t="s">
        <v>258</v>
      </c>
      <c r="M33" t="s">
        <v>360</v>
      </c>
      <c r="N33" t="s">
        <v>258</v>
      </c>
      <c r="O33" t="s">
        <v>361</v>
      </c>
      <c r="P33" t="s">
        <v>303</v>
      </c>
      <c r="Q33" t="s">
        <v>303</v>
      </c>
      <c r="S33">
        <v>76</v>
      </c>
      <c r="T33">
        <v>10</v>
      </c>
      <c r="V33" s="111" t="s">
        <v>304</v>
      </c>
    </row>
    <row r="34" spans="1:22" x14ac:dyDescent="0.3">
      <c r="A34" s="17">
        <v>1957</v>
      </c>
      <c r="B34">
        <v>218</v>
      </c>
      <c r="C34" t="s">
        <v>200</v>
      </c>
      <c r="D34">
        <v>2</v>
      </c>
      <c r="E34" t="s">
        <v>29</v>
      </c>
      <c r="G34" t="s">
        <v>258</v>
      </c>
      <c r="I34" t="s">
        <v>258</v>
      </c>
      <c r="J34">
        <v>1</v>
      </c>
      <c r="K34" t="s">
        <v>300</v>
      </c>
      <c r="L34" t="s">
        <v>258</v>
      </c>
      <c r="M34" t="s">
        <v>362</v>
      </c>
      <c r="N34" t="s">
        <v>258</v>
      </c>
      <c r="O34" t="s">
        <v>363</v>
      </c>
      <c r="P34" t="s">
        <v>303</v>
      </c>
      <c r="Q34" t="s">
        <v>303</v>
      </c>
      <c r="S34">
        <v>77</v>
      </c>
      <c r="T34">
        <v>10</v>
      </c>
      <c r="V34" s="111" t="s">
        <v>304</v>
      </c>
    </row>
    <row r="35" spans="1:22" x14ac:dyDescent="0.3">
      <c r="A35" s="17">
        <v>1959</v>
      </c>
      <c r="B35">
        <v>188</v>
      </c>
      <c r="C35" t="s">
        <v>364</v>
      </c>
      <c r="D35">
        <v>44</v>
      </c>
      <c r="E35" t="s">
        <v>27</v>
      </c>
      <c r="G35" t="s">
        <v>258</v>
      </c>
      <c r="I35" t="s">
        <v>258</v>
      </c>
      <c r="J35">
        <v>1</v>
      </c>
      <c r="K35" t="s">
        <v>300</v>
      </c>
      <c r="L35" t="s">
        <v>258</v>
      </c>
      <c r="M35" t="s">
        <v>365</v>
      </c>
      <c r="N35" t="s">
        <v>258</v>
      </c>
      <c r="O35" t="s">
        <v>366</v>
      </c>
      <c r="P35" t="s">
        <v>303</v>
      </c>
      <c r="Q35" t="s">
        <v>303</v>
      </c>
      <c r="S35">
        <v>16</v>
      </c>
      <c r="T35">
        <v>8</v>
      </c>
      <c r="V35" s="111" t="s">
        <v>304</v>
      </c>
    </row>
    <row r="36" spans="1:22" x14ac:dyDescent="0.3">
      <c r="A36" s="17">
        <v>1960</v>
      </c>
      <c r="B36">
        <v>249</v>
      </c>
      <c r="C36" t="s">
        <v>100</v>
      </c>
      <c r="D36">
        <v>3</v>
      </c>
      <c r="E36" t="s">
        <v>34</v>
      </c>
      <c r="G36" t="s">
        <v>258</v>
      </c>
      <c r="I36" t="s">
        <v>258</v>
      </c>
      <c r="J36">
        <v>1</v>
      </c>
      <c r="K36" t="s">
        <v>300</v>
      </c>
      <c r="L36" t="s">
        <v>258</v>
      </c>
      <c r="M36" t="s">
        <v>343</v>
      </c>
      <c r="N36" t="s">
        <v>258</v>
      </c>
      <c r="O36" t="s">
        <v>367</v>
      </c>
      <c r="P36" t="s">
        <v>303</v>
      </c>
      <c r="Q36" t="s">
        <v>303</v>
      </c>
      <c r="S36">
        <v>61</v>
      </c>
      <c r="T36">
        <v>11</v>
      </c>
      <c r="V36" s="111" t="s">
        <v>304</v>
      </c>
    </row>
    <row r="37" spans="1:22" x14ac:dyDescent="0.3">
      <c r="A37" s="17">
        <v>1961</v>
      </c>
      <c r="B37">
        <v>199</v>
      </c>
      <c r="C37" t="s">
        <v>368</v>
      </c>
      <c r="D37">
        <v>5</v>
      </c>
      <c r="E37" t="s">
        <v>35</v>
      </c>
      <c r="G37" t="s">
        <v>258</v>
      </c>
      <c r="I37" t="s">
        <v>258</v>
      </c>
      <c r="J37">
        <v>1</v>
      </c>
      <c r="K37" t="s">
        <v>300</v>
      </c>
      <c r="L37" t="s">
        <v>258</v>
      </c>
      <c r="M37" t="s">
        <v>369</v>
      </c>
      <c r="N37" t="s">
        <v>258</v>
      </c>
      <c r="O37" t="s">
        <v>370</v>
      </c>
      <c r="P37" t="s">
        <v>303</v>
      </c>
      <c r="Q37" t="s">
        <v>303</v>
      </c>
      <c r="S37">
        <v>23</v>
      </c>
      <c r="T37">
        <v>13</v>
      </c>
      <c r="V37" s="111" t="s">
        <v>304</v>
      </c>
    </row>
    <row r="38" spans="1:22" x14ac:dyDescent="0.3">
      <c r="A38" s="17">
        <v>1963</v>
      </c>
      <c r="B38">
        <v>213</v>
      </c>
      <c r="C38" t="s">
        <v>142</v>
      </c>
      <c r="D38">
        <v>16</v>
      </c>
      <c r="E38" t="s">
        <v>50</v>
      </c>
      <c r="G38" t="s">
        <v>258</v>
      </c>
      <c r="I38" t="s">
        <v>258</v>
      </c>
      <c r="J38">
        <v>1</v>
      </c>
      <c r="K38" t="s">
        <v>300</v>
      </c>
      <c r="L38" t="s">
        <v>258</v>
      </c>
      <c r="M38" t="s">
        <v>301</v>
      </c>
      <c r="N38" t="s">
        <v>258</v>
      </c>
      <c r="O38" t="s">
        <v>371</v>
      </c>
      <c r="P38" t="s">
        <v>303</v>
      </c>
      <c r="Q38" t="s">
        <v>303</v>
      </c>
      <c r="S38">
        <v>37</v>
      </c>
      <c r="T38">
        <v>20</v>
      </c>
      <c r="V38" s="111" t="s">
        <v>304</v>
      </c>
    </row>
    <row r="39" spans="1:22" x14ac:dyDescent="0.3">
      <c r="A39" s="17">
        <v>1964</v>
      </c>
      <c r="B39">
        <v>173</v>
      </c>
      <c r="C39" t="s">
        <v>115</v>
      </c>
      <c r="D39">
        <v>16</v>
      </c>
      <c r="E39" t="s">
        <v>50</v>
      </c>
      <c r="G39" t="s">
        <v>258</v>
      </c>
      <c r="I39" t="s">
        <v>258</v>
      </c>
      <c r="J39">
        <v>1</v>
      </c>
      <c r="K39" t="s">
        <v>300</v>
      </c>
      <c r="L39" t="s">
        <v>258</v>
      </c>
      <c r="M39" t="s">
        <v>322</v>
      </c>
      <c r="N39" t="s">
        <v>258</v>
      </c>
      <c r="O39" t="s">
        <v>372</v>
      </c>
      <c r="P39" t="s">
        <v>303</v>
      </c>
      <c r="Q39" t="s">
        <v>303</v>
      </c>
      <c r="S39">
        <v>7</v>
      </c>
      <c r="T39">
        <v>20</v>
      </c>
      <c r="V39" s="111" t="s">
        <v>304</v>
      </c>
    </row>
    <row r="40" spans="1:22" x14ac:dyDescent="0.3">
      <c r="A40" s="17">
        <v>1965</v>
      </c>
      <c r="B40">
        <v>191</v>
      </c>
      <c r="C40" t="s">
        <v>110</v>
      </c>
      <c r="D40">
        <v>6</v>
      </c>
      <c r="E40" t="s">
        <v>36</v>
      </c>
      <c r="G40" t="s">
        <v>258</v>
      </c>
      <c r="I40" t="s">
        <v>258</v>
      </c>
      <c r="J40">
        <v>1</v>
      </c>
      <c r="K40" t="s">
        <v>300</v>
      </c>
      <c r="L40" t="s">
        <v>258</v>
      </c>
      <c r="M40" t="s">
        <v>373</v>
      </c>
      <c r="N40" t="s">
        <v>258</v>
      </c>
      <c r="O40" t="s">
        <v>374</v>
      </c>
      <c r="P40" t="s">
        <v>303</v>
      </c>
      <c r="Q40" t="s">
        <v>303</v>
      </c>
      <c r="S40">
        <v>18</v>
      </c>
      <c r="T40">
        <v>14</v>
      </c>
      <c r="V40" s="111" t="s">
        <v>304</v>
      </c>
    </row>
    <row r="41" spans="1:22" x14ac:dyDescent="0.3">
      <c r="A41" s="17">
        <v>1966</v>
      </c>
      <c r="B41">
        <v>229</v>
      </c>
      <c r="C41" t="s">
        <v>102</v>
      </c>
      <c r="D41">
        <v>16</v>
      </c>
      <c r="E41" t="s">
        <v>50</v>
      </c>
      <c r="G41" t="s">
        <v>258</v>
      </c>
      <c r="I41" t="s">
        <v>258</v>
      </c>
      <c r="J41">
        <v>1</v>
      </c>
      <c r="K41" t="s">
        <v>300</v>
      </c>
      <c r="L41" t="s">
        <v>258</v>
      </c>
      <c r="M41" t="s">
        <v>326</v>
      </c>
      <c r="N41" t="s">
        <v>258</v>
      </c>
      <c r="O41" t="s">
        <v>375</v>
      </c>
      <c r="P41" t="s">
        <v>303</v>
      </c>
      <c r="Q41" t="s">
        <v>303</v>
      </c>
      <c r="S41">
        <v>134</v>
      </c>
      <c r="T41">
        <v>20</v>
      </c>
      <c r="V41" s="111" t="s">
        <v>304</v>
      </c>
    </row>
    <row r="42" spans="1:22" x14ac:dyDescent="0.3">
      <c r="A42" s="17">
        <v>1967</v>
      </c>
      <c r="B42">
        <v>173</v>
      </c>
      <c r="C42" t="s">
        <v>115</v>
      </c>
      <c r="D42">
        <v>16</v>
      </c>
      <c r="E42" t="s">
        <v>50</v>
      </c>
      <c r="G42" t="s">
        <v>258</v>
      </c>
      <c r="I42" t="s">
        <v>258</v>
      </c>
      <c r="J42">
        <v>1</v>
      </c>
      <c r="K42" t="s">
        <v>300</v>
      </c>
      <c r="L42" t="s">
        <v>258</v>
      </c>
      <c r="M42" t="s">
        <v>322</v>
      </c>
      <c r="N42" t="s">
        <v>258</v>
      </c>
      <c r="O42" t="s">
        <v>376</v>
      </c>
      <c r="P42" t="s">
        <v>303</v>
      </c>
      <c r="Q42" t="s">
        <v>303</v>
      </c>
      <c r="S42">
        <v>7</v>
      </c>
      <c r="T42">
        <v>20</v>
      </c>
      <c r="V42" s="111" t="s">
        <v>304</v>
      </c>
    </row>
    <row r="43" spans="1:22" x14ac:dyDescent="0.3">
      <c r="A43" s="17">
        <v>1968</v>
      </c>
      <c r="B43">
        <v>248</v>
      </c>
      <c r="C43" t="s">
        <v>104</v>
      </c>
      <c r="D43">
        <v>14</v>
      </c>
      <c r="E43" t="s">
        <v>43</v>
      </c>
      <c r="G43" t="s">
        <v>258</v>
      </c>
      <c r="I43" t="s">
        <v>258</v>
      </c>
      <c r="J43">
        <v>1</v>
      </c>
      <c r="K43" t="s">
        <v>300</v>
      </c>
      <c r="L43" t="s">
        <v>258</v>
      </c>
      <c r="M43" t="s">
        <v>377</v>
      </c>
      <c r="N43" t="s">
        <v>258</v>
      </c>
      <c r="O43" t="s">
        <v>378</v>
      </c>
      <c r="P43" t="s">
        <v>303</v>
      </c>
      <c r="Q43" t="s">
        <v>303</v>
      </c>
      <c r="S43">
        <v>184</v>
      </c>
      <c r="T43">
        <v>64</v>
      </c>
      <c r="V43" s="111" t="s">
        <v>304</v>
      </c>
    </row>
    <row r="44" spans="1:22" x14ac:dyDescent="0.3">
      <c r="A44" s="17">
        <v>1969</v>
      </c>
      <c r="B44">
        <v>236</v>
      </c>
      <c r="C44" t="s">
        <v>379</v>
      </c>
      <c r="E44" t="s">
        <v>38</v>
      </c>
      <c r="G44" t="s">
        <v>258</v>
      </c>
      <c r="I44" t="s">
        <v>258</v>
      </c>
      <c r="J44">
        <v>1</v>
      </c>
      <c r="K44" t="s">
        <v>300</v>
      </c>
      <c r="L44" t="s">
        <v>258</v>
      </c>
      <c r="M44" t="s">
        <v>380</v>
      </c>
      <c r="N44" t="s">
        <v>258</v>
      </c>
      <c r="O44" t="s">
        <v>381</v>
      </c>
      <c r="P44" t="s">
        <v>303</v>
      </c>
      <c r="Q44" t="s">
        <v>303</v>
      </c>
      <c r="S44">
        <v>252</v>
      </c>
      <c r="T44">
        <v>47</v>
      </c>
      <c r="V44" s="111" t="s">
        <v>304</v>
      </c>
    </row>
    <row r="45" spans="1:22" x14ac:dyDescent="0.3">
      <c r="A45" s="17">
        <v>1970</v>
      </c>
      <c r="B45">
        <v>201</v>
      </c>
      <c r="C45" t="s">
        <v>105</v>
      </c>
      <c r="D45">
        <v>5</v>
      </c>
      <c r="E45" t="s">
        <v>35</v>
      </c>
      <c r="G45" t="s">
        <v>258</v>
      </c>
      <c r="I45" t="s">
        <v>258</v>
      </c>
      <c r="J45">
        <v>1</v>
      </c>
      <c r="K45" t="s">
        <v>300</v>
      </c>
      <c r="L45" t="s">
        <v>258</v>
      </c>
      <c r="M45" t="s">
        <v>337</v>
      </c>
      <c r="N45" t="s">
        <v>258</v>
      </c>
      <c r="O45" t="s">
        <v>382</v>
      </c>
      <c r="P45" t="s">
        <v>303</v>
      </c>
      <c r="Q45" t="s">
        <v>303</v>
      </c>
      <c r="S45">
        <v>25</v>
      </c>
      <c r="T45">
        <v>13</v>
      </c>
      <c r="V45" s="111" t="s">
        <v>304</v>
      </c>
    </row>
    <row r="46" spans="1:22" x14ac:dyDescent="0.3">
      <c r="A46" s="17">
        <v>1972</v>
      </c>
      <c r="B46">
        <v>233</v>
      </c>
      <c r="C46" t="s">
        <v>274</v>
      </c>
      <c r="D46">
        <v>44</v>
      </c>
      <c r="E46" t="s">
        <v>27</v>
      </c>
      <c r="G46" t="s">
        <v>258</v>
      </c>
      <c r="I46" t="s">
        <v>258</v>
      </c>
      <c r="J46">
        <v>1</v>
      </c>
      <c r="K46" t="s">
        <v>300</v>
      </c>
      <c r="L46" t="s">
        <v>258</v>
      </c>
      <c r="M46" t="s">
        <v>383</v>
      </c>
      <c r="N46" t="s">
        <v>258</v>
      </c>
      <c r="O46" t="s">
        <v>384</v>
      </c>
      <c r="P46" t="s">
        <v>303</v>
      </c>
      <c r="Q46" t="s">
        <v>303</v>
      </c>
      <c r="S46">
        <v>45</v>
      </c>
      <c r="T46">
        <v>8</v>
      </c>
      <c r="V46" s="111" t="s">
        <v>304</v>
      </c>
    </row>
    <row r="47" spans="1:22" x14ac:dyDescent="0.3">
      <c r="A47" s="17">
        <v>1974</v>
      </c>
      <c r="B47">
        <v>248</v>
      </c>
      <c r="C47" t="s">
        <v>104</v>
      </c>
      <c r="D47">
        <v>14</v>
      </c>
      <c r="E47" t="s">
        <v>43</v>
      </c>
      <c r="G47" t="s">
        <v>258</v>
      </c>
      <c r="I47" t="s">
        <v>258</v>
      </c>
      <c r="J47">
        <v>1</v>
      </c>
      <c r="K47" t="s">
        <v>300</v>
      </c>
      <c r="L47" t="s">
        <v>258</v>
      </c>
      <c r="M47" t="s">
        <v>377</v>
      </c>
      <c r="N47" t="s">
        <v>258</v>
      </c>
      <c r="O47" t="s">
        <v>385</v>
      </c>
      <c r="P47" t="s">
        <v>303</v>
      </c>
      <c r="Q47" t="s">
        <v>303</v>
      </c>
      <c r="S47">
        <v>184</v>
      </c>
      <c r="T47">
        <v>64</v>
      </c>
      <c r="V47" s="111" t="s">
        <v>304</v>
      </c>
    </row>
    <row r="48" spans="1:22" x14ac:dyDescent="0.3">
      <c r="A48" s="17">
        <v>1976</v>
      </c>
      <c r="B48">
        <v>233</v>
      </c>
      <c r="C48" t="s">
        <v>274</v>
      </c>
      <c r="D48">
        <v>44</v>
      </c>
      <c r="E48" t="s">
        <v>27</v>
      </c>
      <c r="G48" t="s">
        <v>258</v>
      </c>
      <c r="I48" t="s">
        <v>258</v>
      </c>
      <c r="J48">
        <v>1</v>
      </c>
      <c r="K48" t="s">
        <v>300</v>
      </c>
      <c r="L48" t="s">
        <v>258</v>
      </c>
      <c r="M48" t="s">
        <v>383</v>
      </c>
      <c r="N48" t="s">
        <v>258</v>
      </c>
      <c r="O48" t="s">
        <v>386</v>
      </c>
      <c r="P48" t="s">
        <v>303</v>
      </c>
      <c r="Q48" t="s">
        <v>303</v>
      </c>
      <c r="S48">
        <v>45</v>
      </c>
      <c r="T48">
        <v>8</v>
      </c>
      <c r="V48" s="111" t="s">
        <v>304</v>
      </c>
    </row>
    <row r="49" spans="1:22" x14ac:dyDescent="0.3">
      <c r="A49" s="17">
        <v>1977</v>
      </c>
      <c r="B49">
        <v>232</v>
      </c>
      <c r="C49" t="s">
        <v>263</v>
      </c>
      <c r="D49">
        <v>44</v>
      </c>
      <c r="E49" t="s">
        <v>27</v>
      </c>
      <c r="G49" t="s">
        <v>258</v>
      </c>
      <c r="I49" t="s">
        <v>258</v>
      </c>
      <c r="J49">
        <v>1</v>
      </c>
      <c r="K49" t="s">
        <v>300</v>
      </c>
      <c r="L49" t="s">
        <v>258</v>
      </c>
      <c r="M49" t="s">
        <v>333</v>
      </c>
      <c r="N49" t="s">
        <v>258</v>
      </c>
      <c r="O49" t="s">
        <v>387</v>
      </c>
      <c r="P49" t="s">
        <v>303</v>
      </c>
      <c r="Q49" t="s">
        <v>303</v>
      </c>
      <c r="S49">
        <v>51</v>
      </c>
      <c r="T49">
        <v>8</v>
      </c>
      <c r="V49" s="111" t="s">
        <v>304</v>
      </c>
    </row>
    <row r="50" spans="1:22" x14ac:dyDescent="0.3">
      <c r="A50" s="17">
        <v>1979</v>
      </c>
      <c r="B50">
        <v>229</v>
      </c>
      <c r="C50" t="s">
        <v>102</v>
      </c>
      <c r="D50">
        <v>16</v>
      </c>
      <c r="E50" t="s">
        <v>50</v>
      </c>
      <c r="G50" t="s">
        <v>258</v>
      </c>
      <c r="I50" t="s">
        <v>258</v>
      </c>
      <c r="J50">
        <v>1</v>
      </c>
      <c r="K50" t="s">
        <v>300</v>
      </c>
      <c r="L50" t="s">
        <v>258</v>
      </c>
      <c r="M50" t="s">
        <v>326</v>
      </c>
      <c r="N50" t="s">
        <v>258</v>
      </c>
      <c r="O50" t="s">
        <v>388</v>
      </c>
      <c r="P50" t="s">
        <v>303</v>
      </c>
      <c r="Q50" t="s">
        <v>303</v>
      </c>
      <c r="S50">
        <v>134</v>
      </c>
      <c r="T50">
        <v>20</v>
      </c>
      <c r="V50" s="111" t="s">
        <v>304</v>
      </c>
    </row>
    <row r="51" spans="1:22" x14ac:dyDescent="0.3">
      <c r="A51" s="17">
        <v>1980</v>
      </c>
      <c r="B51">
        <v>233</v>
      </c>
      <c r="C51" t="s">
        <v>274</v>
      </c>
      <c r="D51">
        <v>44</v>
      </c>
      <c r="E51" t="s">
        <v>27</v>
      </c>
      <c r="G51" t="s">
        <v>258</v>
      </c>
      <c r="I51" t="s">
        <v>258</v>
      </c>
      <c r="J51">
        <v>1</v>
      </c>
      <c r="K51" t="s">
        <v>300</v>
      </c>
      <c r="L51" t="s">
        <v>258</v>
      </c>
      <c r="M51" t="s">
        <v>383</v>
      </c>
      <c r="N51" t="s">
        <v>258</v>
      </c>
      <c r="O51" t="s">
        <v>389</v>
      </c>
      <c r="P51" t="s">
        <v>303</v>
      </c>
      <c r="Q51" t="s">
        <v>303</v>
      </c>
      <c r="S51">
        <v>45</v>
      </c>
      <c r="T51">
        <v>8</v>
      </c>
      <c r="V51" s="111" t="s">
        <v>304</v>
      </c>
    </row>
    <row r="52" spans="1:22" x14ac:dyDescent="0.3">
      <c r="A52" s="17">
        <v>1981</v>
      </c>
      <c r="B52">
        <v>249</v>
      </c>
      <c r="C52" t="s">
        <v>100</v>
      </c>
      <c r="D52">
        <v>14</v>
      </c>
      <c r="E52" t="s">
        <v>43</v>
      </c>
      <c r="G52" t="s">
        <v>258</v>
      </c>
      <c r="I52" t="s">
        <v>258</v>
      </c>
      <c r="J52">
        <v>1</v>
      </c>
      <c r="K52" t="s">
        <v>300</v>
      </c>
      <c r="L52" t="s">
        <v>258</v>
      </c>
      <c r="M52" t="s">
        <v>311</v>
      </c>
      <c r="N52" t="s">
        <v>258</v>
      </c>
      <c r="O52" t="s">
        <v>390</v>
      </c>
      <c r="P52" t="s">
        <v>303</v>
      </c>
      <c r="Q52" t="s">
        <v>303</v>
      </c>
      <c r="S52">
        <v>61</v>
      </c>
      <c r="T52">
        <v>64</v>
      </c>
      <c r="V52" s="111" t="s">
        <v>304</v>
      </c>
    </row>
    <row r="53" spans="1:22" x14ac:dyDescent="0.3">
      <c r="A53" s="17">
        <v>1987</v>
      </c>
      <c r="B53">
        <v>221</v>
      </c>
      <c r="C53" t="s">
        <v>353</v>
      </c>
      <c r="D53">
        <v>41</v>
      </c>
      <c r="E53" t="s">
        <v>346</v>
      </c>
      <c r="G53" t="s">
        <v>258</v>
      </c>
      <c r="I53" t="s">
        <v>258</v>
      </c>
      <c r="J53">
        <v>1</v>
      </c>
      <c r="K53" t="s">
        <v>300</v>
      </c>
      <c r="L53" t="s">
        <v>258</v>
      </c>
      <c r="M53" t="s">
        <v>354</v>
      </c>
      <c r="N53" t="s">
        <v>258</v>
      </c>
      <c r="O53" t="s">
        <v>391</v>
      </c>
      <c r="P53" t="s">
        <v>303</v>
      </c>
      <c r="Q53" t="s">
        <v>303</v>
      </c>
      <c r="S53">
        <v>38</v>
      </c>
      <c r="T53">
        <v>5</v>
      </c>
      <c r="V53" s="111" t="s">
        <v>304</v>
      </c>
    </row>
    <row r="54" spans="1:22" x14ac:dyDescent="0.3">
      <c r="A54" s="17">
        <v>1988</v>
      </c>
      <c r="B54">
        <v>248</v>
      </c>
      <c r="C54" t="s">
        <v>104</v>
      </c>
      <c r="E54" t="s">
        <v>48</v>
      </c>
      <c r="G54" t="s">
        <v>258</v>
      </c>
      <c r="I54" t="s">
        <v>258</v>
      </c>
      <c r="J54">
        <v>1</v>
      </c>
      <c r="K54" t="s">
        <v>300</v>
      </c>
      <c r="L54" t="s">
        <v>258</v>
      </c>
      <c r="M54" t="s">
        <v>392</v>
      </c>
      <c r="N54" t="s">
        <v>258</v>
      </c>
      <c r="O54" t="s">
        <v>393</v>
      </c>
      <c r="P54" t="s">
        <v>303</v>
      </c>
      <c r="Q54" t="s">
        <v>303</v>
      </c>
      <c r="S54">
        <v>184</v>
      </c>
      <c r="T54">
        <v>135</v>
      </c>
      <c r="V54" s="111" t="s">
        <v>304</v>
      </c>
    </row>
    <row r="55" spans="1:22" x14ac:dyDescent="0.3">
      <c r="A55" s="17">
        <v>1993</v>
      </c>
      <c r="B55">
        <v>213</v>
      </c>
      <c r="C55" t="s">
        <v>142</v>
      </c>
      <c r="D55">
        <v>16</v>
      </c>
      <c r="E55" t="s">
        <v>50</v>
      </c>
      <c r="G55" t="s">
        <v>258</v>
      </c>
      <c r="I55" t="s">
        <v>258</v>
      </c>
      <c r="J55">
        <v>1</v>
      </c>
      <c r="K55" t="s">
        <v>300</v>
      </c>
      <c r="L55" t="s">
        <v>258</v>
      </c>
      <c r="M55" t="s">
        <v>301</v>
      </c>
      <c r="N55" t="s">
        <v>258</v>
      </c>
      <c r="O55" t="s">
        <v>394</v>
      </c>
      <c r="P55" t="s">
        <v>303</v>
      </c>
      <c r="Q55" t="s">
        <v>303</v>
      </c>
      <c r="S55">
        <v>37</v>
      </c>
      <c r="T55">
        <v>20</v>
      </c>
      <c r="V55" s="111" t="s">
        <v>304</v>
      </c>
    </row>
    <row r="56" spans="1:22" x14ac:dyDescent="0.3">
      <c r="A56" s="17">
        <v>1994</v>
      </c>
      <c r="B56">
        <v>248</v>
      </c>
      <c r="C56" t="s">
        <v>104</v>
      </c>
      <c r="D56">
        <v>3</v>
      </c>
      <c r="E56" t="s">
        <v>34</v>
      </c>
      <c r="G56" t="s">
        <v>258</v>
      </c>
      <c r="I56" t="s">
        <v>258</v>
      </c>
      <c r="J56">
        <v>1</v>
      </c>
      <c r="K56" t="s">
        <v>300</v>
      </c>
      <c r="L56" t="s">
        <v>258</v>
      </c>
      <c r="M56" t="s">
        <v>324</v>
      </c>
      <c r="N56" t="s">
        <v>258</v>
      </c>
      <c r="O56" t="s">
        <v>395</v>
      </c>
      <c r="P56" t="s">
        <v>303</v>
      </c>
      <c r="Q56" t="s">
        <v>303</v>
      </c>
      <c r="S56">
        <v>184</v>
      </c>
      <c r="T56">
        <v>11</v>
      </c>
      <c r="V56" s="111" t="s">
        <v>304</v>
      </c>
    </row>
    <row r="57" spans="1:22" x14ac:dyDescent="0.3">
      <c r="A57" s="17">
        <v>1997</v>
      </c>
      <c r="B57">
        <v>248</v>
      </c>
      <c r="C57" t="s">
        <v>104</v>
      </c>
      <c r="D57">
        <v>14</v>
      </c>
      <c r="E57" t="s">
        <v>43</v>
      </c>
      <c r="G57" t="s">
        <v>258</v>
      </c>
      <c r="I57" t="s">
        <v>258</v>
      </c>
      <c r="J57">
        <v>1</v>
      </c>
      <c r="K57" t="s">
        <v>300</v>
      </c>
      <c r="L57" t="s">
        <v>258</v>
      </c>
      <c r="M57" t="s">
        <v>377</v>
      </c>
      <c r="N57" t="s">
        <v>258</v>
      </c>
      <c r="O57" t="s">
        <v>396</v>
      </c>
      <c r="P57" t="s">
        <v>303</v>
      </c>
      <c r="Q57" t="s">
        <v>303</v>
      </c>
      <c r="S57">
        <v>184</v>
      </c>
      <c r="T57">
        <v>64</v>
      </c>
      <c r="V57" s="111" t="s">
        <v>304</v>
      </c>
    </row>
    <row r="58" spans="1:22" x14ac:dyDescent="0.3">
      <c r="A58" s="17">
        <v>1998</v>
      </c>
      <c r="B58">
        <v>248</v>
      </c>
      <c r="C58" t="s">
        <v>104</v>
      </c>
      <c r="D58">
        <v>14</v>
      </c>
      <c r="E58" t="s">
        <v>43</v>
      </c>
      <c r="G58" t="s">
        <v>258</v>
      </c>
      <c r="I58" t="s">
        <v>258</v>
      </c>
      <c r="J58">
        <v>1</v>
      </c>
      <c r="K58" t="s">
        <v>300</v>
      </c>
      <c r="L58" t="s">
        <v>258</v>
      </c>
      <c r="M58" t="s">
        <v>377</v>
      </c>
      <c r="N58" t="s">
        <v>258</v>
      </c>
      <c r="O58" t="s">
        <v>397</v>
      </c>
      <c r="P58" t="s">
        <v>303</v>
      </c>
      <c r="Q58" t="s">
        <v>303</v>
      </c>
      <c r="S58">
        <v>184</v>
      </c>
      <c r="T58">
        <v>64</v>
      </c>
      <c r="V58" s="111" t="s">
        <v>304</v>
      </c>
    </row>
    <row r="59" spans="1:22" x14ac:dyDescent="0.3">
      <c r="A59" s="17">
        <v>2000</v>
      </c>
      <c r="B59">
        <v>208</v>
      </c>
      <c r="C59" t="s">
        <v>177</v>
      </c>
      <c r="D59">
        <v>5</v>
      </c>
      <c r="E59" t="s">
        <v>35</v>
      </c>
      <c r="G59" t="s">
        <v>258</v>
      </c>
      <c r="I59" t="s">
        <v>258</v>
      </c>
      <c r="J59">
        <v>1</v>
      </c>
      <c r="K59" t="s">
        <v>300</v>
      </c>
      <c r="L59" t="s">
        <v>258</v>
      </c>
      <c r="M59" t="s">
        <v>398</v>
      </c>
      <c r="N59" t="s">
        <v>258</v>
      </c>
      <c r="O59" t="s">
        <v>399</v>
      </c>
      <c r="P59" t="s">
        <v>303</v>
      </c>
      <c r="Q59" t="s">
        <v>303</v>
      </c>
      <c r="S59">
        <v>33</v>
      </c>
      <c r="T59">
        <v>13</v>
      </c>
      <c r="V59" s="111" t="s">
        <v>304</v>
      </c>
    </row>
    <row r="60" spans="1:22" x14ac:dyDescent="0.3">
      <c r="A60" s="17">
        <v>2001</v>
      </c>
      <c r="B60">
        <v>162</v>
      </c>
      <c r="C60" t="s">
        <v>147</v>
      </c>
      <c r="D60">
        <v>42</v>
      </c>
      <c r="E60" t="s">
        <v>26</v>
      </c>
      <c r="G60" t="s">
        <v>258</v>
      </c>
      <c r="I60" t="s">
        <v>258</v>
      </c>
      <c r="J60">
        <v>1</v>
      </c>
      <c r="K60" t="s">
        <v>300</v>
      </c>
      <c r="L60" t="s">
        <v>258</v>
      </c>
      <c r="M60" t="s">
        <v>400</v>
      </c>
      <c r="N60" t="s">
        <v>258</v>
      </c>
      <c r="O60" t="s">
        <v>401</v>
      </c>
      <c r="P60" t="s">
        <v>303</v>
      </c>
      <c r="Q60" t="s">
        <v>303</v>
      </c>
      <c r="S60">
        <v>1</v>
      </c>
      <c r="T60">
        <v>6</v>
      </c>
      <c r="V60" s="111" t="s">
        <v>304</v>
      </c>
    </row>
    <row r="61" spans="1:22" x14ac:dyDescent="0.3">
      <c r="A61" s="17">
        <v>2002</v>
      </c>
      <c r="B61">
        <v>208</v>
      </c>
      <c r="C61" t="s">
        <v>177</v>
      </c>
      <c r="D61">
        <v>5</v>
      </c>
      <c r="E61" t="s">
        <v>35</v>
      </c>
      <c r="G61" t="s">
        <v>258</v>
      </c>
      <c r="I61" t="s">
        <v>258</v>
      </c>
      <c r="J61">
        <v>1</v>
      </c>
      <c r="K61" t="s">
        <v>300</v>
      </c>
      <c r="L61" t="s">
        <v>258</v>
      </c>
      <c r="M61" t="s">
        <v>398</v>
      </c>
      <c r="N61" t="s">
        <v>258</v>
      </c>
      <c r="O61" t="s">
        <v>402</v>
      </c>
      <c r="P61" t="s">
        <v>303</v>
      </c>
      <c r="Q61" t="s">
        <v>303</v>
      </c>
      <c r="S61">
        <v>33</v>
      </c>
      <c r="T61">
        <v>13</v>
      </c>
      <c r="V61" s="111" t="s">
        <v>304</v>
      </c>
    </row>
    <row r="62" spans="1:22" x14ac:dyDescent="0.3">
      <c r="A62" s="17">
        <v>2003</v>
      </c>
      <c r="B62">
        <v>216</v>
      </c>
      <c r="C62" t="s">
        <v>126</v>
      </c>
      <c r="D62">
        <v>2</v>
      </c>
      <c r="E62" t="s">
        <v>29</v>
      </c>
      <c r="G62" t="s">
        <v>258</v>
      </c>
      <c r="I62" t="s">
        <v>258</v>
      </c>
      <c r="J62">
        <v>1</v>
      </c>
      <c r="K62" t="s">
        <v>300</v>
      </c>
      <c r="L62" t="s">
        <v>258</v>
      </c>
      <c r="M62" t="s">
        <v>340</v>
      </c>
      <c r="N62" t="s">
        <v>258</v>
      </c>
      <c r="O62" t="s">
        <v>403</v>
      </c>
      <c r="P62" t="s">
        <v>303</v>
      </c>
      <c r="Q62" t="s">
        <v>303</v>
      </c>
      <c r="S62">
        <v>75</v>
      </c>
      <c r="T62">
        <v>10</v>
      </c>
      <c r="V62" s="111" t="s">
        <v>304</v>
      </c>
    </row>
    <row r="63" spans="1:22" x14ac:dyDescent="0.3">
      <c r="A63" s="17">
        <v>2004</v>
      </c>
      <c r="B63">
        <v>216</v>
      </c>
      <c r="C63" t="s">
        <v>126</v>
      </c>
      <c r="D63">
        <v>2</v>
      </c>
      <c r="E63" t="s">
        <v>29</v>
      </c>
      <c r="G63" t="s">
        <v>258</v>
      </c>
      <c r="I63" t="s">
        <v>258</v>
      </c>
      <c r="J63">
        <v>1</v>
      </c>
      <c r="K63" t="s">
        <v>300</v>
      </c>
      <c r="L63" t="s">
        <v>258</v>
      </c>
      <c r="M63" t="s">
        <v>340</v>
      </c>
      <c r="N63" t="s">
        <v>258</v>
      </c>
      <c r="O63" t="s">
        <v>404</v>
      </c>
      <c r="P63" t="s">
        <v>303</v>
      </c>
      <c r="Q63" t="s">
        <v>303</v>
      </c>
      <c r="S63">
        <v>75</v>
      </c>
      <c r="T63">
        <v>10</v>
      </c>
      <c r="V63" s="111" t="s">
        <v>304</v>
      </c>
    </row>
    <row r="64" spans="1:22" x14ac:dyDescent="0.3">
      <c r="A64" s="17">
        <v>2005</v>
      </c>
      <c r="B64">
        <v>173</v>
      </c>
      <c r="C64" t="s">
        <v>115</v>
      </c>
      <c r="D64">
        <v>16</v>
      </c>
      <c r="E64" t="s">
        <v>50</v>
      </c>
      <c r="G64" t="s">
        <v>258</v>
      </c>
      <c r="I64" t="s">
        <v>258</v>
      </c>
      <c r="J64">
        <v>1</v>
      </c>
      <c r="K64" t="s">
        <v>300</v>
      </c>
      <c r="L64" t="s">
        <v>258</v>
      </c>
      <c r="M64" t="s">
        <v>322</v>
      </c>
      <c r="N64" t="s">
        <v>258</v>
      </c>
      <c r="O64" t="s">
        <v>405</v>
      </c>
      <c r="P64" t="s">
        <v>303</v>
      </c>
      <c r="Q64" t="s">
        <v>303</v>
      </c>
      <c r="S64">
        <v>7</v>
      </c>
      <c r="T64">
        <v>20</v>
      </c>
      <c r="V64" s="111" t="s">
        <v>304</v>
      </c>
    </row>
    <row r="65" spans="1:22" x14ac:dyDescent="0.3">
      <c r="A65" s="17">
        <v>2006</v>
      </c>
      <c r="B65">
        <v>221</v>
      </c>
      <c r="C65" t="s">
        <v>353</v>
      </c>
      <c r="E65" t="s">
        <v>48</v>
      </c>
      <c r="G65" t="s">
        <v>258</v>
      </c>
      <c r="I65" t="s">
        <v>258</v>
      </c>
      <c r="J65">
        <v>1</v>
      </c>
      <c r="K65" t="s">
        <v>300</v>
      </c>
      <c r="L65" t="s">
        <v>258</v>
      </c>
      <c r="M65" t="s">
        <v>406</v>
      </c>
      <c r="N65" t="s">
        <v>258</v>
      </c>
      <c r="O65" t="s">
        <v>407</v>
      </c>
      <c r="P65" t="s">
        <v>303</v>
      </c>
      <c r="Q65" t="s">
        <v>303</v>
      </c>
      <c r="S65">
        <v>38</v>
      </c>
      <c r="T65">
        <v>135</v>
      </c>
      <c r="V65" s="111" t="s">
        <v>304</v>
      </c>
    </row>
    <row r="66" spans="1:22" x14ac:dyDescent="0.3">
      <c r="A66" s="17">
        <v>2007</v>
      </c>
      <c r="B66">
        <v>233</v>
      </c>
      <c r="C66" t="s">
        <v>274</v>
      </c>
      <c r="D66">
        <v>44</v>
      </c>
      <c r="E66" t="s">
        <v>27</v>
      </c>
      <c r="G66" t="s">
        <v>258</v>
      </c>
      <c r="I66" t="s">
        <v>258</v>
      </c>
      <c r="J66">
        <v>1</v>
      </c>
      <c r="K66" t="s">
        <v>300</v>
      </c>
      <c r="L66" t="s">
        <v>258</v>
      </c>
      <c r="M66" t="s">
        <v>383</v>
      </c>
      <c r="N66" t="s">
        <v>258</v>
      </c>
      <c r="O66" t="s">
        <v>408</v>
      </c>
      <c r="P66" t="s">
        <v>303</v>
      </c>
      <c r="Q66" t="s">
        <v>303</v>
      </c>
      <c r="S66">
        <v>45</v>
      </c>
      <c r="T66">
        <v>8</v>
      </c>
      <c r="V66" s="111" t="s">
        <v>304</v>
      </c>
    </row>
    <row r="67" spans="1:22" x14ac:dyDescent="0.3">
      <c r="A67" s="17">
        <v>2009</v>
      </c>
      <c r="B67">
        <v>232</v>
      </c>
      <c r="C67" t="s">
        <v>263</v>
      </c>
      <c r="D67">
        <v>44</v>
      </c>
      <c r="E67" t="s">
        <v>27</v>
      </c>
      <c r="G67" t="s">
        <v>258</v>
      </c>
      <c r="I67" t="s">
        <v>258</v>
      </c>
      <c r="J67">
        <v>1</v>
      </c>
      <c r="K67" t="s">
        <v>300</v>
      </c>
      <c r="L67" t="s">
        <v>258</v>
      </c>
      <c r="M67" t="s">
        <v>333</v>
      </c>
      <c r="N67" t="s">
        <v>258</v>
      </c>
      <c r="O67" t="s">
        <v>409</v>
      </c>
      <c r="P67" t="s">
        <v>303</v>
      </c>
      <c r="Q67" t="s">
        <v>303</v>
      </c>
      <c r="S67">
        <v>51</v>
      </c>
      <c r="T67">
        <v>8</v>
      </c>
      <c r="V67" s="111" t="s">
        <v>304</v>
      </c>
    </row>
    <row r="68" spans="1:22" x14ac:dyDescent="0.3">
      <c r="A68" s="17">
        <v>2010</v>
      </c>
      <c r="B68">
        <v>232</v>
      </c>
      <c r="C68" t="s">
        <v>263</v>
      </c>
      <c r="D68">
        <v>44</v>
      </c>
      <c r="E68" t="s">
        <v>27</v>
      </c>
      <c r="G68" t="s">
        <v>258</v>
      </c>
      <c r="I68" t="s">
        <v>258</v>
      </c>
      <c r="J68">
        <v>1</v>
      </c>
      <c r="K68" t="s">
        <v>300</v>
      </c>
      <c r="L68" t="s">
        <v>258</v>
      </c>
      <c r="M68" t="s">
        <v>333</v>
      </c>
      <c r="N68" t="s">
        <v>258</v>
      </c>
      <c r="O68" t="s">
        <v>410</v>
      </c>
      <c r="P68" t="s">
        <v>303</v>
      </c>
      <c r="Q68" t="s">
        <v>303</v>
      </c>
      <c r="S68">
        <v>51</v>
      </c>
      <c r="T68">
        <v>8</v>
      </c>
      <c r="V68" s="111" t="s">
        <v>304</v>
      </c>
    </row>
    <row r="69" spans="1:22" x14ac:dyDescent="0.3">
      <c r="A69" s="17">
        <v>2013</v>
      </c>
      <c r="B69">
        <v>213</v>
      </c>
      <c r="C69" t="s">
        <v>142</v>
      </c>
      <c r="D69">
        <v>16</v>
      </c>
      <c r="E69" t="s">
        <v>50</v>
      </c>
      <c r="G69" t="s">
        <v>258</v>
      </c>
      <c r="I69" t="s">
        <v>258</v>
      </c>
      <c r="J69">
        <v>1</v>
      </c>
      <c r="K69" t="s">
        <v>300</v>
      </c>
      <c r="L69" t="s">
        <v>258</v>
      </c>
      <c r="M69" t="s">
        <v>301</v>
      </c>
      <c r="N69" t="s">
        <v>258</v>
      </c>
      <c r="O69" t="s">
        <v>411</v>
      </c>
      <c r="P69" t="s">
        <v>303</v>
      </c>
      <c r="Q69" t="s">
        <v>303</v>
      </c>
      <c r="S69">
        <v>37</v>
      </c>
      <c r="T69">
        <v>20</v>
      </c>
      <c r="V69" s="111" t="s">
        <v>304</v>
      </c>
    </row>
    <row r="70" spans="1:22" x14ac:dyDescent="0.3">
      <c r="A70" s="17">
        <v>2014</v>
      </c>
      <c r="B70">
        <v>229</v>
      </c>
      <c r="C70" t="s">
        <v>102</v>
      </c>
      <c r="D70">
        <v>16</v>
      </c>
      <c r="E70" t="s">
        <v>50</v>
      </c>
      <c r="G70" t="s">
        <v>258</v>
      </c>
      <c r="I70" t="s">
        <v>258</v>
      </c>
      <c r="J70">
        <v>1</v>
      </c>
      <c r="K70" t="s">
        <v>300</v>
      </c>
      <c r="L70" t="s">
        <v>258</v>
      </c>
      <c r="M70" t="s">
        <v>326</v>
      </c>
      <c r="N70" t="s">
        <v>258</v>
      </c>
      <c r="O70" t="s">
        <v>412</v>
      </c>
      <c r="P70" t="s">
        <v>303</v>
      </c>
      <c r="Q70" t="s">
        <v>303</v>
      </c>
      <c r="S70">
        <v>134</v>
      </c>
      <c r="T70">
        <v>20</v>
      </c>
      <c r="V70" s="111" t="s">
        <v>304</v>
      </c>
    </row>
    <row r="71" spans="1:22" x14ac:dyDescent="0.3">
      <c r="A71" s="17">
        <v>2016</v>
      </c>
      <c r="B71">
        <v>231</v>
      </c>
      <c r="C71" t="s">
        <v>305</v>
      </c>
      <c r="D71">
        <v>44</v>
      </c>
      <c r="E71" t="s">
        <v>27</v>
      </c>
      <c r="G71" t="s">
        <v>258</v>
      </c>
      <c r="I71" t="s">
        <v>258</v>
      </c>
      <c r="J71">
        <v>1</v>
      </c>
      <c r="K71" t="s">
        <v>300</v>
      </c>
      <c r="L71" t="s">
        <v>258</v>
      </c>
      <c r="M71" t="s">
        <v>306</v>
      </c>
      <c r="N71" t="s">
        <v>258</v>
      </c>
      <c r="O71" t="s">
        <v>413</v>
      </c>
      <c r="P71" t="s">
        <v>303</v>
      </c>
      <c r="Q71" t="s">
        <v>303</v>
      </c>
      <c r="S71">
        <v>49</v>
      </c>
      <c r="T71">
        <v>8</v>
      </c>
      <c r="V71" s="111" t="s">
        <v>304</v>
      </c>
    </row>
    <row r="72" spans="1:22" x14ac:dyDescent="0.3">
      <c r="A72" s="17">
        <v>2017</v>
      </c>
      <c r="B72">
        <v>218</v>
      </c>
      <c r="C72" t="s">
        <v>200</v>
      </c>
      <c r="D72">
        <v>2</v>
      </c>
      <c r="E72" t="s">
        <v>29</v>
      </c>
      <c r="G72" t="s">
        <v>258</v>
      </c>
      <c r="I72" t="s">
        <v>258</v>
      </c>
      <c r="J72">
        <v>1</v>
      </c>
      <c r="K72" t="s">
        <v>300</v>
      </c>
      <c r="L72" t="s">
        <v>258</v>
      </c>
      <c r="M72" t="s">
        <v>362</v>
      </c>
      <c r="N72" t="s">
        <v>258</v>
      </c>
      <c r="O72" t="s">
        <v>414</v>
      </c>
      <c r="P72" t="s">
        <v>303</v>
      </c>
      <c r="Q72" t="s">
        <v>303</v>
      </c>
      <c r="S72">
        <v>77</v>
      </c>
      <c r="T72">
        <v>10</v>
      </c>
      <c r="V72" s="111" t="s">
        <v>304</v>
      </c>
    </row>
    <row r="73" spans="1:22" x14ac:dyDescent="0.3">
      <c r="A73" s="17">
        <v>2018</v>
      </c>
      <c r="B73">
        <v>231</v>
      </c>
      <c r="C73" t="s">
        <v>305</v>
      </c>
      <c r="D73">
        <v>44</v>
      </c>
      <c r="E73" t="s">
        <v>27</v>
      </c>
      <c r="G73" t="s">
        <v>258</v>
      </c>
      <c r="I73" t="s">
        <v>258</v>
      </c>
      <c r="J73">
        <v>1</v>
      </c>
      <c r="K73" t="s">
        <v>300</v>
      </c>
      <c r="L73" t="s">
        <v>258</v>
      </c>
      <c r="M73" t="s">
        <v>306</v>
      </c>
      <c r="N73" t="s">
        <v>258</v>
      </c>
      <c r="O73" t="s">
        <v>415</v>
      </c>
      <c r="P73" t="s">
        <v>303</v>
      </c>
      <c r="Q73" t="s">
        <v>303</v>
      </c>
      <c r="S73">
        <v>49</v>
      </c>
      <c r="T73">
        <v>8</v>
      </c>
      <c r="V73" s="111" t="s">
        <v>304</v>
      </c>
    </row>
    <row r="74" spans="1:22" x14ac:dyDescent="0.3">
      <c r="A74" s="17">
        <v>2019</v>
      </c>
      <c r="B74">
        <v>232</v>
      </c>
      <c r="C74" t="s">
        <v>263</v>
      </c>
      <c r="D74">
        <v>44</v>
      </c>
      <c r="E74" t="s">
        <v>27</v>
      </c>
      <c r="G74" t="s">
        <v>258</v>
      </c>
      <c r="I74" t="s">
        <v>258</v>
      </c>
      <c r="J74">
        <v>1</v>
      </c>
      <c r="K74" t="s">
        <v>300</v>
      </c>
      <c r="L74" t="s">
        <v>258</v>
      </c>
      <c r="M74" t="s">
        <v>333</v>
      </c>
      <c r="N74" t="s">
        <v>258</v>
      </c>
      <c r="O74" t="s">
        <v>416</v>
      </c>
      <c r="P74" t="s">
        <v>303</v>
      </c>
      <c r="Q74" t="s">
        <v>303</v>
      </c>
      <c r="S74">
        <v>51</v>
      </c>
      <c r="T74">
        <v>8</v>
      </c>
      <c r="V74" s="111" t="s">
        <v>304</v>
      </c>
    </row>
    <row r="75" spans="1:22" x14ac:dyDescent="0.3">
      <c r="A75" s="17">
        <v>2020</v>
      </c>
      <c r="B75">
        <v>231</v>
      </c>
      <c r="C75" t="s">
        <v>305</v>
      </c>
      <c r="D75">
        <v>44</v>
      </c>
      <c r="E75" t="s">
        <v>27</v>
      </c>
      <c r="G75" t="s">
        <v>258</v>
      </c>
      <c r="I75" t="s">
        <v>258</v>
      </c>
      <c r="J75">
        <v>1</v>
      </c>
      <c r="K75" t="s">
        <v>300</v>
      </c>
      <c r="L75" t="s">
        <v>258</v>
      </c>
      <c r="M75" t="s">
        <v>306</v>
      </c>
      <c r="N75" t="s">
        <v>258</v>
      </c>
      <c r="O75" t="s">
        <v>417</v>
      </c>
      <c r="P75" t="s">
        <v>303</v>
      </c>
      <c r="Q75" t="s">
        <v>303</v>
      </c>
      <c r="S75">
        <v>49</v>
      </c>
      <c r="T75">
        <v>8</v>
      </c>
      <c r="V75" s="111" t="s">
        <v>304</v>
      </c>
    </row>
    <row r="76" spans="1:22" x14ac:dyDescent="0.3">
      <c r="A76" s="17">
        <v>1802</v>
      </c>
      <c r="B76">
        <v>220</v>
      </c>
      <c r="C76" t="s">
        <v>418</v>
      </c>
      <c r="D76">
        <v>41</v>
      </c>
      <c r="E76" t="s">
        <v>346</v>
      </c>
      <c r="G76" t="s">
        <v>258</v>
      </c>
      <c r="I76" t="s">
        <v>258</v>
      </c>
      <c r="J76">
        <v>1</v>
      </c>
      <c r="K76" t="s">
        <v>300</v>
      </c>
      <c r="L76" t="s">
        <v>258</v>
      </c>
      <c r="M76" t="s">
        <v>419</v>
      </c>
      <c r="N76" t="s">
        <v>258</v>
      </c>
      <c r="O76" t="s">
        <v>420</v>
      </c>
      <c r="P76" t="s">
        <v>303</v>
      </c>
      <c r="Q76" t="s">
        <v>303</v>
      </c>
      <c r="S76">
        <v>501</v>
      </c>
      <c r="T76">
        <v>5</v>
      </c>
      <c r="V76" s="111" t="s">
        <v>304</v>
      </c>
    </row>
    <row r="77" spans="1:22" x14ac:dyDescent="0.3">
      <c r="A77" s="17">
        <v>2021</v>
      </c>
      <c r="B77">
        <v>232</v>
      </c>
      <c r="C77" t="s">
        <v>263</v>
      </c>
      <c r="D77">
        <v>44</v>
      </c>
      <c r="E77" t="s">
        <v>27</v>
      </c>
      <c r="G77" t="s">
        <v>258</v>
      </c>
      <c r="I77" t="s">
        <v>258</v>
      </c>
      <c r="J77">
        <v>1</v>
      </c>
      <c r="K77" t="s">
        <v>300</v>
      </c>
      <c r="L77" t="s">
        <v>258</v>
      </c>
      <c r="M77" t="s">
        <v>333</v>
      </c>
      <c r="N77" t="s">
        <v>258</v>
      </c>
      <c r="O77" t="s">
        <v>421</v>
      </c>
      <c r="P77" t="s">
        <v>303</v>
      </c>
      <c r="Q77" t="s">
        <v>303</v>
      </c>
      <c r="S77">
        <v>51</v>
      </c>
      <c r="T77">
        <v>8</v>
      </c>
      <c r="V77" s="111" t="s">
        <v>304</v>
      </c>
    </row>
    <row r="78" spans="1:22" x14ac:dyDescent="0.3">
      <c r="A78" s="17">
        <v>2023</v>
      </c>
      <c r="B78">
        <v>249</v>
      </c>
      <c r="C78" t="s">
        <v>100</v>
      </c>
      <c r="D78">
        <v>3</v>
      </c>
      <c r="E78" t="s">
        <v>34</v>
      </c>
      <c r="G78" t="s">
        <v>258</v>
      </c>
      <c r="I78" t="s">
        <v>258</v>
      </c>
      <c r="J78">
        <v>1</v>
      </c>
      <c r="K78" t="s">
        <v>300</v>
      </c>
      <c r="L78" t="s">
        <v>258</v>
      </c>
      <c r="M78" t="s">
        <v>343</v>
      </c>
      <c r="N78" t="s">
        <v>258</v>
      </c>
      <c r="O78" t="s">
        <v>422</v>
      </c>
      <c r="P78" t="s">
        <v>303</v>
      </c>
      <c r="Q78" t="s">
        <v>303</v>
      </c>
      <c r="S78">
        <v>61</v>
      </c>
      <c r="T78">
        <v>11</v>
      </c>
      <c r="V78" s="111" t="s">
        <v>304</v>
      </c>
    </row>
    <row r="79" spans="1:22" x14ac:dyDescent="0.3">
      <c r="A79" s="17">
        <v>2024</v>
      </c>
      <c r="B79">
        <v>213</v>
      </c>
      <c r="C79" t="s">
        <v>142</v>
      </c>
      <c r="D79">
        <v>16</v>
      </c>
      <c r="E79" t="s">
        <v>50</v>
      </c>
      <c r="G79" t="s">
        <v>258</v>
      </c>
      <c r="I79" t="s">
        <v>258</v>
      </c>
      <c r="J79">
        <v>1</v>
      </c>
      <c r="K79" t="s">
        <v>300</v>
      </c>
      <c r="L79" t="s">
        <v>258</v>
      </c>
      <c r="M79" t="s">
        <v>301</v>
      </c>
      <c r="N79" t="s">
        <v>258</v>
      </c>
      <c r="O79" t="s">
        <v>423</v>
      </c>
      <c r="P79" t="s">
        <v>303</v>
      </c>
      <c r="Q79" t="s">
        <v>303</v>
      </c>
      <c r="S79">
        <v>37</v>
      </c>
      <c r="T79">
        <v>20</v>
      </c>
      <c r="V79" s="111" t="s">
        <v>304</v>
      </c>
    </row>
    <row r="80" spans="1:22" x14ac:dyDescent="0.3">
      <c r="A80" s="17">
        <v>2025</v>
      </c>
      <c r="B80">
        <v>218</v>
      </c>
      <c r="C80" t="s">
        <v>200</v>
      </c>
      <c r="D80">
        <v>2</v>
      </c>
      <c r="E80" t="s">
        <v>29</v>
      </c>
      <c r="G80" t="s">
        <v>258</v>
      </c>
      <c r="I80" t="s">
        <v>258</v>
      </c>
      <c r="J80">
        <v>1</v>
      </c>
      <c r="K80" t="s">
        <v>300</v>
      </c>
      <c r="L80" t="s">
        <v>258</v>
      </c>
      <c r="M80" t="s">
        <v>362</v>
      </c>
      <c r="N80" t="s">
        <v>258</v>
      </c>
      <c r="O80" t="s">
        <v>424</v>
      </c>
      <c r="P80" t="s">
        <v>303</v>
      </c>
      <c r="Q80" t="s">
        <v>303</v>
      </c>
      <c r="S80">
        <v>77</v>
      </c>
      <c r="T80">
        <v>10</v>
      </c>
      <c r="V80" s="111" t="s">
        <v>304</v>
      </c>
    </row>
    <row r="81" spans="1:22" x14ac:dyDescent="0.3">
      <c r="A81" s="17">
        <v>2026</v>
      </c>
      <c r="B81">
        <v>248</v>
      </c>
      <c r="C81" t="s">
        <v>104</v>
      </c>
      <c r="D81">
        <v>3</v>
      </c>
      <c r="E81" t="s">
        <v>34</v>
      </c>
      <c r="G81" t="s">
        <v>258</v>
      </c>
      <c r="I81" t="s">
        <v>258</v>
      </c>
      <c r="J81">
        <v>1</v>
      </c>
      <c r="K81" t="s">
        <v>300</v>
      </c>
      <c r="L81" t="s">
        <v>258</v>
      </c>
      <c r="M81" t="s">
        <v>324</v>
      </c>
      <c r="N81" t="s">
        <v>258</v>
      </c>
      <c r="O81" t="s">
        <v>425</v>
      </c>
      <c r="P81" t="s">
        <v>303</v>
      </c>
      <c r="Q81" t="s">
        <v>303</v>
      </c>
      <c r="S81">
        <v>184</v>
      </c>
      <c r="T81">
        <v>11</v>
      </c>
      <c r="V81" s="111" t="s">
        <v>304</v>
      </c>
    </row>
    <row r="82" spans="1:22" x14ac:dyDescent="0.3">
      <c r="A82" s="17">
        <v>2027</v>
      </c>
      <c r="B82">
        <v>232</v>
      </c>
      <c r="C82" t="s">
        <v>263</v>
      </c>
      <c r="D82">
        <v>44</v>
      </c>
      <c r="E82" t="s">
        <v>27</v>
      </c>
      <c r="G82" t="s">
        <v>258</v>
      </c>
      <c r="I82" t="s">
        <v>258</v>
      </c>
      <c r="J82">
        <v>1</v>
      </c>
      <c r="K82" t="s">
        <v>300</v>
      </c>
      <c r="L82" t="s">
        <v>258</v>
      </c>
      <c r="M82" t="s">
        <v>333</v>
      </c>
      <c r="N82" t="s">
        <v>258</v>
      </c>
      <c r="O82" t="s">
        <v>426</v>
      </c>
      <c r="P82" t="s">
        <v>303</v>
      </c>
      <c r="Q82" t="s">
        <v>303</v>
      </c>
      <c r="S82">
        <v>51</v>
      </c>
      <c r="T82">
        <v>8</v>
      </c>
      <c r="V82" s="111" t="s">
        <v>304</v>
      </c>
    </row>
    <row r="83" spans="1:22" x14ac:dyDescent="0.3">
      <c r="A83" s="17">
        <v>2028</v>
      </c>
      <c r="B83">
        <v>201</v>
      </c>
      <c r="C83" t="s">
        <v>105</v>
      </c>
      <c r="D83">
        <v>5</v>
      </c>
      <c r="E83" t="s">
        <v>35</v>
      </c>
      <c r="G83" t="s">
        <v>258</v>
      </c>
      <c r="I83" t="s">
        <v>258</v>
      </c>
      <c r="J83">
        <v>1</v>
      </c>
      <c r="K83" t="s">
        <v>300</v>
      </c>
      <c r="L83" t="s">
        <v>258</v>
      </c>
      <c r="M83" t="s">
        <v>337</v>
      </c>
      <c r="N83" t="s">
        <v>258</v>
      </c>
      <c r="O83" t="s">
        <v>427</v>
      </c>
      <c r="P83" t="s">
        <v>303</v>
      </c>
      <c r="Q83" t="s">
        <v>303</v>
      </c>
      <c r="S83">
        <v>25</v>
      </c>
      <c r="T83">
        <v>13</v>
      </c>
      <c r="V83" s="111" t="s">
        <v>304</v>
      </c>
    </row>
    <row r="84" spans="1:22" x14ac:dyDescent="0.3">
      <c r="A84" s="17">
        <v>2029</v>
      </c>
      <c r="B84">
        <v>188</v>
      </c>
      <c r="C84" t="s">
        <v>364</v>
      </c>
      <c r="D84">
        <v>44</v>
      </c>
      <c r="E84" t="s">
        <v>27</v>
      </c>
      <c r="G84" t="s">
        <v>258</v>
      </c>
      <c r="I84" t="s">
        <v>258</v>
      </c>
      <c r="J84">
        <v>1</v>
      </c>
      <c r="K84" t="s">
        <v>300</v>
      </c>
      <c r="L84" t="s">
        <v>258</v>
      </c>
      <c r="M84" t="s">
        <v>365</v>
      </c>
      <c r="N84" t="s">
        <v>258</v>
      </c>
      <c r="O84" t="s">
        <v>428</v>
      </c>
      <c r="P84" t="s">
        <v>303</v>
      </c>
      <c r="Q84" t="s">
        <v>303</v>
      </c>
      <c r="S84">
        <v>16</v>
      </c>
      <c r="T84">
        <v>8</v>
      </c>
      <c r="V84" s="111" t="s">
        <v>304</v>
      </c>
    </row>
    <row r="85" spans="1:22" x14ac:dyDescent="0.3">
      <c r="A85" s="17">
        <v>2030</v>
      </c>
      <c r="B85">
        <v>208</v>
      </c>
      <c r="C85" t="s">
        <v>177</v>
      </c>
      <c r="D85">
        <v>5</v>
      </c>
      <c r="E85" t="s">
        <v>35</v>
      </c>
      <c r="G85" t="s">
        <v>258</v>
      </c>
      <c r="I85" t="s">
        <v>258</v>
      </c>
      <c r="J85">
        <v>1</v>
      </c>
      <c r="K85" t="s">
        <v>300</v>
      </c>
      <c r="L85" t="s">
        <v>258</v>
      </c>
      <c r="M85" t="s">
        <v>398</v>
      </c>
      <c r="N85" t="s">
        <v>258</v>
      </c>
      <c r="O85" t="s">
        <v>429</v>
      </c>
      <c r="P85" t="s">
        <v>303</v>
      </c>
      <c r="Q85" t="s">
        <v>303</v>
      </c>
      <c r="S85">
        <v>33</v>
      </c>
      <c r="T85">
        <v>13</v>
      </c>
      <c r="V85" s="111" t="s">
        <v>304</v>
      </c>
    </row>
    <row r="86" spans="1:22" x14ac:dyDescent="0.3">
      <c r="A86" s="17">
        <v>2031</v>
      </c>
      <c r="B86">
        <v>259</v>
      </c>
      <c r="C86" t="s">
        <v>124</v>
      </c>
      <c r="D86">
        <v>45</v>
      </c>
      <c r="E86" t="s">
        <v>28</v>
      </c>
      <c r="G86" t="s">
        <v>258</v>
      </c>
      <c r="I86" t="s">
        <v>258</v>
      </c>
      <c r="J86">
        <v>1</v>
      </c>
      <c r="K86" t="s">
        <v>300</v>
      </c>
      <c r="L86" t="s">
        <v>258</v>
      </c>
      <c r="M86" t="s">
        <v>430</v>
      </c>
      <c r="N86" t="s">
        <v>258</v>
      </c>
      <c r="O86" t="s">
        <v>431</v>
      </c>
      <c r="P86" t="s">
        <v>303</v>
      </c>
      <c r="Q86" t="s">
        <v>303</v>
      </c>
      <c r="S86">
        <v>70</v>
      </c>
      <c r="T86">
        <v>9</v>
      </c>
      <c r="V86" s="111" t="s">
        <v>304</v>
      </c>
    </row>
    <row r="87" spans="1:22" x14ac:dyDescent="0.3">
      <c r="A87" s="17">
        <v>1805</v>
      </c>
      <c r="B87">
        <v>238</v>
      </c>
      <c r="C87" t="s">
        <v>432</v>
      </c>
      <c r="D87">
        <v>20</v>
      </c>
      <c r="E87" t="s">
        <v>433</v>
      </c>
      <c r="G87" t="s">
        <v>258</v>
      </c>
      <c r="I87" t="s">
        <v>258</v>
      </c>
      <c r="J87">
        <v>1</v>
      </c>
      <c r="K87" t="s">
        <v>300</v>
      </c>
      <c r="L87" t="s">
        <v>258</v>
      </c>
      <c r="M87" t="s">
        <v>434</v>
      </c>
      <c r="N87" t="s">
        <v>258</v>
      </c>
      <c r="O87" t="s">
        <v>435</v>
      </c>
      <c r="P87" t="s">
        <v>303</v>
      </c>
      <c r="Q87" t="s">
        <v>303</v>
      </c>
      <c r="S87">
        <v>56</v>
      </c>
      <c r="T87">
        <v>179</v>
      </c>
      <c r="V87" s="111" t="s">
        <v>304</v>
      </c>
    </row>
    <row r="88" spans="1:22" x14ac:dyDescent="0.3">
      <c r="A88" s="17">
        <v>2032</v>
      </c>
      <c r="B88">
        <v>213</v>
      </c>
      <c r="C88" t="s">
        <v>142</v>
      </c>
      <c r="D88">
        <v>16</v>
      </c>
      <c r="E88" t="s">
        <v>50</v>
      </c>
      <c r="G88" t="s">
        <v>258</v>
      </c>
      <c r="I88" t="s">
        <v>258</v>
      </c>
      <c r="J88">
        <v>1</v>
      </c>
      <c r="K88" t="s">
        <v>300</v>
      </c>
      <c r="L88" t="s">
        <v>258</v>
      </c>
      <c r="M88" t="s">
        <v>301</v>
      </c>
      <c r="N88" t="s">
        <v>258</v>
      </c>
      <c r="O88" t="s">
        <v>436</v>
      </c>
      <c r="P88" t="s">
        <v>303</v>
      </c>
      <c r="Q88" t="s">
        <v>303</v>
      </c>
      <c r="S88">
        <v>37</v>
      </c>
      <c r="T88">
        <v>20</v>
      </c>
      <c r="V88" s="111" t="s">
        <v>304</v>
      </c>
    </row>
    <row r="89" spans="1:22" x14ac:dyDescent="0.3">
      <c r="A89" s="17">
        <v>2034</v>
      </c>
      <c r="B89">
        <v>233</v>
      </c>
      <c r="C89" t="s">
        <v>274</v>
      </c>
      <c r="D89">
        <v>44</v>
      </c>
      <c r="E89" t="s">
        <v>27</v>
      </c>
      <c r="G89" t="s">
        <v>258</v>
      </c>
      <c r="I89" t="s">
        <v>258</v>
      </c>
      <c r="J89">
        <v>1</v>
      </c>
      <c r="K89" t="s">
        <v>300</v>
      </c>
      <c r="L89" t="s">
        <v>258</v>
      </c>
      <c r="M89" t="s">
        <v>383</v>
      </c>
      <c r="N89" t="s">
        <v>258</v>
      </c>
      <c r="O89" t="s">
        <v>437</v>
      </c>
      <c r="P89" t="s">
        <v>303</v>
      </c>
      <c r="Q89" t="s">
        <v>303</v>
      </c>
      <c r="S89">
        <v>45</v>
      </c>
      <c r="T89">
        <v>8</v>
      </c>
      <c r="V89" s="111" t="s">
        <v>304</v>
      </c>
    </row>
    <row r="90" spans="1:22" x14ac:dyDescent="0.3">
      <c r="A90" s="17">
        <v>2036</v>
      </c>
      <c r="B90">
        <v>229</v>
      </c>
      <c r="C90" t="s">
        <v>102</v>
      </c>
      <c r="D90">
        <v>16</v>
      </c>
      <c r="E90" t="s">
        <v>50</v>
      </c>
      <c r="G90" t="s">
        <v>258</v>
      </c>
      <c r="I90" t="s">
        <v>258</v>
      </c>
      <c r="J90">
        <v>1</v>
      </c>
      <c r="K90" t="s">
        <v>300</v>
      </c>
      <c r="L90" t="s">
        <v>258</v>
      </c>
      <c r="M90" t="s">
        <v>326</v>
      </c>
      <c r="N90" t="s">
        <v>258</v>
      </c>
      <c r="O90" t="s">
        <v>438</v>
      </c>
      <c r="P90" t="s">
        <v>303</v>
      </c>
      <c r="Q90" t="s">
        <v>303</v>
      </c>
      <c r="S90">
        <v>134</v>
      </c>
      <c r="T90">
        <v>20</v>
      </c>
      <c r="V90" s="111" t="s">
        <v>304</v>
      </c>
    </row>
    <row r="91" spans="1:22" x14ac:dyDescent="0.3">
      <c r="A91" s="17">
        <v>2039</v>
      </c>
      <c r="B91">
        <v>216</v>
      </c>
      <c r="C91" t="s">
        <v>126</v>
      </c>
      <c r="D91">
        <v>2</v>
      </c>
      <c r="E91" t="s">
        <v>29</v>
      </c>
      <c r="G91" t="s">
        <v>258</v>
      </c>
      <c r="I91" t="s">
        <v>258</v>
      </c>
      <c r="J91">
        <v>1</v>
      </c>
      <c r="K91" t="s">
        <v>300</v>
      </c>
      <c r="L91" t="s">
        <v>258</v>
      </c>
      <c r="M91" t="s">
        <v>340</v>
      </c>
      <c r="N91" t="s">
        <v>258</v>
      </c>
      <c r="O91" t="s">
        <v>439</v>
      </c>
      <c r="P91" t="s">
        <v>303</v>
      </c>
      <c r="Q91" t="s">
        <v>303</v>
      </c>
      <c r="S91">
        <v>75</v>
      </c>
      <c r="T91">
        <v>10</v>
      </c>
      <c r="V91" s="111" t="s">
        <v>304</v>
      </c>
    </row>
    <row r="92" spans="1:22" x14ac:dyDescent="0.3">
      <c r="A92" s="17">
        <v>2040</v>
      </c>
      <c r="B92">
        <v>173</v>
      </c>
      <c r="C92" t="s">
        <v>115</v>
      </c>
      <c r="D92">
        <v>16</v>
      </c>
      <c r="E92" t="s">
        <v>50</v>
      </c>
      <c r="G92" t="s">
        <v>258</v>
      </c>
      <c r="I92" t="s">
        <v>258</v>
      </c>
      <c r="J92">
        <v>1</v>
      </c>
      <c r="K92" t="s">
        <v>300</v>
      </c>
      <c r="L92" t="s">
        <v>258</v>
      </c>
      <c r="M92" t="s">
        <v>322</v>
      </c>
      <c r="N92" t="s">
        <v>258</v>
      </c>
      <c r="O92" t="s">
        <v>440</v>
      </c>
      <c r="P92" t="s">
        <v>303</v>
      </c>
      <c r="Q92" t="s">
        <v>303</v>
      </c>
      <c r="S92">
        <v>7</v>
      </c>
      <c r="T92">
        <v>20</v>
      </c>
      <c r="V92" s="111" t="s">
        <v>304</v>
      </c>
    </row>
    <row r="93" spans="1:22" x14ac:dyDescent="0.3">
      <c r="A93" s="17">
        <v>2041</v>
      </c>
      <c r="B93">
        <v>218</v>
      </c>
      <c r="C93" t="s">
        <v>200</v>
      </c>
      <c r="D93">
        <v>2</v>
      </c>
      <c r="E93" t="s">
        <v>29</v>
      </c>
      <c r="G93" t="s">
        <v>258</v>
      </c>
      <c r="I93" t="s">
        <v>258</v>
      </c>
      <c r="J93">
        <v>1</v>
      </c>
      <c r="K93" t="s">
        <v>300</v>
      </c>
      <c r="L93" t="s">
        <v>258</v>
      </c>
      <c r="M93" t="s">
        <v>362</v>
      </c>
      <c r="N93" t="s">
        <v>258</v>
      </c>
      <c r="O93" t="s">
        <v>441</v>
      </c>
      <c r="P93" t="s">
        <v>303</v>
      </c>
      <c r="Q93" t="s">
        <v>303</v>
      </c>
      <c r="S93">
        <v>77</v>
      </c>
      <c r="T93">
        <v>10</v>
      </c>
      <c r="V93" s="111" t="s">
        <v>304</v>
      </c>
    </row>
    <row r="94" spans="1:22" x14ac:dyDescent="0.3">
      <c r="A94" s="17">
        <v>2042</v>
      </c>
      <c r="B94">
        <v>173</v>
      </c>
      <c r="C94" t="s">
        <v>115</v>
      </c>
      <c r="D94">
        <v>16</v>
      </c>
      <c r="E94" t="s">
        <v>50</v>
      </c>
      <c r="G94" t="s">
        <v>258</v>
      </c>
      <c r="I94" t="s">
        <v>258</v>
      </c>
      <c r="J94">
        <v>1</v>
      </c>
      <c r="K94" t="s">
        <v>300</v>
      </c>
      <c r="L94" t="s">
        <v>258</v>
      </c>
      <c r="M94" t="s">
        <v>322</v>
      </c>
      <c r="N94" t="s">
        <v>258</v>
      </c>
      <c r="O94" t="s">
        <v>442</v>
      </c>
      <c r="P94" t="s">
        <v>303</v>
      </c>
      <c r="Q94" t="s">
        <v>303</v>
      </c>
      <c r="S94">
        <v>7</v>
      </c>
      <c r="T94">
        <v>20</v>
      </c>
      <c r="V94" s="111" t="s">
        <v>304</v>
      </c>
    </row>
    <row r="95" spans="1:22" x14ac:dyDescent="0.3">
      <c r="A95" s="17">
        <v>2043</v>
      </c>
      <c r="B95">
        <v>218</v>
      </c>
      <c r="C95" t="s">
        <v>200</v>
      </c>
      <c r="D95">
        <v>2</v>
      </c>
      <c r="E95" t="s">
        <v>29</v>
      </c>
      <c r="G95" t="s">
        <v>258</v>
      </c>
      <c r="I95" t="s">
        <v>258</v>
      </c>
      <c r="J95">
        <v>1</v>
      </c>
      <c r="K95" t="s">
        <v>300</v>
      </c>
      <c r="L95" t="s">
        <v>258</v>
      </c>
      <c r="M95" t="s">
        <v>362</v>
      </c>
      <c r="N95" t="s">
        <v>258</v>
      </c>
      <c r="O95" t="s">
        <v>443</v>
      </c>
      <c r="P95" t="s">
        <v>303</v>
      </c>
      <c r="Q95" t="s">
        <v>303</v>
      </c>
      <c r="S95">
        <v>77</v>
      </c>
      <c r="T95">
        <v>10</v>
      </c>
      <c r="V95" s="111" t="s">
        <v>304</v>
      </c>
    </row>
    <row r="96" spans="1:22" x14ac:dyDescent="0.3">
      <c r="A96" s="17">
        <v>2044</v>
      </c>
      <c r="B96">
        <v>178</v>
      </c>
      <c r="C96" t="s">
        <v>444</v>
      </c>
      <c r="D96">
        <v>46</v>
      </c>
      <c r="E96" t="s">
        <v>445</v>
      </c>
      <c r="G96" t="s">
        <v>258</v>
      </c>
      <c r="I96" t="s">
        <v>258</v>
      </c>
      <c r="J96">
        <v>1</v>
      </c>
      <c r="K96" t="s">
        <v>300</v>
      </c>
      <c r="L96" t="s">
        <v>258</v>
      </c>
      <c r="M96" t="s">
        <v>446</v>
      </c>
      <c r="N96" t="s">
        <v>258</v>
      </c>
      <c r="O96" t="s">
        <v>447</v>
      </c>
      <c r="P96" t="s">
        <v>303</v>
      </c>
      <c r="Q96" t="s">
        <v>303</v>
      </c>
      <c r="S96">
        <v>499</v>
      </c>
      <c r="T96">
        <v>78</v>
      </c>
      <c r="V96" s="111" t="s">
        <v>304</v>
      </c>
    </row>
    <row r="97" spans="1:22" x14ac:dyDescent="0.3">
      <c r="A97" s="17">
        <v>2046</v>
      </c>
      <c r="B97">
        <v>231</v>
      </c>
      <c r="C97" t="s">
        <v>305</v>
      </c>
      <c r="D97">
        <v>44</v>
      </c>
      <c r="E97" t="s">
        <v>27</v>
      </c>
      <c r="G97" t="s">
        <v>258</v>
      </c>
      <c r="I97" t="s">
        <v>258</v>
      </c>
      <c r="J97">
        <v>1</v>
      </c>
      <c r="K97" t="s">
        <v>300</v>
      </c>
      <c r="L97" t="s">
        <v>258</v>
      </c>
      <c r="M97" t="s">
        <v>306</v>
      </c>
      <c r="N97" t="s">
        <v>258</v>
      </c>
      <c r="O97" t="s">
        <v>448</v>
      </c>
      <c r="P97" t="s">
        <v>303</v>
      </c>
      <c r="Q97" t="s">
        <v>303</v>
      </c>
      <c r="S97">
        <v>49</v>
      </c>
      <c r="T97">
        <v>8</v>
      </c>
      <c r="V97" s="111" t="s">
        <v>304</v>
      </c>
    </row>
    <row r="98" spans="1:22" x14ac:dyDescent="0.3">
      <c r="A98" s="17">
        <v>1806</v>
      </c>
      <c r="B98">
        <v>260</v>
      </c>
      <c r="C98" t="s">
        <v>449</v>
      </c>
      <c r="D98">
        <v>13</v>
      </c>
      <c r="E98" t="s">
        <v>44</v>
      </c>
      <c r="G98" t="s">
        <v>258</v>
      </c>
      <c r="I98" t="s">
        <v>258</v>
      </c>
      <c r="J98">
        <v>1</v>
      </c>
      <c r="K98" t="s">
        <v>300</v>
      </c>
      <c r="L98" t="s">
        <v>258</v>
      </c>
      <c r="M98" t="s">
        <v>450</v>
      </c>
      <c r="N98" t="s">
        <v>258</v>
      </c>
      <c r="O98" t="s">
        <v>451</v>
      </c>
      <c r="P98" t="s">
        <v>303</v>
      </c>
      <c r="Q98" t="s">
        <v>303</v>
      </c>
      <c r="S98">
        <v>506</v>
      </c>
      <c r="T98">
        <v>27</v>
      </c>
      <c r="V98" s="111" t="s">
        <v>304</v>
      </c>
    </row>
    <row r="99" spans="1:22" x14ac:dyDescent="0.3">
      <c r="A99" s="17">
        <v>2047</v>
      </c>
      <c r="B99">
        <v>216</v>
      </c>
      <c r="C99" t="s">
        <v>126</v>
      </c>
      <c r="D99">
        <v>2</v>
      </c>
      <c r="E99" t="s">
        <v>29</v>
      </c>
      <c r="G99" t="s">
        <v>258</v>
      </c>
      <c r="I99" t="s">
        <v>258</v>
      </c>
      <c r="J99">
        <v>1</v>
      </c>
      <c r="K99" t="s">
        <v>300</v>
      </c>
      <c r="L99" t="s">
        <v>258</v>
      </c>
      <c r="M99" t="s">
        <v>340</v>
      </c>
      <c r="N99" t="s">
        <v>258</v>
      </c>
      <c r="O99" t="s">
        <v>452</v>
      </c>
      <c r="P99" t="s">
        <v>303</v>
      </c>
      <c r="Q99" t="s">
        <v>303</v>
      </c>
      <c r="S99">
        <v>75</v>
      </c>
      <c r="T99">
        <v>10</v>
      </c>
      <c r="V99" s="111" t="s">
        <v>304</v>
      </c>
    </row>
    <row r="100" spans="1:22" x14ac:dyDescent="0.3">
      <c r="A100" s="17">
        <v>2048</v>
      </c>
      <c r="B100">
        <v>212</v>
      </c>
      <c r="C100" t="s">
        <v>453</v>
      </c>
      <c r="D100">
        <v>5</v>
      </c>
      <c r="E100" t="s">
        <v>35</v>
      </c>
      <c r="G100" t="s">
        <v>258</v>
      </c>
      <c r="I100" t="s">
        <v>258</v>
      </c>
      <c r="J100">
        <v>1</v>
      </c>
      <c r="K100" t="s">
        <v>300</v>
      </c>
      <c r="L100" t="s">
        <v>258</v>
      </c>
      <c r="M100" t="s">
        <v>454</v>
      </c>
      <c r="N100" t="s">
        <v>258</v>
      </c>
      <c r="O100" t="s">
        <v>455</v>
      </c>
      <c r="P100" t="s">
        <v>303</v>
      </c>
      <c r="Q100" t="s">
        <v>303</v>
      </c>
      <c r="S100">
        <v>508</v>
      </c>
      <c r="T100">
        <v>13</v>
      </c>
      <c r="V100" s="111" t="s">
        <v>304</v>
      </c>
    </row>
    <row r="101" spans="1:22" x14ac:dyDescent="0.3">
      <c r="A101" s="17">
        <v>2049</v>
      </c>
      <c r="B101">
        <v>229</v>
      </c>
      <c r="C101" t="s">
        <v>102</v>
      </c>
      <c r="D101">
        <v>6</v>
      </c>
      <c r="E101" t="s">
        <v>36</v>
      </c>
      <c r="G101" t="s">
        <v>258</v>
      </c>
      <c r="I101" t="s">
        <v>258</v>
      </c>
      <c r="J101">
        <v>1</v>
      </c>
      <c r="K101" t="s">
        <v>300</v>
      </c>
      <c r="L101" t="s">
        <v>258</v>
      </c>
      <c r="M101" t="s">
        <v>456</v>
      </c>
      <c r="N101" t="s">
        <v>258</v>
      </c>
      <c r="O101" t="s">
        <v>457</v>
      </c>
      <c r="P101" t="s">
        <v>303</v>
      </c>
      <c r="Q101" t="s">
        <v>303</v>
      </c>
      <c r="S101">
        <v>134</v>
      </c>
      <c r="T101">
        <v>14</v>
      </c>
      <c r="V101" s="111" t="s">
        <v>304</v>
      </c>
    </row>
    <row r="102" spans="1:22" x14ac:dyDescent="0.3">
      <c r="A102" s="17">
        <v>2050</v>
      </c>
      <c r="B102">
        <v>213</v>
      </c>
      <c r="C102" t="s">
        <v>142</v>
      </c>
      <c r="D102">
        <v>16</v>
      </c>
      <c r="E102" t="s">
        <v>50</v>
      </c>
      <c r="G102" t="s">
        <v>258</v>
      </c>
      <c r="I102" t="s">
        <v>258</v>
      </c>
      <c r="J102">
        <v>1</v>
      </c>
      <c r="K102" t="s">
        <v>300</v>
      </c>
      <c r="L102" t="s">
        <v>258</v>
      </c>
      <c r="M102" t="s">
        <v>301</v>
      </c>
      <c r="N102" t="s">
        <v>258</v>
      </c>
      <c r="O102" t="s">
        <v>458</v>
      </c>
      <c r="P102" t="s">
        <v>303</v>
      </c>
      <c r="Q102" t="s">
        <v>303</v>
      </c>
      <c r="S102">
        <v>37</v>
      </c>
      <c r="T102">
        <v>20</v>
      </c>
      <c r="V102" s="111" t="s">
        <v>304</v>
      </c>
    </row>
    <row r="103" spans="1:22" x14ac:dyDescent="0.3">
      <c r="A103" s="17">
        <v>2051</v>
      </c>
      <c r="B103">
        <v>233</v>
      </c>
      <c r="C103" t="s">
        <v>274</v>
      </c>
      <c r="D103">
        <v>44</v>
      </c>
      <c r="E103" t="s">
        <v>27</v>
      </c>
      <c r="G103" t="s">
        <v>258</v>
      </c>
      <c r="I103" t="s">
        <v>258</v>
      </c>
      <c r="J103">
        <v>1</v>
      </c>
      <c r="K103" t="s">
        <v>300</v>
      </c>
      <c r="L103" t="s">
        <v>258</v>
      </c>
      <c r="M103" t="s">
        <v>383</v>
      </c>
      <c r="N103" t="s">
        <v>258</v>
      </c>
      <c r="O103" t="s">
        <v>459</v>
      </c>
      <c r="P103" t="s">
        <v>303</v>
      </c>
      <c r="Q103" t="s">
        <v>303</v>
      </c>
      <c r="S103">
        <v>45</v>
      </c>
      <c r="T103">
        <v>8</v>
      </c>
      <c r="V103" s="111" t="s">
        <v>304</v>
      </c>
    </row>
    <row r="104" spans="1:22" x14ac:dyDescent="0.3">
      <c r="A104" s="17">
        <v>2053</v>
      </c>
      <c r="B104">
        <v>188</v>
      </c>
      <c r="C104" t="s">
        <v>364</v>
      </c>
      <c r="D104">
        <v>44</v>
      </c>
      <c r="E104" t="s">
        <v>27</v>
      </c>
      <c r="G104" t="s">
        <v>258</v>
      </c>
      <c r="I104" t="s">
        <v>258</v>
      </c>
      <c r="J104">
        <v>1</v>
      </c>
      <c r="K104" t="s">
        <v>300</v>
      </c>
      <c r="L104" t="s">
        <v>258</v>
      </c>
      <c r="M104" t="s">
        <v>365</v>
      </c>
      <c r="N104" t="s">
        <v>258</v>
      </c>
      <c r="O104" t="s">
        <v>460</v>
      </c>
      <c r="P104" t="s">
        <v>303</v>
      </c>
      <c r="Q104" t="s">
        <v>303</v>
      </c>
      <c r="S104">
        <v>16</v>
      </c>
      <c r="T104">
        <v>8</v>
      </c>
      <c r="V104" s="111" t="s">
        <v>304</v>
      </c>
    </row>
    <row r="105" spans="1:22" x14ac:dyDescent="0.3">
      <c r="A105" s="17">
        <v>2055</v>
      </c>
      <c r="B105">
        <v>218</v>
      </c>
      <c r="C105" t="s">
        <v>200</v>
      </c>
      <c r="D105">
        <v>2</v>
      </c>
      <c r="E105" t="s">
        <v>29</v>
      </c>
      <c r="G105" t="s">
        <v>258</v>
      </c>
      <c r="I105" t="s">
        <v>258</v>
      </c>
      <c r="J105">
        <v>1</v>
      </c>
      <c r="K105" t="s">
        <v>300</v>
      </c>
      <c r="L105" t="s">
        <v>258</v>
      </c>
      <c r="M105" t="s">
        <v>362</v>
      </c>
      <c r="N105" t="s">
        <v>258</v>
      </c>
      <c r="O105" t="s">
        <v>461</v>
      </c>
      <c r="P105" t="s">
        <v>303</v>
      </c>
      <c r="Q105" t="s">
        <v>303</v>
      </c>
      <c r="S105">
        <v>77</v>
      </c>
      <c r="T105">
        <v>10</v>
      </c>
      <c r="V105" s="111" t="s">
        <v>304</v>
      </c>
    </row>
    <row r="106" spans="1:22" x14ac:dyDescent="0.3">
      <c r="A106" s="17">
        <v>2056</v>
      </c>
      <c r="B106">
        <v>202</v>
      </c>
      <c r="C106" t="s">
        <v>122</v>
      </c>
      <c r="D106">
        <v>5</v>
      </c>
      <c r="E106" t="s">
        <v>35</v>
      </c>
      <c r="G106" t="s">
        <v>258</v>
      </c>
      <c r="I106" t="s">
        <v>258</v>
      </c>
      <c r="J106">
        <v>1</v>
      </c>
      <c r="K106" t="s">
        <v>300</v>
      </c>
      <c r="L106" t="s">
        <v>258</v>
      </c>
      <c r="M106" t="s">
        <v>462</v>
      </c>
      <c r="N106" t="s">
        <v>258</v>
      </c>
      <c r="O106" t="s">
        <v>463</v>
      </c>
      <c r="P106" t="s">
        <v>303</v>
      </c>
      <c r="Q106" t="s">
        <v>303</v>
      </c>
      <c r="S106">
        <v>26</v>
      </c>
      <c r="T106">
        <v>13</v>
      </c>
      <c r="V106" s="111" t="s">
        <v>304</v>
      </c>
    </row>
    <row r="107" spans="1:22" x14ac:dyDescent="0.3">
      <c r="A107" s="17">
        <v>2057</v>
      </c>
      <c r="B107">
        <v>248</v>
      </c>
      <c r="C107" t="s">
        <v>104</v>
      </c>
      <c r="D107">
        <v>14</v>
      </c>
      <c r="E107" t="s">
        <v>43</v>
      </c>
      <c r="G107" t="s">
        <v>258</v>
      </c>
      <c r="I107" t="s">
        <v>258</v>
      </c>
      <c r="J107">
        <v>1</v>
      </c>
      <c r="K107" t="s">
        <v>300</v>
      </c>
      <c r="L107" t="s">
        <v>258</v>
      </c>
      <c r="M107" t="s">
        <v>377</v>
      </c>
      <c r="N107" t="s">
        <v>258</v>
      </c>
      <c r="O107" t="s">
        <v>464</v>
      </c>
      <c r="P107" t="s">
        <v>303</v>
      </c>
      <c r="Q107" t="s">
        <v>303</v>
      </c>
      <c r="S107">
        <v>184</v>
      </c>
      <c r="T107">
        <v>64</v>
      </c>
      <c r="V107" s="111" t="s">
        <v>304</v>
      </c>
    </row>
    <row r="108" spans="1:22" x14ac:dyDescent="0.3">
      <c r="A108" s="17">
        <v>2058</v>
      </c>
      <c r="B108">
        <v>204</v>
      </c>
      <c r="C108" t="s">
        <v>156</v>
      </c>
      <c r="D108">
        <v>5</v>
      </c>
      <c r="E108" t="s">
        <v>35</v>
      </c>
      <c r="G108" t="s">
        <v>258</v>
      </c>
      <c r="I108" t="s">
        <v>258</v>
      </c>
      <c r="J108">
        <v>1</v>
      </c>
      <c r="K108" t="s">
        <v>300</v>
      </c>
      <c r="L108" t="s">
        <v>258</v>
      </c>
      <c r="M108" t="s">
        <v>465</v>
      </c>
      <c r="N108" t="s">
        <v>258</v>
      </c>
      <c r="O108" t="s">
        <v>466</v>
      </c>
      <c r="P108" t="s">
        <v>303</v>
      </c>
      <c r="Q108" t="s">
        <v>303</v>
      </c>
      <c r="S108">
        <v>29</v>
      </c>
      <c r="T108">
        <v>13</v>
      </c>
      <c r="V108" s="111" t="s">
        <v>304</v>
      </c>
    </row>
    <row r="109" spans="1:22" x14ac:dyDescent="0.3">
      <c r="A109" s="17">
        <v>1807</v>
      </c>
      <c r="B109">
        <v>162</v>
      </c>
      <c r="C109" t="s">
        <v>147</v>
      </c>
      <c r="D109">
        <v>42</v>
      </c>
      <c r="E109" t="s">
        <v>26</v>
      </c>
      <c r="G109" t="s">
        <v>258</v>
      </c>
      <c r="I109" t="s">
        <v>258</v>
      </c>
      <c r="J109">
        <v>1</v>
      </c>
      <c r="K109" t="s">
        <v>300</v>
      </c>
      <c r="L109" t="s">
        <v>258</v>
      </c>
      <c r="M109" t="s">
        <v>400</v>
      </c>
      <c r="N109" t="s">
        <v>258</v>
      </c>
      <c r="O109" t="s">
        <v>467</v>
      </c>
      <c r="P109" t="s">
        <v>303</v>
      </c>
      <c r="Q109" t="s">
        <v>303</v>
      </c>
      <c r="S109">
        <v>1</v>
      </c>
      <c r="T109">
        <v>6</v>
      </c>
      <c r="V109" s="111" t="s">
        <v>304</v>
      </c>
    </row>
    <row r="110" spans="1:22" x14ac:dyDescent="0.3">
      <c r="A110" s="17">
        <v>2059</v>
      </c>
      <c r="B110">
        <v>248</v>
      </c>
      <c r="C110" t="s">
        <v>104</v>
      </c>
      <c r="D110">
        <v>14</v>
      </c>
      <c r="E110" t="s">
        <v>43</v>
      </c>
      <c r="G110" t="s">
        <v>258</v>
      </c>
      <c r="I110" t="s">
        <v>258</v>
      </c>
      <c r="J110">
        <v>1</v>
      </c>
      <c r="K110" t="s">
        <v>300</v>
      </c>
      <c r="L110" t="s">
        <v>258</v>
      </c>
      <c r="M110" t="s">
        <v>377</v>
      </c>
      <c r="N110" t="s">
        <v>258</v>
      </c>
      <c r="O110" t="s">
        <v>468</v>
      </c>
      <c r="P110" t="s">
        <v>303</v>
      </c>
      <c r="Q110" t="s">
        <v>303</v>
      </c>
      <c r="S110">
        <v>184</v>
      </c>
      <c r="T110">
        <v>64</v>
      </c>
      <c r="V110" s="111" t="s">
        <v>304</v>
      </c>
    </row>
    <row r="111" spans="1:22" x14ac:dyDescent="0.3">
      <c r="A111" s="17">
        <v>2066</v>
      </c>
      <c r="B111">
        <v>205</v>
      </c>
      <c r="C111" t="s">
        <v>469</v>
      </c>
      <c r="D111">
        <v>5</v>
      </c>
      <c r="E111" t="s">
        <v>35</v>
      </c>
      <c r="G111" t="s">
        <v>258</v>
      </c>
      <c r="I111" t="s">
        <v>258</v>
      </c>
      <c r="J111">
        <v>1</v>
      </c>
      <c r="K111" t="s">
        <v>300</v>
      </c>
      <c r="L111" t="s">
        <v>258</v>
      </c>
      <c r="M111" t="s">
        <v>470</v>
      </c>
      <c r="N111" t="s">
        <v>258</v>
      </c>
      <c r="O111" t="s">
        <v>471</v>
      </c>
      <c r="P111" t="s">
        <v>303</v>
      </c>
      <c r="Q111" t="s">
        <v>303</v>
      </c>
      <c r="S111">
        <v>30</v>
      </c>
      <c r="T111">
        <v>13</v>
      </c>
      <c r="V111" s="111" t="s">
        <v>304</v>
      </c>
    </row>
    <row r="112" spans="1:22" x14ac:dyDescent="0.3">
      <c r="A112" s="17">
        <v>2067</v>
      </c>
      <c r="B112">
        <v>209</v>
      </c>
      <c r="C112" t="s">
        <v>195</v>
      </c>
      <c r="D112">
        <v>5</v>
      </c>
      <c r="E112" t="s">
        <v>35</v>
      </c>
      <c r="G112" t="s">
        <v>258</v>
      </c>
      <c r="I112" t="s">
        <v>258</v>
      </c>
      <c r="J112">
        <v>1</v>
      </c>
      <c r="K112" t="s">
        <v>300</v>
      </c>
      <c r="L112" t="s">
        <v>258</v>
      </c>
      <c r="M112" t="s">
        <v>472</v>
      </c>
      <c r="N112" t="s">
        <v>258</v>
      </c>
      <c r="O112" t="s">
        <v>473</v>
      </c>
      <c r="P112" t="s">
        <v>303</v>
      </c>
      <c r="Q112" t="s">
        <v>303</v>
      </c>
      <c r="S112">
        <v>34</v>
      </c>
      <c r="T112">
        <v>13</v>
      </c>
      <c r="V112" s="111" t="s">
        <v>304</v>
      </c>
    </row>
    <row r="113" spans="1:22" x14ac:dyDescent="0.3">
      <c r="A113" s="17">
        <v>2068</v>
      </c>
      <c r="B113">
        <v>229</v>
      </c>
      <c r="C113" t="s">
        <v>102</v>
      </c>
      <c r="D113">
        <v>6</v>
      </c>
      <c r="E113" t="s">
        <v>36</v>
      </c>
      <c r="G113" t="s">
        <v>258</v>
      </c>
      <c r="I113" t="s">
        <v>258</v>
      </c>
      <c r="J113">
        <v>1</v>
      </c>
      <c r="K113" t="s">
        <v>300</v>
      </c>
      <c r="L113" t="s">
        <v>258</v>
      </c>
      <c r="M113" t="s">
        <v>456</v>
      </c>
      <c r="N113" t="s">
        <v>258</v>
      </c>
      <c r="O113" t="s">
        <v>474</v>
      </c>
      <c r="P113" t="s">
        <v>303</v>
      </c>
      <c r="Q113" t="s">
        <v>303</v>
      </c>
      <c r="S113">
        <v>134</v>
      </c>
      <c r="T113">
        <v>14</v>
      </c>
      <c r="V113" s="111" t="s">
        <v>304</v>
      </c>
    </row>
    <row r="114" spans="1:22" x14ac:dyDescent="0.3">
      <c r="A114" s="17">
        <v>2069</v>
      </c>
      <c r="B114">
        <v>259</v>
      </c>
      <c r="C114" t="s">
        <v>124</v>
      </c>
      <c r="D114">
        <v>45</v>
      </c>
      <c r="E114" t="s">
        <v>28</v>
      </c>
      <c r="G114" t="s">
        <v>258</v>
      </c>
      <c r="I114" t="s">
        <v>258</v>
      </c>
      <c r="J114">
        <v>1</v>
      </c>
      <c r="K114" t="s">
        <v>300</v>
      </c>
      <c r="L114" t="s">
        <v>258</v>
      </c>
      <c r="M114" t="s">
        <v>430</v>
      </c>
      <c r="N114" t="s">
        <v>258</v>
      </c>
      <c r="O114" t="s">
        <v>475</v>
      </c>
      <c r="P114" t="s">
        <v>303</v>
      </c>
      <c r="Q114" t="s">
        <v>303</v>
      </c>
      <c r="S114">
        <v>70</v>
      </c>
      <c r="T114">
        <v>9</v>
      </c>
      <c r="V114" s="111" t="s">
        <v>304</v>
      </c>
    </row>
    <row r="115" spans="1:22" x14ac:dyDescent="0.3">
      <c r="A115" s="17">
        <v>2070</v>
      </c>
      <c r="B115">
        <v>232</v>
      </c>
      <c r="C115" t="s">
        <v>263</v>
      </c>
      <c r="D115">
        <v>44</v>
      </c>
      <c r="E115" t="s">
        <v>27</v>
      </c>
      <c r="G115" t="s">
        <v>258</v>
      </c>
      <c r="I115" t="s">
        <v>258</v>
      </c>
      <c r="J115">
        <v>1</v>
      </c>
      <c r="K115" t="s">
        <v>300</v>
      </c>
      <c r="L115" t="s">
        <v>258</v>
      </c>
      <c r="M115" t="s">
        <v>333</v>
      </c>
      <c r="N115" t="s">
        <v>258</v>
      </c>
      <c r="O115" t="s">
        <v>476</v>
      </c>
      <c r="P115" t="s">
        <v>303</v>
      </c>
      <c r="Q115" t="s">
        <v>303</v>
      </c>
      <c r="S115">
        <v>51</v>
      </c>
      <c r="T115">
        <v>8</v>
      </c>
      <c r="V115" s="111" t="s">
        <v>304</v>
      </c>
    </row>
    <row r="116" spans="1:22" x14ac:dyDescent="0.3">
      <c r="A116" s="17">
        <v>2071</v>
      </c>
      <c r="B116">
        <v>233</v>
      </c>
      <c r="C116" t="s">
        <v>274</v>
      </c>
      <c r="D116">
        <v>44</v>
      </c>
      <c r="E116" t="s">
        <v>27</v>
      </c>
      <c r="G116" t="s">
        <v>258</v>
      </c>
      <c r="I116" t="s">
        <v>258</v>
      </c>
      <c r="J116">
        <v>1</v>
      </c>
      <c r="K116" t="s">
        <v>300</v>
      </c>
      <c r="L116" t="s">
        <v>258</v>
      </c>
      <c r="M116" t="s">
        <v>383</v>
      </c>
      <c r="N116" t="s">
        <v>258</v>
      </c>
      <c r="O116" t="s">
        <v>477</v>
      </c>
      <c r="P116" t="s">
        <v>303</v>
      </c>
      <c r="Q116" t="s">
        <v>303</v>
      </c>
      <c r="S116">
        <v>45</v>
      </c>
      <c r="T116">
        <v>8</v>
      </c>
      <c r="V116" s="111" t="s">
        <v>304</v>
      </c>
    </row>
    <row r="117" spans="1:22" x14ac:dyDescent="0.3">
      <c r="A117" s="17">
        <v>2072</v>
      </c>
      <c r="B117">
        <v>188</v>
      </c>
      <c r="C117" t="s">
        <v>364</v>
      </c>
      <c r="D117">
        <v>44</v>
      </c>
      <c r="E117" t="s">
        <v>27</v>
      </c>
      <c r="G117" t="s">
        <v>258</v>
      </c>
      <c r="I117" t="s">
        <v>258</v>
      </c>
      <c r="J117">
        <v>1</v>
      </c>
      <c r="K117" t="s">
        <v>300</v>
      </c>
      <c r="L117" t="s">
        <v>258</v>
      </c>
      <c r="M117" t="s">
        <v>365</v>
      </c>
      <c r="N117" t="s">
        <v>258</v>
      </c>
      <c r="O117" t="s">
        <v>478</v>
      </c>
      <c r="P117" t="s">
        <v>303</v>
      </c>
      <c r="Q117" t="s">
        <v>303</v>
      </c>
      <c r="S117">
        <v>16</v>
      </c>
      <c r="T117">
        <v>8</v>
      </c>
      <c r="V117" s="111" t="s">
        <v>304</v>
      </c>
    </row>
    <row r="118" spans="1:22" x14ac:dyDescent="0.3">
      <c r="A118" s="17">
        <v>2074</v>
      </c>
      <c r="B118">
        <v>195</v>
      </c>
      <c r="C118" t="s">
        <v>479</v>
      </c>
      <c r="D118">
        <v>14</v>
      </c>
      <c r="E118" t="s">
        <v>43</v>
      </c>
      <c r="G118" t="s">
        <v>258</v>
      </c>
      <c r="I118" t="s">
        <v>258</v>
      </c>
      <c r="J118">
        <v>1</v>
      </c>
      <c r="K118" t="s">
        <v>300</v>
      </c>
      <c r="L118" t="s">
        <v>258</v>
      </c>
      <c r="M118" t="s">
        <v>480</v>
      </c>
      <c r="N118" t="s">
        <v>258</v>
      </c>
      <c r="O118" t="s">
        <v>481</v>
      </c>
      <c r="P118" t="s">
        <v>303</v>
      </c>
      <c r="Q118" t="s">
        <v>303</v>
      </c>
      <c r="T118">
        <v>64</v>
      </c>
      <c r="V118" s="111" t="s">
        <v>304</v>
      </c>
    </row>
    <row r="119" spans="1:22" x14ac:dyDescent="0.3">
      <c r="A119" s="17">
        <v>2075</v>
      </c>
      <c r="B119">
        <v>218</v>
      </c>
      <c r="C119" t="s">
        <v>200</v>
      </c>
      <c r="D119">
        <v>2</v>
      </c>
      <c r="E119" t="s">
        <v>29</v>
      </c>
      <c r="G119" t="s">
        <v>258</v>
      </c>
      <c r="I119" t="s">
        <v>258</v>
      </c>
      <c r="J119">
        <v>1</v>
      </c>
      <c r="K119" t="s">
        <v>300</v>
      </c>
      <c r="L119" t="s">
        <v>258</v>
      </c>
      <c r="M119" t="s">
        <v>362</v>
      </c>
      <c r="N119" t="s">
        <v>258</v>
      </c>
      <c r="O119" t="s">
        <v>482</v>
      </c>
      <c r="P119" t="s">
        <v>303</v>
      </c>
      <c r="Q119" t="s">
        <v>303</v>
      </c>
      <c r="S119">
        <v>77</v>
      </c>
      <c r="T119">
        <v>10</v>
      </c>
      <c r="V119" s="111" t="s">
        <v>304</v>
      </c>
    </row>
    <row r="120" spans="1:22" x14ac:dyDescent="0.3">
      <c r="A120" s="17">
        <v>2076</v>
      </c>
      <c r="B120">
        <v>224</v>
      </c>
      <c r="C120" t="s">
        <v>357</v>
      </c>
      <c r="E120" t="s">
        <v>29</v>
      </c>
      <c r="G120" t="s">
        <v>258</v>
      </c>
      <c r="I120" t="s">
        <v>258</v>
      </c>
      <c r="J120">
        <v>1</v>
      </c>
      <c r="K120" t="s">
        <v>300</v>
      </c>
      <c r="L120" t="s">
        <v>258</v>
      </c>
      <c r="M120" t="s">
        <v>358</v>
      </c>
      <c r="N120" t="s">
        <v>258</v>
      </c>
      <c r="O120" t="s">
        <v>483</v>
      </c>
      <c r="P120" t="s">
        <v>303</v>
      </c>
      <c r="Q120" t="s">
        <v>303</v>
      </c>
      <c r="S120">
        <v>79</v>
      </c>
      <c r="T120">
        <v>10</v>
      </c>
      <c r="V120" s="111" t="s">
        <v>304</v>
      </c>
    </row>
    <row r="121" spans="1:22" x14ac:dyDescent="0.3">
      <c r="A121" s="17">
        <v>2077</v>
      </c>
      <c r="B121">
        <v>173</v>
      </c>
      <c r="C121" t="s">
        <v>115</v>
      </c>
      <c r="D121">
        <v>16</v>
      </c>
      <c r="E121" t="s">
        <v>50</v>
      </c>
      <c r="G121" t="s">
        <v>258</v>
      </c>
      <c r="I121" t="s">
        <v>258</v>
      </c>
      <c r="J121">
        <v>1</v>
      </c>
      <c r="K121" t="s">
        <v>300</v>
      </c>
      <c r="L121" t="s">
        <v>258</v>
      </c>
      <c r="M121" t="s">
        <v>322</v>
      </c>
      <c r="N121" t="s">
        <v>258</v>
      </c>
      <c r="O121" t="s">
        <v>484</v>
      </c>
      <c r="P121" t="s">
        <v>303</v>
      </c>
      <c r="Q121" t="s">
        <v>303</v>
      </c>
      <c r="S121">
        <v>7</v>
      </c>
      <c r="T121">
        <v>20</v>
      </c>
      <c r="V121" s="111" t="s">
        <v>304</v>
      </c>
    </row>
    <row r="122" spans="1:22" x14ac:dyDescent="0.3">
      <c r="A122" s="17">
        <v>2078</v>
      </c>
      <c r="B122">
        <v>218</v>
      </c>
      <c r="C122" t="s">
        <v>200</v>
      </c>
      <c r="D122">
        <v>2</v>
      </c>
      <c r="E122" t="s">
        <v>29</v>
      </c>
      <c r="G122" t="s">
        <v>258</v>
      </c>
      <c r="I122" t="s">
        <v>258</v>
      </c>
      <c r="J122">
        <v>1</v>
      </c>
      <c r="K122" t="s">
        <v>300</v>
      </c>
      <c r="L122" t="s">
        <v>258</v>
      </c>
      <c r="M122" t="s">
        <v>362</v>
      </c>
      <c r="N122" t="s">
        <v>258</v>
      </c>
      <c r="O122" t="s">
        <v>485</v>
      </c>
      <c r="P122" t="s">
        <v>303</v>
      </c>
      <c r="Q122" t="s">
        <v>303</v>
      </c>
      <c r="S122">
        <v>77</v>
      </c>
      <c r="T122">
        <v>10</v>
      </c>
      <c r="V122" s="111" t="s">
        <v>304</v>
      </c>
    </row>
    <row r="123" spans="1:22" x14ac:dyDescent="0.3">
      <c r="A123" s="17">
        <v>2084</v>
      </c>
      <c r="B123">
        <v>213</v>
      </c>
      <c r="C123" t="s">
        <v>142</v>
      </c>
      <c r="D123">
        <v>16</v>
      </c>
      <c r="E123" t="s">
        <v>50</v>
      </c>
      <c r="G123" t="s">
        <v>258</v>
      </c>
      <c r="I123" t="s">
        <v>258</v>
      </c>
      <c r="J123">
        <v>1</v>
      </c>
      <c r="K123" t="s">
        <v>300</v>
      </c>
      <c r="L123" t="s">
        <v>258</v>
      </c>
      <c r="M123" t="s">
        <v>301</v>
      </c>
      <c r="N123" t="s">
        <v>258</v>
      </c>
      <c r="O123" t="s">
        <v>486</v>
      </c>
      <c r="P123" t="s">
        <v>303</v>
      </c>
      <c r="Q123" t="s">
        <v>303</v>
      </c>
      <c r="S123">
        <v>37</v>
      </c>
      <c r="T123">
        <v>20</v>
      </c>
      <c r="V123" s="111" t="s">
        <v>304</v>
      </c>
    </row>
    <row r="124" spans="1:22" x14ac:dyDescent="0.3">
      <c r="A124" s="17">
        <v>2087</v>
      </c>
      <c r="B124">
        <v>216</v>
      </c>
      <c r="C124" t="s">
        <v>126</v>
      </c>
      <c r="D124">
        <v>2</v>
      </c>
      <c r="E124" t="s">
        <v>29</v>
      </c>
      <c r="G124" t="s">
        <v>258</v>
      </c>
      <c r="I124" t="s">
        <v>258</v>
      </c>
      <c r="J124">
        <v>1</v>
      </c>
      <c r="K124" t="s">
        <v>300</v>
      </c>
      <c r="L124" t="s">
        <v>258</v>
      </c>
      <c r="M124" t="s">
        <v>340</v>
      </c>
      <c r="N124" t="s">
        <v>258</v>
      </c>
      <c r="O124" t="s">
        <v>487</v>
      </c>
      <c r="P124" t="s">
        <v>303</v>
      </c>
      <c r="Q124" t="s">
        <v>303</v>
      </c>
      <c r="S124">
        <v>75</v>
      </c>
      <c r="T124">
        <v>10</v>
      </c>
      <c r="V124" s="111" t="s">
        <v>304</v>
      </c>
    </row>
    <row r="125" spans="1:22" x14ac:dyDescent="0.3">
      <c r="A125" s="17">
        <v>2088</v>
      </c>
      <c r="B125">
        <v>224</v>
      </c>
      <c r="C125" t="s">
        <v>357</v>
      </c>
      <c r="D125">
        <v>2</v>
      </c>
      <c r="E125" t="s">
        <v>29</v>
      </c>
      <c r="G125" t="s">
        <v>258</v>
      </c>
      <c r="I125" t="s">
        <v>258</v>
      </c>
      <c r="J125">
        <v>1</v>
      </c>
      <c r="K125" t="s">
        <v>300</v>
      </c>
      <c r="L125" t="s">
        <v>258</v>
      </c>
      <c r="M125" t="s">
        <v>358</v>
      </c>
      <c r="N125" t="s">
        <v>258</v>
      </c>
      <c r="O125" t="s">
        <v>488</v>
      </c>
      <c r="P125" t="s">
        <v>303</v>
      </c>
      <c r="Q125" t="s">
        <v>303</v>
      </c>
      <c r="S125">
        <v>79</v>
      </c>
      <c r="T125">
        <v>10</v>
      </c>
      <c r="V125" s="111" t="s">
        <v>304</v>
      </c>
    </row>
    <row r="126" spans="1:22" x14ac:dyDescent="0.3">
      <c r="A126" s="17">
        <v>2089</v>
      </c>
      <c r="B126">
        <v>223</v>
      </c>
      <c r="C126" t="s">
        <v>107</v>
      </c>
      <c r="D126">
        <v>2</v>
      </c>
      <c r="E126" t="s">
        <v>29</v>
      </c>
      <c r="G126" t="s">
        <v>258</v>
      </c>
      <c r="I126" t="s">
        <v>258</v>
      </c>
      <c r="J126">
        <v>1</v>
      </c>
      <c r="K126" t="s">
        <v>300</v>
      </c>
      <c r="L126" t="s">
        <v>258</v>
      </c>
      <c r="M126" t="s">
        <v>320</v>
      </c>
      <c r="N126" t="s">
        <v>258</v>
      </c>
      <c r="O126" t="s">
        <v>489</v>
      </c>
      <c r="P126" t="s">
        <v>303</v>
      </c>
      <c r="Q126" t="s">
        <v>303</v>
      </c>
      <c r="S126">
        <v>78</v>
      </c>
      <c r="T126">
        <v>10</v>
      </c>
      <c r="V126" s="111" t="s">
        <v>304</v>
      </c>
    </row>
    <row r="127" spans="1:22" x14ac:dyDescent="0.3">
      <c r="A127" s="17">
        <v>2092</v>
      </c>
      <c r="B127">
        <v>217</v>
      </c>
      <c r="C127" t="s">
        <v>132</v>
      </c>
      <c r="D127">
        <v>2</v>
      </c>
      <c r="E127" t="s">
        <v>29</v>
      </c>
      <c r="G127" t="s">
        <v>258</v>
      </c>
      <c r="I127" t="s">
        <v>258</v>
      </c>
      <c r="J127">
        <v>1</v>
      </c>
      <c r="K127" t="s">
        <v>300</v>
      </c>
      <c r="L127" t="s">
        <v>258</v>
      </c>
      <c r="M127" t="s">
        <v>360</v>
      </c>
      <c r="N127" t="s">
        <v>258</v>
      </c>
      <c r="O127" t="s">
        <v>490</v>
      </c>
      <c r="P127" t="s">
        <v>303</v>
      </c>
      <c r="Q127" t="s">
        <v>303</v>
      </c>
      <c r="S127">
        <v>76</v>
      </c>
      <c r="T127">
        <v>10</v>
      </c>
      <c r="V127" s="111" t="s">
        <v>304</v>
      </c>
    </row>
    <row r="128" spans="1:22" x14ac:dyDescent="0.3">
      <c r="A128" s="17">
        <v>2093</v>
      </c>
      <c r="B128">
        <v>207</v>
      </c>
      <c r="C128" t="s">
        <v>183</v>
      </c>
      <c r="D128">
        <v>5</v>
      </c>
      <c r="E128" t="s">
        <v>35</v>
      </c>
      <c r="G128" t="s">
        <v>258</v>
      </c>
      <c r="I128" t="s">
        <v>258</v>
      </c>
      <c r="J128">
        <v>1</v>
      </c>
      <c r="K128" t="s">
        <v>300</v>
      </c>
      <c r="L128" t="s">
        <v>258</v>
      </c>
      <c r="M128" t="s">
        <v>491</v>
      </c>
      <c r="N128" t="s">
        <v>258</v>
      </c>
      <c r="O128" t="s">
        <v>492</v>
      </c>
      <c r="P128" t="s">
        <v>303</v>
      </c>
      <c r="Q128" t="s">
        <v>303</v>
      </c>
      <c r="S128">
        <v>32</v>
      </c>
      <c r="T128">
        <v>13</v>
      </c>
      <c r="V128" s="111" t="s">
        <v>304</v>
      </c>
    </row>
    <row r="129" spans="1:22" x14ac:dyDescent="0.3">
      <c r="A129" s="17">
        <v>2096</v>
      </c>
      <c r="B129">
        <v>233</v>
      </c>
      <c r="C129" t="s">
        <v>274</v>
      </c>
      <c r="E129" t="s">
        <v>493</v>
      </c>
      <c r="G129" t="s">
        <v>258</v>
      </c>
      <c r="I129" t="s">
        <v>258</v>
      </c>
      <c r="J129">
        <v>1</v>
      </c>
      <c r="K129" t="s">
        <v>300</v>
      </c>
      <c r="L129" t="s">
        <v>258</v>
      </c>
      <c r="M129" t="s">
        <v>494</v>
      </c>
      <c r="N129" t="s">
        <v>258</v>
      </c>
      <c r="O129" t="s">
        <v>495</v>
      </c>
      <c r="P129" t="s">
        <v>303</v>
      </c>
      <c r="Q129" t="s">
        <v>303</v>
      </c>
      <c r="S129">
        <v>45</v>
      </c>
      <c r="V129" s="111" t="s">
        <v>304</v>
      </c>
    </row>
    <row r="130" spans="1:22" x14ac:dyDescent="0.3">
      <c r="A130" s="17">
        <v>1810</v>
      </c>
      <c r="B130">
        <v>249</v>
      </c>
      <c r="C130" t="s">
        <v>100</v>
      </c>
      <c r="D130">
        <v>14</v>
      </c>
      <c r="E130" t="s">
        <v>43</v>
      </c>
      <c r="G130" t="s">
        <v>258</v>
      </c>
      <c r="I130" t="s">
        <v>258</v>
      </c>
      <c r="J130">
        <v>1</v>
      </c>
      <c r="K130" t="s">
        <v>300</v>
      </c>
      <c r="L130" t="s">
        <v>258</v>
      </c>
      <c r="M130" t="s">
        <v>311</v>
      </c>
      <c r="N130" t="s">
        <v>258</v>
      </c>
      <c r="O130" t="s">
        <v>496</v>
      </c>
      <c r="P130" t="s">
        <v>303</v>
      </c>
      <c r="Q130" t="s">
        <v>303</v>
      </c>
      <c r="S130">
        <v>61</v>
      </c>
      <c r="T130">
        <v>64</v>
      </c>
      <c r="V130" s="111" t="s">
        <v>304</v>
      </c>
    </row>
    <row r="131" spans="1:22" x14ac:dyDescent="0.3">
      <c r="A131" s="17">
        <v>2099</v>
      </c>
      <c r="B131">
        <v>223</v>
      </c>
      <c r="C131" t="s">
        <v>107</v>
      </c>
      <c r="E131" t="s">
        <v>48</v>
      </c>
      <c r="G131" t="s">
        <v>258</v>
      </c>
      <c r="I131" t="s">
        <v>258</v>
      </c>
      <c r="J131">
        <v>1</v>
      </c>
      <c r="K131" t="s">
        <v>300</v>
      </c>
      <c r="L131" t="s">
        <v>258</v>
      </c>
      <c r="M131" t="s">
        <v>497</v>
      </c>
      <c r="N131" t="s">
        <v>258</v>
      </c>
      <c r="O131" t="s">
        <v>498</v>
      </c>
      <c r="P131" t="s">
        <v>303</v>
      </c>
      <c r="Q131" t="s">
        <v>303</v>
      </c>
      <c r="S131">
        <v>78</v>
      </c>
      <c r="T131">
        <v>135</v>
      </c>
      <c r="V131" s="111" t="s">
        <v>304</v>
      </c>
    </row>
    <row r="132" spans="1:22" x14ac:dyDescent="0.3">
      <c r="A132" s="17">
        <v>2101</v>
      </c>
      <c r="B132">
        <v>188</v>
      </c>
      <c r="C132" t="s">
        <v>364</v>
      </c>
      <c r="D132">
        <v>44</v>
      </c>
      <c r="E132" t="s">
        <v>27</v>
      </c>
      <c r="G132" t="s">
        <v>258</v>
      </c>
      <c r="I132" t="s">
        <v>258</v>
      </c>
      <c r="J132">
        <v>1</v>
      </c>
      <c r="K132" t="s">
        <v>300</v>
      </c>
      <c r="L132" t="s">
        <v>258</v>
      </c>
      <c r="M132" t="s">
        <v>365</v>
      </c>
      <c r="N132" t="s">
        <v>258</v>
      </c>
      <c r="O132" t="s">
        <v>499</v>
      </c>
      <c r="P132" t="s">
        <v>303</v>
      </c>
      <c r="Q132" t="s">
        <v>303</v>
      </c>
      <c r="S132">
        <v>16</v>
      </c>
      <c r="T132">
        <v>8</v>
      </c>
      <c r="V132" s="111" t="s">
        <v>304</v>
      </c>
    </row>
    <row r="133" spans="1:22" x14ac:dyDescent="0.3">
      <c r="A133" s="17">
        <v>2105</v>
      </c>
      <c r="B133">
        <v>218</v>
      </c>
      <c r="C133" t="s">
        <v>200</v>
      </c>
      <c r="D133">
        <v>2</v>
      </c>
      <c r="E133" t="s">
        <v>29</v>
      </c>
      <c r="G133" t="s">
        <v>258</v>
      </c>
      <c r="I133" t="s">
        <v>258</v>
      </c>
      <c r="J133">
        <v>1</v>
      </c>
      <c r="K133" t="s">
        <v>300</v>
      </c>
      <c r="L133" t="s">
        <v>258</v>
      </c>
      <c r="M133" t="s">
        <v>362</v>
      </c>
      <c r="N133" t="s">
        <v>258</v>
      </c>
      <c r="O133" t="s">
        <v>500</v>
      </c>
      <c r="P133" t="s">
        <v>303</v>
      </c>
      <c r="Q133" t="s">
        <v>303</v>
      </c>
      <c r="S133">
        <v>77</v>
      </c>
      <c r="T133">
        <v>10</v>
      </c>
      <c r="V133" s="111" t="s">
        <v>304</v>
      </c>
    </row>
    <row r="134" spans="1:22" x14ac:dyDescent="0.3">
      <c r="A134" s="17">
        <v>2106</v>
      </c>
      <c r="B134">
        <v>213</v>
      </c>
      <c r="C134" t="s">
        <v>142</v>
      </c>
      <c r="D134">
        <v>16</v>
      </c>
      <c r="E134" t="s">
        <v>50</v>
      </c>
      <c r="G134" t="s">
        <v>258</v>
      </c>
      <c r="I134" t="s">
        <v>258</v>
      </c>
      <c r="J134">
        <v>1</v>
      </c>
      <c r="K134" t="s">
        <v>300</v>
      </c>
      <c r="L134" t="s">
        <v>258</v>
      </c>
      <c r="M134" t="s">
        <v>301</v>
      </c>
      <c r="N134" t="s">
        <v>258</v>
      </c>
      <c r="O134" t="s">
        <v>501</v>
      </c>
      <c r="P134" t="s">
        <v>303</v>
      </c>
      <c r="Q134" t="s">
        <v>303</v>
      </c>
      <c r="S134">
        <v>37</v>
      </c>
      <c r="T134">
        <v>20</v>
      </c>
      <c r="V134" s="111" t="s">
        <v>304</v>
      </c>
    </row>
    <row r="135" spans="1:22" x14ac:dyDescent="0.3">
      <c r="A135" s="17">
        <v>2107</v>
      </c>
      <c r="B135">
        <v>249</v>
      </c>
      <c r="C135" t="s">
        <v>100</v>
      </c>
      <c r="D135">
        <v>14</v>
      </c>
      <c r="E135" t="s">
        <v>43</v>
      </c>
      <c r="G135" t="s">
        <v>258</v>
      </c>
      <c r="I135" t="s">
        <v>258</v>
      </c>
      <c r="J135">
        <v>1</v>
      </c>
      <c r="K135" t="s">
        <v>300</v>
      </c>
      <c r="L135" t="s">
        <v>258</v>
      </c>
      <c r="M135" t="s">
        <v>311</v>
      </c>
      <c r="N135" t="s">
        <v>258</v>
      </c>
      <c r="O135" t="s">
        <v>502</v>
      </c>
      <c r="P135" t="s">
        <v>303</v>
      </c>
      <c r="Q135" t="s">
        <v>303</v>
      </c>
      <c r="S135">
        <v>61</v>
      </c>
      <c r="T135">
        <v>64</v>
      </c>
      <c r="V135" s="111" t="s">
        <v>304</v>
      </c>
    </row>
    <row r="136" spans="1:22" x14ac:dyDescent="0.3">
      <c r="A136" s="17">
        <v>2110</v>
      </c>
      <c r="B136">
        <v>213</v>
      </c>
      <c r="C136" t="s">
        <v>142</v>
      </c>
      <c r="D136">
        <v>16</v>
      </c>
      <c r="E136" t="s">
        <v>50</v>
      </c>
      <c r="G136" t="s">
        <v>258</v>
      </c>
      <c r="I136" t="s">
        <v>258</v>
      </c>
      <c r="J136">
        <v>1</v>
      </c>
      <c r="K136" t="s">
        <v>300</v>
      </c>
      <c r="L136" t="s">
        <v>258</v>
      </c>
      <c r="M136" t="s">
        <v>301</v>
      </c>
      <c r="N136" t="s">
        <v>258</v>
      </c>
      <c r="O136" t="s">
        <v>503</v>
      </c>
      <c r="P136" t="s">
        <v>303</v>
      </c>
      <c r="Q136" t="s">
        <v>303</v>
      </c>
      <c r="S136">
        <v>37</v>
      </c>
      <c r="T136">
        <v>20</v>
      </c>
      <c r="V136" s="111" t="s">
        <v>304</v>
      </c>
    </row>
    <row r="137" spans="1:22" x14ac:dyDescent="0.3">
      <c r="A137" s="17">
        <v>2111</v>
      </c>
      <c r="B137">
        <v>208</v>
      </c>
      <c r="C137" t="s">
        <v>177</v>
      </c>
      <c r="D137">
        <v>5</v>
      </c>
      <c r="E137" t="s">
        <v>35</v>
      </c>
      <c r="G137" t="s">
        <v>258</v>
      </c>
      <c r="I137" t="s">
        <v>258</v>
      </c>
      <c r="J137">
        <v>1</v>
      </c>
      <c r="K137" t="s">
        <v>300</v>
      </c>
      <c r="L137" t="s">
        <v>258</v>
      </c>
      <c r="M137" t="s">
        <v>398</v>
      </c>
      <c r="N137" t="s">
        <v>258</v>
      </c>
      <c r="O137" t="s">
        <v>504</v>
      </c>
      <c r="P137" t="s">
        <v>303</v>
      </c>
      <c r="Q137" t="s">
        <v>303</v>
      </c>
      <c r="S137">
        <v>33</v>
      </c>
      <c r="T137">
        <v>13</v>
      </c>
      <c r="V137" s="111" t="s">
        <v>304</v>
      </c>
    </row>
    <row r="138" spans="1:22" x14ac:dyDescent="0.3">
      <c r="A138" s="17">
        <v>2112</v>
      </c>
      <c r="B138">
        <v>229</v>
      </c>
      <c r="C138" t="s">
        <v>102</v>
      </c>
      <c r="D138">
        <v>16</v>
      </c>
      <c r="E138" t="s">
        <v>50</v>
      </c>
      <c r="G138" t="s">
        <v>258</v>
      </c>
      <c r="I138" t="s">
        <v>258</v>
      </c>
      <c r="J138">
        <v>1</v>
      </c>
      <c r="K138" t="s">
        <v>300</v>
      </c>
      <c r="L138" t="s">
        <v>258</v>
      </c>
      <c r="M138" t="s">
        <v>326</v>
      </c>
      <c r="N138" t="s">
        <v>258</v>
      </c>
      <c r="O138" t="s">
        <v>505</v>
      </c>
      <c r="P138" t="s">
        <v>303</v>
      </c>
      <c r="Q138" t="s">
        <v>303</v>
      </c>
      <c r="S138">
        <v>134</v>
      </c>
      <c r="T138">
        <v>20</v>
      </c>
      <c r="V138" s="111" t="s">
        <v>304</v>
      </c>
    </row>
    <row r="139" spans="1:22" x14ac:dyDescent="0.3">
      <c r="A139" s="17">
        <v>2113</v>
      </c>
      <c r="B139">
        <v>249</v>
      </c>
      <c r="C139" t="s">
        <v>100</v>
      </c>
      <c r="D139">
        <v>14</v>
      </c>
      <c r="E139" t="s">
        <v>43</v>
      </c>
      <c r="G139" t="s">
        <v>258</v>
      </c>
      <c r="I139" t="s">
        <v>258</v>
      </c>
      <c r="J139">
        <v>1</v>
      </c>
      <c r="K139" t="s">
        <v>300</v>
      </c>
      <c r="L139" t="s">
        <v>258</v>
      </c>
      <c r="M139" t="s">
        <v>311</v>
      </c>
      <c r="N139" t="s">
        <v>258</v>
      </c>
      <c r="O139" t="s">
        <v>506</v>
      </c>
      <c r="P139" t="s">
        <v>303</v>
      </c>
      <c r="Q139" t="s">
        <v>303</v>
      </c>
      <c r="S139">
        <v>61</v>
      </c>
      <c r="T139">
        <v>64</v>
      </c>
      <c r="V139" s="111" t="s">
        <v>304</v>
      </c>
    </row>
    <row r="140" spans="1:22" x14ac:dyDescent="0.3">
      <c r="A140" s="17">
        <v>2116</v>
      </c>
      <c r="B140">
        <v>232</v>
      </c>
      <c r="C140" t="s">
        <v>263</v>
      </c>
      <c r="D140">
        <v>44</v>
      </c>
      <c r="E140" t="s">
        <v>27</v>
      </c>
      <c r="G140" t="s">
        <v>258</v>
      </c>
      <c r="I140" t="s">
        <v>258</v>
      </c>
      <c r="J140">
        <v>1</v>
      </c>
      <c r="K140" t="s">
        <v>300</v>
      </c>
      <c r="L140" t="s">
        <v>258</v>
      </c>
      <c r="M140" t="s">
        <v>333</v>
      </c>
      <c r="N140" t="s">
        <v>258</v>
      </c>
      <c r="O140" t="s">
        <v>507</v>
      </c>
      <c r="P140" t="s">
        <v>303</v>
      </c>
      <c r="Q140" t="s">
        <v>303</v>
      </c>
      <c r="S140">
        <v>51</v>
      </c>
      <c r="T140">
        <v>8</v>
      </c>
      <c r="V140" s="111" t="s">
        <v>304</v>
      </c>
    </row>
    <row r="141" spans="1:22" x14ac:dyDescent="0.3">
      <c r="A141" s="17">
        <v>1811</v>
      </c>
      <c r="B141">
        <v>236</v>
      </c>
      <c r="C141" t="s">
        <v>379</v>
      </c>
      <c r="E141" t="s">
        <v>38</v>
      </c>
      <c r="G141" t="s">
        <v>258</v>
      </c>
      <c r="I141" t="s">
        <v>258</v>
      </c>
      <c r="J141">
        <v>1</v>
      </c>
      <c r="K141" t="s">
        <v>300</v>
      </c>
      <c r="L141" t="s">
        <v>258</v>
      </c>
      <c r="M141" t="s">
        <v>380</v>
      </c>
      <c r="N141" t="s">
        <v>258</v>
      </c>
      <c r="O141" t="s">
        <v>508</v>
      </c>
      <c r="P141" t="s">
        <v>303</v>
      </c>
      <c r="Q141" t="s">
        <v>303</v>
      </c>
      <c r="S141">
        <v>252</v>
      </c>
      <c r="T141">
        <v>47</v>
      </c>
      <c r="V141" s="111" t="s">
        <v>304</v>
      </c>
    </row>
    <row r="142" spans="1:22" x14ac:dyDescent="0.3">
      <c r="A142" s="17">
        <v>2119</v>
      </c>
      <c r="B142">
        <v>218</v>
      </c>
      <c r="C142" t="s">
        <v>200</v>
      </c>
      <c r="D142">
        <v>2</v>
      </c>
      <c r="E142" t="s">
        <v>29</v>
      </c>
      <c r="G142" t="s">
        <v>258</v>
      </c>
      <c r="I142" t="s">
        <v>258</v>
      </c>
      <c r="J142">
        <v>1</v>
      </c>
      <c r="K142" t="s">
        <v>300</v>
      </c>
      <c r="L142" t="s">
        <v>258</v>
      </c>
      <c r="M142" t="s">
        <v>362</v>
      </c>
      <c r="N142" t="s">
        <v>258</v>
      </c>
      <c r="O142" t="s">
        <v>509</v>
      </c>
      <c r="P142" t="s">
        <v>303</v>
      </c>
      <c r="Q142" t="s">
        <v>303</v>
      </c>
      <c r="S142">
        <v>77</v>
      </c>
      <c r="T142">
        <v>10</v>
      </c>
      <c r="V142" s="111" t="s">
        <v>304</v>
      </c>
    </row>
    <row r="143" spans="1:22" x14ac:dyDescent="0.3">
      <c r="A143" s="17">
        <v>2220</v>
      </c>
      <c r="B143">
        <v>216</v>
      </c>
      <c r="C143" t="s">
        <v>126</v>
      </c>
      <c r="D143">
        <v>2</v>
      </c>
      <c r="E143" t="s">
        <v>29</v>
      </c>
      <c r="G143" t="s">
        <v>258</v>
      </c>
      <c r="I143" t="s">
        <v>258</v>
      </c>
      <c r="J143">
        <v>1</v>
      </c>
      <c r="K143" t="s">
        <v>300</v>
      </c>
      <c r="L143" t="s">
        <v>258</v>
      </c>
      <c r="M143" t="s">
        <v>340</v>
      </c>
      <c r="N143" t="s">
        <v>258</v>
      </c>
      <c r="O143" t="s">
        <v>510</v>
      </c>
      <c r="P143" t="s">
        <v>303</v>
      </c>
      <c r="Q143" t="s">
        <v>303</v>
      </c>
      <c r="S143">
        <v>75</v>
      </c>
      <c r="T143">
        <v>10</v>
      </c>
      <c r="V143" s="111" t="s">
        <v>304</v>
      </c>
    </row>
    <row r="144" spans="1:22" x14ac:dyDescent="0.3">
      <c r="A144" s="17">
        <v>2221</v>
      </c>
      <c r="B144">
        <v>217</v>
      </c>
      <c r="C144" t="s">
        <v>132</v>
      </c>
      <c r="D144">
        <v>2</v>
      </c>
      <c r="E144" t="s">
        <v>29</v>
      </c>
      <c r="G144" t="s">
        <v>258</v>
      </c>
      <c r="I144" t="s">
        <v>258</v>
      </c>
      <c r="J144">
        <v>1</v>
      </c>
      <c r="K144" t="s">
        <v>300</v>
      </c>
      <c r="L144" t="s">
        <v>258</v>
      </c>
      <c r="M144" t="s">
        <v>360</v>
      </c>
      <c r="N144" t="s">
        <v>258</v>
      </c>
      <c r="O144" t="s">
        <v>511</v>
      </c>
      <c r="P144" t="s">
        <v>303</v>
      </c>
      <c r="Q144" t="s">
        <v>303</v>
      </c>
      <c r="S144">
        <v>76</v>
      </c>
      <c r="T144">
        <v>10</v>
      </c>
      <c r="V144" s="111" t="s">
        <v>304</v>
      </c>
    </row>
    <row r="145" spans="1:22" x14ac:dyDescent="0.3">
      <c r="A145" s="17">
        <v>2222</v>
      </c>
      <c r="B145">
        <v>216</v>
      </c>
      <c r="C145" t="s">
        <v>126</v>
      </c>
      <c r="D145">
        <v>2</v>
      </c>
      <c r="E145" t="s">
        <v>29</v>
      </c>
      <c r="G145" t="s">
        <v>258</v>
      </c>
      <c r="I145" t="s">
        <v>258</v>
      </c>
      <c r="J145">
        <v>1</v>
      </c>
      <c r="K145" t="s">
        <v>300</v>
      </c>
      <c r="L145" t="s">
        <v>258</v>
      </c>
      <c r="M145" t="s">
        <v>340</v>
      </c>
      <c r="N145" t="s">
        <v>258</v>
      </c>
      <c r="O145" t="s">
        <v>512</v>
      </c>
      <c r="P145" t="s">
        <v>303</v>
      </c>
      <c r="Q145" t="s">
        <v>303</v>
      </c>
      <c r="S145">
        <v>75</v>
      </c>
      <c r="T145">
        <v>10</v>
      </c>
      <c r="V145" s="111" t="s">
        <v>304</v>
      </c>
    </row>
    <row r="146" spans="1:22" x14ac:dyDescent="0.3">
      <c r="A146" s="17">
        <v>2223</v>
      </c>
      <c r="B146">
        <v>259</v>
      </c>
      <c r="C146" t="s">
        <v>124</v>
      </c>
      <c r="D146">
        <v>45</v>
      </c>
      <c r="E146" t="s">
        <v>28</v>
      </c>
      <c r="G146" t="s">
        <v>258</v>
      </c>
      <c r="I146" t="s">
        <v>258</v>
      </c>
      <c r="J146">
        <v>1</v>
      </c>
      <c r="K146" t="s">
        <v>300</v>
      </c>
      <c r="L146" t="s">
        <v>258</v>
      </c>
      <c r="M146" t="s">
        <v>430</v>
      </c>
      <c r="N146" t="s">
        <v>258</v>
      </c>
      <c r="O146" t="s">
        <v>513</v>
      </c>
      <c r="P146" t="s">
        <v>303</v>
      </c>
      <c r="Q146" t="s">
        <v>303</v>
      </c>
      <c r="S146">
        <v>70</v>
      </c>
      <c r="T146">
        <v>9</v>
      </c>
      <c r="V146" s="111" t="s">
        <v>304</v>
      </c>
    </row>
    <row r="147" spans="1:22" x14ac:dyDescent="0.3">
      <c r="A147" s="17">
        <v>2227</v>
      </c>
      <c r="B147">
        <v>179</v>
      </c>
      <c r="C147" t="s">
        <v>328</v>
      </c>
      <c r="E147" t="s">
        <v>329</v>
      </c>
      <c r="G147" t="s">
        <v>258</v>
      </c>
      <c r="I147" t="s">
        <v>258</v>
      </c>
      <c r="J147">
        <v>1</v>
      </c>
      <c r="K147" t="s">
        <v>300</v>
      </c>
      <c r="L147" t="s">
        <v>258</v>
      </c>
      <c r="M147" t="s">
        <v>330</v>
      </c>
      <c r="N147" t="s">
        <v>258</v>
      </c>
      <c r="O147" t="s">
        <v>514</v>
      </c>
      <c r="P147" t="s">
        <v>303</v>
      </c>
      <c r="Q147" t="s">
        <v>303</v>
      </c>
      <c r="S147">
        <v>252</v>
      </c>
      <c r="V147" s="111" t="s">
        <v>304</v>
      </c>
    </row>
    <row r="148" spans="1:22" x14ac:dyDescent="0.3">
      <c r="A148" s="17">
        <v>2234</v>
      </c>
      <c r="B148">
        <v>205</v>
      </c>
      <c r="C148" t="s">
        <v>469</v>
      </c>
      <c r="D148">
        <v>5</v>
      </c>
      <c r="E148" t="s">
        <v>35</v>
      </c>
      <c r="G148" t="s">
        <v>258</v>
      </c>
      <c r="I148" t="s">
        <v>258</v>
      </c>
      <c r="J148">
        <v>1</v>
      </c>
      <c r="K148" t="s">
        <v>300</v>
      </c>
      <c r="L148" t="s">
        <v>258</v>
      </c>
      <c r="M148" t="s">
        <v>470</v>
      </c>
      <c r="N148" t="s">
        <v>258</v>
      </c>
      <c r="O148" t="s">
        <v>515</v>
      </c>
      <c r="P148" t="s">
        <v>303</v>
      </c>
      <c r="Q148" t="s">
        <v>303</v>
      </c>
      <c r="S148">
        <v>30</v>
      </c>
      <c r="T148">
        <v>13</v>
      </c>
      <c r="V148" s="111" t="s">
        <v>304</v>
      </c>
    </row>
    <row r="149" spans="1:22" x14ac:dyDescent="0.3">
      <c r="A149" s="17">
        <v>2237</v>
      </c>
      <c r="B149">
        <v>259</v>
      </c>
      <c r="C149" t="s">
        <v>124</v>
      </c>
      <c r="D149">
        <v>45</v>
      </c>
      <c r="E149" t="s">
        <v>28</v>
      </c>
      <c r="G149" t="s">
        <v>258</v>
      </c>
      <c r="I149" t="s">
        <v>258</v>
      </c>
      <c r="J149">
        <v>1</v>
      </c>
      <c r="K149" t="s">
        <v>300</v>
      </c>
      <c r="L149" t="s">
        <v>258</v>
      </c>
      <c r="M149" t="s">
        <v>430</v>
      </c>
      <c r="N149" t="s">
        <v>258</v>
      </c>
      <c r="O149" t="s">
        <v>516</v>
      </c>
      <c r="P149" t="s">
        <v>303</v>
      </c>
      <c r="Q149" t="s">
        <v>303</v>
      </c>
      <c r="S149">
        <v>70</v>
      </c>
      <c r="T149">
        <v>9</v>
      </c>
      <c r="V149" s="111" t="s">
        <v>304</v>
      </c>
    </row>
    <row r="150" spans="1:22" x14ac:dyDescent="0.3">
      <c r="A150" s="17">
        <v>2241</v>
      </c>
      <c r="B150">
        <v>249</v>
      </c>
      <c r="C150" t="s">
        <v>100</v>
      </c>
      <c r="D150">
        <v>3</v>
      </c>
      <c r="E150" t="s">
        <v>34</v>
      </c>
      <c r="G150" t="s">
        <v>258</v>
      </c>
      <c r="I150" t="s">
        <v>258</v>
      </c>
      <c r="J150">
        <v>1</v>
      </c>
      <c r="K150" t="s">
        <v>300</v>
      </c>
      <c r="L150" t="s">
        <v>258</v>
      </c>
      <c r="M150" t="s">
        <v>343</v>
      </c>
      <c r="N150" t="s">
        <v>258</v>
      </c>
      <c r="O150" t="s">
        <v>517</v>
      </c>
      <c r="P150" t="s">
        <v>303</v>
      </c>
      <c r="Q150" t="s">
        <v>303</v>
      </c>
      <c r="S150">
        <v>61</v>
      </c>
      <c r="T150">
        <v>11</v>
      </c>
      <c r="V150" s="111" t="s">
        <v>304</v>
      </c>
    </row>
    <row r="151" spans="1:22" x14ac:dyDescent="0.3">
      <c r="A151" s="17">
        <v>2243</v>
      </c>
      <c r="B151">
        <v>248</v>
      </c>
      <c r="C151" t="s">
        <v>104</v>
      </c>
      <c r="D151">
        <v>14</v>
      </c>
      <c r="E151" t="s">
        <v>43</v>
      </c>
      <c r="G151" t="s">
        <v>258</v>
      </c>
      <c r="I151" t="s">
        <v>258</v>
      </c>
      <c r="J151">
        <v>1</v>
      </c>
      <c r="K151" t="s">
        <v>300</v>
      </c>
      <c r="L151" t="s">
        <v>258</v>
      </c>
      <c r="M151" t="s">
        <v>377</v>
      </c>
      <c r="N151" t="s">
        <v>258</v>
      </c>
      <c r="O151" t="s">
        <v>518</v>
      </c>
      <c r="P151" t="s">
        <v>303</v>
      </c>
      <c r="Q151" t="s">
        <v>303</v>
      </c>
      <c r="S151">
        <v>184</v>
      </c>
      <c r="T151">
        <v>64</v>
      </c>
      <c r="V151" s="111" t="s">
        <v>304</v>
      </c>
    </row>
    <row r="152" spans="1:22" x14ac:dyDescent="0.3">
      <c r="A152" s="17">
        <v>1814</v>
      </c>
      <c r="B152">
        <v>173</v>
      </c>
      <c r="C152" t="s">
        <v>115</v>
      </c>
      <c r="D152">
        <v>16</v>
      </c>
      <c r="E152" t="s">
        <v>50</v>
      </c>
      <c r="G152" t="s">
        <v>258</v>
      </c>
      <c r="I152" t="s">
        <v>258</v>
      </c>
      <c r="J152">
        <v>1</v>
      </c>
      <c r="K152" t="s">
        <v>300</v>
      </c>
      <c r="L152" t="s">
        <v>258</v>
      </c>
      <c r="M152" t="s">
        <v>322</v>
      </c>
      <c r="N152" t="s">
        <v>258</v>
      </c>
      <c r="O152" t="s">
        <v>519</v>
      </c>
      <c r="P152" t="s">
        <v>303</v>
      </c>
      <c r="Q152" t="s">
        <v>303</v>
      </c>
      <c r="S152">
        <v>7</v>
      </c>
      <c r="T152">
        <v>20</v>
      </c>
      <c r="V152" s="111" t="s">
        <v>304</v>
      </c>
    </row>
    <row r="153" spans="1:22" x14ac:dyDescent="0.3">
      <c r="A153" s="17">
        <v>2244</v>
      </c>
      <c r="B153">
        <v>213</v>
      </c>
      <c r="C153" t="s">
        <v>142</v>
      </c>
      <c r="D153">
        <v>16</v>
      </c>
      <c r="E153" t="s">
        <v>50</v>
      </c>
      <c r="G153" t="s">
        <v>258</v>
      </c>
      <c r="I153" t="s">
        <v>258</v>
      </c>
      <c r="J153">
        <v>1</v>
      </c>
      <c r="K153" t="s">
        <v>300</v>
      </c>
      <c r="L153" t="s">
        <v>258</v>
      </c>
      <c r="M153" t="s">
        <v>301</v>
      </c>
      <c r="N153" t="s">
        <v>258</v>
      </c>
      <c r="O153" t="s">
        <v>520</v>
      </c>
      <c r="P153" t="s">
        <v>303</v>
      </c>
      <c r="Q153" t="s">
        <v>303</v>
      </c>
      <c r="S153">
        <v>37</v>
      </c>
      <c r="T153">
        <v>20</v>
      </c>
      <c r="V153" s="111" t="s">
        <v>304</v>
      </c>
    </row>
    <row r="154" spans="1:22" x14ac:dyDescent="0.3">
      <c r="A154" s="17">
        <v>2245</v>
      </c>
      <c r="B154">
        <v>249</v>
      </c>
      <c r="C154" t="s">
        <v>100</v>
      </c>
      <c r="D154">
        <v>14</v>
      </c>
      <c r="E154" t="s">
        <v>43</v>
      </c>
      <c r="G154" t="s">
        <v>258</v>
      </c>
      <c r="I154" t="s">
        <v>258</v>
      </c>
      <c r="J154">
        <v>1</v>
      </c>
      <c r="K154" t="s">
        <v>300</v>
      </c>
      <c r="L154" t="s">
        <v>258</v>
      </c>
      <c r="M154" t="s">
        <v>311</v>
      </c>
      <c r="N154" t="s">
        <v>258</v>
      </c>
      <c r="O154" t="s">
        <v>521</v>
      </c>
      <c r="P154" t="s">
        <v>303</v>
      </c>
      <c r="Q154" t="s">
        <v>303</v>
      </c>
      <c r="S154">
        <v>61</v>
      </c>
      <c r="T154">
        <v>64</v>
      </c>
      <c r="V154" s="111" t="s">
        <v>304</v>
      </c>
    </row>
    <row r="155" spans="1:22" x14ac:dyDescent="0.3">
      <c r="A155" s="17">
        <v>2246</v>
      </c>
      <c r="B155">
        <v>206</v>
      </c>
      <c r="C155" t="s">
        <v>522</v>
      </c>
      <c r="D155">
        <v>5</v>
      </c>
      <c r="E155" t="s">
        <v>35</v>
      </c>
      <c r="G155" t="s">
        <v>258</v>
      </c>
      <c r="I155" t="s">
        <v>258</v>
      </c>
      <c r="J155">
        <v>1</v>
      </c>
      <c r="K155" t="s">
        <v>300</v>
      </c>
      <c r="L155" t="s">
        <v>258</v>
      </c>
      <c r="M155" t="s">
        <v>523</v>
      </c>
      <c r="N155" t="s">
        <v>258</v>
      </c>
      <c r="O155" t="s">
        <v>524</v>
      </c>
      <c r="P155" t="s">
        <v>303</v>
      </c>
      <c r="Q155" t="s">
        <v>303</v>
      </c>
      <c r="S155">
        <v>30</v>
      </c>
      <c r="T155">
        <v>13</v>
      </c>
      <c r="V155" s="111" t="s">
        <v>304</v>
      </c>
    </row>
    <row r="156" spans="1:22" x14ac:dyDescent="0.3">
      <c r="A156" s="17">
        <v>1816</v>
      </c>
      <c r="B156">
        <v>213</v>
      </c>
      <c r="C156" t="s">
        <v>142</v>
      </c>
      <c r="D156">
        <v>16</v>
      </c>
      <c r="E156" t="s">
        <v>50</v>
      </c>
      <c r="G156" t="s">
        <v>258</v>
      </c>
      <c r="I156" t="s">
        <v>258</v>
      </c>
      <c r="J156">
        <v>1</v>
      </c>
      <c r="K156" t="s">
        <v>300</v>
      </c>
      <c r="L156" t="s">
        <v>258</v>
      </c>
      <c r="M156" t="s">
        <v>301</v>
      </c>
      <c r="N156" t="s">
        <v>258</v>
      </c>
      <c r="O156" t="s">
        <v>525</v>
      </c>
      <c r="P156" t="s">
        <v>303</v>
      </c>
      <c r="Q156" t="s">
        <v>303</v>
      </c>
      <c r="S156">
        <v>37</v>
      </c>
      <c r="T156">
        <v>20</v>
      </c>
      <c r="V156" s="111" t="s">
        <v>304</v>
      </c>
    </row>
    <row r="157" spans="1:22" x14ac:dyDescent="0.3">
      <c r="A157" s="17">
        <v>2339</v>
      </c>
      <c r="B157">
        <v>173</v>
      </c>
      <c r="C157" t="s">
        <v>115</v>
      </c>
      <c r="D157">
        <v>16</v>
      </c>
      <c r="E157" t="s">
        <v>50</v>
      </c>
      <c r="G157" t="s">
        <v>258</v>
      </c>
      <c r="I157" t="s">
        <v>258</v>
      </c>
      <c r="J157">
        <v>1</v>
      </c>
      <c r="K157" t="s">
        <v>300</v>
      </c>
      <c r="L157" t="s">
        <v>258</v>
      </c>
      <c r="M157" t="s">
        <v>322</v>
      </c>
      <c r="N157" t="s">
        <v>258</v>
      </c>
      <c r="O157" t="s">
        <v>526</v>
      </c>
      <c r="P157" t="s">
        <v>303</v>
      </c>
      <c r="Q157" t="s">
        <v>303</v>
      </c>
      <c r="S157">
        <v>7</v>
      </c>
      <c r="T157">
        <v>20</v>
      </c>
      <c r="V157" s="111" t="s">
        <v>304</v>
      </c>
    </row>
    <row r="158" spans="1:22" x14ac:dyDescent="0.3">
      <c r="A158" s="17">
        <v>2340</v>
      </c>
      <c r="B158">
        <v>213</v>
      </c>
      <c r="C158" t="s">
        <v>142</v>
      </c>
      <c r="D158">
        <v>16</v>
      </c>
      <c r="E158" t="s">
        <v>50</v>
      </c>
      <c r="G158" t="s">
        <v>258</v>
      </c>
      <c r="I158" t="s">
        <v>258</v>
      </c>
      <c r="J158">
        <v>1</v>
      </c>
      <c r="K158" t="s">
        <v>300</v>
      </c>
      <c r="L158" t="s">
        <v>258</v>
      </c>
      <c r="M158" t="s">
        <v>301</v>
      </c>
      <c r="N158" t="s">
        <v>258</v>
      </c>
      <c r="O158" t="s">
        <v>527</v>
      </c>
      <c r="P158" t="s">
        <v>303</v>
      </c>
      <c r="Q158" t="s">
        <v>303</v>
      </c>
      <c r="S158">
        <v>37</v>
      </c>
      <c r="T158">
        <v>20</v>
      </c>
      <c r="V158" s="111" t="s">
        <v>304</v>
      </c>
    </row>
    <row r="159" spans="1:22" x14ac:dyDescent="0.3">
      <c r="A159" s="17">
        <v>2411</v>
      </c>
      <c r="B159">
        <v>213</v>
      </c>
      <c r="C159" t="s">
        <v>142</v>
      </c>
      <c r="D159">
        <v>16</v>
      </c>
      <c r="E159" t="s">
        <v>50</v>
      </c>
      <c r="G159" t="s">
        <v>258</v>
      </c>
      <c r="I159" t="s">
        <v>258</v>
      </c>
      <c r="J159">
        <v>1</v>
      </c>
      <c r="K159" t="s">
        <v>300</v>
      </c>
      <c r="L159" t="s">
        <v>258</v>
      </c>
      <c r="M159" t="s">
        <v>301</v>
      </c>
      <c r="N159" t="s">
        <v>258</v>
      </c>
      <c r="O159" t="s">
        <v>528</v>
      </c>
      <c r="P159" t="s">
        <v>303</v>
      </c>
      <c r="Q159" t="s">
        <v>303</v>
      </c>
      <c r="S159">
        <v>37</v>
      </c>
      <c r="T159">
        <v>20</v>
      </c>
      <c r="V159" s="111" t="s">
        <v>304</v>
      </c>
    </row>
    <row r="160" spans="1:22" x14ac:dyDescent="0.3">
      <c r="A160" s="17">
        <v>1817</v>
      </c>
      <c r="B160">
        <v>220</v>
      </c>
      <c r="C160" t="s">
        <v>418</v>
      </c>
      <c r="D160">
        <v>41</v>
      </c>
      <c r="E160" t="s">
        <v>346</v>
      </c>
      <c r="G160" t="s">
        <v>258</v>
      </c>
      <c r="I160" t="s">
        <v>258</v>
      </c>
      <c r="J160">
        <v>1</v>
      </c>
      <c r="K160" t="s">
        <v>300</v>
      </c>
      <c r="L160" t="s">
        <v>258</v>
      </c>
      <c r="M160" t="s">
        <v>419</v>
      </c>
      <c r="N160" t="s">
        <v>258</v>
      </c>
      <c r="O160" t="s">
        <v>529</v>
      </c>
      <c r="P160" t="s">
        <v>303</v>
      </c>
      <c r="Q160" t="s">
        <v>303</v>
      </c>
      <c r="S160">
        <v>501</v>
      </c>
      <c r="T160">
        <v>5</v>
      </c>
      <c r="V160" s="111" t="s">
        <v>304</v>
      </c>
    </row>
    <row r="161" spans="1:22" x14ac:dyDescent="0.3">
      <c r="A161" s="17">
        <v>1820</v>
      </c>
      <c r="B161">
        <v>257</v>
      </c>
      <c r="C161" t="s">
        <v>530</v>
      </c>
      <c r="D161">
        <v>18</v>
      </c>
      <c r="E161" t="s">
        <v>53</v>
      </c>
      <c r="G161" t="s">
        <v>258</v>
      </c>
      <c r="I161" t="s">
        <v>258</v>
      </c>
      <c r="J161">
        <v>1</v>
      </c>
      <c r="K161" t="s">
        <v>300</v>
      </c>
      <c r="L161" t="s">
        <v>258</v>
      </c>
      <c r="M161" t="s">
        <v>531</v>
      </c>
      <c r="N161" t="s">
        <v>258</v>
      </c>
      <c r="O161" t="s">
        <v>532</v>
      </c>
      <c r="P161" t="s">
        <v>303</v>
      </c>
      <c r="Q161" t="s">
        <v>303</v>
      </c>
      <c r="S161">
        <v>259</v>
      </c>
      <c r="T161">
        <v>21</v>
      </c>
      <c r="V161" s="111" t="s">
        <v>304</v>
      </c>
    </row>
    <row r="162" spans="1:22" x14ac:dyDescent="0.3">
      <c r="A162" s="17">
        <v>1823</v>
      </c>
      <c r="B162">
        <v>200</v>
      </c>
      <c r="C162" t="s">
        <v>106</v>
      </c>
      <c r="D162">
        <v>5</v>
      </c>
      <c r="E162" t="s">
        <v>35</v>
      </c>
      <c r="G162" t="s">
        <v>258</v>
      </c>
      <c r="I162" t="s">
        <v>258</v>
      </c>
      <c r="J162">
        <v>1</v>
      </c>
      <c r="K162" t="s">
        <v>300</v>
      </c>
      <c r="L162" t="s">
        <v>258</v>
      </c>
      <c r="M162" t="s">
        <v>533</v>
      </c>
      <c r="N162" t="s">
        <v>258</v>
      </c>
      <c r="O162" t="s">
        <v>534</v>
      </c>
      <c r="P162" t="s">
        <v>303</v>
      </c>
      <c r="Q162" t="s">
        <v>303</v>
      </c>
      <c r="S162">
        <v>24</v>
      </c>
      <c r="T162">
        <v>13</v>
      </c>
      <c r="V162" s="111" t="s">
        <v>304</v>
      </c>
    </row>
    <row r="163" spans="1:22" x14ac:dyDescent="0.3">
      <c r="A163" s="17">
        <v>1824</v>
      </c>
      <c r="B163">
        <v>175</v>
      </c>
      <c r="C163" t="s">
        <v>116</v>
      </c>
      <c r="D163">
        <v>18</v>
      </c>
      <c r="E163" t="s">
        <v>53</v>
      </c>
      <c r="G163" t="s">
        <v>258</v>
      </c>
      <c r="I163" t="s">
        <v>258</v>
      </c>
      <c r="J163">
        <v>1</v>
      </c>
      <c r="K163" t="s">
        <v>300</v>
      </c>
      <c r="L163" t="s">
        <v>258</v>
      </c>
      <c r="M163" t="s">
        <v>535</v>
      </c>
      <c r="N163" t="s">
        <v>258</v>
      </c>
      <c r="O163" t="s">
        <v>536</v>
      </c>
      <c r="P163" t="s">
        <v>303</v>
      </c>
      <c r="Q163" t="s">
        <v>303</v>
      </c>
      <c r="S163">
        <v>136</v>
      </c>
      <c r="T163">
        <v>21</v>
      </c>
      <c r="V163" s="111" t="s">
        <v>304</v>
      </c>
    </row>
    <row r="164" spans="1:22" x14ac:dyDescent="0.3">
      <c r="A164" s="17">
        <v>1825</v>
      </c>
      <c r="B164">
        <v>216</v>
      </c>
      <c r="C164" t="s">
        <v>126</v>
      </c>
      <c r="D164">
        <v>2</v>
      </c>
      <c r="E164" t="s">
        <v>29</v>
      </c>
      <c r="G164" t="s">
        <v>258</v>
      </c>
      <c r="I164" t="s">
        <v>258</v>
      </c>
      <c r="J164">
        <v>1</v>
      </c>
      <c r="K164" t="s">
        <v>300</v>
      </c>
      <c r="L164" t="s">
        <v>258</v>
      </c>
      <c r="M164" t="s">
        <v>340</v>
      </c>
      <c r="N164" t="s">
        <v>258</v>
      </c>
      <c r="O164" t="s">
        <v>537</v>
      </c>
      <c r="P164" t="s">
        <v>303</v>
      </c>
      <c r="Q164" t="s">
        <v>303</v>
      </c>
      <c r="S164">
        <v>75</v>
      </c>
      <c r="T164">
        <v>10</v>
      </c>
      <c r="V164" s="111" t="s">
        <v>304</v>
      </c>
    </row>
    <row r="165" spans="1:22" x14ac:dyDescent="0.3">
      <c r="A165" s="17">
        <v>1826</v>
      </c>
      <c r="B165">
        <v>260</v>
      </c>
      <c r="C165" t="s">
        <v>449</v>
      </c>
      <c r="D165">
        <v>13</v>
      </c>
      <c r="E165" t="s">
        <v>44</v>
      </c>
      <c r="G165" t="s">
        <v>258</v>
      </c>
      <c r="I165" t="s">
        <v>258</v>
      </c>
      <c r="J165">
        <v>1</v>
      </c>
      <c r="K165" t="s">
        <v>300</v>
      </c>
      <c r="L165" t="s">
        <v>258</v>
      </c>
      <c r="M165" t="s">
        <v>450</v>
      </c>
      <c r="N165" t="s">
        <v>258</v>
      </c>
      <c r="O165" t="s">
        <v>538</v>
      </c>
      <c r="P165" t="s">
        <v>303</v>
      </c>
      <c r="Q165" t="s">
        <v>303</v>
      </c>
      <c r="S165">
        <v>506</v>
      </c>
      <c r="T165">
        <v>27</v>
      </c>
      <c r="V165" s="111" t="s">
        <v>304</v>
      </c>
    </row>
    <row r="166" spans="1:22" x14ac:dyDescent="0.3">
      <c r="A166" s="17">
        <v>1828</v>
      </c>
      <c r="B166">
        <v>257</v>
      </c>
      <c r="C166" t="s">
        <v>530</v>
      </c>
      <c r="D166">
        <v>18</v>
      </c>
      <c r="E166" t="s">
        <v>53</v>
      </c>
      <c r="G166" t="s">
        <v>258</v>
      </c>
      <c r="I166" t="s">
        <v>258</v>
      </c>
      <c r="J166">
        <v>1</v>
      </c>
      <c r="K166" t="s">
        <v>300</v>
      </c>
      <c r="L166" t="s">
        <v>258</v>
      </c>
      <c r="M166" t="s">
        <v>531</v>
      </c>
      <c r="N166" t="s">
        <v>258</v>
      </c>
      <c r="O166" t="s">
        <v>539</v>
      </c>
      <c r="P166" t="s">
        <v>303</v>
      </c>
      <c r="Q166" t="s">
        <v>303</v>
      </c>
      <c r="S166">
        <v>259</v>
      </c>
      <c r="T166">
        <v>21</v>
      </c>
      <c r="V166" s="111" t="s">
        <v>304</v>
      </c>
    </row>
    <row r="167" spans="1:22" x14ac:dyDescent="0.3">
      <c r="A167" s="17">
        <v>1829</v>
      </c>
      <c r="B167">
        <v>229</v>
      </c>
      <c r="C167" t="s">
        <v>102</v>
      </c>
      <c r="D167">
        <v>16</v>
      </c>
      <c r="E167" t="s">
        <v>50</v>
      </c>
      <c r="G167" t="s">
        <v>258</v>
      </c>
      <c r="I167" t="s">
        <v>258</v>
      </c>
      <c r="J167">
        <v>1</v>
      </c>
      <c r="K167" t="s">
        <v>300</v>
      </c>
      <c r="L167" t="s">
        <v>258</v>
      </c>
      <c r="M167" t="s">
        <v>326</v>
      </c>
      <c r="N167" t="s">
        <v>258</v>
      </c>
      <c r="O167" t="s">
        <v>540</v>
      </c>
      <c r="P167" t="s">
        <v>303</v>
      </c>
      <c r="Q167" t="s">
        <v>303</v>
      </c>
      <c r="S167">
        <v>134</v>
      </c>
      <c r="T167">
        <v>20</v>
      </c>
      <c r="V167" s="111" t="s">
        <v>304</v>
      </c>
    </row>
    <row r="168" spans="1:22" x14ac:dyDescent="0.3">
      <c r="A168" s="17">
        <v>1830</v>
      </c>
      <c r="B168">
        <v>216</v>
      </c>
      <c r="C168" t="s">
        <v>126</v>
      </c>
      <c r="D168">
        <v>2</v>
      </c>
      <c r="E168" t="s">
        <v>29</v>
      </c>
      <c r="G168" t="s">
        <v>258</v>
      </c>
      <c r="I168" t="s">
        <v>258</v>
      </c>
      <c r="J168">
        <v>1</v>
      </c>
      <c r="K168" t="s">
        <v>300</v>
      </c>
      <c r="L168" t="s">
        <v>258</v>
      </c>
      <c r="M168" t="s">
        <v>340</v>
      </c>
      <c r="N168" t="s">
        <v>258</v>
      </c>
      <c r="O168" t="s">
        <v>541</v>
      </c>
      <c r="P168" t="s">
        <v>303</v>
      </c>
      <c r="Q168" t="s">
        <v>303</v>
      </c>
      <c r="S168">
        <v>75</v>
      </c>
      <c r="T168">
        <v>10</v>
      </c>
      <c r="V168" s="111" t="s">
        <v>304</v>
      </c>
    </row>
    <row r="169" spans="1:22" x14ac:dyDescent="0.3">
      <c r="A169" s="17">
        <v>1831</v>
      </c>
      <c r="B169">
        <v>173</v>
      </c>
      <c r="C169" t="s">
        <v>115</v>
      </c>
      <c r="D169">
        <v>16</v>
      </c>
      <c r="E169" t="s">
        <v>50</v>
      </c>
      <c r="G169" t="s">
        <v>258</v>
      </c>
      <c r="I169" t="s">
        <v>258</v>
      </c>
      <c r="J169">
        <v>1</v>
      </c>
      <c r="K169" t="s">
        <v>300</v>
      </c>
      <c r="L169" t="s">
        <v>258</v>
      </c>
      <c r="M169" t="s">
        <v>322</v>
      </c>
      <c r="N169" t="s">
        <v>258</v>
      </c>
      <c r="O169" t="s">
        <v>542</v>
      </c>
      <c r="P169" t="s">
        <v>303</v>
      </c>
      <c r="Q169" t="s">
        <v>303</v>
      </c>
      <c r="S169">
        <v>7</v>
      </c>
      <c r="T169">
        <v>20</v>
      </c>
      <c r="V169" s="111" t="s">
        <v>304</v>
      </c>
    </row>
    <row r="170" spans="1:22" x14ac:dyDescent="0.3">
      <c r="A170" s="17">
        <v>1832</v>
      </c>
      <c r="B170">
        <v>173</v>
      </c>
      <c r="C170" t="s">
        <v>115</v>
      </c>
      <c r="D170">
        <v>16</v>
      </c>
      <c r="E170" t="s">
        <v>50</v>
      </c>
      <c r="G170" t="s">
        <v>258</v>
      </c>
      <c r="I170" t="s">
        <v>258</v>
      </c>
      <c r="J170">
        <v>1</v>
      </c>
      <c r="K170" t="s">
        <v>300</v>
      </c>
      <c r="L170" t="s">
        <v>258</v>
      </c>
      <c r="M170" t="s">
        <v>322</v>
      </c>
      <c r="N170" t="s">
        <v>258</v>
      </c>
      <c r="O170" t="s">
        <v>543</v>
      </c>
      <c r="P170" t="s">
        <v>303</v>
      </c>
      <c r="Q170" t="s">
        <v>303</v>
      </c>
      <c r="S170">
        <v>7</v>
      </c>
      <c r="T170">
        <v>20</v>
      </c>
      <c r="V170" s="111" t="s">
        <v>304</v>
      </c>
    </row>
    <row r="171" spans="1:22" x14ac:dyDescent="0.3">
      <c r="A171" s="17">
        <v>1833</v>
      </c>
      <c r="B171">
        <v>213</v>
      </c>
      <c r="C171" t="s">
        <v>142</v>
      </c>
      <c r="D171">
        <v>16</v>
      </c>
      <c r="E171" t="s">
        <v>50</v>
      </c>
      <c r="G171" t="s">
        <v>258</v>
      </c>
      <c r="I171" t="s">
        <v>258</v>
      </c>
      <c r="J171">
        <v>1</v>
      </c>
      <c r="K171" t="s">
        <v>300</v>
      </c>
      <c r="L171" t="s">
        <v>258</v>
      </c>
      <c r="M171" t="s">
        <v>301</v>
      </c>
      <c r="N171" t="s">
        <v>258</v>
      </c>
      <c r="O171" t="s">
        <v>544</v>
      </c>
      <c r="P171" t="s">
        <v>303</v>
      </c>
      <c r="Q171" t="s">
        <v>303</v>
      </c>
      <c r="S171">
        <v>37</v>
      </c>
      <c r="T171">
        <v>20</v>
      </c>
      <c r="V171" s="111" t="s">
        <v>304</v>
      </c>
    </row>
    <row r="172" spans="1:22" x14ac:dyDescent="0.3">
      <c r="A172" s="17">
        <v>1834</v>
      </c>
      <c r="B172">
        <v>188</v>
      </c>
      <c r="C172" t="s">
        <v>364</v>
      </c>
      <c r="D172">
        <v>44</v>
      </c>
      <c r="E172" t="s">
        <v>27</v>
      </c>
      <c r="G172" t="s">
        <v>258</v>
      </c>
      <c r="I172" t="s">
        <v>258</v>
      </c>
      <c r="J172">
        <v>1</v>
      </c>
      <c r="K172" t="s">
        <v>300</v>
      </c>
      <c r="L172" t="s">
        <v>258</v>
      </c>
      <c r="M172" t="s">
        <v>365</v>
      </c>
      <c r="N172" t="s">
        <v>258</v>
      </c>
      <c r="O172" t="s">
        <v>545</v>
      </c>
      <c r="P172" t="s">
        <v>303</v>
      </c>
      <c r="Q172" t="s">
        <v>303</v>
      </c>
      <c r="S172">
        <v>16</v>
      </c>
      <c r="T172">
        <v>8</v>
      </c>
      <c r="V172" s="111" t="s">
        <v>304</v>
      </c>
    </row>
    <row r="173" spans="1:22" x14ac:dyDescent="0.3">
      <c r="A173" s="17">
        <v>1835</v>
      </c>
      <c r="B173">
        <v>252</v>
      </c>
      <c r="C173" t="s">
        <v>186</v>
      </c>
      <c r="D173">
        <v>43</v>
      </c>
      <c r="E173" t="s">
        <v>546</v>
      </c>
      <c r="G173" t="s">
        <v>258</v>
      </c>
      <c r="I173" t="s">
        <v>258</v>
      </c>
      <c r="J173">
        <v>1</v>
      </c>
      <c r="K173" t="s">
        <v>300</v>
      </c>
      <c r="L173" t="s">
        <v>258</v>
      </c>
      <c r="M173" t="s">
        <v>547</v>
      </c>
      <c r="N173" t="s">
        <v>258</v>
      </c>
      <c r="O173" t="s">
        <v>548</v>
      </c>
      <c r="P173" t="s">
        <v>303</v>
      </c>
      <c r="Q173" t="s">
        <v>303</v>
      </c>
      <c r="S173">
        <v>253</v>
      </c>
      <c r="T173">
        <v>7</v>
      </c>
      <c r="V173" s="111" t="s">
        <v>304</v>
      </c>
    </row>
    <row r="174" spans="1:22" x14ac:dyDescent="0.3">
      <c r="A174" s="17">
        <v>1836</v>
      </c>
      <c r="B174">
        <v>232</v>
      </c>
      <c r="C174" t="s">
        <v>263</v>
      </c>
      <c r="D174">
        <v>44</v>
      </c>
      <c r="E174" t="s">
        <v>27</v>
      </c>
      <c r="G174" t="s">
        <v>258</v>
      </c>
      <c r="I174" t="s">
        <v>258</v>
      </c>
      <c r="J174">
        <v>1</v>
      </c>
      <c r="K174" t="s">
        <v>300</v>
      </c>
      <c r="L174" t="s">
        <v>258</v>
      </c>
      <c r="M174" t="s">
        <v>333</v>
      </c>
      <c r="N174" t="s">
        <v>258</v>
      </c>
      <c r="O174" t="s">
        <v>549</v>
      </c>
      <c r="P174" t="s">
        <v>303</v>
      </c>
      <c r="Q174" t="s">
        <v>303</v>
      </c>
      <c r="S174">
        <v>51</v>
      </c>
      <c r="T174">
        <v>8</v>
      </c>
      <c r="V174" s="111" t="s">
        <v>304</v>
      </c>
    </row>
    <row r="175" spans="1:22" x14ac:dyDescent="0.3">
      <c r="A175" s="17">
        <v>1837</v>
      </c>
      <c r="B175">
        <v>231</v>
      </c>
      <c r="C175" t="s">
        <v>305</v>
      </c>
      <c r="D175">
        <v>44</v>
      </c>
      <c r="E175" t="s">
        <v>27</v>
      </c>
      <c r="G175" t="s">
        <v>258</v>
      </c>
      <c r="I175" t="s">
        <v>258</v>
      </c>
      <c r="J175">
        <v>1</v>
      </c>
      <c r="K175" t="s">
        <v>300</v>
      </c>
      <c r="L175" t="s">
        <v>258</v>
      </c>
      <c r="M175" t="s">
        <v>306</v>
      </c>
      <c r="N175" t="s">
        <v>258</v>
      </c>
      <c r="O175" t="s">
        <v>550</v>
      </c>
      <c r="P175" t="s">
        <v>303</v>
      </c>
      <c r="Q175" t="s">
        <v>303</v>
      </c>
      <c r="S175">
        <v>49</v>
      </c>
      <c r="T175">
        <v>8</v>
      </c>
      <c r="V175" s="111" t="s">
        <v>304</v>
      </c>
    </row>
    <row r="176" spans="1:22" x14ac:dyDescent="0.3">
      <c r="A176" s="17">
        <v>1838</v>
      </c>
      <c r="B176">
        <v>232</v>
      </c>
      <c r="C176" t="s">
        <v>263</v>
      </c>
      <c r="D176">
        <v>44</v>
      </c>
      <c r="E176" t="s">
        <v>27</v>
      </c>
      <c r="G176" t="s">
        <v>258</v>
      </c>
      <c r="I176" t="s">
        <v>258</v>
      </c>
      <c r="J176">
        <v>1</v>
      </c>
      <c r="K176" t="s">
        <v>300</v>
      </c>
      <c r="L176" t="s">
        <v>258</v>
      </c>
      <c r="M176" t="s">
        <v>333</v>
      </c>
      <c r="N176" t="s">
        <v>258</v>
      </c>
      <c r="O176" t="s">
        <v>551</v>
      </c>
      <c r="P176" t="s">
        <v>303</v>
      </c>
      <c r="Q176" t="s">
        <v>303</v>
      </c>
      <c r="S176">
        <v>51</v>
      </c>
      <c r="T176">
        <v>8</v>
      </c>
      <c r="V176" s="111" t="s">
        <v>304</v>
      </c>
    </row>
    <row r="177" spans="1:22" x14ac:dyDescent="0.3">
      <c r="A177" s="17">
        <v>2791</v>
      </c>
      <c r="B177">
        <v>216</v>
      </c>
      <c r="C177" t="s">
        <v>126</v>
      </c>
      <c r="D177">
        <v>2</v>
      </c>
      <c r="E177" t="s">
        <v>29</v>
      </c>
      <c r="G177" t="s">
        <v>258</v>
      </c>
      <c r="I177" t="s">
        <v>258</v>
      </c>
      <c r="J177">
        <v>1</v>
      </c>
      <c r="K177" t="s">
        <v>300</v>
      </c>
      <c r="L177" t="s">
        <v>258</v>
      </c>
      <c r="M177" t="s">
        <v>340</v>
      </c>
      <c r="N177" t="s">
        <v>258</v>
      </c>
      <c r="O177" t="s">
        <v>552</v>
      </c>
      <c r="P177" t="s">
        <v>303</v>
      </c>
      <c r="Q177" t="s">
        <v>303</v>
      </c>
      <c r="S177">
        <v>75</v>
      </c>
      <c r="T177">
        <v>10</v>
      </c>
      <c r="V177" s="111" t="s">
        <v>304</v>
      </c>
    </row>
    <row r="178" spans="1:22" x14ac:dyDescent="0.3">
      <c r="A178" s="17">
        <v>1839</v>
      </c>
      <c r="B178">
        <v>238</v>
      </c>
      <c r="C178" t="s">
        <v>432</v>
      </c>
      <c r="D178">
        <v>20</v>
      </c>
      <c r="E178" t="s">
        <v>433</v>
      </c>
      <c r="G178" t="s">
        <v>258</v>
      </c>
      <c r="I178" t="s">
        <v>258</v>
      </c>
      <c r="J178">
        <v>1</v>
      </c>
      <c r="K178" t="s">
        <v>300</v>
      </c>
      <c r="L178" t="s">
        <v>258</v>
      </c>
      <c r="M178" t="s">
        <v>434</v>
      </c>
      <c r="N178" t="s">
        <v>258</v>
      </c>
      <c r="O178" t="s">
        <v>553</v>
      </c>
      <c r="P178" t="s">
        <v>303</v>
      </c>
      <c r="Q178" t="s">
        <v>303</v>
      </c>
      <c r="S178">
        <v>56</v>
      </c>
      <c r="T178">
        <v>179</v>
      </c>
      <c r="V178" s="111" t="s">
        <v>304</v>
      </c>
    </row>
    <row r="179" spans="1:22" x14ac:dyDescent="0.3">
      <c r="A179" s="17">
        <v>1840</v>
      </c>
      <c r="B179">
        <v>231</v>
      </c>
      <c r="C179" t="s">
        <v>305</v>
      </c>
      <c r="D179">
        <v>44</v>
      </c>
      <c r="E179" t="s">
        <v>27</v>
      </c>
      <c r="G179" t="s">
        <v>258</v>
      </c>
      <c r="I179" t="s">
        <v>258</v>
      </c>
      <c r="J179">
        <v>1</v>
      </c>
      <c r="K179" t="s">
        <v>300</v>
      </c>
      <c r="L179" t="s">
        <v>258</v>
      </c>
      <c r="M179" t="s">
        <v>306</v>
      </c>
      <c r="N179" t="s">
        <v>258</v>
      </c>
      <c r="O179" t="s">
        <v>554</v>
      </c>
      <c r="P179" t="s">
        <v>303</v>
      </c>
      <c r="Q179" t="s">
        <v>303</v>
      </c>
      <c r="S179">
        <v>49</v>
      </c>
      <c r="T179">
        <v>8</v>
      </c>
      <c r="V179" s="111" t="s">
        <v>304</v>
      </c>
    </row>
    <row r="180" spans="1:22" x14ac:dyDescent="0.3">
      <c r="A180" s="17">
        <v>2847</v>
      </c>
      <c r="B180">
        <v>188</v>
      </c>
      <c r="C180" t="s">
        <v>364</v>
      </c>
      <c r="D180">
        <v>44</v>
      </c>
      <c r="E180" t="s">
        <v>27</v>
      </c>
      <c r="G180" t="s">
        <v>258</v>
      </c>
      <c r="I180" t="s">
        <v>258</v>
      </c>
      <c r="J180">
        <v>1</v>
      </c>
      <c r="K180" t="s">
        <v>300</v>
      </c>
      <c r="L180" t="s">
        <v>258</v>
      </c>
      <c r="M180" t="s">
        <v>365</v>
      </c>
      <c r="N180" t="s">
        <v>258</v>
      </c>
      <c r="O180" t="s">
        <v>555</v>
      </c>
      <c r="P180" t="s">
        <v>303</v>
      </c>
      <c r="Q180" t="s">
        <v>303</v>
      </c>
      <c r="S180">
        <v>16</v>
      </c>
      <c r="T180">
        <v>8</v>
      </c>
      <c r="V180" s="111" t="s">
        <v>304</v>
      </c>
    </row>
    <row r="181" spans="1:22" x14ac:dyDescent="0.3">
      <c r="A181" s="17">
        <v>1841</v>
      </c>
      <c r="B181">
        <v>207</v>
      </c>
      <c r="C181" t="s">
        <v>183</v>
      </c>
      <c r="D181">
        <v>5</v>
      </c>
      <c r="E181" t="s">
        <v>35</v>
      </c>
      <c r="G181" t="s">
        <v>258</v>
      </c>
      <c r="I181" t="s">
        <v>258</v>
      </c>
      <c r="J181">
        <v>1</v>
      </c>
      <c r="K181" t="s">
        <v>300</v>
      </c>
      <c r="L181" t="s">
        <v>258</v>
      </c>
      <c r="M181" t="s">
        <v>491</v>
      </c>
      <c r="N181" t="s">
        <v>258</v>
      </c>
      <c r="O181" t="s">
        <v>556</v>
      </c>
      <c r="P181" t="s">
        <v>303</v>
      </c>
      <c r="Q181" t="s">
        <v>303</v>
      </c>
      <c r="S181">
        <v>32</v>
      </c>
      <c r="T181">
        <v>13</v>
      </c>
      <c r="V181" s="111" t="s">
        <v>304</v>
      </c>
    </row>
    <row r="182" spans="1:22" x14ac:dyDescent="0.3">
      <c r="A182" s="17">
        <v>1843</v>
      </c>
      <c r="B182">
        <v>213</v>
      </c>
      <c r="C182" t="s">
        <v>142</v>
      </c>
      <c r="D182">
        <v>16</v>
      </c>
      <c r="E182" t="s">
        <v>50</v>
      </c>
      <c r="G182" t="s">
        <v>258</v>
      </c>
      <c r="I182" t="s">
        <v>258</v>
      </c>
      <c r="J182">
        <v>1</v>
      </c>
      <c r="K182" t="s">
        <v>300</v>
      </c>
      <c r="L182" t="s">
        <v>258</v>
      </c>
      <c r="M182" t="s">
        <v>301</v>
      </c>
      <c r="N182" t="s">
        <v>258</v>
      </c>
      <c r="O182" t="s">
        <v>557</v>
      </c>
      <c r="P182" t="s">
        <v>303</v>
      </c>
      <c r="Q182" t="s">
        <v>303</v>
      </c>
      <c r="S182">
        <v>37</v>
      </c>
      <c r="T182">
        <v>20</v>
      </c>
      <c r="V182" s="111" t="s">
        <v>304</v>
      </c>
    </row>
    <row r="183" spans="1:22" x14ac:dyDescent="0.3">
      <c r="A183" s="17">
        <v>1844</v>
      </c>
      <c r="B183">
        <v>259</v>
      </c>
      <c r="C183" t="s">
        <v>124</v>
      </c>
      <c r="D183">
        <v>45</v>
      </c>
      <c r="E183" t="s">
        <v>28</v>
      </c>
      <c r="G183" t="s">
        <v>258</v>
      </c>
      <c r="I183" t="s">
        <v>258</v>
      </c>
      <c r="J183">
        <v>1</v>
      </c>
      <c r="K183" t="s">
        <v>300</v>
      </c>
      <c r="L183" t="s">
        <v>258</v>
      </c>
      <c r="M183" t="s">
        <v>430</v>
      </c>
      <c r="N183" t="s">
        <v>258</v>
      </c>
      <c r="O183" t="s">
        <v>558</v>
      </c>
      <c r="P183" t="s">
        <v>303</v>
      </c>
      <c r="Q183" t="s">
        <v>303</v>
      </c>
      <c r="S183">
        <v>70</v>
      </c>
      <c r="T183">
        <v>9</v>
      </c>
      <c r="V183" s="111" t="s">
        <v>304</v>
      </c>
    </row>
    <row r="184" spans="1:22" x14ac:dyDescent="0.3">
      <c r="A184" s="17">
        <v>2884</v>
      </c>
      <c r="B184">
        <v>233</v>
      </c>
      <c r="C184" t="s">
        <v>274</v>
      </c>
      <c r="D184">
        <v>44</v>
      </c>
      <c r="E184" t="s">
        <v>27</v>
      </c>
      <c r="G184" t="s">
        <v>258</v>
      </c>
      <c r="I184" t="s">
        <v>258</v>
      </c>
      <c r="J184">
        <v>1</v>
      </c>
      <c r="K184" t="s">
        <v>300</v>
      </c>
      <c r="L184" t="s">
        <v>258</v>
      </c>
      <c r="M184" t="s">
        <v>383</v>
      </c>
      <c r="N184" t="s">
        <v>258</v>
      </c>
      <c r="O184" t="s">
        <v>559</v>
      </c>
      <c r="P184" t="s">
        <v>303</v>
      </c>
      <c r="Q184" t="s">
        <v>303</v>
      </c>
      <c r="S184">
        <v>45</v>
      </c>
      <c r="T184">
        <v>8</v>
      </c>
      <c r="V184" s="111" t="s">
        <v>304</v>
      </c>
    </row>
    <row r="185" spans="1:22" x14ac:dyDescent="0.3">
      <c r="A185" s="17">
        <v>1845</v>
      </c>
      <c r="B185">
        <v>229</v>
      </c>
      <c r="C185" t="s">
        <v>102</v>
      </c>
      <c r="D185">
        <v>16</v>
      </c>
      <c r="E185" t="s">
        <v>50</v>
      </c>
      <c r="G185" t="s">
        <v>258</v>
      </c>
      <c r="I185" t="s">
        <v>258</v>
      </c>
      <c r="J185">
        <v>1</v>
      </c>
      <c r="K185" t="s">
        <v>300</v>
      </c>
      <c r="L185" t="s">
        <v>258</v>
      </c>
      <c r="M185" t="s">
        <v>326</v>
      </c>
      <c r="N185" t="s">
        <v>258</v>
      </c>
      <c r="O185" t="s">
        <v>560</v>
      </c>
      <c r="P185" t="s">
        <v>303</v>
      </c>
      <c r="Q185" t="s">
        <v>303</v>
      </c>
      <c r="S185">
        <v>134</v>
      </c>
      <c r="T185">
        <v>20</v>
      </c>
      <c r="V185" s="111" t="s">
        <v>304</v>
      </c>
    </row>
    <row r="186" spans="1:22" x14ac:dyDescent="0.3">
      <c r="A186" s="17">
        <v>1846</v>
      </c>
      <c r="B186">
        <v>238</v>
      </c>
      <c r="C186" t="s">
        <v>432</v>
      </c>
      <c r="D186">
        <v>20</v>
      </c>
      <c r="E186" t="s">
        <v>433</v>
      </c>
      <c r="G186" t="s">
        <v>258</v>
      </c>
      <c r="I186" t="s">
        <v>258</v>
      </c>
      <c r="J186">
        <v>1</v>
      </c>
      <c r="K186" t="s">
        <v>300</v>
      </c>
      <c r="L186" t="s">
        <v>258</v>
      </c>
      <c r="M186" t="s">
        <v>434</v>
      </c>
      <c r="N186" t="s">
        <v>258</v>
      </c>
      <c r="O186" t="s">
        <v>561</v>
      </c>
      <c r="P186" t="s">
        <v>303</v>
      </c>
      <c r="Q186" t="s">
        <v>303</v>
      </c>
      <c r="S186">
        <v>56</v>
      </c>
      <c r="T186">
        <v>179</v>
      </c>
      <c r="V186" s="111" t="s">
        <v>304</v>
      </c>
    </row>
    <row r="187" spans="1:22" x14ac:dyDescent="0.3">
      <c r="A187" s="17">
        <v>1847</v>
      </c>
      <c r="B187">
        <v>248</v>
      </c>
      <c r="C187" t="s">
        <v>104</v>
      </c>
      <c r="D187">
        <v>14</v>
      </c>
      <c r="E187" t="s">
        <v>43</v>
      </c>
      <c r="G187" t="s">
        <v>258</v>
      </c>
      <c r="I187" t="s">
        <v>258</v>
      </c>
      <c r="J187">
        <v>1</v>
      </c>
      <c r="K187" t="s">
        <v>300</v>
      </c>
      <c r="L187" t="s">
        <v>258</v>
      </c>
      <c r="M187" t="s">
        <v>377</v>
      </c>
      <c r="N187" t="s">
        <v>258</v>
      </c>
      <c r="O187" t="s">
        <v>562</v>
      </c>
      <c r="P187" t="s">
        <v>303</v>
      </c>
      <c r="Q187" t="s">
        <v>303</v>
      </c>
      <c r="S187">
        <v>184</v>
      </c>
      <c r="T187">
        <v>64</v>
      </c>
      <c r="V187" s="111" t="s">
        <v>304</v>
      </c>
    </row>
    <row r="188" spans="1:22" x14ac:dyDescent="0.3">
      <c r="A188" s="17">
        <v>2931</v>
      </c>
      <c r="B188">
        <v>223</v>
      </c>
      <c r="C188" t="s">
        <v>107</v>
      </c>
      <c r="D188">
        <v>2</v>
      </c>
      <c r="E188" t="s">
        <v>29</v>
      </c>
      <c r="G188" t="s">
        <v>258</v>
      </c>
      <c r="I188" t="s">
        <v>258</v>
      </c>
      <c r="J188">
        <v>1</v>
      </c>
      <c r="K188" t="s">
        <v>300</v>
      </c>
      <c r="L188" t="s">
        <v>258</v>
      </c>
      <c r="M188" t="s">
        <v>320</v>
      </c>
      <c r="N188" t="s">
        <v>258</v>
      </c>
      <c r="O188" t="s">
        <v>563</v>
      </c>
      <c r="P188" t="s">
        <v>303</v>
      </c>
      <c r="Q188" t="s">
        <v>303</v>
      </c>
      <c r="S188">
        <v>78</v>
      </c>
      <c r="T188">
        <v>10</v>
      </c>
      <c r="V188" s="111" t="s">
        <v>304</v>
      </c>
    </row>
    <row r="189" spans="1:22" x14ac:dyDescent="0.3">
      <c r="A189" s="17">
        <v>1848</v>
      </c>
      <c r="B189">
        <v>202</v>
      </c>
      <c r="C189" t="s">
        <v>122</v>
      </c>
      <c r="D189">
        <v>5</v>
      </c>
      <c r="E189" t="s">
        <v>35</v>
      </c>
      <c r="G189" t="s">
        <v>258</v>
      </c>
      <c r="I189" t="s">
        <v>258</v>
      </c>
      <c r="J189">
        <v>1</v>
      </c>
      <c r="K189" t="s">
        <v>300</v>
      </c>
      <c r="L189" t="s">
        <v>258</v>
      </c>
      <c r="M189" t="s">
        <v>462</v>
      </c>
      <c r="N189" t="s">
        <v>258</v>
      </c>
      <c r="O189" t="s">
        <v>564</v>
      </c>
      <c r="P189" t="s">
        <v>303</v>
      </c>
      <c r="Q189" t="s">
        <v>303</v>
      </c>
      <c r="S189">
        <v>26</v>
      </c>
      <c r="T189">
        <v>13</v>
      </c>
      <c r="V189" s="111" t="s">
        <v>304</v>
      </c>
    </row>
    <row r="190" spans="1:22" x14ac:dyDescent="0.3">
      <c r="A190" s="17">
        <v>1849</v>
      </c>
      <c r="B190">
        <v>231</v>
      </c>
      <c r="C190" t="s">
        <v>305</v>
      </c>
      <c r="D190">
        <v>44</v>
      </c>
      <c r="E190" t="s">
        <v>27</v>
      </c>
      <c r="G190" t="s">
        <v>258</v>
      </c>
      <c r="I190" t="s">
        <v>258</v>
      </c>
      <c r="J190">
        <v>1</v>
      </c>
      <c r="K190" t="s">
        <v>300</v>
      </c>
      <c r="L190" t="s">
        <v>258</v>
      </c>
      <c r="M190" t="s">
        <v>306</v>
      </c>
      <c r="N190" t="s">
        <v>258</v>
      </c>
      <c r="O190" t="s">
        <v>565</v>
      </c>
      <c r="P190" t="s">
        <v>303</v>
      </c>
      <c r="Q190" t="s">
        <v>303</v>
      </c>
      <c r="S190">
        <v>49</v>
      </c>
      <c r="T190">
        <v>8</v>
      </c>
      <c r="V190" s="111" t="s">
        <v>304</v>
      </c>
    </row>
    <row r="191" spans="1:22" x14ac:dyDescent="0.3">
      <c r="A191" s="17">
        <v>1850</v>
      </c>
      <c r="B191">
        <v>232</v>
      </c>
      <c r="C191" t="s">
        <v>263</v>
      </c>
      <c r="D191">
        <v>44</v>
      </c>
      <c r="E191" t="s">
        <v>27</v>
      </c>
      <c r="G191" t="s">
        <v>258</v>
      </c>
      <c r="I191" t="s">
        <v>258</v>
      </c>
      <c r="J191">
        <v>1</v>
      </c>
      <c r="K191" t="s">
        <v>300</v>
      </c>
      <c r="L191" t="s">
        <v>258</v>
      </c>
      <c r="M191" t="s">
        <v>333</v>
      </c>
      <c r="N191" t="s">
        <v>258</v>
      </c>
      <c r="O191" t="s">
        <v>566</v>
      </c>
      <c r="P191" t="s">
        <v>303</v>
      </c>
      <c r="Q191" t="s">
        <v>303</v>
      </c>
      <c r="S191">
        <v>51</v>
      </c>
      <c r="T191">
        <v>8</v>
      </c>
      <c r="V191" s="111" t="s">
        <v>304</v>
      </c>
    </row>
    <row r="192" spans="1:22" x14ac:dyDescent="0.3">
      <c r="A192" s="17">
        <v>1851</v>
      </c>
      <c r="B192">
        <v>232</v>
      </c>
      <c r="C192" t="s">
        <v>263</v>
      </c>
      <c r="D192">
        <v>44</v>
      </c>
      <c r="E192" t="s">
        <v>27</v>
      </c>
      <c r="G192" t="s">
        <v>258</v>
      </c>
      <c r="I192" t="s">
        <v>258</v>
      </c>
      <c r="J192">
        <v>1</v>
      </c>
      <c r="K192" t="s">
        <v>300</v>
      </c>
      <c r="L192" t="s">
        <v>258</v>
      </c>
      <c r="M192" t="s">
        <v>333</v>
      </c>
      <c r="N192" t="s">
        <v>258</v>
      </c>
      <c r="O192" t="s">
        <v>567</v>
      </c>
      <c r="P192" t="s">
        <v>303</v>
      </c>
      <c r="Q192" t="s">
        <v>303</v>
      </c>
      <c r="S192">
        <v>51</v>
      </c>
      <c r="T192">
        <v>8</v>
      </c>
      <c r="V192" s="111" t="s">
        <v>304</v>
      </c>
    </row>
    <row r="193" spans="1:22" x14ac:dyDescent="0.3">
      <c r="A193" s="17">
        <v>1853</v>
      </c>
      <c r="B193">
        <v>231</v>
      </c>
      <c r="C193" t="s">
        <v>305</v>
      </c>
      <c r="D193">
        <v>44</v>
      </c>
      <c r="E193" t="s">
        <v>27</v>
      </c>
      <c r="G193" t="s">
        <v>258</v>
      </c>
      <c r="I193" t="s">
        <v>258</v>
      </c>
      <c r="J193">
        <v>1</v>
      </c>
      <c r="K193" t="s">
        <v>300</v>
      </c>
      <c r="L193" t="s">
        <v>258</v>
      </c>
      <c r="M193" t="s">
        <v>306</v>
      </c>
      <c r="N193" t="s">
        <v>258</v>
      </c>
      <c r="O193" t="s">
        <v>568</v>
      </c>
      <c r="P193" t="s">
        <v>303</v>
      </c>
      <c r="Q193" t="s">
        <v>303</v>
      </c>
      <c r="S193">
        <v>49</v>
      </c>
      <c r="T193">
        <v>8</v>
      </c>
      <c r="V193" s="111" t="s">
        <v>304</v>
      </c>
    </row>
    <row r="194" spans="1:22" x14ac:dyDescent="0.3">
      <c r="A194" s="17">
        <v>1854</v>
      </c>
      <c r="B194">
        <v>248</v>
      </c>
      <c r="C194" t="s">
        <v>104</v>
      </c>
      <c r="D194">
        <v>14</v>
      </c>
      <c r="E194" t="s">
        <v>43</v>
      </c>
      <c r="G194" t="s">
        <v>258</v>
      </c>
      <c r="I194" t="s">
        <v>258</v>
      </c>
      <c r="J194">
        <v>1</v>
      </c>
      <c r="K194" t="s">
        <v>300</v>
      </c>
      <c r="L194" t="s">
        <v>258</v>
      </c>
      <c r="M194" t="s">
        <v>377</v>
      </c>
      <c r="N194" t="s">
        <v>258</v>
      </c>
      <c r="O194" t="s">
        <v>569</v>
      </c>
      <c r="P194" t="s">
        <v>303</v>
      </c>
      <c r="Q194" t="s">
        <v>303</v>
      </c>
      <c r="S194">
        <v>184</v>
      </c>
      <c r="T194">
        <v>64</v>
      </c>
      <c r="V194" s="111" t="s">
        <v>304</v>
      </c>
    </row>
    <row r="195" spans="1:22" x14ac:dyDescent="0.3">
      <c r="A195" s="17">
        <v>2997</v>
      </c>
      <c r="B195">
        <v>264</v>
      </c>
      <c r="C195" t="s">
        <v>114</v>
      </c>
      <c r="D195">
        <v>13</v>
      </c>
      <c r="E195" t="s">
        <v>44</v>
      </c>
      <c r="G195" t="s">
        <v>258</v>
      </c>
      <c r="I195" t="s">
        <v>258</v>
      </c>
      <c r="J195">
        <v>1</v>
      </c>
      <c r="K195" t="s">
        <v>300</v>
      </c>
      <c r="L195" t="s">
        <v>258</v>
      </c>
      <c r="M195" t="s">
        <v>570</v>
      </c>
      <c r="N195" t="s">
        <v>258</v>
      </c>
      <c r="O195" t="s">
        <v>571</v>
      </c>
      <c r="P195" t="s">
        <v>303</v>
      </c>
      <c r="Q195" t="s">
        <v>303</v>
      </c>
      <c r="S195">
        <v>140</v>
      </c>
      <c r="T195">
        <v>27</v>
      </c>
      <c r="V195" s="111" t="s">
        <v>304</v>
      </c>
    </row>
    <row r="196" spans="1:22" x14ac:dyDescent="0.3">
      <c r="A196" s="17">
        <v>1855</v>
      </c>
      <c r="B196">
        <v>233</v>
      </c>
      <c r="C196" t="s">
        <v>274</v>
      </c>
      <c r="D196">
        <v>44</v>
      </c>
      <c r="E196" t="s">
        <v>27</v>
      </c>
      <c r="G196" t="s">
        <v>258</v>
      </c>
      <c r="I196" t="s">
        <v>258</v>
      </c>
      <c r="J196">
        <v>1</v>
      </c>
      <c r="K196" t="s">
        <v>300</v>
      </c>
      <c r="L196" t="s">
        <v>258</v>
      </c>
      <c r="M196" t="s">
        <v>383</v>
      </c>
      <c r="N196" t="s">
        <v>258</v>
      </c>
      <c r="O196" t="s">
        <v>572</v>
      </c>
      <c r="P196" t="s">
        <v>303</v>
      </c>
      <c r="Q196" t="s">
        <v>303</v>
      </c>
      <c r="S196">
        <v>45</v>
      </c>
      <c r="T196">
        <v>8</v>
      </c>
      <c r="V196" s="111" t="s">
        <v>304</v>
      </c>
    </row>
    <row r="197" spans="1:22" x14ac:dyDescent="0.3">
      <c r="A197" s="17">
        <v>1856</v>
      </c>
      <c r="B197">
        <v>161</v>
      </c>
      <c r="C197" t="s">
        <v>134</v>
      </c>
      <c r="D197">
        <v>42</v>
      </c>
      <c r="E197" t="s">
        <v>26</v>
      </c>
      <c r="G197" t="s">
        <v>258</v>
      </c>
      <c r="I197" t="s">
        <v>258</v>
      </c>
      <c r="J197">
        <v>1</v>
      </c>
      <c r="K197" t="s">
        <v>300</v>
      </c>
      <c r="L197" t="s">
        <v>258</v>
      </c>
      <c r="M197" t="s">
        <v>573</v>
      </c>
      <c r="N197" t="s">
        <v>258</v>
      </c>
      <c r="O197" t="s">
        <v>574</v>
      </c>
      <c r="P197" t="s">
        <v>303</v>
      </c>
      <c r="Q197" t="s">
        <v>303</v>
      </c>
      <c r="S197">
        <v>92</v>
      </c>
      <c r="T197">
        <v>6</v>
      </c>
      <c r="V197" s="111" t="s">
        <v>304</v>
      </c>
    </row>
    <row r="198" spans="1:22" x14ac:dyDescent="0.3">
      <c r="A198" s="17">
        <v>1857</v>
      </c>
      <c r="B198">
        <v>191</v>
      </c>
      <c r="C198" t="s">
        <v>110</v>
      </c>
      <c r="D198">
        <v>42</v>
      </c>
      <c r="E198" t="s">
        <v>26</v>
      </c>
      <c r="G198" t="s">
        <v>258</v>
      </c>
      <c r="I198" t="s">
        <v>258</v>
      </c>
      <c r="J198">
        <v>1</v>
      </c>
      <c r="K198" t="s">
        <v>300</v>
      </c>
      <c r="L198" t="s">
        <v>258</v>
      </c>
      <c r="M198" t="s">
        <v>575</v>
      </c>
      <c r="N198" t="s">
        <v>258</v>
      </c>
      <c r="O198" t="s">
        <v>576</v>
      </c>
      <c r="P198" t="s">
        <v>303</v>
      </c>
      <c r="Q198" t="s">
        <v>303</v>
      </c>
      <c r="S198">
        <v>18</v>
      </c>
      <c r="T198">
        <v>6</v>
      </c>
      <c r="V198" s="111" t="s">
        <v>304</v>
      </c>
    </row>
    <row r="199" spans="1:22" x14ac:dyDescent="0.3">
      <c r="A199" s="17">
        <v>1858</v>
      </c>
      <c r="B199">
        <v>246</v>
      </c>
      <c r="C199" t="s">
        <v>577</v>
      </c>
      <c r="D199">
        <v>13</v>
      </c>
      <c r="E199" t="s">
        <v>44</v>
      </c>
      <c r="G199" t="s">
        <v>258</v>
      </c>
      <c r="I199" t="s">
        <v>258</v>
      </c>
      <c r="J199">
        <v>1</v>
      </c>
      <c r="K199" t="s">
        <v>300</v>
      </c>
      <c r="L199" t="s">
        <v>258</v>
      </c>
      <c r="M199" t="s">
        <v>578</v>
      </c>
      <c r="N199" t="s">
        <v>258</v>
      </c>
      <c r="O199" t="s">
        <v>579</v>
      </c>
      <c r="P199" t="s">
        <v>303</v>
      </c>
      <c r="Q199" t="s">
        <v>303</v>
      </c>
      <c r="T199">
        <v>27</v>
      </c>
      <c r="V199" s="111" t="s">
        <v>304</v>
      </c>
    </row>
    <row r="200" spans="1:22" x14ac:dyDescent="0.3">
      <c r="A200" s="17">
        <v>2468</v>
      </c>
      <c r="B200">
        <v>229</v>
      </c>
      <c r="C200" t="s">
        <v>102</v>
      </c>
      <c r="D200">
        <v>16</v>
      </c>
      <c r="E200" t="s">
        <v>50</v>
      </c>
      <c r="G200" t="s">
        <v>258</v>
      </c>
      <c r="I200" t="s">
        <v>258</v>
      </c>
      <c r="J200">
        <v>1</v>
      </c>
      <c r="K200" t="s">
        <v>300</v>
      </c>
      <c r="L200" t="s">
        <v>258</v>
      </c>
      <c r="M200" t="s">
        <v>326</v>
      </c>
      <c r="N200" t="s">
        <v>258</v>
      </c>
      <c r="O200" t="s">
        <v>580</v>
      </c>
      <c r="P200" t="s">
        <v>303</v>
      </c>
      <c r="Q200" t="s">
        <v>303</v>
      </c>
      <c r="S200">
        <v>134</v>
      </c>
      <c r="T200">
        <v>20</v>
      </c>
      <c r="V200" s="111" t="s">
        <v>304</v>
      </c>
    </row>
    <row r="201" spans="1:22" x14ac:dyDescent="0.3">
      <c r="A201" s="17">
        <v>1861</v>
      </c>
      <c r="B201">
        <v>204</v>
      </c>
      <c r="C201" t="s">
        <v>156</v>
      </c>
      <c r="D201">
        <v>5</v>
      </c>
      <c r="E201" t="s">
        <v>35</v>
      </c>
      <c r="G201" t="s">
        <v>258</v>
      </c>
      <c r="I201" t="s">
        <v>258</v>
      </c>
      <c r="J201">
        <v>1</v>
      </c>
      <c r="K201" t="s">
        <v>300</v>
      </c>
      <c r="L201" t="s">
        <v>258</v>
      </c>
      <c r="M201" t="s">
        <v>465</v>
      </c>
      <c r="N201" t="s">
        <v>258</v>
      </c>
      <c r="O201" t="s">
        <v>581</v>
      </c>
      <c r="P201" t="s">
        <v>303</v>
      </c>
      <c r="Q201" t="s">
        <v>303</v>
      </c>
      <c r="S201">
        <v>29</v>
      </c>
      <c r="T201">
        <v>13</v>
      </c>
      <c r="V201" s="111" t="s">
        <v>304</v>
      </c>
    </row>
    <row r="202" spans="1:22" x14ac:dyDescent="0.3">
      <c r="A202" s="17">
        <v>1862</v>
      </c>
      <c r="B202">
        <v>204</v>
      </c>
      <c r="C202" t="s">
        <v>156</v>
      </c>
      <c r="D202">
        <v>5</v>
      </c>
      <c r="E202" t="s">
        <v>35</v>
      </c>
      <c r="G202" t="s">
        <v>258</v>
      </c>
      <c r="I202" t="s">
        <v>258</v>
      </c>
      <c r="J202">
        <v>1</v>
      </c>
      <c r="K202" t="s">
        <v>300</v>
      </c>
      <c r="L202" t="s">
        <v>258</v>
      </c>
      <c r="M202" t="s">
        <v>465</v>
      </c>
      <c r="N202" t="s">
        <v>258</v>
      </c>
      <c r="O202" t="s">
        <v>582</v>
      </c>
      <c r="P202" t="s">
        <v>303</v>
      </c>
      <c r="Q202" t="s">
        <v>303</v>
      </c>
      <c r="S202">
        <v>29</v>
      </c>
      <c r="T202">
        <v>13</v>
      </c>
      <c r="V202" s="111" t="s">
        <v>304</v>
      </c>
    </row>
    <row r="203" spans="1:22" x14ac:dyDescent="0.3">
      <c r="A203" s="17">
        <v>1863</v>
      </c>
      <c r="B203">
        <v>162</v>
      </c>
      <c r="C203" t="s">
        <v>147</v>
      </c>
      <c r="D203">
        <v>42</v>
      </c>
      <c r="E203" t="s">
        <v>26</v>
      </c>
      <c r="G203" t="s">
        <v>258</v>
      </c>
      <c r="I203" t="s">
        <v>258</v>
      </c>
      <c r="J203">
        <v>1</v>
      </c>
      <c r="K203" t="s">
        <v>300</v>
      </c>
      <c r="L203" t="s">
        <v>258</v>
      </c>
      <c r="M203" t="s">
        <v>400</v>
      </c>
      <c r="N203" t="s">
        <v>258</v>
      </c>
      <c r="O203" t="s">
        <v>583</v>
      </c>
      <c r="P203" t="s">
        <v>303</v>
      </c>
      <c r="Q203" t="s">
        <v>303</v>
      </c>
      <c r="S203">
        <v>1</v>
      </c>
      <c r="T203">
        <v>6</v>
      </c>
      <c r="V203" s="111" t="s">
        <v>304</v>
      </c>
    </row>
    <row r="204" spans="1:22" x14ac:dyDescent="0.3">
      <c r="A204" s="17">
        <v>1864</v>
      </c>
      <c r="B204">
        <v>231</v>
      </c>
      <c r="C204" t="s">
        <v>305</v>
      </c>
      <c r="D204">
        <v>44</v>
      </c>
      <c r="E204" t="s">
        <v>27</v>
      </c>
      <c r="G204" t="s">
        <v>258</v>
      </c>
      <c r="I204" t="s">
        <v>258</v>
      </c>
      <c r="J204">
        <v>1</v>
      </c>
      <c r="K204" t="s">
        <v>300</v>
      </c>
      <c r="L204" t="s">
        <v>258</v>
      </c>
      <c r="M204" t="s">
        <v>306</v>
      </c>
      <c r="N204" t="s">
        <v>258</v>
      </c>
      <c r="O204" t="s">
        <v>584</v>
      </c>
      <c r="P204" t="s">
        <v>303</v>
      </c>
      <c r="Q204" t="s">
        <v>303</v>
      </c>
      <c r="S204">
        <v>49</v>
      </c>
      <c r="T204">
        <v>8</v>
      </c>
      <c r="V204" s="111" t="s">
        <v>304</v>
      </c>
    </row>
    <row r="205" spans="1:22" x14ac:dyDescent="0.3">
      <c r="A205" s="17">
        <v>1865</v>
      </c>
      <c r="B205">
        <v>170</v>
      </c>
      <c r="C205" t="s">
        <v>153</v>
      </c>
      <c r="D205">
        <v>42</v>
      </c>
      <c r="E205" t="s">
        <v>26</v>
      </c>
      <c r="G205" t="s">
        <v>258</v>
      </c>
      <c r="I205" t="s">
        <v>258</v>
      </c>
      <c r="J205">
        <v>1</v>
      </c>
      <c r="K205" t="s">
        <v>300</v>
      </c>
      <c r="L205" t="s">
        <v>258</v>
      </c>
      <c r="M205" t="s">
        <v>308</v>
      </c>
      <c r="N205" t="s">
        <v>258</v>
      </c>
      <c r="O205" t="s">
        <v>585</v>
      </c>
      <c r="P205" t="s">
        <v>303</v>
      </c>
      <c r="Q205" t="s">
        <v>303</v>
      </c>
      <c r="S205">
        <v>3</v>
      </c>
      <c r="T205">
        <v>6</v>
      </c>
      <c r="V205" s="111" t="s">
        <v>304</v>
      </c>
    </row>
    <row r="206" spans="1:22" x14ac:dyDescent="0.3">
      <c r="A206" s="17">
        <v>3048</v>
      </c>
      <c r="B206">
        <v>261</v>
      </c>
      <c r="C206" t="s">
        <v>586</v>
      </c>
      <c r="D206">
        <v>10</v>
      </c>
      <c r="E206" t="s">
        <v>587</v>
      </c>
      <c r="G206" t="s">
        <v>258</v>
      </c>
      <c r="I206" t="s">
        <v>258</v>
      </c>
      <c r="J206">
        <v>1</v>
      </c>
      <c r="K206" t="s">
        <v>300</v>
      </c>
      <c r="L206" t="s">
        <v>258</v>
      </c>
      <c r="M206" t="s">
        <v>588</v>
      </c>
      <c r="N206" t="s">
        <v>258</v>
      </c>
      <c r="O206" t="s">
        <v>589</v>
      </c>
      <c r="P206" t="s">
        <v>303</v>
      </c>
      <c r="Q206" t="s">
        <v>303</v>
      </c>
      <c r="S206">
        <v>71</v>
      </c>
      <c r="T206">
        <v>17</v>
      </c>
      <c r="V206" s="111" t="s">
        <v>304</v>
      </c>
    </row>
    <row r="207" spans="1:22" x14ac:dyDescent="0.3">
      <c r="A207" s="17">
        <v>3049</v>
      </c>
      <c r="B207">
        <v>223</v>
      </c>
      <c r="C207" t="s">
        <v>107</v>
      </c>
      <c r="D207">
        <v>2</v>
      </c>
      <c r="E207" t="s">
        <v>29</v>
      </c>
      <c r="G207" t="s">
        <v>258</v>
      </c>
      <c r="I207" t="s">
        <v>258</v>
      </c>
      <c r="J207">
        <v>1</v>
      </c>
      <c r="K207" t="s">
        <v>300</v>
      </c>
      <c r="L207" t="s">
        <v>258</v>
      </c>
      <c r="M207" t="s">
        <v>320</v>
      </c>
      <c r="N207" t="s">
        <v>258</v>
      </c>
      <c r="O207" t="s">
        <v>590</v>
      </c>
      <c r="P207" t="s">
        <v>303</v>
      </c>
      <c r="Q207" t="s">
        <v>303</v>
      </c>
      <c r="S207">
        <v>78</v>
      </c>
      <c r="T207">
        <v>10</v>
      </c>
      <c r="V207" s="111" t="s">
        <v>304</v>
      </c>
    </row>
    <row r="208" spans="1:22" x14ac:dyDescent="0.3">
      <c r="A208" s="17">
        <v>1866</v>
      </c>
      <c r="B208">
        <v>217</v>
      </c>
      <c r="C208" t="s">
        <v>132</v>
      </c>
      <c r="D208">
        <v>2</v>
      </c>
      <c r="E208" t="s">
        <v>29</v>
      </c>
      <c r="G208" t="s">
        <v>258</v>
      </c>
      <c r="I208" t="s">
        <v>258</v>
      </c>
      <c r="J208">
        <v>1</v>
      </c>
      <c r="K208" t="s">
        <v>300</v>
      </c>
      <c r="L208" t="s">
        <v>258</v>
      </c>
      <c r="M208" t="s">
        <v>360</v>
      </c>
      <c r="N208" t="s">
        <v>258</v>
      </c>
      <c r="O208" t="s">
        <v>591</v>
      </c>
      <c r="P208" t="s">
        <v>303</v>
      </c>
      <c r="Q208" t="s">
        <v>303</v>
      </c>
      <c r="S208">
        <v>76</v>
      </c>
      <c r="T208">
        <v>10</v>
      </c>
      <c r="V208" s="111" t="s">
        <v>304</v>
      </c>
    </row>
    <row r="209" spans="1:22" x14ac:dyDescent="0.3">
      <c r="A209" s="17">
        <v>2771</v>
      </c>
      <c r="B209">
        <v>209</v>
      </c>
      <c r="C209" t="s">
        <v>195</v>
      </c>
      <c r="D209">
        <v>5</v>
      </c>
      <c r="E209" t="s">
        <v>35</v>
      </c>
      <c r="G209" t="s">
        <v>258</v>
      </c>
      <c r="I209" t="s">
        <v>258</v>
      </c>
      <c r="J209">
        <v>1</v>
      </c>
      <c r="K209" t="s">
        <v>300</v>
      </c>
      <c r="L209" t="s">
        <v>258</v>
      </c>
      <c r="M209" t="s">
        <v>472</v>
      </c>
      <c r="N209" t="s">
        <v>258</v>
      </c>
      <c r="O209" t="s">
        <v>2301</v>
      </c>
      <c r="P209" t="s">
        <v>303</v>
      </c>
      <c r="Q209" t="s">
        <v>303</v>
      </c>
      <c r="S209">
        <v>34</v>
      </c>
      <c r="T209">
        <v>13</v>
      </c>
      <c r="V209" s="111" t="s">
        <v>304</v>
      </c>
    </row>
    <row r="210" spans="1:22" x14ac:dyDescent="0.3">
      <c r="A210" s="17">
        <v>1867</v>
      </c>
      <c r="B210">
        <v>191</v>
      </c>
      <c r="C210" t="s">
        <v>110</v>
      </c>
      <c r="D210">
        <v>42</v>
      </c>
      <c r="E210" t="s">
        <v>26</v>
      </c>
      <c r="G210" t="s">
        <v>258</v>
      </c>
      <c r="I210" t="s">
        <v>258</v>
      </c>
      <c r="J210">
        <v>1</v>
      </c>
      <c r="K210" t="s">
        <v>300</v>
      </c>
      <c r="L210" t="s">
        <v>258</v>
      </c>
      <c r="M210" t="s">
        <v>575</v>
      </c>
      <c r="N210" t="s">
        <v>258</v>
      </c>
      <c r="O210" t="s">
        <v>2302</v>
      </c>
      <c r="P210" t="s">
        <v>303</v>
      </c>
      <c r="Q210" t="s">
        <v>303</v>
      </c>
      <c r="S210">
        <v>18</v>
      </c>
      <c r="T210">
        <v>6</v>
      </c>
      <c r="V210" s="111" t="s">
        <v>304</v>
      </c>
    </row>
    <row r="211" spans="1:22" x14ac:dyDescent="0.3">
      <c r="A211" s="17">
        <v>1868</v>
      </c>
      <c r="B211">
        <v>203</v>
      </c>
      <c r="C211" t="s">
        <v>592</v>
      </c>
      <c r="D211">
        <v>5</v>
      </c>
      <c r="E211" t="s">
        <v>35</v>
      </c>
      <c r="G211" t="s">
        <v>258</v>
      </c>
      <c r="I211" t="s">
        <v>258</v>
      </c>
      <c r="J211">
        <v>1</v>
      </c>
      <c r="K211" t="s">
        <v>300</v>
      </c>
      <c r="L211" t="s">
        <v>258</v>
      </c>
      <c r="M211" t="s">
        <v>593</v>
      </c>
      <c r="N211" t="s">
        <v>258</v>
      </c>
      <c r="O211" t="s">
        <v>2303</v>
      </c>
      <c r="P211" t="s">
        <v>303</v>
      </c>
      <c r="Q211" t="s">
        <v>303</v>
      </c>
      <c r="S211">
        <v>27</v>
      </c>
      <c r="T211">
        <v>13</v>
      </c>
      <c r="V211" s="111" t="s">
        <v>304</v>
      </c>
    </row>
    <row r="212" spans="1:22" x14ac:dyDescent="0.3">
      <c r="A212" s="17">
        <v>1869</v>
      </c>
      <c r="B212">
        <v>232</v>
      </c>
      <c r="C212" t="s">
        <v>263</v>
      </c>
      <c r="D212">
        <v>44</v>
      </c>
      <c r="E212" t="s">
        <v>27</v>
      </c>
      <c r="G212" t="s">
        <v>258</v>
      </c>
      <c r="I212" t="s">
        <v>258</v>
      </c>
      <c r="J212">
        <v>1</v>
      </c>
      <c r="K212" t="s">
        <v>300</v>
      </c>
      <c r="L212" t="s">
        <v>258</v>
      </c>
      <c r="M212" t="s">
        <v>333</v>
      </c>
      <c r="N212" t="s">
        <v>258</v>
      </c>
      <c r="O212" t="s">
        <v>2304</v>
      </c>
      <c r="P212" t="s">
        <v>303</v>
      </c>
      <c r="Q212" t="s">
        <v>303</v>
      </c>
      <c r="S212">
        <v>51</v>
      </c>
      <c r="T212">
        <v>8</v>
      </c>
      <c r="V212" s="111" t="s">
        <v>304</v>
      </c>
    </row>
    <row r="213" spans="1:22" x14ac:dyDescent="0.3">
      <c r="A213" s="17">
        <v>1870</v>
      </c>
      <c r="B213">
        <v>231</v>
      </c>
      <c r="C213" t="s">
        <v>305</v>
      </c>
      <c r="D213">
        <v>44</v>
      </c>
      <c r="E213" t="s">
        <v>27</v>
      </c>
      <c r="G213" t="s">
        <v>258</v>
      </c>
      <c r="I213" t="s">
        <v>258</v>
      </c>
      <c r="J213">
        <v>1</v>
      </c>
      <c r="K213" t="s">
        <v>300</v>
      </c>
      <c r="L213" t="s">
        <v>258</v>
      </c>
      <c r="M213" t="s">
        <v>306</v>
      </c>
      <c r="N213" t="s">
        <v>258</v>
      </c>
      <c r="O213" t="s">
        <v>2305</v>
      </c>
      <c r="P213" t="s">
        <v>303</v>
      </c>
      <c r="Q213" t="s">
        <v>303</v>
      </c>
      <c r="S213">
        <v>49</v>
      </c>
      <c r="T213">
        <v>8</v>
      </c>
      <c r="V213" s="111" t="s">
        <v>304</v>
      </c>
    </row>
    <row r="214" spans="1:22" x14ac:dyDescent="0.3">
      <c r="A214" s="17">
        <v>1871</v>
      </c>
      <c r="B214">
        <v>232</v>
      </c>
      <c r="C214" t="s">
        <v>263</v>
      </c>
      <c r="D214">
        <v>44</v>
      </c>
      <c r="E214" t="s">
        <v>27</v>
      </c>
      <c r="G214" t="s">
        <v>258</v>
      </c>
      <c r="I214" t="s">
        <v>258</v>
      </c>
      <c r="J214">
        <v>1</v>
      </c>
      <c r="K214" t="s">
        <v>300</v>
      </c>
      <c r="L214" t="s">
        <v>258</v>
      </c>
      <c r="M214" t="s">
        <v>333</v>
      </c>
      <c r="N214" t="s">
        <v>258</v>
      </c>
      <c r="O214" t="s">
        <v>2306</v>
      </c>
      <c r="P214" t="s">
        <v>303</v>
      </c>
      <c r="Q214" t="s">
        <v>303</v>
      </c>
      <c r="S214">
        <v>51</v>
      </c>
      <c r="T214">
        <v>8</v>
      </c>
      <c r="V214" s="111" t="s">
        <v>304</v>
      </c>
    </row>
    <row r="215" spans="1:22" x14ac:dyDescent="0.3">
      <c r="A215" s="17">
        <v>1872</v>
      </c>
      <c r="B215">
        <v>218</v>
      </c>
      <c r="C215" t="s">
        <v>200</v>
      </c>
      <c r="D215">
        <v>2</v>
      </c>
      <c r="E215" t="s">
        <v>29</v>
      </c>
      <c r="G215" t="s">
        <v>258</v>
      </c>
      <c r="I215" t="s">
        <v>258</v>
      </c>
      <c r="J215">
        <v>1</v>
      </c>
      <c r="K215" t="s">
        <v>300</v>
      </c>
      <c r="L215" t="s">
        <v>258</v>
      </c>
      <c r="M215" t="s">
        <v>362</v>
      </c>
      <c r="N215" t="s">
        <v>258</v>
      </c>
      <c r="O215" t="s">
        <v>2307</v>
      </c>
      <c r="P215" t="s">
        <v>303</v>
      </c>
      <c r="Q215" t="s">
        <v>303</v>
      </c>
      <c r="S215">
        <v>77</v>
      </c>
      <c r="T215">
        <v>10</v>
      </c>
      <c r="V215" s="111" t="s">
        <v>304</v>
      </c>
    </row>
    <row r="216" spans="1:22" x14ac:dyDescent="0.3">
      <c r="A216" s="17">
        <v>1874</v>
      </c>
      <c r="B216">
        <v>266</v>
      </c>
      <c r="C216" t="s">
        <v>594</v>
      </c>
      <c r="D216">
        <v>3</v>
      </c>
      <c r="E216" t="s">
        <v>34</v>
      </c>
      <c r="G216" t="s">
        <v>258</v>
      </c>
      <c r="I216" t="s">
        <v>258</v>
      </c>
      <c r="J216">
        <v>1</v>
      </c>
      <c r="K216" t="s">
        <v>300</v>
      </c>
      <c r="L216" t="s">
        <v>258</v>
      </c>
      <c r="M216" t="s">
        <v>595</v>
      </c>
      <c r="N216" t="s">
        <v>258</v>
      </c>
      <c r="O216" t="s">
        <v>2308</v>
      </c>
      <c r="P216" t="s">
        <v>303</v>
      </c>
      <c r="Q216" t="s">
        <v>303</v>
      </c>
      <c r="S216">
        <v>503</v>
      </c>
      <c r="T216">
        <v>11</v>
      </c>
      <c r="V216" s="111" t="s">
        <v>304</v>
      </c>
    </row>
    <row r="217" spans="1:22" x14ac:dyDescent="0.3">
      <c r="A217" s="17">
        <v>1875</v>
      </c>
      <c r="B217">
        <v>223</v>
      </c>
      <c r="C217" t="s">
        <v>107</v>
      </c>
      <c r="E217" t="s">
        <v>48</v>
      </c>
      <c r="G217" t="s">
        <v>258</v>
      </c>
      <c r="I217" t="s">
        <v>258</v>
      </c>
      <c r="J217">
        <v>1</v>
      </c>
      <c r="K217" t="s">
        <v>300</v>
      </c>
      <c r="L217" t="s">
        <v>258</v>
      </c>
      <c r="M217" t="s">
        <v>497</v>
      </c>
      <c r="N217" t="s">
        <v>258</v>
      </c>
      <c r="O217" t="s">
        <v>2309</v>
      </c>
      <c r="P217" t="s">
        <v>303</v>
      </c>
      <c r="Q217" t="s">
        <v>303</v>
      </c>
      <c r="S217">
        <v>78</v>
      </c>
      <c r="T217">
        <v>135</v>
      </c>
      <c r="V217" s="111" t="s">
        <v>304</v>
      </c>
    </row>
    <row r="218" spans="1:22" x14ac:dyDescent="0.3">
      <c r="A218" s="17">
        <v>1876</v>
      </c>
      <c r="B218">
        <v>248</v>
      </c>
      <c r="C218" t="s">
        <v>104</v>
      </c>
      <c r="E218" t="s">
        <v>48</v>
      </c>
      <c r="G218" t="s">
        <v>258</v>
      </c>
      <c r="I218" t="s">
        <v>258</v>
      </c>
      <c r="J218">
        <v>1</v>
      </c>
      <c r="K218" t="s">
        <v>300</v>
      </c>
      <c r="L218" t="s">
        <v>258</v>
      </c>
      <c r="M218" t="s">
        <v>392</v>
      </c>
      <c r="N218" t="s">
        <v>258</v>
      </c>
      <c r="O218" t="s">
        <v>2310</v>
      </c>
      <c r="P218" t="s">
        <v>303</v>
      </c>
      <c r="Q218" t="s">
        <v>303</v>
      </c>
      <c r="S218">
        <v>184</v>
      </c>
      <c r="T218">
        <v>135</v>
      </c>
      <c r="V218" s="111" t="s">
        <v>304</v>
      </c>
    </row>
    <row r="219" spans="1:22" x14ac:dyDescent="0.3">
      <c r="A219" s="17">
        <v>1877</v>
      </c>
      <c r="B219">
        <v>200</v>
      </c>
      <c r="C219" t="s">
        <v>106</v>
      </c>
      <c r="D219">
        <v>5</v>
      </c>
      <c r="E219" t="s">
        <v>35</v>
      </c>
      <c r="G219" t="s">
        <v>258</v>
      </c>
      <c r="I219" t="s">
        <v>258</v>
      </c>
      <c r="J219">
        <v>1</v>
      </c>
      <c r="K219" t="s">
        <v>300</v>
      </c>
      <c r="L219" t="s">
        <v>258</v>
      </c>
      <c r="M219" t="s">
        <v>533</v>
      </c>
      <c r="N219" t="s">
        <v>258</v>
      </c>
      <c r="O219" t="s">
        <v>2311</v>
      </c>
      <c r="P219" t="s">
        <v>303</v>
      </c>
      <c r="Q219" t="s">
        <v>303</v>
      </c>
      <c r="S219">
        <v>24</v>
      </c>
      <c r="T219">
        <v>13</v>
      </c>
      <c r="V219" s="111" t="s">
        <v>304</v>
      </c>
    </row>
    <row r="220" spans="1:22" x14ac:dyDescent="0.3">
      <c r="A220" s="17">
        <v>1879</v>
      </c>
      <c r="B220">
        <v>179</v>
      </c>
      <c r="C220" t="s">
        <v>328</v>
      </c>
      <c r="E220" t="s">
        <v>329</v>
      </c>
      <c r="G220" t="s">
        <v>258</v>
      </c>
      <c r="I220" t="s">
        <v>258</v>
      </c>
      <c r="J220">
        <v>1</v>
      </c>
      <c r="K220" t="s">
        <v>300</v>
      </c>
      <c r="L220" t="s">
        <v>258</v>
      </c>
      <c r="M220" t="s">
        <v>330</v>
      </c>
      <c r="N220" t="s">
        <v>258</v>
      </c>
      <c r="O220" t="s">
        <v>2312</v>
      </c>
      <c r="P220" t="s">
        <v>303</v>
      </c>
      <c r="Q220" t="s">
        <v>303</v>
      </c>
      <c r="S220">
        <v>252</v>
      </c>
      <c r="V220" s="111" t="s">
        <v>304</v>
      </c>
    </row>
    <row r="221" spans="1:22" x14ac:dyDescent="0.3">
      <c r="A221" s="17">
        <v>1880</v>
      </c>
      <c r="B221">
        <v>173</v>
      </c>
      <c r="C221" t="s">
        <v>115</v>
      </c>
      <c r="D221">
        <v>16</v>
      </c>
      <c r="E221" t="s">
        <v>50</v>
      </c>
      <c r="G221" t="s">
        <v>258</v>
      </c>
      <c r="I221" t="s">
        <v>258</v>
      </c>
      <c r="J221">
        <v>1</v>
      </c>
      <c r="K221" t="s">
        <v>300</v>
      </c>
      <c r="L221" t="s">
        <v>258</v>
      </c>
      <c r="M221" t="s">
        <v>322</v>
      </c>
      <c r="N221" t="s">
        <v>258</v>
      </c>
      <c r="O221" t="s">
        <v>2313</v>
      </c>
      <c r="P221" t="s">
        <v>303</v>
      </c>
      <c r="Q221" t="s">
        <v>303</v>
      </c>
      <c r="S221">
        <v>7</v>
      </c>
      <c r="T221">
        <v>20</v>
      </c>
      <c r="V221" s="111" t="s">
        <v>304</v>
      </c>
    </row>
    <row r="222" spans="1:22" x14ac:dyDescent="0.3">
      <c r="A222" s="17">
        <v>1881</v>
      </c>
      <c r="B222">
        <v>196</v>
      </c>
      <c r="C222" t="s">
        <v>596</v>
      </c>
      <c r="D222">
        <v>35</v>
      </c>
      <c r="E222" t="s">
        <v>148</v>
      </c>
      <c r="G222" t="s">
        <v>258</v>
      </c>
      <c r="I222" t="s">
        <v>258</v>
      </c>
      <c r="J222">
        <v>1</v>
      </c>
      <c r="K222" t="s">
        <v>300</v>
      </c>
      <c r="L222" t="s">
        <v>258</v>
      </c>
      <c r="M222" t="s">
        <v>597</v>
      </c>
      <c r="N222" t="s">
        <v>258</v>
      </c>
      <c r="O222" t="s">
        <v>2314</v>
      </c>
      <c r="P222" t="s">
        <v>303</v>
      </c>
      <c r="Q222" t="s">
        <v>303</v>
      </c>
      <c r="V222" s="111" t="s">
        <v>304</v>
      </c>
    </row>
    <row r="223" spans="1:22" x14ac:dyDescent="0.3">
      <c r="A223" s="17">
        <v>1883</v>
      </c>
      <c r="B223">
        <v>205</v>
      </c>
      <c r="C223" t="s">
        <v>469</v>
      </c>
      <c r="D223">
        <v>5</v>
      </c>
      <c r="E223" t="s">
        <v>35</v>
      </c>
      <c r="G223" t="s">
        <v>258</v>
      </c>
      <c r="I223" t="s">
        <v>258</v>
      </c>
      <c r="J223">
        <v>1</v>
      </c>
      <c r="K223" t="s">
        <v>300</v>
      </c>
      <c r="L223" t="s">
        <v>258</v>
      </c>
      <c r="M223" t="s">
        <v>470</v>
      </c>
      <c r="N223" t="s">
        <v>258</v>
      </c>
      <c r="O223" t="s">
        <v>2315</v>
      </c>
      <c r="P223" t="s">
        <v>303</v>
      </c>
      <c r="Q223" t="s">
        <v>303</v>
      </c>
      <c r="S223">
        <v>30</v>
      </c>
      <c r="T223">
        <v>13</v>
      </c>
      <c r="V223" s="111" t="s">
        <v>304</v>
      </c>
    </row>
    <row r="224" spans="1:22" x14ac:dyDescent="0.3">
      <c r="A224" s="17">
        <v>1884</v>
      </c>
      <c r="B224">
        <v>207</v>
      </c>
      <c r="C224" t="s">
        <v>183</v>
      </c>
      <c r="D224">
        <v>5</v>
      </c>
      <c r="E224" t="s">
        <v>35</v>
      </c>
      <c r="G224" t="s">
        <v>258</v>
      </c>
      <c r="I224" t="s">
        <v>258</v>
      </c>
      <c r="J224">
        <v>1</v>
      </c>
      <c r="K224" t="s">
        <v>300</v>
      </c>
      <c r="L224" t="s">
        <v>258</v>
      </c>
      <c r="M224" t="s">
        <v>491</v>
      </c>
      <c r="N224" t="s">
        <v>258</v>
      </c>
      <c r="O224" t="s">
        <v>2316</v>
      </c>
      <c r="P224" t="s">
        <v>303</v>
      </c>
      <c r="Q224" t="s">
        <v>303</v>
      </c>
      <c r="S224">
        <v>32</v>
      </c>
      <c r="T224">
        <v>13</v>
      </c>
      <c r="V224" s="111" t="s">
        <v>304</v>
      </c>
    </row>
    <row r="225" spans="1:22" x14ac:dyDescent="0.3">
      <c r="A225" s="17">
        <v>1885</v>
      </c>
      <c r="B225">
        <v>202</v>
      </c>
      <c r="C225" t="s">
        <v>122</v>
      </c>
      <c r="D225">
        <v>5</v>
      </c>
      <c r="E225" t="s">
        <v>35</v>
      </c>
      <c r="G225" t="s">
        <v>258</v>
      </c>
      <c r="I225" t="s">
        <v>258</v>
      </c>
      <c r="J225">
        <v>1</v>
      </c>
      <c r="K225" t="s">
        <v>300</v>
      </c>
      <c r="L225" t="s">
        <v>258</v>
      </c>
      <c r="M225" t="s">
        <v>462</v>
      </c>
      <c r="N225" t="s">
        <v>258</v>
      </c>
      <c r="O225" t="s">
        <v>2317</v>
      </c>
      <c r="P225" t="s">
        <v>303</v>
      </c>
      <c r="Q225" t="s">
        <v>303</v>
      </c>
      <c r="S225">
        <v>26</v>
      </c>
      <c r="T225">
        <v>13</v>
      </c>
      <c r="V225" s="111" t="s">
        <v>304</v>
      </c>
    </row>
    <row r="226" spans="1:22" x14ac:dyDescent="0.3">
      <c r="A226" s="17">
        <v>1886</v>
      </c>
      <c r="B226">
        <v>183</v>
      </c>
      <c r="C226" t="s">
        <v>598</v>
      </c>
      <c r="D226">
        <v>5</v>
      </c>
      <c r="E226" t="s">
        <v>35</v>
      </c>
      <c r="G226" t="s">
        <v>258</v>
      </c>
      <c r="I226" t="s">
        <v>258</v>
      </c>
      <c r="J226">
        <v>1</v>
      </c>
      <c r="K226" t="s">
        <v>300</v>
      </c>
      <c r="L226" t="s">
        <v>258</v>
      </c>
      <c r="M226" t="s">
        <v>599</v>
      </c>
      <c r="N226" t="s">
        <v>258</v>
      </c>
      <c r="O226" t="s">
        <v>2318</v>
      </c>
      <c r="P226" t="s">
        <v>303</v>
      </c>
      <c r="Q226" t="s">
        <v>303</v>
      </c>
      <c r="S226">
        <v>36</v>
      </c>
      <c r="T226">
        <v>13</v>
      </c>
      <c r="V226" s="111" t="s">
        <v>304</v>
      </c>
    </row>
    <row r="227" spans="1:22" x14ac:dyDescent="0.3">
      <c r="A227" s="17">
        <v>1887</v>
      </c>
      <c r="B227">
        <v>229</v>
      </c>
      <c r="C227" t="s">
        <v>102</v>
      </c>
      <c r="D227">
        <v>16</v>
      </c>
      <c r="E227" t="s">
        <v>50</v>
      </c>
      <c r="G227" t="s">
        <v>258</v>
      </c>
      <c r="I227" t="s">
        <v>258</v>
      </c>
      <c r="J227">
        <v>1</v>
      </c>
      <c r="K227" t="s">
        <v>300</v>
      </c>
      <c r="L227" t="s">
        <v>258</v>
      </c>
      <c r="M227" t="s">
        <v>326</v>
      </c>
      <c r="N227" t="s">
        <v>258</v>
      </c>
      <c r="O227" t="s">
        <v>2319</v>
      </c>
      <c r="P227" t="s">
        <v>303</v>
      </c>
      <c r="Q227" t="s">
        <v>303</v>
      </c>
      <c r="S227">
        <v>134</v>
      </c>
      <c r="T227">
        <v>20</v>
      </c>
      <c r="V227" s="111" t="s">
        <v>304</v>
      </c>
    </row>
    <row r="228" spans="1:22" x14ac:dyDescent="0.3">
      <c r="A228" s="17">
        <v>1892</v>
      </c>
      <c r="B228">
        <v>249</v>
      </c>
      <c r="C228" t="s">
        <v>100</v>
      </c>
      <c r="D228">
        <v>3</v>
      </c>
      <c r="E228" t="s">
        <v>34</v>
      </c>
      <c r="G228" t="s">
        <v>258</v>
      </c>
      <c r="I228" t="s">
        <v>258</v>
      </c>
      <c r="J228">
        <v>1</v>
      </c>
      <c r="K228" t="s">
        <v>300</v>
      </c>
      <c r="L228" t="s">
        <v>258</v>
      </c>
      <c r="M228" t="s">
        <v>343</v>
      </c>
      <c r="N228" t="s">
        <v>258</v>
      </c>
      <c r="O228" t="s">
        <v>2320</v>
      </c>
      <c r="P228" t="s">
        <v>303</v>
      </c>
      <c r="Q228" t="s">
        <v>303</v>
      </c>
      <c r="S228">
        <v>61</v>
      </c>
      <c r="T228">
        <v>11</v>
      </c>
      <c r="V228" s="111" t="s">
        <v>304</v>
      </c>
    </row>
    <row r="229" spans="1:22" x14ac:dyDescent="0.3">
      <c r="A229" s="17">
        <v>1895</v>
      </c>
      <c r="B229">
        <v>233</v>
      </c>
      <c r="C229" t="s">
        <v>274</v>
      </c>
      <c r="D229">
        <v>44</v>
      </c>
      <c r="E229" t="s">
        <v>27</v>
      </c>
      <c r="G229" t="s">
        <v>258</v>
      </c>
      <c r="I229" t="s">
        <v>258</v>
      </c>
      <c r="J229">
        <v>1</v>
      </c>
      <c r="K229" t="s">
        <v>300</v>
      </c>
      <c r="L229" t="s">
        <v>258</v>
      </c>
      <c r="M229" t="s">
        <v>383</v>
      </c>
      <c r="N229" t="s">
        <v>258</v>
      </c>
      <c r="O229" t="s">
        <v>2321</v>
      </c>
      <c r="P229" t="s">
        <v>303</v>
      </c>
      <c r="Q229" t="s">
        <v>303</v>
      </c>
      <c r="S229">
        <v>45</v>
      </c>
      <c r="T229">
        <v>8</v>
      </c>
      <c r="V229" s="111" t="s">
        <v>304</v>
      </c>
    </row>
    <row r="230" spans="1:22" x14ac:dyDescent="0.3">
      <c r="A230" s="17">
        <v>1896</v>
      </c>
      <c r="B230">
        <v>259</v>
      </c>
      <c r="C230" t="s">
        <v>124</v>
      </c>
      <c r="D230">
        <v>45</v>
      </c>
      <c r="E230" t="s">
        <v>28</v>
      </c>
      <c r="G230" t="s">
        <v>258</v>
      </c>
      <c r="I230" t="s">
        <v>258</v>
      </c>
      <c r="J230">
        <v>1</v>
      </c>
      <c r="K230" t="s">
        <v>300</v>
      </c>
      <c r="L230" t="s">
        <v>258</v>
      </c>
      <c r="M230" t="s">
        <v>430</v>
      </c>
      <c r="N230" t="s">
        <v>258</v>
      </c>
      <c r="O230" t="s">
        <v>2322</v>
      </c>
      <c r="P230" t="s">
        <v>303</v>
      </c>
      <c r="Q230" t="s">
        <v>303</v>
      </c>
      <c r="S230">
        <v>70</v>
      </c>
      <c r="T230">
        <v>9</v>
      </c>
      <c r="V230" s="111" t="s">
        <v>304</v>
      </c>
    </row>
    <row r="231" spans="1:22" x14ac:dyDescent="0.3">
      <c r="A231" s="17">
        <v>1897</v>
      </c>
      <c r="B231">
        <v>216</v>
      </c>
      <c r="C231" t="s">
        <v>126</v>
      </c>
      <c r="D231">
        <v>2</v>
      </c>
      <c r="E231" t="s">
        <v>29</v>
      </c>
      <c r="G231" t="s">
        <v>258</v>
      </c>
      <c r="I231" t="s">
        <v>258</v>
      </c>
      <c r="J231">
        <v>1</v>
      </c>
      <c r="K231" t="s">
        <v>300</v>
      </c>
      <c r="L231" t="s">
        <v>258</v>
      </c>
      <c r="M231" t="s">
        <v>340</v>
      </c>
      <c r="N231" t="s">
        <v>258</v>
      </c>
      <c r="O231" t="s">
        <v>2323</v>
      </c>
      <c r="P231" t="s">
        <v>303</v>
      </c>
      <c r="Q231" t="s">
        <v>303</v>
      </c>
      <c r="S231">
        <v>75</v>
      </c>
      <c r="T231">
        <v>10</v>
      </c>
      <c r="V231" s="111" t="s">
        <v>304</v>
      </c>
    </row>
    <row r="232" spans="1:22" x14ac:dyDescent="0.3">
      <c r="A232" s="17">
        <v>1898</v>
      </c>
      <c r="B232">
        <v>188</v>
      </c>
      <c r="C232" t="s">
        <v>364</v>
      </c>
      <c r="D232">
        <v>44</v>
      </c>
      <c r="E232" t="s">
        <v>27</v>
      </c>
      <c r="G232" t="s">
        <v>258</v>
      </c>
      <c r="I232" t="s">
        <v>258</v>
      </c>
      <c r="J232">
        <v>1</v>
      </c>
      <c r="K232" t="s">
        <v>300</v>
      </c>
      <c r="L232" t="s">
        <v>258</v>
      </c>
      <c r="M232" t="s">
        <v>365</v>
      </c>
      <c r="N232" t="s">
        <v>258</v>
      </c>
      <c r="O232" t="s">
        <v>2324</v>
      </c>
      <c r="P232" t="s">
        <v>303</v>
      </c>
      <c r="Q232" t="s">
        <v>303</v>
      </c>
      <c r="S232">
        <v>16</v>
      </c>
      <c r="T232">
        <v>8</v>
      </c>
      <c r="V232" s="111" t="s">
        <v>304</v>
      </c>
    </row>
    <row r="233" spans="1:22" x14ac:dyDescent="0.3">
      <c r="A233" s="17">
        <v>1900</v>
      </c>
      <c r="B233">
        <v>199</v>
      </c>
      <c r="C233" t="s">
        <v>368</v>
      </c>
      <c r="D233">
        <v>5</v>
      </c>
      <c r="E233" t="s">
        <v>35</v>
      </c>
      <c r="G233" t="s">
        <v>258</v>
      </c>
      <c r="I233" t="s">
        <v>258</v>
      </c>
      <c r="J233">
        <v>1</v>
      </c>
      <c r="K233" t="s">
        <v>300</v>
      </c>
      <c r="L233" t="s">
        <v>258</v>
      </c>
      <c r="M233" t="s">
        <v>369</v>
      </c>
      <c r="N233" t="s">
        <v>258</v>
      </c>
      <c r="O233" t="s">
        <v>2325</v>
      </c>
      <c r="P233" t="s">
        <v>303</v>
      </c>
      <c r="Q233" t="s">
        <v>303</v>
      </c>
      <c r="S233">
        <v>23</v>
      </c>
      <c r="T233">
        <v>13</v>
      </c>
      <c r="V233" s="111" t="s">
        <v>304</v>
      </c>
    </row>
    <row r="234" spans="1:22" x14ac:dyDescent="0.3">
      <c r="A234" s="17">
        <v>1901</v>
      </c>
      <c r="B234">
        <v>206</v>
      </c>
      <c r="C234" t="s">
        <v>522</v>
      </c>
      <c r="D234">
        <v>5</v>
      </c>
      <c r="E234" t="s">
        <v>35</v>
      </c>
      <c r="G234" t="s">
        <v>258</v>
      </c>
      <c r="I234" t="s">
        <v>258</v>
      </c>
      <c r="J234">
        <v>1</v>
      </c>
      <c r="K234" t="s">
        <v>300</v>
      </c>
      <c r="L234" t="s">
        <v>258</v>
      </c>
      <c r="M234" t="s">
        <v>523</v>
      </c>
      <c r="N234" t="s">
        <v>258</v>
      </c>
      <c r="O234" t="s">
        <v>2326</v>
      </c>
      <c r="P234" t="s">
        <v>303</v>
      </c>
      <c r="Q234" t="s">
        <v>303</v>
      </c>
      <c r="S234">
        <v>30</v>
      </c>
      <c r="T234">
        <v>13</v>
      </c>
      <c r="V234" s="111" t="s">
        <v>304</v>
      </c>
    </row>
    <row r="235" spans="1:22" x14ac:dyDescent="0.3">
      <c r="A235" s="17">
        <v>1902</v>
      </c>
      <c r="B235">
        <v>236</v>
      </c>
      <c r="C235" t="s">
        <v>379</v>
      </c>
      <c r="E235" t="s">
        <v>38</v>
      </c>
      <c r="G235" t="s">
        <v>258</v>
      </c>
      <c r="I235" t="s">
        <v>258</v>
      </c>
      <c r="J235">
        <v>1</v>
      </c>
      <c r="K235" t="s">
        <v>300</v>
      </c>
      <c r="L235" t="s">
        <v>258</v>
      </c>
      <c r="M235" t="s">
        <v>380</v>
      </c>
      <c r="N235" t="s">
        <v>258</v>
      </c>
      <c r="O235" t="s">
        <v>2327</v>
      </c>
      <c r="P235" t="s">
        <v>303</v>
      </c>
      <c r="Q235" t="s">
        <v>303</v>
      </c>
      <c r="S235">
        <v>252</v>
      </c>
      <c r="T235">
        <v>47</v>
      </c>
      <c r="V235" s="111" t="s">
        <v>304</v>
      </c>
    </row>
    <row r="236" spans="1:22" x14ac:dyDescent="0.3">
      <c r="A236" s="17">
        <v>1903</v>
      </c>
      <c r="B236">
        <v>231</v>
      </c>
      <c r="C236" t="s">
        <v>305</v>
      </c>
      <c r="D236">
        <v>44</v>
      </c>
      <c r="E236" t="s">
        <v>27</v>
      </c>
      <c r="G236" t="s">
        <v>258</v>
      </c>
      <c r="I236" t="s">
        <v>258</v>
      </c>
      <c r="J236">
        <v>1</v>
      </c>
      <c r="K236" t="s">
        <v>300</v>
      </c>
      <c r="L236" t="s">
        <v>258</v>
      </c>
      <c r="M236" t="s">
        <v>306</v>
      </c>
      <c r="N236" t="s">
        <v>258</v>
      </c>
      <c r="O236" t="s">
        <v>2328</v>
      </c>
      <c r="P236" t="s">
        <v>303</v>
      </c>
      <c r="Q236" t="s">
        <v>303</v>
      </c>
      <c r="S236">
        <v>49</v>
      </c>
      <c r="T236">
        <v>8</v>
      </c>
      <c r="V236" s="111" t="s">
        <v>304</v>
      </c>
    </row>
    <row r="237" spans="1:22" x14ac:dyDescent="0.3">
      <c r="A237" s="17">
        <v>1904</v>
      </c>
      <c r="B237">
        <v>173</v>
      </c>
      <c r="C237" t="s">
        <v>115</v>
      </c>
      <c r="D237">
        <v>16</v>
      </c>
      <c r="E237" t="s">
        <v>50</v>
      </c>
      <c r="G237" t="s">
        <v>258</v>
      </c>
      <c r="I237" t="s">
        <v>258</v>
      </c>
      <c r="J237">
        <v>1</v>
      </c>
      <c r="K237" t="s">
        <v>300</v>
      </c>
      <c r="L237" t="s">
        <v>258</v>
      </c>
      <c r="M237" t="s">
        <v>322</v>
      </c>
      <c r="N237" t="s">
        <v>258</v>
      </c>
      <c r="O237" t="s">
        <v>2329</v>
      </c>
      <c r="P237" t="s">
        <v>303</v>
      </c>
      <c r="Q237" t="s">
        <v>303</v>
      </c>
      <c r="S237">
        <v>7</v>
      </c>
      <c r="T237">
        <v>20</v>
      </c>
      <c r="V237" s="111" t="s">
        <v>304</v>
      </c>
    </row>
    <row r="238" spans="1:22" x14ac:dyDescent="0.3">
      <c r="A238" s="17">
        <v>1907</v>
      </c>
      <c r="B238">
        <v>173</v>
      </c>
      <c r="C238" t="s">
        <v>115</v>
      </c>
      <c r="D238">
        <v>16</v>
      </c>
      <c r="E238" t="s">
        <v>50</v>
      </c>
      <c r="G238" t="s">
        <v>258</v>
      </c>
      <c r="I238" t="s">
        <v>258</v>
      </c>
      <c r="J238">
        <v>1</v>
      </c>
      <c r="K238" t="s">
        <v>300</v>
      </c>
      <c r="L238" t="s">
        <v>258</v>
      </c>
      <c r="M238" t="s">
        <v>322</v>
      </c>
      <c r="N238" t="s">
        <v>258</v>
      </c>
      <c r="O238" t="s">
        <v>2330</v>
      </c>
      <c r="P238" t="s">
        <v>303</v>
      </c>
      <c r="Q238" t="s">
        <v>303</v>
      </c>
      <c r="S238">
        <v>7</v>
      </c>
      <c r="T238">
        <v>20</v>
      </c>
      <c r="V238" s="111" t="s">
        <v>304</v>
      </c>
    </row>
    <row r="239" spans="1:22" x14ac:dyDescent="0.3">
      <c r="A239" s="17">
        <v>1908</v>
      </c>
      <c r="B239">
        <v>220</v>
      </c>
      <c r="C239" t="s">
        <v>418</v>
      </c>
      <c r="D239">
        <v>34</v>
      </c>
      <c r="E239" t="s">
        <v>30</v>
      </c>
      <c r="G239" t="s">
        <v>258</v>
      </c>
      <c r="I239" t="s">
        <v>258</v>
      </c>
      <c r="J239">
        <v>1</v>
      </c>
      <c r="K239" t="s">
        <v>300</v>
      </c>
      <c r="L239" t="s">
        <v>258</v>
      </c>
      <c r="M239" t="s">
        <v>600</v>
      </c>
      <c r="N239" t="s">
        <v>258</v>
      </c>
      <c r="O239" t="s">
        <v>2331</v>
      </c>
      <c r="P239" t="s">
        <v>303</v>
      </c>
      <c r="Q239" t="s">
        <v>303</v>
      </c>
      <c r="S239">
        <v>501</v>
      </c>
      <c r="T239">
        <v>35</v>
      </c>
      <c r="V239" s="111" t="s">
        <v>304</v>
      </c>
    </row>
    <row r="240" spans="1:22" x14ac:dyDescent="0.3">
      <c r="A240" s="17">
        <v>1909</v>
      </c>
      <c r="B240">
        <v>173</v>
      </c>
      <c r="C240" t="s">
        <v>115</v>
      </c>
      <c r="D240">
        <v>16</v>
      </c>
      <c r="E240" t="s">
        <v>50</v>
      </c>
      <c r="G240" t="s">
        <v>258</v>
      </c>
      <c r="I240" t="s">
        <v>258</v>
      </c>
      <c r="J240">
        <v>1</v>
      </c>
      <c r="K240" t="s">
        <v>300</v>
      </c>
      <c r="L240" t="s">
        <v>258</v>
      </c>
      <c r="M240" t="s">
        <v>322</v>
      </c>
      <c r="N240" t="s">
        <v>258</v>
      </c>
      <c r="O240" t="s">
        <v>2332</v>
      </c>
      <c r="P240" t="s">
        <v>303</v>
      </c>
      <c r="Q240" t="s">
        <v>303</v>
      </c>
      <c r="S240">
        <v>7</v>
      </c>
      <c r="T240">
        <v>20</v>
      </c>
      <c r="V240" s="111" t="s">
        <v>304</v>
      </c>
    </row>
    <row r="241" spans="1:22" x14ac:dyDescent="0.3">
      <c r="A241" s="17">
        <v>1910</v>
      </c>
      <c r="B241">
        <v>216</v>
      </c>
      <c r="C241" t="s">
        <v>126</v>
      </c>
      <c r="D241">
        <v>2</v>
      </c>
      <c r="E241" t="s">
        <v>29</v>
      </c>
      <c r="G241" t="s">
        <v>258</v>
      </c>
      <c r="I241" t="s">
        <v>258</v>
      </c>
      <c r="J241">
        <v>1</v>
      </c>
      <c r="K241" t="s">
        <v>300</v>
      </c>
      <c r="L241" t="s">
        <v>258</v>
      </c>
      <c r="M241" t="s">
        <v>340</v>
      </c>
      <c r="N241" t="s">
        <v>258</v>
      </c>
      <c r="O241" t="s">
        <v>2333</v>
      </c>
      <c r="P241" t="s">
        <v>303</v>
      </c>
      <c r="Q241" t="s">
        <v>303</v>
      </c>
      <c r="S241">
        <v>75</v>
      </c>
      <c r="T241">
        <v>10</v>
      </c>
      <c r="V241" s="111" t="s">
        <v>304</v>
      </c>
    </row>
    <row r="242" spans="1:22" x14ac:dyDescent="0.3">
      <c r="A242" s="17">
        <v>3399</v>
      </c>
      <c r="B242">
        <v>216</v>
      </c>
      <c r="C242" t="s">
        <v>126</v>
      </c>
      <c r="D242">
        <v>2</v>
      </c>
      <c r="E242" t="s">
        <v>29</v>
      </c>
      <c r="G242" t="s">
        <v>258</v>
      </c>
      <c r="I242" t="s">
        <v>258</v>
      </c>
      <c r="J242">
        <v>1</v>
      </c>
      <c r="K242" t="s">
        <v>300</v>
      </c>
      <c r="L242" t="s">
        <v>258</v>
      </c>
      <c r="M242" t="s">
        <v>340</v>
      </c>
      <c r="N242" t="s">
        <v>258</v>
      </c>
      <c r="O242" t="s">
        <v>2334</v>
      </c>
      <c r="P242" t="s">
        <v>303</v>
      </c>
      <c r="Q242" t="s">
        <v>303</v>
      </c>
      <c r="S242">
        <v>75</v>
      </c>
      <c r="T242">
        <v>10</v>
      </c>
      <c r="V242" s="111" t="s">
        <v>304</v>
      </c>
    </row>
    <row r="243" spans="1:22" x14ac:dyDescent="0.3">
      <c r="A243" s="17">
        <v>3398</v>
      </c>
      <c r="B243">
        <v>292</v>
      </c>
      <c r="C243" t="s">
        <v>601</v>
      </c>
      <c r="D243">
        <v>6</v>
      </c>
      <c r="E243" t="s">
        <v>36</v>
      </c>
      <c r="G243" t="s">
        <v>258</v>
      </c>
      <c r="I243" t="s">
        <v>258</v>
      </c>
      <c r="J243">
        <v>1</v>
      </c>
      <c r="K243" t="s">
        <v>300</v>
      </c>
      <c r="L243" t="s">
        <v>258</v>
      </c>
      <c r="M243" t="s">
        <v>602</v>
      </c>
      <c r="N243" t="s">
        <v>258</v>
      </c>
      <c r="O243" t="s">
        <v>2335</v>
      </c>
      <c r="P243" t="s">
        <v>303</v>
      </c>
      <c r="Q243" t="s">
        <v>303</v>
      </c>
      <c r="S243">
        <v>76</v>
      </c>
      <c r="T243">
        <v>14</v>
      </c>
      <c r="V243" s="111" t="s">
        <v>304</v>
      </c>
    </row>
    <row r="244" spans="1:22" x14ac:dyDescent="0.3">
      <c r="A244" s="17">
        <v>3403</v>
      </c>
      <c r="B244">
        <v>253</v>
      </c>
      <c r="C244" t="s">
        <v>603</v>
      </c>
      <c r="D244">
        <v>15</v>
      </c>
      <c r="E244" t="s">
        <v>49</v>
      </c>
      <c r="G244" t="s">
        <v>258</v>
      </c>
      <c r="I244" t="s">
        <v>258</v>
      </c>
      <c r="J244">
        <v>1</v>
      </c>
      <c r="K244" t="s">
        <v>300</v>
      </c>
      <c r="L244" t="s">
        <v>258</v>
      </c>
      <c r="M244" t="s">
        <v>604</v>
      </c>
      <c r="N244" t="s">
        <v>258</v>
      </c>
      <c r="O244" t="s">
        <v>2336</v>
      </c>
      <c r="P244" t="s">
        <v>303</v>
      </c>
      <c r="Q244" t="s">
        <v>303</v>
      </c>
      <c r="S244">
        <v>66</v>
      </c>
      <c r="T244">
        <v>19</v>
      </c>
      <c r="V244" s="111" t="s">
        <v>304</v>
      </c>
    </row>
    <row r="245" spans="1:22" x14ac:dyDescent="0.3">
      <c r="A245" s="17">
        <v>3400</v>
      </c>
      <c r="B245">
        <v>239</v>
      </c>
      <c r="C245" t="s">
        <v>605</v>
      </c>
      <c r="D245">
        <v>25</v>
      </c>
      <c r="E245" t="s">
        <v>25</v>
      </c>
      <c r="G245" t="s">
        <v>258</v>
      </c>
      <c r="I245" t="s">
        <v>258</v>
      </c>
      <c r="J245">
        <v>1</v>
      </c>
      <c r="K245" t="s">
        <v>300</v>
      </c>
      <c r="L245" t="s">
        <v>258</v>
      </c>
      <c r="M245" t="s">
        <v>606</v>
      </c>
      <c r="N245" t="s">
        <v>258</v>
      </c>
      <c r="O245" t="s">
        <v>2337</v>
      </c>
      <c r="P245" t="s">
        <v>303</v>
      </c>
      <c r="Q245" t="s">
        <v>303</v>
      </c>
      <c r="S245">
        <v>154</v>
      </c>
      <c r="T245">
        <v>51</v>
      </c>
      <c r="V245" s="111" t="s">
        <v>304</v>
      </c>
    </row>
    <row r="246" spans="1:22" x14ac:dyDescent="0.3">
      <c r="A246" s="17">
        <v>3401</v>
      </c>
      <c r="B246">
        <v>239</v>
      </c>
      <c r="C246" t="s">
        <v>605</v>
      </c>
      <c r="D246">
        <v>25</v>
      </c>
      <c r="E246" t="s">
        <v>25</v>
      </c>
      <c r="G246" t="s">
        <v>258</v>
      </c>
      <c r="I246" t="s">
        <v>258</v>
      </c>
      <c r="J246">
        <v>1</v>
      </c>
      <c r="K246" t="s">
        <v>300</v>
      </c>
      <c r="L246" t="s">
        <v>258</v>
      </c>
      <c r="M246" t="s">
        <v>606</v>
      </c>
      <c r="N246" t="s">
        <v>258</v>
      </c>
      <c r="O246" t="s">
        <v>2338</v>
      </c>
      <c r="P246" t="s">
        <v>303</v>
      </c>
      <c r="Q246" t="s">
        <v>303</v>
      </c>
      <c r="S246">
        <v>154</v>
      </c>
      <c r="T246">
        <v>51</v>
      </c>
      <c r="V246" s="111" t="s">
        <v>304</v>
      </c>
    </row>
    <row r="247" spans="1:22" x14ac:dyDescent="0.3">
      <c r="A247" s="17">
        <v>3405</v>
      </c>
      <c r="B247">
        <v>232</v>
      </c>
      <c r="C247" t="s">
        <v>263</v>
      </c>
      <c r="D247">
        <v>25</v>
      </c>
      <c r="E247" t="s">
        <v>25</v>
      </c>
      <c r="G247" t="s">
        <v>258</v>
      </c>
      <c r="I247" t="s">
        <v>258</v>
      </c>
      <c r="J247">
        <v>1</v>
      </c>
      <c r="K247" t="s">
        <v>300</v>
      </c>
      <c r="L247" t="s">
        <v>258</v>
      </c>
      <c r="M247" t="s">
        <v>607</v>
      </c>
      <c r="N247" t="s">
        <v>258</v>
      </c>
      <c r="O247" t="s">
        <v>2339</v>
      </c>
      <c r="P247" t="s">
        <v>303</v>
      </c>
      <c r="Q247" t="s">
        <v>303</v>
      </c>
      <c r="S247">
        <v>51</v>
      </c>
      <c r="T247">
        <v>4</v>
      </c>
      <c r="V247" s="111" t="s">
        <v>304</v>
      </c>
    </row>
    <row r="248" spans="1:22" x14ac:dyDescent="0.3">
      <c r="A248" s="17">
        <v>3418</v>
      </c>
      <c r="B248">
        <v>164</v>
      </c>
      <c r="C248" t="s">
        <v>103</v>
      </c>
      <c r="D248">
        <v>16</v>
      </c>
      <c r="E248" t="s">
        <v>50</v>
      </c>
      <c r="G248" t="s">
        <v>258</v>
      </c>
      <c r="I248" t="s">
        <v>258</v>
      </c>
      <c r="J248">
        <v>1</v>
      </c>
      <c r="K248" t="s">
        <v>300</v>
      </c>
      <c r="L248" t="s">
        <v>258</v>
      </c>
      <c r="M248" t="s">
        <v>608</v>
      </c>
      <c r="N248" t="s">
        <v>258</v>
      </c>
      <c r="O248" t="s">
        <v>2340</v>
      </c>
      <c r="P248" t="s">
        <v>303</v>
      </c>
      <c r="Q248" t="s">
        <v>303</v>
      </c>
      <c r="S248">
        <v>69</v>
      </c>
      <c r="T248">
        <v>20</v>
      </c>
      <c r="V248" s="111" t="s">
        <v>304</v>
      </c>
    </row>
    <row r="249" spans="1:22" x14ac:dyDescent="0.3">
      <c r="A249" s="17">
        <v>3404</v>
      </c>
      <c r="B249">
        <v>162</v>
      </c>
      <c r="C249" t="s">
        <v>147</v>
      </c>
      <c r="D249">
        <v>42</v>
      </c>
      <c r="E249" t="s">
        <v>26</v>
      </c>
      <c r="G249" t="s">
        <v>258</v>
      </c>
      <c r="I249" t="s">
        <v>258</v>
      </c>
      <c r="J249">
        <v>1</v>
      </c>
      <c r="K249" t="s">
        <v>300</v>
      </c>
      <c r="L249" t="s">
        <v>258</v>
      </c>
      <c r="M249" t="s">
        <v>400</v>
      </c>
      <c r="N249" t="s">
        <v>258</v>
      </c>
      <c r="O249" t="s">
        <v>2341</v>
      </c>
      <c r="P249" t="s">
        <v>303</v>
      </c>
      <c r="Q249" t="s">
        <v>303</v>
      </c>
      <c r="S249">
        <v>1</v>
      </c>
      <c r="T249">
        <v>6</v>
      </c>
      <c r="V249" s="111" t="s">
        <v>304</v>
      </c>
    </row>
    <row r="250" spans="1:22" x14ac:dyDescent="0.3">
      <c r="A250" s="17">
        <v>3413</v>
      </c>
      <c r="B250">
        <v>255</v>
      </c>
      <c r="C250" t="s">
        <v>609</v>
      </c>
      <c r="D250">
        <v>15</v>
      </c>
      <c r="E250" t="s">
        <v>49</v>
      </c>
      <c r="G250" t="s">
        <v>258</v>
      </c>
      <c r="I250" t="s">
        <v>258</v>
      </c>
      <c r="J250">
        <v>1</v>
      </c>
      <c r="K250" t="s">
        <v>300</v>
      </c>
      <c r="L250" t="s">
        <v>258</v>
      </c>
      <c r="M250" t="s">
        <v>610</v>
      </c>
      <c r="N250" t="s">
        <v>258</v>
      </c>
      <c r="O250" t="s">
        <v>2342</v>
      </c>
      <c r="P250" t="s">
        <v>303</v>
      </c>
      <c r="Q250" t="s">
        <v>303</v>
      </c>
      <c r="S250">
        <v>62</v>
      </c>
      <c r="T250">
        <v>19</v>
      </c>
      <c r="V250" s="111" t="s">
        <v>304</v>
      </c>
    </row>
    <row r="251" spans="1:22" x14ac:dyDescent="0.3">
      <c r="A251" s="17">
        <v>3363</v>
      </c>
      <c r="B251">
        <v>213</v>
      </c>
      <c r="C251" t="s">
        <v>142</v>
      </c>
      <c r="D251">
        <v>16</v>
      </c>
      <c r="E251" t="s">
        <v>50</v>
      </c>
      <c r="G251" t="s">
        <v>258</v>
      </c>
      <c r="I251" t="s">
        <v>258</v>
      </c>
      <c r="J251">
        <v>1</v>
      </c>
      <c r="K251" t="s">
        <v>300</v>
      </c>
      <c r="L251" t="s">
        <v>258</v>
      </c>
      <c r="M251" t="s">
        <v>301</v>
      </c>
      <c r="N251" t="s">
        <v>258</v>
      </c>
      <c r="O251" t="s">
        <v>2343</v>
      </c>
      <c r="P251" t="s">
        <v>303</v>
      </c>
      <c r="Q251" t="s">
        <v>303</v>
      </c>
      <c r="S251">
        <v>37</v>
      </c>
      <c r="T251">
        <v>20</v>
      </c>
      <c r="V251" s="111" t="s">
        <v>304</v>
      </c>
    </row>
    <row r="252" spans="1:22" x14ac:dyDescent="0.3">
      <c r="A252" s="17">
        <v>3430</v>
      </c>
      <c r="B252">
        <v>248</v>
      </c>
      <c r="C252" t="s">
        <v>104</v>
      </c>
      <c r="D252">
        <v>113</v>
      </c>
      <c r="E252" t="s">
        <v>43</v>
      </c>
      <c r="G252" t="s">
        <v>258</v>
      </c>
      <c r="I252" t="s">
        <v>258</v>
      </c>
      <c r="J252">
        <v>1</v>
      </c>
      <c r="K252" t="s">
        <v>300</v>
      </c>
      <c r="L252" t="s">
        <v>258</v>
      </c>
      <c r="M252" t="s">
        <v>377</v>
      </c>
      <c r="N252" t="s">
        <v>258</v>
      </c>
      <c r="O252" t="s">
        <v>2344</v>
      </c>
      <c r="P252" t="s">
        <v>303</v>
      </c>
      <c r="Q252" t="s">
        <v>303</v>
      </c>
      <c r="S252">
        <v>184</v>
      </c>
      <c r="T252">
        <v>64</v>
      </c>
      <c r="V252" s="111" t="s">
        <v>304</v>
      </c>
    </row>
    <row r="253" spans="1:22" x14ac:dyDescent="0.3">
      <c r="A253" s="17">
        <v>3435</v>
      </c>
      <c r="B253">
        <v>292</v>
      </c>
      <c r="C253" t="s">
        <v>601</v>
      </c>
      <c r="D253">
        <v>6</v>
      </c>
      <c r="E253" t="s">
        <v>36</v>
      </c>
      <c r="G253" t="s">
        <v>258</v>
      </c>
      <c r="I253" t="s">
        <v>258</v>
      </c>
      <c r="J253">
        <v>1</v>
      </c>
      <c r="K253" t="s">
        <v>300</v>
      </c>
      <c r="L253" t="s">
        <v>258</v>
      </c>
      <c r="M253" t="s">
        <v>602</v>
      </c>
      <c r="N253" t="s">
        <v>258</v>
      </c>
      <c r="O253" t="s">
        <v>2345</v>
      </c>
      <c r="P253" t="s">
        <v>303</v>
      </c>
      <c r="Q253" t="s">
        <v>303</v>
      </c>
      <c r="S253">
        <v>76</v>
      </c>
      <c r="T253">
        <v>14</v>
      </c>
      <c r="V253" s="111" t="s">
        <v>304</v>
      </c>
    </row>
    <row r="254" spans="1:22" x14ac:dyDescent="0.3">
      <c r="A254" s="17">
        <v>3424</v>
      </c>
      <c r="B254">
        <v>252</v>
      </c>
      <c r="C254" t="s">
        <v>186</v>
      </c>
      <c r="D254">
        <v>15</v>
      </c>
      <c r="E254" t="s">
        <v>49</v>
      </c>
      <c r="G254" t="s">
        <v>258</v>
      </c>
      <c r="I254" t="s">
        <v>258</v>
      </c>
      <c r="J254">
        <v>1</v>
      </c>
      <c r="K254" t="s">
        <v>300</v>
      </c>
      <c r="L254" t="s">
        <v>258</v>
      </c>
      <c r="M254" t="s">
        <v>611</v>
      </c>
      <c r="N254" t="s">
        <v>258</v>
      </c>
      <c r="O254" t="s">
        <v>2346</v>
      </c>
      <c r="P254" t="s">
        <v>303</v>
      </c>
      <c r="Q254" t="s">
        <v>303</v>
      </c>
      <c r="S254">
        <v>65</v>
      </c>
      <c r="T254">
        <v>19</v>
      </c>
      <c r="V254" s="111" t="s">
        <v>304</v>
      </c>
    </row>
    <row r="255" spans="1:22" x14ac:dyDescent="0.3">
      <c r="A255" s="17">
        <v>3414</v>
      </c>
      <c r="B255">
        <v>192</v>
      </c>
      <c r="C255" t="s">
        <v>143</v>
      </c>
      <c r="D255">
        <v>16</v>
      </c>
      <c r="E255" t="s">
        <v>50</v>
      </c>
      <c r="G255" t="s">
        <v>258</v>
      </c>
      <c r="I255" t="s">
        <v>258</v>
      </c>
      <c r="J255">
        <v>1</v>
      </c>
      <c r="K255" t="s">
        <v>300</v>
      </c>
      <c r="L255" t="s">
        <v>258</v>
      </c>
      <c r="M255" t="s">
        <v>612</v>
      </c>
      <c r="N255" t="s">
        <v>258</v>
      </c>
      <c r="O255" t="s">
        <v>2347</v>
      </c>
      <c r="P255" t="s">
        <v>303</v>
      </c>
      <c r="Q255" t="s">
        <v>303</v>
      </c>
      <c r="S255">
        <v>19</v>
      </c>
      <c r="T255">
        <v>20</v>
      </c>
      <c r="V255" s="111" t="s">
        <v>304</v>
      </c>
    </row>
    <row r="256" spans="1:22" x14ac:dyDescent="0.3">
      <c r="A256" s="17">
        <v>3407</v>
      </c>
      <c r="B256">
        <v>338</v>
      </c>
      <c r="C256" t="s">
        <v>613</v>
      </c>
      <c r="D256">
        <v>13</v>
      </c>
      <c r="E256" t="s">
        <v>44</v>
      </c>
      <c r="G256" t="s">
        <v>258</v>
      </c>
      <c r="I256" t="s">
        <v>258</v>
      </c>
      <c r="J256">
        <v>1</v>
      </c>
      <c r="K256" t="s">
        <v>300</v>
      </c>
      <c r="L256" t="s">
        <v>258</v>
      </c>
      <c r="M256" t="s">
        <v>614</v>
      </c>
      <c r="N256" t="s">
        <v>258</v>
      </c>
      <c r="O256" t="s">
        <v>2348</v>
      </c>
      <c r="P256" t="s">
        <v>303</v>
      </c>
      <c r="Q256" t="s">
        <v>303</v>
      </c>
      <c r="S256">
        <v>155</v>
      </c>
      <c r="T256">
        <v>27</v>
      </c>
      <c r="V256" s="111" t="s">
        <v>304</v>
      </c>
    </row>
    <row r="257" spans="1:22" x14ac:dyDescent="0.3">
      <c r="A257" s="17">
        <v>3454</v>
      </c>
      <c r="B257">
        <v>233</v>
      </c>
      <c r="C257" t="s">
        <v>274</v>
      </c>
      <c r="D257">
        <v>29</v>
      </c>
      <c r="E257" t="s">
        <v>46</v>
      </c>
      <c r="G257" t="s">
        <v>258</v>
      </c>
      <c r="I257" t="s">
        <v>258</v>
      </c>
      <c r="J257">
        <v>1</v>
      </c>
      <c r="K257" t="s">
        <v>300</v>
      </c>
      <c r="L257" t="s">
        <v>258</v>
      </c>
      <c r="M257" t="s">
        <v>615</v>
      </c>
      <c r="N257" t="s">
        <v>258</v>
      </c>
      <c r="O257" t="s">
        <v>2349</v>
      </c>
      <c r="P257" t="s">
        <v>303</v>
      </c>
      <c r="Q257" t="s">
        <v>303</v>
      </c>
      <c r="S257">
        <v>45</v>
      </c>
      <c r="T257">
        <v>24</v>
      </c>
      <c r="V257" s="111" t="s">
        <v>304</v>
      </c>
    </row>
    <row r="258" spans="1:22" x14ac:dyDescent="0.3">
      <c r="A258" s="17">
        <v>3444</v>
      </c>
      <c r="B258">
        <v>175</v>
      </c>
      <c r="C258" t="s">
        <v>116</v>
      </c>
      <c r="D258">
        <v>18</v>
      </c>
      <c r="E258" t="s">
        <v>53</v>
      </c>
      <c r="G258" t="s">
        <v>258</v>
      </c>
      <c r="I258" t="s">
        <v>258</v>
      </c>
      <c r="J258">
        <v>1</v>
      </c>
      <c r="K258" t="s">
        <v>300</v>
      </c>
      <c r="L258" t="s">
        <v>258</v>
      </c>
      <c r="M258" t="s">
        <v>535</v>
      </c>
      <c r="N258" t="s">
        <v>258</v>
      </c>
      <c r="O258" t="s">
        <v>2350</v>
      </c>
      <c r="P258" t="s">
        <v>303</v>
      </c>
      <c r="Q258" t="s">
        <v>303</v>
      </c>
      <c r="S258">
        <v>4</v>
      </c>
      <c r="T258">
        <v>21</v>
      </c>
      <c r="V258" s="111" t="s">
        <v>304</v>
      </c>
    </row>
    <row r="259" spans="1:22" x14ac:dyDescent="0.3">
      <c r="A259" s="17">
        <v>3450</v>
      </c>
      <c r="B259">
        <v>255</v>
      </c>
      <c r="C259" t="s">
        <v>609</v>
      </c>
      <c r="D259">
        <v>15</v>
      </c>
      <c r="E259" t="s">
        <v>49</v>
      </c>
      <c r="G259" t="s">
        <v>258</v>
      </c>
      <c r="I259" t="s">
        <v>258</v>
      </c>
      <c r="J259">
        <v>1</v>
      </c>
      <c r="K259" t="s">
        <v>300</v>
      </c>
      <c r="L259" t="s">
        <v>258</v>
      </c>
      <c r="M259" t="s">
        <v>610</v>
      </c>
      <c r="N259" t="s">
        <v>258</v>
      </c>
      <c r="O259" t="s">
        <v>2351</v>
      </c>
      <c r="P259" t="s">
        <v>303</v>
      </c>
      <c r="Q259" t="s">
        <v>303</v>
      </c>
      <c r="S259">
        <v>62</v>
      </c>
      <c r="T259">
        <v>19</v>
      </c>
      <c r="V259" s="111" t="s">
        <v>304</v>
      </c>
    </row>
    <row r="260" spans="1:22" x14ac:dyDescent="0.3">
      <c r="A260" s="17">
        <v>3458</v>
      </c>
      <c r="B260">
        <v>222</v>
      </c>
      <c r="C260" t="s">
        <v>36</v>
      </c>
      <c r="D260">
        <v>116</v>
      </c>
      <c r="E260" t="s">
        <v>601</v>
      </c>
      <c r="G260" t="s">
        <v>258</v>
      </c>
      <c r="I260" t="s">
        <v>258</v>
      </c>
      <c r="J260">
        <v>1</v>
      </c>
      <c r="K260" t="s">
        <v>300</v>
      </c>
      <c r="L260" t="s">
        <v>258</v>
      </c>
      <c r="M260" t="s">
        <v>616</v>
      </c>
      <c r="N260" t="s">
        <v>258</v>
      </c>
      <c r="O260" t="s">
        <v>2352</v>
      </c>
      <c r="P260" t="s">
        <v>303</v>
      </c>
      <c r="Q260" t="s">
        <v>303</v>
      </c>
      <c r="S260">
        <v>76</v>
      </c>
      <c r="T260">
        <v>14</v>
      </c>
      <c r="V260" s="111" t="s">
        <v>304</v>
      </c>
    </row>
    <row r="261" spans="1:22" x14ac:dyDescent="0.3">
      <c r="A261" s="17">
        <v>34</v>
      </c>
      <c r="B261">
        <v>292</v>
      </c>
      <c r="C261" t="s">
        <v>601</v>
      </c>
      <c r="D261">
        <v>116</v>
      </c>
      <c r="E261" t="s">
        <v>601</v>
      </c>
      <c r="G261" t="s">
        <v>258</v>
      </c>
      <c r="I261" t="s">
        <v>258</v>
      </c>
      <c r="J261">
        <v>1</v>
      </c>
      <c r="K261" t="s">
        <v>300</v>
      </c>
      <c r="L261" t="s">
        <v>258</v>
      </c>
      <c r="M261" t="s">
        <v>617</v>
      </c>
      <c r="N261" t="s">
        <v>258</v>
      </c>
      <c r="O261" t="s">
        <v>2353</v>
      </c>
      <c r="P261" t="s">
        <v>303</v>
      </c>
      <c r="Q261" t="s">
        <v>303</v>
      </c>
      <c r="S261">
        <v>170</v>
      </c>
      <c r="V261" s="111" t="s">
        <v>304</v>
      </c>
    </row>
    <row r="262" spans="1:22" x14ac:dyDescent="0.3">
      <c r="A262" s="17">
        <v>35</v>
      </c>
      <c r="B262">
        <v>292</v>
      </c>
      <c r="C262" t="s">
        <v>601</v>
      </c>
      <c r="D262">
        <v>116</v>
      </c>
      <c r="E262" t="s">
        <v>601</v>
      </c>
      <c r="G262" t="s">
        <v>258</v>
      </c>
      <c r="I262" t="s">
        <v>258</v>
      </c>
      <c r="J262">
        <v>1</v>
      </c>
      <c r="K262" t="s">
        <v>300</v>
      </c>
      <c r="L262" t="s">
        <v>258</v>
      </c>
      <c r="M262" t="s">
        <v>617</v>
      </c>
      <c r="N262" t="s">
        <v>258</v>
      </c>
      <c r="O262" t="s">
        <v>2354</v>
      </c>
      <c r="P262" t="s">
        <v>303</v>
      </c>
      <c r="Q262" t="s">
        <v>303</v>
      </c>
      <c r="S262">
        <v>170</v>
      </c>
      <c r="V262" s="111" t="s">
        <v>304</v>
      </c>
    </row>
    <row r="263" spans="1:22" x14ac:dyDescent="0.3">
      <c r="A263" s="17">
        <v>2558</v>
      </c>
      <c r="B263">
        <v>205</v>
      </c>
      <c r="C263" t="s">
        <v>469</v>
      </c>
      <c r="D263">
        <v>5</v>
      </c>
      <c r="E263" t="s">
        <v>35</v>
      </c>
      <c r="G263" t="s">
        <v>258</v>
      </c>
      <c r="I263" t="s">
        <v>258</v>
      </c>
      <c r="J263">
        <v>1</v>
      </c>
      <c r="K263" t="s">
        <v>300</v>
      </c>
      <c r="L263" t="s">
        <v>258</v>
      </c>
      <c r="M263" t="s">
        <v>470</v>
      </c>
      <c r="N263" t="s">
        <v>258</v>
      </c>
      <c r="O263" t="s">
        <v>2355</v>
      </c>
      <c r="P263" t="s">
        <v>303</v>
      </c>
      <c r="Q263" t="s">
        <v>303</v>
      </c>
      <c r="S263">
        <v>30</v>
      </c>
      <c r="T263">
        <v>13</v>
      </c>
      <c r="V263" s="111" t="s">
        <v>304</v>
      </c>
    </row>
    <row r="264" spans="1:22" x14ac:dyDescent="0.3">
      <c r="A264" s="17">
        <v>3449</v>
      </c>
      <c r="B264">
        <v>177</v>
      </c>
      <c r="C264" t="s">
        <v>618</v>
      </c>
      <c r="D264">
        <v>39</v>
      </c>
      <c r="E264" t="s">
        <v>52</v>
      </c>
      <c r="G264" t="s">
        <v>258</v>
      </c>
      <c r="I264" t="s">
        <v>258</v>
      </c>
      <c r="J264">
        <v>1</v>
      </c>
      <c r="K264" t="s">
        <v>300</v>
      </c>
      <c r="L264" t="s">
        <v>258</v>
      </c>
      <c r="M264" t="s">
        <v>619</v>
      </c>
      <c r="N264" t="s">
        <v>258</v>
      </c>
      <c r="O264" t="s">
        <v>2356</v>
      </c>
      <c r="P264" t="s">
        <v>303</v>
      </c>
      <c r="Q264" t="s">
        <v>303</v>
      </c>
      <c r="S264">
        <v>145</v>
      </c>
      <c r="T264">
        <v>43</v>
      </c>
      <c r="V264" s="111" t="s">
        <v>304</v>
      </c>
    </row>
    <row r="265" spans="1:22" x14ac:dyDescent="0.3">
      <c r="A265" s="17">
        <v>3484</v>
      </c>
      <c r="B265">
        <v>222</v>
      </c>
      <c r="C265" t="s">
        <v>36</v>
      </c>
      <c r="D265">
        <v>116</v>
      </c>
      <c r="E265" t="s">
        <v>601</v>
      </c>
      <c r="G265" t="s">
        <v>258</v>
      </c>
      <c r="I265" t="s">
        <v>258</v>
      </c>
      <c r="J265">
        <v>1</v>
      </c>
      <c r="K265" t="s">
        <v>300</v>
      </c>
      <c r="L265" t="s">
        <v>258</v>
      </c>
      <c r="M265" t="s">
        <v>616</v>
      </c>
      <c r="N265" t="s">
        <v>258</v>
      </c>
      <c r="O265" t="s">
        <v>2357</v>
      </c>
      <c r="P265" t="s">
        <v>303</v>
      </c>
      <c r="Q265" t="s">
        <v>303</v>
      </c>
      <c r="S265">
        <v>76</v>
      </c>
      <c r="T265">
        <v>14</v>
      </c>
      <c r="V265" s="111" t="s">
        <v>304</v>
      </c>
    </row>
    <row r="266" spans="1:22" x14ac:dyDescent="0.3">
      <c r="A266" s="17">
        <v>3441</v>
      </c>
      <c r="B266">
        <v>213</v>
      </c>
      <c r="C266" t="s">
        <v>142</v>
      </c>
      <c r="D266">
        <v>16</v>
      </c>
      <c r="E266" t="s">
        <v>50</v>
      </c>
      <c r="G266" t="s">
        <v>258</v>
      </c>
      <c r="I266" t="s">
        <v>258</v>
      </c>
      <c r="J266">
        <v>1</v>
      </c>
      <c r="K266" t="s">
        <v>300</v>
      </c>
      <c r="L266" t="s">
        <v>258</v>
      </c>
      <c r="M266" t="s">
        <v>301</v>
      </c>
      <c r="N266" t="s">
        <v>258</v>
      </c>
      <c r="O266" t="s">
        <v>2358</v>
      </c>
      <c r="P266" t="s">
        <v>303</v>
      </c>
      <c r="Q266" t="s">
        <v>303</v>
      </c>
      <c r="S266">
        <v>37</v>
      </c>
      <c r="T266">
        <v>20</v>
      </c>
      <c r="V266" s="111" t="s">
        <v>304</v>
      </c>
    </row>
    <row r="267" spans="1:22" x14ac:dyDescent="0.3">
      <c r="A267" s="17">
        <v>38</v>
      </c>
      <c r="B267">
        <v>292</v>
      </c>
      <c r="C267" t="s">
        <v>601</v>
      </c>
      <c r="D267">
        <v>35</v>
      </c>
      <c r="E267" t="s">
        <v>148</v>
      </c>
      <c r="G267" t="s">
        <v>258</v>
      </c>
      <c r="I267" t="s">
        <v>258</v>
      </c>
      <c r="J267">
        <v>1</v>
      </c>
      <c r="K267" t="s">
        <v>300</v>
      </c>
      <c r="L267" t="s">
        <v>258</v>
      </c>
      <c r="M267" t="s">
        <v>620</v>
      </c>
      <c r="N267" t="s">
        <v>258</v>
      </c>
      <c r="O267" t="s">
        <v>2359</v>
      </c>
      <c r="P267" t="s">
        <v>303</v>
      </c>
      <c r="Q267" t="s">
        <v>303</v>
      </c>
      <c r="S267">
        <v>170</v>
      </c>
      <c r="V267" s="111" t="s">
        <v>304</v>
      </c>
    </row>
    <row r="268" spans="1:22" x14ac:dyDescent="0.3">
      <c r="A268" s="17">
        <v>3525</v>
      </c>
      <c r="B268">
        <v>193</v>
      </c>
      <c r="C268" t="s">
        <v>123</v>
      </c>
      <c r="D268">
        <v>42</v>
      </c>
      <c r="E268" t="s">
        <v>26</v>
      </c>
      <c r="G268" t="s">
        <v>258</v>
      </c>
      <c r="I268" t="s">
        <v>258</v>
      </c>
      <c r="J268">
        <v>1</v>
      </c>
      <c r="K268" t="s">
        <v>300</v>
      </c>
      <c r="L268" t="s">
        <v>258</v>
      </c>
      <c r="M268" t="s">
        <v>621</v>
      </c>
      <c r="N268" t="s">
        <v>258</v>
      </c>
      <c r="O268" t="s">
        <v>2360</v>
      </c>
      <c r="P268" t="s">
        <v>303</v>
      </c>
      <c r="Q268" t="s">
        <v>303</v>
      </c>
      <c r="S268">
        <v>20</v>
      </c>
      <c r="T268">
        <v>6</v>
      </c>
      <c r="V268" s="111" t="s">
        <v>304</v>
      </c>
    </row>
    <row r="269" spans="1:22" x14ac:dyDescent="0.3">
      <c r="A269" s="17">
        <v>33</v>
      </c>
      <c r="B269">
        <v>292</v>
      </c>
      <c r="C269" t="s">
        <v>601</v>
      </c>
      <c r="D269">
        <v>116</v>
      </c>
      <c r="E269" t="s">
        <v>601</v>
      </c>
      <c r="G269" t="s">
        <v>258</v>
      </c>
      <c r="I269" t="s">
        <v>258</v>
      </c>
      <c r="J269">
        <v>1</v>
      </c>
      <c r="K269" t="s">
        <v>300</v>
      </c>
      <c r="L269" t="s">
        <v>258</v>
      </c>
      <c r="M269" t="s">
        <v>617</v>
      </c>
      <c r="N269" t="s">
        <v>258</v>
      </c>
      <c r="O269" t="s">
        <v>2361</v>
      </c>
      <c r="P269" t="s">
        <v>303</v>
      </c>
      <c r="Q269" t="s">
        <v>303</v>
      </c>
      <c r="S269">
        <v>170</v>
      </c>
      <c r="V269" s="111" t="s">
        <v>304</v>
      </c>
    </row>
    <row r="270" spans="1:22" x14ac:dyDescent="0.3">
      <c r="A270" s="17">
        <v>37</v>
      </c>
      <c r="B270">
        <v>292</v>
      </c>
      <c r="C270" t="s">
        <v>601</v>
      </c>
      <c r="D270">
        <v>116</v>
      </c>
      <c r="E270" t="s">
        <v>601</v>
      </c>
      <c r="G270" t="s">
        <v>258</v>
      </c>
      <c r="I270" t="s">
        <v>258</v>
      </c>
      <c r="J270">
        <v>1</v>
      </c>
      <c r="K270" t="s">
        <v>300</v>
      </c>
      <c r="L270" t="s">
        <v>258</v>
      </c>
      <c r="M270" t="s">
        <v>617</v>
      </c>
      <c r="N270" t="s">
        <v>258</v>
      </c>
      <c r="O270" t="s">
        <v>2362</v>
      </c>
      <c r="P270" t="s">
        <v>303</v>
      </c>
      <c r="Q270" t="s">
        <v>303</v>
      </c>
      <c r="S270">
        <v>170</v>
      </c>
      <c r="V270" s="111" t="s">
        <v>304</v>
      </c>
    </row>
    <row r="271" spans="1:22" x14ac:dyDescent="0.3">
      <c r="A271" s="17"/>
      <c r="B271">
        <v>292</v>
      </c>
      <c r="C271" t="s">
        <v>601</v>
      </c>
      <c r="D271">
        <v>116</v>
      </c>
      <c r="E271" t="s">
        <v>601</v>
      </c>
      <c r="G271" t="s">
        <v>258</v>
      </c>
      <c r="I271" t="s">
        <v>258</v>
      </c>
      <c r="J271">
        <v>1</v>
      </c>
      <c r="K271" t="s">
        <v>300</v>
      </c>
      <c r="L271" t="s">
        <v>258</v>
      </c>
      <c r="M271" t="s">
        <v>617</v>
      </c>
      <c r="N271" t="s">
        <v>258</v>
      </c>
      <c r="O271" t="s">
        <v>2363</v>
      </c>
      <c r="P271" t="s">
        <v>303</v>
      </c>
      <c r="Q271" t="s">
        <v>303</v>
      </c>
      <c r="S271">
        <v>170</v>
      </c>
      <c r="V271" s="111" t="s">
        <v>304</v>
      </c>
    </row>
    <row r="272" spans="1:22" x14ac:dyDescent="0.3">
      <c r="A272" s="17"/>
      <c r="B272">
        <v>292</v>
      </c>
      <c r="C272" t="s">
        <v>601</v>
      </c>
      <c r="D272">
        <v>116</v>
      </c>
      <c r="E272" t="s">
        <v>601</v>
      </c>
      <c r="G272" t="s">
        <v>258</v>
      </c>
      <c r="I272" t="s">
        <v>258</v>
      </c>
      <c r="J272">
        <v>1</v>
      </c>
      <c r="K272" t="s">
        <v>300</v>
      </c>
      <c r="L272" t="s">
        <v>258</v>
      </c>
      <c r="M272" t="s">
        <v>617</v>
      </c>
      <c r="N272" t="s">
        <v>258</v>
      </c>
      <c r="O272" t="s">
        <v>2364</v>
      </c>
      <c r="P272" t="s">
        <v>303</v>
      </c>
      <c r="Q272" t="s">
        <v>303</v>
      </c>
      <c r="S272">
        <v>170</v>
      </c>
      <c r="V272" s="111" t="s">
        <v>304</v>
      </c>
    </row>
    <row r="273" spans="1:22" x14ac:dyDescent="0.3">
      <c r="A273" s="17"/>
      <c r="B273">
        <v>292</v>
      </c>
      <c r="C273" t="s">
        <v>601</v>
      </c>
      <c r="D273">
        <v>35</v>
      </c>
      <c r="E273" t="s">
        <v>148</v>
      </c>
      <c r="G273" t="s">
        <v>258</v>
      </c>
      <c r="I273" t="s">
        <v>258</v>
      </c>
      <c r="J273">
        <v>1</v>
      </c>
      <c r="K273" t="s">
        <v>300</v>
      </c>
      <c r="L273" t="s">
        <v>258</v>
      </c>
      <c r="M273" t="s">
        <v>620</v>
      </c>
      <c r="N273" t="s">
        <v>258</v>
      </c>
      <c r="O273" t="s">
        <v>2365</v>
      </c>
      <c r="P273" t="s">
        <v>303</v>
      </c>
      <c r="Q273" t="s">
        <v>303</v>
      </c>
      <c r="S273">
        <v>170</v>
      </c>
      <c r="V273" s="111" t="s">
        <v>304</v>
      </c>
    </row>
    <row r="274" spans="1:22" x14ac:dyDescent="0.3">
      <c r="A274" s="17"/>
      <c r="B274">
        <v>292</v>
      </c>
      <c r="C274" t="s">
        <v>601</v>
      </c>
      <c r="D274">
        <v>116</v>
      </c>
      <c r="E274" t="s">
        <v>601</v>
      </c>
      <c r="G274" t="s">
        <v>258</v>
      </c>
      <c r="I274" t="s">
        <v>258</v>
      </c>
      <c r="J274">
        <v>1</v>
      </c>
      <c r="K274" t="s">
        <v>300</v>
      </c>
      <c r="L274" t="s">
        <v>258</v>
      </c>
      <c r="M274" t="s">
        <v>617</v>
      </c>
      <c r="N274" t="s">
        <v>258</v>
      </c>
      <c r="O274" t="s">
        <v>2366</v>
      </c>
      <c r="P274" t="s">
        <v>303</v>
      </c>
      <c r="Q274" t="s">
        <v>303</v>
      </c>
      <c r="S274">
        <v>170</v>
      </c>
      <c r="V274" s="111" t="s">
        <v>304</v>
      </c>
    </row>
    <row r="275" spans="1:22" x14ac:dyDescent="0.3">
      <c r="A275" s="17"/>
      <c r="B275">
        <v>292</v>
      </c>
      <c r="C275" t="s">
        <v>601</v>
      </c>
      <c r="D275">
        <v>116</v>
      </c>
      <c r="E275" t="s">
        <v>601</v>
      </c>
      <c r="G275" t="s">
        <v>258</v>
      </c>
      <c r="I275" t="s">
        <v>258</v>
      </c>
      <c r="J275">
        <v>1</v>
      </c>
      <c r="K275" t="s">
        <v>300</v>
      </c>
      <c r="L275" t="s">
        <v>258</v>
      </c>
      <c r="M275" t="s">
        <v>617</v>
      </c>
      <c r="N275" t="s">
        <v>258</v>
      </c>
      <c r="O275" t="s">
        <v>2367</v>
      </c>
      <c r="P275" t="s">
        <v>303</v>
      </c>
      <c r="Q275" t="s">
        <v>303</v>
      </c>
      <c r="S275">
        <v>170</v>
      </c>
      <c r="V275" s="111" t="s">
        <v>304</v>
      </c>
    </row>
    <row r="276" spans="1:22" x14ac:dyDescent="0.3">
      <c r="A276" s="17"/>
      <c r="B276">
        <v>292</v>
      </c>
      <c r="C276" t="s">
        <v>601</v>
      </c>
      <c r="D276">
        <v>116</v>
      </c>
      <c r="E276" t="s">
        <v>601</v>
      </c>
      <c r="G276" t="s">
        <v>258</v>
      </c>
      <c r="I276" t="s">
        <v>258</v>
      </c>
      <c r="J276">
        <v>1</v>
      </c>
      <c r="K276" t="s">
        <v>300</v>
      </c>
      <c r="L276" t="s">
        <v>258</v>
      </c>
      <c r="M276" t="s">
        <v>617</v>
      </c>
      <c r="N276" t="s">
        <v>258</v>
      </c>
      <c r="O276" t="s">
        <v>2368</v>
      </c>
      <c r="P276" t="s">
        <v>303</v>
      </c>
      <c r="Q276" t="s">
        <v>303</v>
      </c>
      <c r="S276">
        <v>170</v>
      </c>
      <c r="V276" s="111" t="s">
        <v>304</v>
      </c>
    </row>
    <row r="277" spans="1:22" x14ac:dyDescent="0.3">
      <c r="A277" s="17"/>
      <c r="B277">
        <v>292</v>
      </c>
      <c r="C277" t="s">
        <v>601</v>
      </c>
      <c r="D277">
        <v>116</v>
      </c>
      <c r="E277" t="s">
        <v>601</v>
      </c>
      <c r="G277" t="s">
        <v>258</v>
      </c>
      <c r="I277" t="s">
        <v>258</v>
      </c>
      <c r="J277">
        <v>1</v>
      </c>
      <c r="K277" t="s">
        <v>300</v>
      </c>
      <c r="L277" t="s">
        <v>258</v>
      </c>
      <c r="M277" t="s">
        <v>617</v>
      </c>
      <c r="N277" t="s">
        <v>258</v>
      </c>
      <c r="O277" t="s">
        <v>2369</v>
      </c>
      <c r="P277" t="s">
        <v>303</v>
      </c>
      <c r="Q277" t="s">
        <v>303</v>
      </c>
      <c r="S277">
        <v>170</v>
      </c>
      <c r="V277" s="111" t="s">
        <v>304</v>
      </c>
    </row>
    <row r="278" spans="1:22" x14ac:dyDescent="0.3">
      <c r="A278" s="17"/>
      <c r="B278">
        <v>292</v>
      </c>
      <c r="C278" t="s">
        <v>601</v>
      </c>
      <c r="D278">
        <v>116</v>
      </c>
      <c r="E278" t="s">
        <v>601</v>
      </c>
      <c r="G278" t="s">
        <v>258</v>
      </c>
      <c r="I278" t="s">
        <v>258</v>
      </c>
      <c r="J278">
        <v>1</v>
      </c>
      <c r="K278" t="s">
        <v>300</v>
      </c>
      <c r="L278" t="s">
        <v>258</v>
      </c>
      <c r="M278" t="s">
        <v>617</v>
      </c>
      <c r="N278" t="s">
        <v>258</v>
      </c>
      <c r="O278" t="s">
        <v>2370</v>
      </c>
      <c r="P278" t="s">
        <v>303</v>
      </c>
      <c r="Q278" t="s">
        <v>303</v>
      </c>
      <c r="S278">
        <v>170</v>
      </c>
      <c r="V278" s="111" t="s">
        <v>304</v>
      </c>
    </row>
    <row r="279" spans="1:22" x14ac:dyDescent="0.3">
      <c r="A279" s="17"/>
      <c r="B279">
        <v>292</v>
      </c>
      <c r="C279" t="s">
        <v>601</v>
      </c>
      <c r="D279">
        <v>116</v>
      </c>
      <c r="E279" t="s">
        <v>601</v>
      </c>
      <c r="G279" t="s">
        <v>258</v>
      </c>
      <c r="I279" t="s">
        <v>258</v>
      </c>
      <c r="J279">
        <v>1</v>
      </c>
      <c r="K279" t="s">
        <v>300</v>
      </c>
      <c r="L279" t="s">
        <v>258</v>
      </c>
      <c r="M279" t="s">
        <v>617</v>
      </c>
      <c r="N279" t="s">
        <v>258</v>
      </c>
      <c r="O279" t="s">
        <v>2371</v>
      </c>
      <c r="P279" t="s">
        <v>303</v>
      </c>
      <c r="Q279" t="s">
        <v>303</v>
      </c>
      <c r="S279">
        <v>170</v>
      </c>
      <c r="V279" s="111" t="s">
        <v>304</v>
      </c>
    </row>
    <row r="280" spans="1:22" x14ac:dyDescent="0.3">
      <c r="A280" s="17"/>
      <c r="B280">
        <v>292</v>
      </c>
      <c r="C280" t="s">
        <v>601</v>
      </c>
      <c r="D280">
        <v>116</v>
      </c>
      <c r="E280" t="s">
        <v>601</v>
      </c>
      <c r="G280" t="s">
        <v>258</v>
      </c>
      <c r="I280" t="s">
        <v>258</v>
      </c>
      <c r="J280">
        <v>1</v>
      </c>
      <c r="K280" t="s">
        <v>300</v>
      </c>
      <c r="L280" t="s">
        <v>258</v>
      </c>
      <c r="M280" t="s">
        <v>617</v>
      </c>
      <c r="N280" t="s">
        <v>258</v>
      </c>
      <c r="O280" t="s">
        <v>2372</v>
      </c>
      <c r="P280" t="s">
        <v>303</v>
      </c>
      <c r="Q280" t="s">
        <v>303</v>
      </c>
      <c r="S280">
        <v>170</v>
      </c>
      <c r="V280" s="111" t="s">
        <v>304</v>
      </c>
    </row>
    <row r="281" spans="1:22" x14ac:dyDescent="0.3">
      <c r="A281" s="17"/>
      <c r="B281">
        <v>292</v>
      </c>
      <c r="C281" t="s">
        <v>601</v>
      </c>
      <c r="D281">
        <v>116</v>
      </c>
      <c r="E281" t="s">
        <v>601</v>
      </c>
      <c r="G281" t="s">
        <v>258</v>
      </c>
      <c r="I281" t="s">
        <v>258</v>
      </c>
      <c r="J281">
        <v>1</v>
      </c>
      <c r="K281" t="s">
        <v>300</v>
      </c>
      <c r="L281" t="s">
        <v>258</v>
      </c>
      <c r="M281" t="s">
        <v>617</v>
      </c>
      <c r="N281" t="s">
        <v>258</v>
      </c>
      <c r="O281" t="s">
        <v>2373</v>
      </c>
      <c r="P281" t="s">
        <v>303</v>
      </c>
      <c r="Q281" t="s">
        <v>303</v>
      </c>
      <c r="S281">
        <v>170</v>
      </c>
      <c r="V281" s="111" t="s">
        <v>304</v>
      </c>
    </row>
    <row r="282" spans="1:22" x14ac:dyDescent="0.3">
      <c r="A282" s="17"/>
      <c r="B282">
        <v>292</v>
      </c>
      <c r="C282" t="s">
        <v>601</v>
      </c>
      <c r="D282">
        <v>116</v>
      </c>
      <c r="E282" t="s">
        <v>601</v>
      </c>
      <c r="G282" t="s">
        <v>258</v>
      </c>
      <c r="I282" t="s">
        <v>258</v>
      </c>
      <c r="J282">
        <v>1</v>
      </c>
      <c r="K282" t="s">
        <v>300</v>
      </c>
      <c r="L282" t="s">
        <v>258</v>
      </c>
      <c r="M282" t="s">
        <v>617</v>
      </c>
      <c r="N282" t="s">
        <v>258</v>
      </c>
      <c r="O282" t="s">
        <v>2374</v>
      </c>
      <c r="P282" t="s">
        <v>303</v>
      </c>
      <c r="Q282" t="s">
        <v>303</v>
      </c>
      <c r="S282">
        <v>170</v>
      </c>
      <c r="V282" s="111" t="s">
        <v>304</v>
      </c>
    </row>
    <row r="283" spans="1:22" x14ac:dyDescent="0.3">
      <c r="A283" s="17">
        <v>3719</v>
      </c>
      <c r="B283">
        <v>340</v>
      </c>
      <c r="C283" t="s">
        <v>127</v>
      </c>
      <c r="D283">
        <v>13</v>
      </c>
      <c r="E283" t="s">
        <v>44</v>
      </c>
      <c r="G283" t="s">
        <v>258</v>
      </c>
      <c r="I283" t="s">
        <v>258</v>
      </c>
      <c r="J283">
        <v>1</v>
      </c>
      <c r="K283" t="s">
        <v>300</v>
      </c>
      <c r="L283" t="s">
        <v>258</v>
      </c>
      <c r="M283" t="s">
        <v>622</v>
      </c>
      <c r="N283" t="s">
        <v>258</v>
      </c>
      <c r="O283" t="s">
        <v>2375</v>
      </c>
      <c r="P283" t="s">
        <v>303</v>
      </c>
      <c r="Q283" t="s">
        <v>303</v>
      </c>
      <c r="S283">
        <v>147</v>
      </c>
      <c r="T283">
        <v>27</v>
      </c>
      <c r="V283" s="111" t="s">
        <v>304</v>
      </c>
    </row>
    <row r="284" spans="1:22" x14ac:dyDescent="0.3">
      <c r="A284" s="17"/>
      <c r="B284">
        <v>292</v>
      </c>
      <c r="C284" t="s">
        <v>601</v>
      </c>
      <c r="D284">
        <v>116</v>
      </c>
      <c r="E284" t="s">
        <v>601</v>
      </c>
      <c r="G284" t="s">
        <v>258</v>
      </c>
      <c r="I284" t="s">
        <v>258</v>
      </c>
      <c r="J284">
        <v>1</v>
      </c>
      <c r="K284" t="s">
        <v>300</v>
      </c>
      <c r="L284" t="s">
        <v>258</v>
      </c>
      <c r="M284" t="s">
        <v>617</v>
      </c>
      <c r="N284" t="s">
        <v>258</v>
      </c>
      <c r="O284" t="s">
        <v>2376</v>
      </c>
      <c r="P284" t="s">
        <v>303</v>
      </c>
      <c r="Q284" t="s">
        <v>303</v>
      </c>
      <c r="S284">
        <v>170</v>
      </c>
      <c r="V284" s="111" t="s">
        <v>304</v>
      </c>
    </row>
    <row r="285" spans="1:22" x14ac:dyDescent="0.3">
      <c r="A285" s="17"/>
      <c r="B285">
        <v>292</v>
      </c>
      <c r="C285" t="s">
        <v>601</v>
      </c>
      <c r="D285">
        <v>116</v>
      </c>
      <c r="E285" t="s">
        <v>601</v>
      </c>
      <c r="G285" t="s">
        <v>258</v>
      </c>
      <c r="I285" t="s">
        <v>258</v>
      </c>
      <c r="J285">
        <v>1</v>
      </c>
      <c r="K285" t="s">
        <v>300</v>
      </c>
      <c r="L285" t="s">
        <v>258</v>
      </c>
      <c r="M285" t="s">
        <v>617</v>
      </c>
      <c r="N285" t="s">
        <v>258</v>
      </c>
      <c r="O285" t="s">
        <v>2377</v>
      </c>
      <c r="P285" t="s">
        <v>303</v>
      </c>
      <c r="Q285" t="s">
        <v>303</v>
      </c>
      <c r="S285">
        <v>170</v>
      </c>
      <c r="V285" s="111" t="s">
        <v>304</v>
      </c>
    </row>
    <row r="286" spans="1:22" x14ac:dyDescent="0.3">
      <c r="A286" s="17"/>
      <c r="B286">
        <v>292</v>
      </c>
      <c r="C286" t="s">
        <v>601</v>
      </c>
      <c r="D286">
        <v>116</v>
      </c>
      <c r="E286" t="s">
        <v>601</v>
      </c>
      <c r="G286" t="s">
        <v>258</v>
      </c>
      <c r="I286" t="s">
        <v>258</v>
      </c>
      <c r="J286">
        <v>1</v>
      </c>
      <c r="K286" t="s">
        <v>300</v>
      </c>
      <c r="L286" t="s">
        <v>258</v>
      </c>
      <c r="M286" t="s">
        <v>617</v>
      </c>
      <c r="N286" t="s">
        <v>258</v>
      </c>
      <c r="O286" t="s">
        <v>2378</v>
      </c>
      <c r="P286" t="s">
        <v>303</v>
      </c>
      <c r="Q286" t="s">
        <v>303</v>
      </c>
      <c r="S286">
        <v>170</v>
      </c>
      <c r="V286" s="111" t="s">
        <v>304</v>
      </c>
    </row>
    <row r="287" spans="1:22" x14ac:dyDescent="0.3">
      <c r="A287" s="17">
        <v>3443</v>
      </c>
      <c r="B287">
        <v>578</v>
      </c>
      <c r="C287" t="s">
        <v>623</v>
      </c>
      <c r="D287">
        <v>120</v>
      </c>
      <c r="E287" t="s">
        <v>23</v>
      </c>
      <c r="G287" t="s">
        <v>258</v>
      </c>
      <c r="I287" t="s">
        <v>258</v>
      </c>
      <c r="J287">
        <v>1</v>
      </c>
      <c r="K287" t="s">
        <v>300</v>
      </c>
      <c r="L287" t="s">
        <v>258</v>
      </c>
      <c r="M287" t="s">
        <v>624</v>
      </c>
      <c r="N287" t="s">
        <v>258</v>
      </c>
      <c r="O287" t="s">
        <v>2379</v>
      </c>
      <c r="P287" t="s">
        <v>303</v>
      </c>
      <c r="Q287" t="s">
        <v>303</v>
      </c>
      <c r="S287">
        <v>152</v>
      </c>
      <c r="T287">
        <v>49</v>
      </c>
      <c r="V287" s="111" t="s">
        <v>304</v>
      </c>
    </row>
    <row r="288" spans="1:22" x14ac:dyDescent="0.3">
      <c r="A288" s="17">
        <v>3558</v>
      </c>
      <c r="B288">
        <v>556</v>
      </c>
      <c r="C288" t="s">
        <v>625</v>
      </c>
      <c r="D288">
        <v>120</v>
      </c>
      <c r="E288" t="s">
        <v>23</v>
      </c>
      <c r="G288" t="s">
        <v>258</v>
      </c>
      <c r="I288" t="s">
        <v>258</v>
      </c>
      <c r="J288">
        <v>1</v>
      </c>
      <c r="K288" t="s">
        <v>300</v>
      </c>
      <c r="L288" t="s">
        <v>258</v>
      </c>
      <c r="M288" t="s">
        <v>626</v>
      </c>
      <c r="N288" t="s">
        <v>258</v>
      </c>
      <c r="O288" t="s">
        <v>2380</v>
      </c>
      <c r="P288" t="s">
        <v>303</v>
      </c>
      <c r="Q288" t="s">
        <v>303</v>
      </c>
      <c r="S288">
        <v>151</v>
      </c>
      <c r="T288">
        <v>49</v>
      </c>
      <c r="V288" s="111" t="s">
        <v>304</v>
      </c>
    </row>
    <row r="289" spans="1:22" x14ac:dyDescent="0.3">
      <c r="A289" s="17"/>
      <c r="B289">
        <v>292</v>
      </c>
      <c r="C289" t="s">
        <v>601</v>
      </c>
      <c r="D289">
        <v>116</v>
      </c>
      <c r="E289" t="s">
        <v>601</v>
      </c>
      <c r="G289" t="s">
        <v>258</v>
      </c>
      <c r="I289" t="s">
        <v>258</v>
      </c>
      <c r="J289">
        <v>1</v>
      </c>
      <c r="K289" t="s">
        <v>300</v>
      </c>
      <c r="L289" t="s">
        <v>258</v>
      </c>
      <c r="M289" t="s">
        <v>617</v>
      </c>
      <c r="N289" t="s">
        <v>258</v>
      </c>
      <c r="O289" t="s">
        <v>2381</v>
      </c>
      <c r="P289" t="s">
        <v>303</v>
      </c>
      <c r="Q289" t="s">
        <v>303</v>
      </c>
      <c r="S289">
        <v>170</v>
      </c>
      <c r="V289" s="111" t="s">
        <v>304</v>
      </c>
    </row>
    <row r="290" spans="1:22" x14ac:dyDescent="0.3">
      <c r="A290" s="17"/>
      <c r="B290">
        <v>292</v>
      </c>
      <c r="C290" t="s">
        <v>601</v>
      </c>
      <c r="D290">
        <v>116</v>
      </c>
      <c r="E290" t="s">
        <v>601</v>
      </c>
      <c r="G290" t="s">
        <v>258</v>
      </c>
      <c r="I290" t="s">
        <v>258</v>
      </c>
      <c r="J290">
        <v>1</v>
      </c>
      <c r="K290" t="s">
        <v>300</v>
      </c>
      <c r="L290" t="s">
        <v>258</v>
      </c>
      <c r="M290" t="s">
        <v>617</v>
      </c>
      <c r="N290" t="s">
        <v>258</v>
      </c>
      <c r="O290" t="s">
        <v>2382</v>
      </c>
      <c r="P290" t="s">
        <v>303</v>
      </c>
      <c r="Q290" t="s">
        <v>303</v>
      </c>
      <c r="S290">
        <v>170</v>
      </c>
      <c r="V290" s="111" t="s">
        <v>304</v>
      </c>
    </row>
    <row r="291" spans="1:22" x14ac:dyDescent="0.3">
      <c r="A291" s="17"/>
      <c r="B291">
        <v>292</v>
      </c>
      <c r="C291" t="s">
        <v>601</v>
      </c>
      <c r="D291">
        <v>116</v>
      </c>
      <c r="E291" t="s">
        <v>601</v>
      </c>
      <c r="G291" t="s">
        <v>258</v>
      </c>
      <c r="I291" t="s">
        <v>258</v>
      </c>
      <c r="J291">
        <v>1</v>
      </c>
      <c r="K291" t="s">
        <v>300</v>
      </c>
      <c r="L291" t="s">
        <v>258</v>
      </c>
      <c r="M291" t="s">
        <v>617</v>
      </c>
      <c r="N291" t="s">
        <v>258</v>
      </c>
      <c r="O291" t="s">
        <v>2383</v>
      </c>
      <c r="P291" t="s">
        <v>303</v>
      </c>
      <c r="Q291" t="s">
        <v>303</v>
      </c>
      <c r="S291">
        <v>170</v>
      </c>
      <c r="V291" s="111" t="s">
        <v>304</v>
      </c>
    </row>
    <row r="292" spans="1:22" x14ac:dyDescent="0.3">
      <c r="A292" s="17"/>
      <c r="B292">
        <v>292</v>
      </c>
      <c r="C292" t="s">
        <v>601</v>
      </c>
      <c r="D292">
        <v>116</v>
      </c>
      <c r="E292" t="s">
        <v>601</v>
      </c>
      <c r="G292" t="s">
        <v>258</v>
      </c>
      <c r="I292" t="s">
        <v>258</v>
      </c>
      <c r="J292">
        <v>1</v>
      </c>
      <c r="K292" t="s">
        <v>300</v>
      </c>
      <c r="L292" t="s">
        <v>258</v>
      </c>
      <c r="M292" t="s">
        <v>617</v>
      </c>
      <c r="N292" t="s">
        <v>258</v>
      </c>
      <c r="O292" t="s">
        <v>2384</v>
      </c>
      <c r="P292" t="s">
        <v>303</v>
      </c>
      <c r="Q292" t="s">
        <v>303</v>
      </c>
      <c r="S292">
        <v>170</v>
      </c>
      <c r="V292" s="111" t="s">
        <v>304</v>
      </c>
    </row>
    <row r="293" spans="1:22" x14ac:dyDescent="0.3">
      <c r="A293" s="17"/>
      <c r="B293">
        <v>292</v>
      </c>
      <c r="C293" t="s">
        <v>601</v>
      </c>
      <c r="D293">
        <v>116</v>
      </c>
      <c r="E293" t="s">
        <v>601</v>
      </c>
      <c r="G293" t="s">
        <v>258</v>
      </c>
      <c r="I293" t="s">
        <v>258</v>
      </c>
      <c r="J293">
        <v>1</v>
      </c>
      <c r="K293" t="s">
        <v>300</v>
      </c>
      <c r="L293" t="s">
        <v>258</v>
      </c>
      <c r="M293" t="s">
        <v>617</v>
      </c>
      <c r="N293" t="s">
        <v>258</v>
      </c>
      <c r="O293" t="s">
        <v>2385</v>
      </c>
      <c r="P293" t="s">
        <v>303</v>
      </c>
      <c r="Q293" t="s">
        <v>303</v>
      </c>
      <c r="S293">
        <v>170</v>
      </c>
      <c r="V293" s="111" t="s">
        <v>304</v>
      </c>
    </row>
    <row r="294" spans="1:22" x14ac:dyDescent="0.3">
      <c r="A294" s="17">
        <v>3731</v>
      </c>
      <c r="B294">
        <v>248</v>
      </c>
      <c r="C294" t="s">
        <v>104</v>
      </c>
      <c r="D294">
        <v>14</v>
      </c>
      <c r="E294" t="s">
        <v>43</v>
      </c>
      <c r="G294" t="s">
        <v>258</v>
      </c>
      <c r="I294" t="s">
        <v>258</v>
      </c>
      <c r="J294">
        <v>1</v>
      </c>
      <c r="K294" t="s">
        <v>300</v>
      </c>
      <c r="L294" t="s">
        <v>258</v>
      </c>
      <c r="M294" t="s">
        <v>377</v>
      </c>
      <c r="N294" t="s">
        <v>258</v>
      </c>
      <c r="O294" t="s">
        <v>2386</v>
      </c>
      <c r="P294" t="s">
        <v>303</v>
      </c>
      <c r="Q294" t="s">
        <v>303</v>
      </c>
      <c r="S294">
        <v>184</v>
      </c>
      <c r="T294">
        <v>64</v>
      </c>
      <c r="V294" s="111" t="s">
        <v>304</v>
      </c>
    </row>
    <row r="295" spans="1:22" x14ac:dyDescent="0.3">
      <c r="A295" s="17">
        <v>3522</v>
      </c>
      <c r="B295">
        <v>248</v>
      </c>
      <c r="C295" t="s">
        <v>104</v>
      </c>
      <c r="D295">
        <v>14</v>
      </c>
      <c r="E295" t="s">
        <v>43</v>
      </c>
      <c r="G295" t="s">
        <v>258</v>
      </c>
      <c r="I295" t="s">
        <v>258</v>
      </c>
      <c r="J295">
        <v>1</v>
      </c>
      <c r="K295" t="s">
        <v>300</v>
      </c>
      <c r="L295" t="s">
        <v>258</v>
      </c>
      <c r="M295" t="s">
        <v>377</v>
      </c>
      <c r="N295" t="s">
        <v>258</v>
      </c>
      <c r="O295" t="s">
        <v>2387</v>
      </c>
      <c r="P295" t="s">
        <v>303</v>
      </c>
      <c r="Q295" t="s">
        <v>303</v>
      </c>
      <c r="S295">
        <v>61</v>
      </c>
      <c r="T295">
        <v>64</v>
      </c>
      <c r="V295" s="111" t="s">
        <v>304</v>
      </c>
    </row>
    <row r="296" spans="1:22" x14ac:dyDescent="0.3">
      <c r="A296" s="17">
        <v>3521</v>
      </c>
      <c r="B296">
        <v>248</v>
      </c>
      <c r="C296" t="s">
        <v>104</v>
      </c>
      <c r="D296">
        <v>14</v>
      </c>
      <c r="E296" t="s">
        <v>43</v>
      </c>
      <c r="G296" t="s">
        <v>258</v>
      </c>
      <c r="I296" t="s">
        <v>258</v>
      </c>
      <c r="J296">
        <v>1</v>
      </c>
      <c r="K296" t="s">
        <v>300</v>
      </c>
      <c r="L296" t="s">
        <v>258</v>
      </c>
      <c r="M296" t="s">
        <v>377</v>
      </c>
      <c r="N296" t="s">
        <v>258</v>
      </c>
      <c r="O296" t="s">
        <v>2388</v>
      </c>
      <c r="P296" t="s">
        <v>303</v>
      </c>
      <c r="Q296" t="s">
        <v>303</v>
      </c>
      <c r="S296">
        <v>61</v>
      </c>
      <c r="T296">
        <v>64</v>
      </c>
      <c r="V296" s="111" t="s">
        <v>304</v>
      </c>
    </row>
    <row r="297" spans="1:22" x14ac:dyDescent="0.3">
      <c r="A297" s="17">
        <v>3520</v>
      </c>
      <c r="B297">
        <v>248</v>
      </c>
      <c r="C297" t="s">
        <v>104</v>
      </c>
      <c r="D297">
        <v>14</v>
      </c>
      <c r="E297" t="s">
        <v>43</v>
      </c>
      <c r="G297" t="s">
        <v>258</v>
      </c>
      <c r="I297" t="s">
        <v>258</v>
      </c>
      <c r="J297">
        <v>1</v>
      </c>
      <c r="K297" t="s">
        <v>300</v>
      </c>
      <c r="L297" t="s">
        <v>258</v>
      </c>
      <c r="M297" t="s">
        <v>377</v>
      </c>
      <c r="N297" t="s">
        <v>258</v>
      </c>
      <c r="O297" t="s">
        <v>2389</v>
      </c>
      <c r="P297" t="s">
        <v>303</v>
      </c>
      <c r="Q297" t="s">
        <v>303</v>
      </c>
      <c r="S297">
        <v>61</v>
      </c>
      <c r="T297">
        <v>64</v>
      </c>
      <c r="V297" s="111" t="s">
        <v>304</v>
      </c>
    </row>
    <row r="298" spans="1:22" x14ac:dyDescent="0.3">
      <c r="A298" s="17">
        <v>3519</v>
      </c>
      <c r="B298">
        <v>249</v>
      </c>
      <c r="C298" t="s">
        <v>100</v>
      </c>
      <c r="D298">
        <v>14</v>
      </c>
      <c r="E298" t="s">
        <v>43</v>
      </c>
      <c r="G298" t="s">
        <v>258</v>
      </c>
      <c r="I298" t="s">
        <v>258</v>
      </c>
      <c r="J298">
        <v>1</v>
      </c>
      <c r="K298" t="s">
        <v>300</v>
      </c>
      <c r="L298" t="s">
        <v>258</v>
      </c>
      <c r="M298" t="s">
        <v>311</v>
      </c>
      <c r="N298" t="s">
        <v>258</v>
      </c>
      <c r="O298" t="s">
        <v>2390</v>
      </c>
      <c r="P298" t="s">
        <v>303</v>
      </c>
      <c r="Q298" t="s">
        <v>303</v>
      </c>
      <c r="S298">
        <v>61</v>
      </c>
      <c r="T298">
        <v>64</v>
      </c>
      <c r="V298" s="111" t="s">
        <v>304</v>
      </c>
    </row>
    <row r="299" spans="1:22" x14ac:dyDescent="0.3">
      <c r="A299" s="17">
        <v>3518</v>
      </c>
      <c r="B299">
        <v>248</v>
      </c>
      <c r="C299" t="s">
        <v>104</v>
      </c>
      <c r="D299">
        <v>14</v>
      </c>
      <c r="E299" t="s">
        <v>43</v>
      </c>
      <c r="G299" t="s">
        <v>258</v>
      </c>
      <c r="I299" t="s">
        <v>258</v>
      </c>
      <c r="J299">
        <v>1</v>
      </c>
      <c r="K299" t="s">
        <v>300</v>
      </c>
      <c r="L299" t="s">
        <v>258</v>
      </c>
      <c r="M299" t="s">
        <v>377</v>
      </c>
      <c r="N299" t="s">
        <v>258</v>
      </c>
      <c r="O299" t="s">
        <v>2391</v>
      </c>
      <c r="P299" t="s">
        <v>303</v>
      </c>
      <c r="Q299" t="s">
        <v>303</v>
      </c>
      <c r="S299">
        <v>61</v>
      </c>
      <c r="T299">
        <v>64</v>
      </c>
      <c r="V299" s="111" t="s">
        <v>304</v>
      </c>
    </row>
    <row r="300" spans="1:22" x14ac:dyDescent="0.3">
      <c r="A300" s="17">
        <v>3517</v>
      </c>
      <c r="B300">
        <v>249</v>
      </c>
      <c r="C300" t="s">
        <v>100</v>
      </c>
      <c r="D300">
        <v>14</v>
      </c>
      <c r="E300" t="s">
        <v>43</v>
      </c>
      <c r="G300" t="s">
        <v>258</v>
      </c>
      <c r="I300" t="s">
        <v>258</v>
      </c>
      <c r="J300">
        <v>1</v>
      </c>
      <c r="K300" t="s">
        <v>300</v>
      </c>
      <c r="L300" t="s">
        <v>258</v>
      </c>
      <c r="M300" t="s">
        <v>311</v>
      </c>
      <c r="N300" t="s">
        <v>258</v>
      </c>
      <c r="O300" t="s">
        <v>2392</v>
      </c>
      <c r="P300" t="s">
        <v>303</v>
      </c>
      <c r="Q300" t="s">
        <v>303</v>
      </c>
      <c r="S300">
        <v>61</v>
      </c>
      <c r="T300">
        <v>64</v>
      </c>
      <c r="V300" s="111" t="s">
        <v>304</v>
      </c>
    </row>
    <row r="301" spans="1:22" x14ac:dyDescent="0.3">
      <c r="A301" s="17">
        <v>3516</v>
      </c>
      <c r="B301">
        <v>248</v>
      </c>
      <c r="C301" t="s">
        <v>104</v>
      </c>
      <c r="D301">
        <v>14</v>
      </c>
      <c r="E301" t="s">
        <v>43</v>
      </c>
      <c r="G301" t="s">
        <v>258</v>
      </c>
      <c r="I301" t="s">
        <v>258</v>
      </c>
      <c r="J301">
        <v>1</v>
      </c>
      <c r="K301" t="s">
        <v>300</v>
      </c>
      <c r="L301" t="s">
        <v>258</v>
      </c>
      <c r="M301" t="s">
        <v>377</v>
      </c>
      <c r="N301" t="s">
        <v>258</v>
      </c>
      <c r="O301" t="s">
        <v>2393</v>
      </c>
      <c r="P301" t="s">
        <v>303</v>
      </c>
      <c r="Q301" t="s">
        <v>303</v>
      </c>
      <c r="S301">
        <v>61</v>
      </c>
      <c r="T301">
        <v>64</v>
      </c>
      <c r="V301" s="111" t="s">
        <v>304</v>
      </c>
    </row>
    <row r="302" spans="1:22" x14ac:dyDescent="0.3">
      <c r="A302" s="17">
        <v>3767</v>
      </c>
      <c r="B302">
        <v>248</v>
      </c>
      <c r="C302" t="s">
        <v>104</v>
      </c>
      <c r="D302">
        <v>3</v>
      </c>
      <c r="E302" t="s">
        <v>34</v>
      </c>
      <c r="G302" t="s">
        <v>258</v>
      </c>
      <c r="I302" t="s">
        <v>258</v>
      </c>
      <c r="J302">
        <v>1</v>
      </c>
      <c r="K302" t="s">
        <v>300</v>
      </c>
      <c r="L302" t="s">
        <v>258</v>
      </c>
      <c r="M302" t="s">
        <v>324</v>
      </c>
      <c r="N302" t="s">
        <v>258</v>
      </c>
      <c r="O302" t="s">
        <v>2394</v>
      </c>
      <c r="P302" t="s">
        <v>303</v>
      </c>
      <c r="Q302" t="s">
        <v>303</v>
      </c>
      <c r="S302">
        <v>184</v>
      </c>
      <c r="T302">
        <v>11</v>
      </c>
      <c r="V302" s="111" t="s">
        <v>304</v>
      </c>
    </row>
    <row r="303" spans="1:22" x14ac:dyDescent="0.3">
      <c r="A303" s="17">
        <v>3714</v>
      </c>
      <c r="B303">
        <v>248</v>
      </c>
      <c r="C303" t="s">
        <v>104</v>
      </c>
      <c r="D303">
        <v>3</v>
      </c>
      <c r="E303" t="s">
        <v>34</v>
      </c>
      <c r="G303" t="s">
        <v>258</v>
      </c>
      <c r="I303" t="s">
        <v>258</v>
      </c>
      <c r="J303">
        <v>1</v>
      </c>
      <c r="K303" t="s">
        <v>300</v>
      </c>
      <c r="L303" t="s">
        <v>258</v>
      </c>
      <c r="M303" t="s">
        <v>324</v>
      </c>
      <c r="N303" t="s">
        <v>258</v>
      </c>
      <c r="O303" t="s">
        <v>2395</v>
      </c>
      <c r="P303" t="s">
        <v>303</v>
      </c>
      <c r="Q303" t="s">
        <v>303</v>
      </c>
      <c r="S303">
        <v>184</v>
      </c>
      <c r="T303">
        <v>11</v>
      </c>
      <c r="V303" s="111" t="s">
        <v>304</v>
      </c>
    </row>
    <row r="304" spans="1:22" x14ac:dyDescent="0.3">
      <c r="A304" s="17">
        <v>2263</v>
      </c>
      <c r="B304">
        <v>218</v>
      </c>
      <c r="C304" t="s">
        <v>200</v>
      </c>
      <c r="D304">
        <v>2</v>
      </c>
      <c r="E304" t="s">
        <v>29</v>
      </c>
      <c r="G304" t="s">
        <v>260</v>
      </c>
      <c r="I304" t="s">
        <v>258</v>
      </c>
      <c r="J304">
        <v>1</v>
      </c>
      <c r="K304" t="s">
        <v>300</v>
      </c>
      <c r="L304" t="s">
        <v>258</v>
      </c>
      <c r="M304" t="s">
        <v>362</v>
      </c>
      <c r="N304" t="s">
        <v>258</v>
      </c>
      <c r="O304" t="s">
        <v>627</v>
      </c>
      <c r="P304" t="s">
        <v>303</v>
      </c>
      <c r="Q304" t="s">
        <v>303</v>
      </c>
      <c r="S304">
        <v>77</v>
      </c>
      <c r="T304">
        <v>10</v>
      </c>
      <c r="V304" s="111" t="s">
        <v>304</v>
      </c>
    </row>
    <row r="305" spans="1:22" x14ac:dyDescent="0.3">
      <c r="A305" s="17">
        <v>2329</v>
      </c>
      <c r="B305">
        <v>188</v>
      </c>
      <c r="C305" t="s">
        <v>364</v>
      </c>
      <c r="D305">
        <v>44</v>
      </c>
      <c r="E305" t="s">
        <v>27</v>
      </c>
      <c r="G305" t="s">
        <v>260</v>
      </c>
      <c r="I305" t="s">
        <v>258</v>
      </c>
      <c r="J305">
        <v>1</v>
      </c>
      <c r="K305" t="s">
        <v>300</v>
      </c>
      <c r="L305" t="s">
        <v>258</v>
      </c>
      <c r="M305" t="s">
        <v>365</v>
      </c>
      <c r="N305" t="s">
        <v>258</v>
      </c>
      <c r="O305" t="s">
        <v>628</v>
      </c>
      <c r="P305" t="s">
        <v>303</v>
      </c>
      <c r="Q305" t="s">
        <v>303</v>
      </c>
      <c r="S305">
        <v>16</v>
      </c>
      <c r="T305">
        <v>8</v>
      </c>
      <c r="V305" s="111" t="s">
        <v>304</v>
      </c>
    </row>
    <row r="306" spans="1:22" x14ac:dyDescent="0.3">
      <c r="A306" s="17">
        <v>2358</v>
      </c>
      <c r="B306">
        <v>201</v>
      </c>
      <c r="C306" t="s">
        <v>105</v>
      </c>
      <c r="D306">
        <v>5</v>
      </c>
      <c r="E306" t="s">
        <v>35</v>
      </c>
      <c r="G306" t="s">
        <v>260</v>
      </c>
      <c r="I306" t="s">
        <v>258</v>
      </c>
      <c r="J306">
        <v>1</v>
      </c>
      <c r="K306" t="s">
        <v>300</v>
      </c>
      <c r="L306" t="s">
        <v>258</v>
      </c>
      <c r="M306" t="s">
        <v>337</v>
      </c>
      <c r="N306" t="s">
        <v>258</v>
      </c>
      <c r="O306" t="s">
        <v>629</v>
      </c>
      <c r="P306" t="s">
        <v>303</v>
      </c>
      <c r="Q306" t="s">
        <v>303</v>
      </c>
      <c r="S306">
        <v>25</v>
      </c>
      <c r="T306">
        <v>13</v>
      </c>
      <c r="V306" s="111" t="s">
        <v>304</v>
      </c>
    </row>
    <row r="307" spans="1:22" x14ac:dyDescent="0.3">
      <c r="A307" s="17">
        <v>2363</v>
      </c>
      <c r="B307">
        <v>204</v>
      </c>
      <c r="C307" t="s">
        <v>156</v>
      </c>
      <c r="D307">
        <v>5</v>
      </c>
      <c r="E307" t="s">
        <v>35</v>
      </c>
      <c r="G307" t="s">
        <v>260</v>
      </c>
      <c r="I307" t="s">
        <v>258</v>
      </c>
      <c r="J307">
        <v>1</v>
      </c>
      <c r="K307" t="s">
        <v>300</v>
      </c>
      <c r="L307" t="s">
        <v>258</v>
      </c>
      <c r="M307" t="s">
        <v>465</v>
      </c>
      <c r="N307" t="s">
        <v>258</v>
      </c>
      <c r="O307" t="s">
        <v>630</v>
      </c>
      <c r="P307" t="s">
        <v>303</v>
      </c>
      <c r="Q307" t="s">
        <v>303</v>
      </c>
      <c r="S307">
        <v>29</v>
      </c>
      <c r="T307">
        <v>13</v>
      </c>
      <c r="V307" s="111" t="s">
        <v>304</v>
      </c>
    </row>
    <row r="308" spans="1:22" x14ac:dyDescent="0.3">
      <c r="A308" s="17">
        <v>2380</v>
      </c>
      <c r="B308">
        <v>188</v>
      </c>
      <c r="C308" t="s">
        <v>364</v>
      </c>
      <c r="D308">
        <v>44</v>
      </c>
      <c r="E308" t="s">
        <v>27</v>
      </c>
      <c r="G308" t="s">
        <v>260</v>
      </c>
      <c r="I308" t="s">
        <v>258</v>
      </c>
      <c r="J308">
        <v>1</v>
      </c>
      <c r="K308" t="s">
        <v>300</v>
      </c>
      <c r="L308" t="s">
        <v>258</v>
      </c>
      <c r="M308" t="s">
        <v>365</v>
      </c>
      <c r="N308" t="s">
        <v>258</v>
      </c>
      <c r="O308" t="s">
        <v>631</v>
      </c>
      <c r="P308" t="s">
        <v>303</v>
      </c>
      <c r="Q308" t="s">
        <v>303</v>
      </c>
      <c r="S308">
        <v>16</v>
      </c>
      <c r="T308">
        <v>8</v>
      </c>
      <c r="V308" s="111" t="s">
        <v>304</v>
      </c>
    </row>
    <row r="309" spans="1:22" x14ac:dyDescent="0.3">
      <c r="A309" s="17">
        <v>2421</v>
      </c>
      <c r="B309">
        <v>216</v>
      </c>
      <c r="C309" t="s">
        <v>126</v>
      </c>
      <c r="D309">
        <v>2</v>
      </c>
      <c r="E309" t="s">
        <v>29</v>
      </c>
      <c r="G309" t="s">
        <v>260</v>
      </c>
      <c r="I309" t="s">
        <v>258</v>
      </c>
      <c r="J309">
        <v>1</v>
      </c>
      <c r="K309" t="s">
        <v>300</v>
      </c>
      <c r="L309" t="s">
        <v>258</v>
      </c>
      <c r="M309" t="s">
        <v>340</v>
      </c>
      <c r="N309" t="s">
        <v>258</v>
      </c>
      <c r="O309" t="s">
        <v>632</v>
      </c>
      <c r="P309" t="s">
        <v>303</v>
      </c>
      <c r="Q309" t="s">
        <v>303</v>
      </c>
      <c r="S309">
        <v>75</v>
      </c>
      <c r="T309">
        <v>10</v>
      </c>
      <c r="V309" s="111" t="s">
        <v>304</v>
      </c>
    </row>
    <row r="310" spans="1:22" x14ac:dyDescent="0.3">
      <c r="A310" s="17">
        <v>2425</v>
      </c>
      <c r="B310">
        <v>223</v>
      </c>
      <c r="C310" t="s">
        <v>107</v>
      </c>
      <c r="D310">
        <v>2</v>
      </c>
      <c r="E310" t="s">
        <v>29</v>
      </c>
      <c r="G310" t="s">
        <v>260</v>
      </c>
      <c r="I310" t="s">
        <v>258</v>
      </c>
      <c r="J310">
        <v>1</v>
      </c>
      <c r="K310" t="s">
        <v>300</v>
      </c>
      <c r="L310" t="s">
        <v>258</v>
      </c>
      <c r="M310" t="s">
        <v>320</v>
      </c>
      <c r="N310" t="s">
        <v>258</v>
      </c>
      <c r="O310" t="s">
        <v>633</v>
      </c>
      <c r="P310" t="s">
        <v>303</v>
      </c>
      <c r="Q310" t="s">
        <v>303</v>
      </c>
      <c r="S310">
        <v>78</v>
      </c>
      <c r="T310">
        <v>10</v>
      </c>
      <c r="V310" s="111" t="s">
        <v>304</v>
      </c>
    </row>
    <row r="311" spans="1:22" x14ac:dyDescent="0.3">
      <c r="A311" s="17">
        <v>2430</v>
      </c>
      <c r="B311">
        <v>204</v>
      </c>
      <c r="C311" t="s">
        <v>156</v>
      </c>
      <c r="D311">
        <v>5</v>
      </c>
      <c r="E311" t="s">
        <v>35</v>
      </c>
      <c r="G311" t="s">
        <v>260</v>
      </c>
      <c r="I311" t="s">
        <v>258</v>
      </c>
      <c r="J311">
        <v>1</v>
      </c>
      <c r="K311" t="s">
        <v>300</v>
      </c>
      <c r="L311" t="s">
        <v>258</v>
      </c>
      <c r="M311" t="s">
        <v>465</v>
      </c>
      <c r="N311" t="s">
        <v>258</v>
      </c>
      <c r="O311" t="s">
        <v>634</v>
      </c>
      <c r="P311" t="s">
        <v>303</v>
      </c>
      <c r="Q311" t="s">
        <v>303</v>
      </c>
      <c r="S311">
        <v>29</v>
      </c>
      <c r="T311">
        <v>13</v>
      </c>
      <c r="V311" s="111" t="s">
        <v>304</v>
      </c>
    </row>
    <row r="312" spans="1:22" x14ac:dyDescent="0.3">
      <c r="A312" s="17">
        <v>2434</v>
      </c>
      <c r="B312">
        <v>200</v>
      </c>
      <c r="C312" t="s">
        <v>106</v>
      </c>
      <c r="D312">
        <v>5</v>
      </c>
      <c r="E312" t="s">
        <v>35</v>
      </c>
      <c r="G312" t="s">
        <v>260</v>
      </c>
      <c r="I312" t="s">
        <v>258</v>
      </c>
      <c r="J312">
        <v>1</v>
      </c>
      <c r="K312" t="s">
        <v>300</v>
      </c>
      <c r="L312" t="s">
        <v>258</v>
      </c>
      <c r="M312" t="s">
        <v>533</v>
      </c>
      <c r="N312" t="s">
        <v>258</v>
      </c>
      <c r="O312" t="s">
        <v>635</v>
      </c>
      <c r="P312" t="s">
        <v>303</v>
      </c>
      <c r="Q312" t="s">
        <v>303</v>
      </c>
      <c r="S312">
        <v>24</v>
      </c>
      <c r="T312">
        <v>13</v>
      </c>
      <c r="V312" s="111" t="s">
        <v>304</v>
      </c>
    </row>
    <row r="313" spans="1:22" x14ac:dyDescent="0.3">
      <c r="A313" s="17">
        <v>2474</v>
      </c>
      <c r="B313">
        <v>189</v>
      </c>
      <c r="C313" t="s">
        <v>636</v>
      </c>
      <c r="D313">
        <v>11</v>
      </c>
      <c r="E313" t="s">
        <v>42</v>
      </c>
      <c r="G313" t="s">
        <v>260</v>
      </c>
      <c r="I313" t="s">
        <v>258</v>
      </c>
      <c r="J313">
        <v>1</v>
      </c>
      <c r="K313" t="s">
        <v>300</v>
      </c>
      <c r="L313" t="s">
        <v>258</v>
      </c>
      <c r="M313" t="s">
        <v>637</v>
      </c>
      <c r="N313" t="s">
        <v>258</v>
      </c>
      <c r="O313" t="s">
        <v>638</v>
      </c>
      <c r="P313" t="s">
        <v>303</v>
      </c>
      <c r="Q313" t="s">
        <v>303</v>
      </c>
      <c r="S313">
        <v>14</v>
      </c>
      <c r="T313">
        <v>16</v>
      </c>
      <c r="V313" s="111" t="s">
        <v>304</v>
      </c>
    </row>
    <row r="314" spans="1:22" x14ac:dyDescent="0.3">
      <c r="A314" s="17">
        <v>2482</v>
      </c>
      <c r="B314">
        <v>188</v>
      </c>
      <c r="C314" t="s">
        <v>364</v>
      </c>
      <c r="D314">
        <v>44</v>
      </c>
      <c r="E314" t="s">
        <v>27</v>
      </c>
      <c r="G314" t="s">
        <v>260</v>
      </c>
      <c r="I314" t="s">
        <v>258</v>
      </c>
      <c r="J314">
        <v>1</v>
      </c>
      <c r="K314" t="s">
        <v>300</v>
      </c>
      <c r="L314" t="s">
        <v>258</v>
      </c>
      <c r="M314" t="s">
        <v>365</v>
      </c>
      <c r="N314" t="s">
        <v>258</v>
      </c>
      <c r="O314" t="s">
        <v>639</v>
      </c>
      <c r="P314" t="s">
        <v>303</v>
      </c>
      <c r="Q314" t="s">
        <v>303</v>
      </c>
      <c r="S314">
        <v>16</v>
      </c>
      <c r="T314">
        <v>8</v>
      </c>
      <c r="V314" s="111" t="s">
        <v>304</v>
      </c>
    </row>
    <row r="315" spans="1:22" x14ac:dyDescent="0.3">
      <c r="A315" s="17">
        <v>2489</v>
      </c>
      <c r="B315">
        <v>179</v>
      </c>
      <c r="C315" t="s">
        <v>328</v>
      </c>
      <c r="D315">
        <v>11</v>
      </c>
      <c r="E315" t="s">
        <v>42</v>
      </c>
      <c r="G315" t="s">
        <v>260</v>
      </c>
      <c r="I315" t="s">
        <v>258</v>
      </c>
      <c r="J315">
        <v>1</v>
      </c>
      <c r="K315" t="s">
        <v>300</v>
      </c>
      <c r="L315" t="s">
        <v>258</v>
      </c>
      <c r="M315" t="s">
        <v>640</v>
      </c>
      <c r="N315" t="s">
        <v>258</v>
      </c>
      <c r="O315" t="s">
        <v>641</v>
      </c>
      <c r="P315" t="s">
        <v>303</v>
      </c>
      <c r="Q315" t="s">
        <v>303</v>
      </c>
      <c r="S315">
        <v>252</v>
      </c>
      <c r="T315">
        <v>16</v>
      </c>
      <c r="V315" s="111" t="s">
        <v>304</v>
      </c>
    </row>
    <row r="316" spans="1:22" x14ac:dyDescent="0.3">
      <c r="A316" s="17">
        <v>2498</v>
      </c>
      <c r="B316">
        <v>231</v>
      </c>
      <c r="C316" t="s">
        <v>305</v>
      </c>
      <c r="D316">
        <v>44</v>
      </c>
      <c r="E316" t="s">
        <v>27</v>
      </c>
      <c r="G316" t="s">
        <v>260</v>
      </c>
      <c r="I316" t="s">
        <v>258</v>
      </c>
      <c r="J316">
        <v>1</v>
      </c>
      <c r="K316" t="s">
        <v>300</v>
      </c>
      <c r="L316" t="s">
        <v>258</v>
      </c>
      <c r="M316" t="s">
        <v>306</v>
      </c>
      <c r="N316" t="s">
        <v>258</v>
      </c>
      <c r="O316" t="s">
        <v>642</v>
      </c>
      <c r="P316" t="s">
        <v>303</v>
      </c>
      <c r="Q316" t="s">
        <v>303</v>
      </c>
      <c r="S316">
        <v>49</v>
      </c>
      <c r="T316">
        <v>8</v>
      </c>
      <c r="V316" s="111" t="s">
        <v>304</v>
      </c>
    </row>
    <row r="317" spans="1:22" x14ac:dyDescent="0.3">
      <c r="A317" s="17">
        <v>2499</v>
      </c>
      <c r="B317">
        <v>202</v>
      </c>
      <c r="C317" t="s">
        <v>122</v>
      </c>
      <c r="D317">
        <v>5</v>
      </c>
      <c r="E317" t="s">
        <v>35</v>
      </c>
      <c r="G317" t="s">
        <v>260</v>
      </c>
      <c r="I317" t="s">
        <v>258</v>
      </c>
      <c r="J317">
        <v>1</v>
      </c>
      <c r="K317" t="s">
        <v>300</v>
      </c>
      <c r="L317" t="s">
        <v>258</v>
      </c>
      <c r="M317" t="s">
        <v>462</v>
      </c>
      <c r="N317" t="s">
        <v>258</v>
      </c>
      <c r="O317" t="s">
        <v>643</v>
      </c>
      <c r="P317" t="s">
        <v>303</v>
      </c>
      <c r="Q317" t="s">
        <v>303</v>
      </c>
      <c r="S317">
        <v>26</v>
      </c>
      <c r="T317">
        <v>13</v>
      </c>
      <c r="V317" s="111" t="s">
        <v>304</v>
      </c>
    </row>
    <row r="318" spans="1:22" x14ac:dyDescent="0.3">
      <c r="A318" s="17">
        <v>2532</v>
      </c>
      <c r="B318">
        <v>224</v>
      </c>
      <c r="C318" t="s">
        <v>357</v>
      </c>
      <c r="D318">
        <v>2</v>
      </c>
      <c r="E318" t="s">
        <v>29</v>
      </c>
      <c r="G318" t="s">
        <v>260</v>
      </c>
      <c r="I318" t="s">
        <v>258</v>
      </c>
      <c r="J318">
        <v>1</v>
      </c>
      <c r="K318" t="s">
        <v>300</v>
      </c>
      <c r="L318" t="s">
        <v>258</v>
      </c>
      <c r="M318" t="s">
        <v>358</v>
      </c>
      <c r="N318" t="s">
        <v>258</v>
      </c>
      <c r="O318" t="s">
        <v>644</v>
      </c>
      <c r="P318" t="s">
        <v>303</v>
      </c>
      <c r="Q318" t="s">
        <v>303</v>
      </c>
      <c r="S318">
        <v>79</v>
      </c>
      <c r="T318">
        <v>10</v>
      </c>
      <c r="V318" s="111" t="s">
        <v>304</v>
      </c>
    </row>
    <row r="319" spans="1:22" x14ac:dyDescent="0.3">
      <c r="A319" s="17">
        <v>2539</v>
      </c>
      <c r="B319">
        <v>202</v>
      </c>
      <c r="C319" t="s">
        <v>122</v>
      </c>
      <c r="D319">
        <v>5</v>
      </c>
      <c r="E319" t="s">
        <v>35</v>
      </c>
      <c r="G319" t="s">
        <v>260</v>
      </c>
      <c r="I319" t="s">
        <v>258</v>
      </c>
      <c r="J319">
        <v>1</v>
      </c>
      <c r="K319" t="s">
        <v>300</v>
      </c>
      <c r="L319" t="s">
        <v>258</v>
      </c>
      <c r="M319" t="s">
        <v>462</v>
      </c>
      <c r="N319" t="s">
        <v>258</v>
      </c>
      <c r="O319" t="s">
        <v>645</v>
      </c>
      <c r="P319" t="s">
        <v>303</v>
      </c>
      <c r="Q319" t="s">
        <v>303</v>
      </c>
      <c r="S319">
        <v>26</v>
      </c>
      <c r="T319">
        <v>13</v>
      </c>
      <c r="V319" s="111" t="s">
        <v>304</v>
      </c>
    </row>
    <row r="320" spans="1:22" x14ac:dyDescent="0.3">
      <c r="A320" s="17">
        <v>2540</v>
      </c>
      <c r="B320">
        <v>200</v>
      </c>
      <c r="C320" t="s">
        <v>106</v>
      </c>
      <c r="D320">
        <v>5</v>
      </c>
      <c r="E320" t="s">
        <v>35</v>
      </c>
      <c r="G320" t="s">
        <v>260</v>
      </c>
      <c r="I320" t="s">
        <v>258</v>
      </c>
      <c r="J320">
        <v>1</v>
      </c>
      <c r="K320" t="s">
        <v>300</v>
      </c>
      <c r="L320" t="s">
        <v>258</v>
      </c>
      <c r="M320" t="s">
        <v>533</v>
      </c>
      <c r="N320" t="s">
        <v>258</v>
      </c>
      <c r="O320" t="s">
        <v>646</v>
      </c>
      <c r="P320" t="s">
        <v>303</v>
      </c>
      <c r="Q320" t="s">
        <v>303</v>
      </c>
      <c r="S320">
        <v>24</v>
      </c>
      <c r="T320">
        <v>13</v>
      </c>
      <c r="V320" s="111" t="s">
        <v>304</v>
      </c>
    </row>
    <row r="321" spans="1:22" x14ac:dyDescent="0.3">
      <c r="A321" s="17">
        <v>2541</v>
      </c>
      <c r="B321">
        <v>203</v>
      </c>
      <c r="C321" t="s">
        <v>592</v>
      </c>
      <c r="D321">
        <v>5</v>
      </c>
      <c r="E321" t="s">
        <v>35</v>
      </c>
      <c r="G321" t="s">
        <v>260</v>
      </c>
      <c r="I321" t="s">
        <v>258</v>
      </c>
      <c r="J321">
        <v>1</v>
      </c>
      <c r="K321" t="s">
        <v>300</v>
      </c>
      <c r="L321" t="s">
        <v>258</v>
      </c>
      <c r="M321" t="s">
        <v>593</v>
      </c>
      <c r="N321" t="s">
        <v>258</v>
      </c>
      <c r="O321" t="s">
        <v>647</v>
      </c>
      <c r="P321" t="s">
        <v>303</v>
      </c>
      <c r="Q321" t="s">
        <v>303</v>
      </c>
      <c r="S321">
        <v>27</v>
      </c>
      <c r="T321">
        <v>13</v>
      </c>
      <c r="V321" s="111" t="s">
        <v>304</v>
      </c>
    </row>
    <row r="322" spans="1:22" x14ac:dyDescent="0.3">
      <c r="A322" s="17">
        <v>2549</v>
      </c>
      <c r="B322">
        <v>216</v>
      </c>
      <c r="C322" t="s">
        <v>126</v>
      </c>
      <c r="D322">
        <v>2</v>
      </c>
      <c r="E322" t="s">
        <v>29</v>
      </c>
      <c r="G322" t="s">
        <v>260</v>
      </c>
      <c r="I322" t="s">
        <v>258</v>
      </c>
      <c r="J322">
        <v>1</v>
      </c>
      <c r="K322" t="s">
        <v>300</v>
      </c>
      <c r="L322" t="s">
        <v>258</v>
      </c>
      <c r="M322" t="s">
        <v>340</v>
      </c>
      <c r="N322" t="s">
        <v>258</v>
      </c>
      <c r="O322" t="s">
        <v>648</v>
      </c>
      <c r="P322" t="s">
        <v>303</v>
      </c>
      <c r="Q322" t="s">
        <v>303</v>
      </c>
      <c r="S322">
        <v>75</v>
      </c>
      <c r="T322">
        <v>10</v>
      </c>
      <c r="V322" s="111" t="s">
        <v>304</v>
      </c>
    </row>
    <row r="323" spans="1:22" x14ac:dyDescent="0.3">
      <c r="A323" s="17">
        <v>2576</v>
      </c>
      <c r="B323">
        <v>188</v>
      </c>
      <c r="C323" t="s">
        <v>364</v>
      </c>
      <c r="D323">
        <v>44</v>
      </c>
      <c r="E323" t="s">
        <v>27</v>
      </c>
      <c r="G323" t="s">
        <v>260</v>
      </c>
      <c r="I323" t="s">
        <v>258</v>
      </c>
      <c r="J323">
        <v>1</v>
      </c>
      <c r="K323" t="s">
        <v>300</v>
      </c>
      <c r="L323" t="s">
        <v>258</v>
      </c>
      <c r="M323" t="s">
        <v>365</v>
      </c>
      <c r="N323" t="s">
        <v>258</v>
      </c>
      <c r="O323" t="s">
        <v>649</v>
      </c>
      <c r="P323" t="s">
        <v>303</v>
      </c>
      <c r="Q323" t="s">
        <v>303</v>
      </c>
      <c r="S323">
        <v>16</v>
      </c>
      <c r="T323">
        <v>8</v>
      </c>
      <c r="V323" s="111" t="s">
        <v>304</v>
      </c>
    </row>
    <row r="324" spans="1:22" x14ac:dyDescent="0.3">
      <c r="A324" s="17">
        <v>2583</v>
      </c>
      <c r="B324">
        <v>259</v>
      </c>
      <c r="C324" t="s">
        <v>124</v>
      </c>
      <c r="D324">
        <v>45</v>
      </c>
      <c r="E324" t="s">
        <v>28</v>
      </c>
      <c r="G324" t="s">
        <v>260</v>
      </c>
      <c r="I324" t="s">
        <v>258</v>
      </c>
      <c r="J324">
        <v>1</v>
      </c>
      <c r="K324" t="s">
        <v>300</v>
      </c>
      <c r="L324" t="s">
        <v>258</v>
      </c>
      <c r="M324" t="s">
        <v>430</v>
      </c>
      <c r="N324" t="s">
        <v>258</v>
      </c>
      <c r="O324" t="s">
        <v>650</v>
      </c>
      <c r="P324" t="s">
        <v>303</v>
      </c>
      <c r="Q324" t="s">
        <v>303</v>
      </c>
      <c r="S324">
        <v>70</v>
      </c>
      <c r="T324">
        <v>9</v>
      </c>
      <c r="V324" s="111" t="s">
        <v>304</v>
      </c>
    </row>
    <row r="325" spans="1:22" x14ac:dyDescent="0.3">
      <c r="A325" s="17">
        <v>2597</v>
      </c>
      <c r="B325">
        <v>224</v>
      </c>
      <c r="C325" t="s">
        <v>357</v>
      </c>
      <c r="D325">
        <v>2</v>
      </c>
      <c r="E325" t="s">
        <v>29</v>
      </c>
      <c r="G325" t="s">
        <v>260</v>
      </c>
      <c r="I325" t="s">
        <v>258</v>
      </c>
      <c r="J325">
        <v>1</v>
      </c>
      <c r="K325" t="s">
        <v>300</v>
      </c>
      <c r="L325" t="s">
        <v>258</v>
      </c>
      <c r="M325" t="s">
        <v>358</v>
      </c>
      <c r="N325" t="s">
        <v>258</v>
      </c>
      <c r="O325" t="s">
        <v>651</v>
      </c>
      <c r="P325" t="s">
        <v>303</v>
      </c>
      <c r="Q325" t="s">
        <v>303</v>
      </c>
      <c r="S325">
        <v>79</v>
      </c>
      <c r="T325">
        <v>10</v>
      </c>
      <c r="V325" s="111" t="s">
        <v>304</v>
      </c>
    </row>
    <row r="326" spans="1:22" x14ac:dyDescent="0.3">
      <c r="A326" s="17">
        <v>2598</v>
      </c>
      <c r="B326">
        <v>209</v>
      </c>
      <c r="C326" t="s">
        <v>195</v>
      </c>
      <c r="D326">
        <v>5</v>
      </c>
      <c r="E326" t="s">
        <v>35</v>
      </c>
      <c r="G326" t="s">
        <v>260</v>
      </c>
      <c r="I326" t="s">
        <v>258</v>
      </c>
      <c r="J326">
        <v>1</v>
      </c>
      <c r="K326" t="s">
        <v>300</v>
      </c>
      <c r="L326" t="s">
        <v>258</v>
      </c>
      <c r="M326" t="s">
        <v>472</v>
      </c>
      <c r="N326" t="s">
        <v>258</v>
      </c>
      <c r="O326" t="s">
        <v>652</v>
      </c>
      <c r="P326" t="s">
        <v>303</v>
      </c>
      <c r="Q326" t="s">
        <v>303</v>
      </c>
      <c r="S326">
        <v>34</v>
      </c>
      <c r="T326">
        <v>13</v>
      </c>
      <c r="V326" s="111" t="s">
        <v>304</v>
      </c>
    </row>
    <row r="327" spans="1:22" x14ac:dyDescent="0.3">
      <c r="A327" s="17">
        <v>2599</v>
      </c>
      <c r="B327">
        <v>202</v>
      </c>
      <c r="C327" t="s">
        <v>122</v>
      </c>
      <c r="D327">
        <v>5</v>
      </c>
      <c r="E327" t="s">
        <v>35</v>
      </c>
      <c r="G327" t="s">
        <v>260</v>
      </c>
      <c r="I327" t="s">
        <v>258</v>
      </c>
      <c r="J327">
        <v>1</v>
      </c>
      <c r="K327" t="s">
        <v>300</v>
      </c>
      <c r="L327" t="s">
        <v>258</v>
      </c>
      <c r="M327" t="s">
        <v>462</v>
      </c>
      <c r="N327" t="s">
        <v>258</v>
      </c>
      <c r="O327" t="s">
        <v>653</v>
      </c>
      <c r="P327" t="s">
        <v>303</v>
      </c>
      <c r="Q327" t="s">
        <v>303</v>
      </c>
      <c r="S327">
        <v>26</v>
      </c>
      <c r="T327">
        <v>13</v>
      </c>
      <c r="V327" s="111" t="s">
        <v>304</v>
      </c>
    </row>
    <row r="328" spans="1:22" x14ac:dyDescent="0.3">
      <c r="A328" s="17">
        <v>2607</v>
      </c>
      <c r="B328">
        <v>205</v>
      </c>
      <c r="C328" t="s">
        <v>469</v>
      </c>
      <c r="D328">
        <v>5</v>
      </c>
      <c r="E328" t="s">
        <v>35</v>
      </c>
      <c r="G328" t="s">
        <v>260</v>
      </c>
      <c r="I328" t="s">
        <v>258</v>
      </c>
      <c r="J328">
        <v>1</v>
      </c>
      <c r="K328" t="s">
        <v>300</v>
      </c>
      <c r="L328" t="s">
        <v>258</v>
      </c>
      <c r="M328" t="s">
        <v>470</v>
      </c>
      <c r="N328" t="s">
        <v>258</v>
      </c>
      <c r="O328" t="s">
        <v>654</v>
      </c>
      <c r="P328" t="s">
        <v>303</v>
      </c>
      <c r="Q328" t="s">
        <v>303</v>
      </c>
      <c r="S328">
        <v>30</v>
      </c>
      <c r="T328">
        <v>13</v>
      </c>
      <c r="V328" s="111" t="s">
        <v>304</v>
      </c>
    </row>
    <row r="329" spans="1:22" x14ac:dyDescent="0.3">
      <c r="A329" s="17">
        <v>2608</v>
      </c>
      <c r="B329">
        <v>204</v>
      </c>
      <c r="C329" t="s">
        <v>156</v>
      </c>
      <c r="D329">
        <v>5</v>
      </c>
      <c r="E329" t="s">
        <v>35</v>
      </c>
      <c r="G329" t="s">
        <v>260</v>
      </c>
      <c r="I329" t="s">
        <v>258</v>
      </c>
      <c r="J329">
        <v>1</v>
      </c>
      <c r="K329" t="s">
        <v>300</v>
      </c>
      <c r="L329" t="s">
        <v>258</v>
      </c>
      <c r="M329" t="s">
        <v>465</v>
      </c>
      <c r="N329" t="s">
        <v>258</v>
      </c>
      <c r="O329" t="s">
        <v>655</v>
      </c>
      <c r="P329" t="s">
        <v>303</v>
      </c>
      <c r="Q329" t="s">
        <v>303</v>
      </c>
      <c r="S329">
        <v>29</v>
      </c>
      <c r="T329">
        <v>13</v>
      </c>
      <c r="V329" s="111" t="s">
        <v>304</v>
      </c>
    </row>
    <row r="330" spans="1:22" x14ac:dyDescent="0.3">
      <c r="A330" s="17">
        <v>2609</v>
      </c>
      <c r="B330">
        <v>206</v>
      </c>
      <c r="C330" t="s">
        <v>522</v>
      </c>
      <c r="D330">
        <v>5</v>
      </c>
      <c r="E330" t="s">
        <v>35</v>
      </c>
      <c r="G330" t="s">
        <v>260</v>
      </c>
      <c r="I330" t="s">
        <v>258</v>
      </c>
      <c r="J330">
        <v>1</v>
      </c>
      <c r="K330" t="s">
        <v>300</v>
      </c>
      <c r="L330" t="s">
        <v>258</v>
      </c>
      <c r="M330" t="s">
        <v>523</v>
      </c>
      <c r="N330" t="s">
        <v>258</v>
      </c>
      <c r="O330" t="s">
        <v>656</v>
      </c>
      <c r="P330" t="s">
        <v>303</v>
      </c>
      <c r="Q330" t="s">
        <v>303</v>
      </c>
      <c r="S330">
        <v>30</v>
      </c>
      <c r="T330">
        <v>13</v>
      </c>
      <c r="V330" s="111" t="s">
        <v>304</v>
      </c>
    </row>
    <row r="331" spans="1:22" x14ac:dyDescent="0.3">
      <c r="A331" s="17">
        <v>2617</v>
      </c>
      <c r="B331">
        <v>231</v>
      </c>
      <c r="C331" t="s">
        <v>305</v>
      </c>
      <c r="D331">
        <v>44</v>
      </c>
      <c r="E331" t="s">
        <v>27</v>
      </c>
      <c r="G331" t="s">
        <v>260</v>
      </c>
      <c r="I331" t="s">
        <v>258</v>
      </c>
      <c r="J331">
        <v>1</v>
      </c>
      <c r="K331" t="s">
        <v>300</v>
      </c>
      <c r="L331" t="s">
        <v>258</v>
      </c>
      <c r="M331" t="s">
        <v>306</v>
      </c>
      <c r="N331" t="s">
        <v>258</v>
      </c>
      <c r="O331" t="s">
        <v>657</v>
      </c>
      <c r="P331" t="s">
        <v>303</v>
      </c>
      <c r="Q331" t="s">
        <v>303</v>
      </c>
      <c r="S331">
        <v>49</v>
      </c>
      <c r="T331">
        <v>8</v>
      </c>
      <c r="V331" s="111" t="s">
        <v>304</v>
      </c>
    </row>
    <row r="332" spans="1:22" x14ac:dyDescent="0.3">
      <c r="A332" s="17">
        <v>2618</v>
      </c>
      <c r="B332">
        <v>231</v>
      </c>
      <c r="C332" t="s">
        <v>305</v>
      </c>
      <c r="D332">
        <v>31</v>
      </c>
      <c r="E332" t="s">
        <v>27</v>
      </c>
      <c r="G332" t="s">
        <v>260</v>
      </c>
      <c r="I332" t="s">
        <v>258</v>
      </c>
      <c r="J332">
        <v>1</v>
      </c>
      <c r="K332" t="s">
        <v>300</v>
      </c>
      <c r="L332" t="s">
        <v>258</v>
      </c>
      <c r="M332" t="s">
        <v>306</v>
      </c>
      <c r="N332" t="s">
        <v>258</v>
      </c>
      <c r="O332" t="s">
        <v>658</v>
      </c>
      <c r="P332" t="s">
        <v>303</v>
      </c>
      <c r="Q332" t="s">
        <v>303</v>
      </c>
      <c r="S332">
        <v>49</v>
      </c>
      <c r="T332">
        <v>8</v>
      </c>
      <c r="V332" s="111" t="s">
        <v>304</v>
      </c>
    </row>
    <row r="333" spans="1:22" x14ac:dyDescent="0.3">
      <c r="A333" s="17">
        <v>2622</v>
      </c>
      <c r="B333">
        <v>232</v>
      </c>
      <c r="C333" t="s">
        <v>263</v>
      </c>
      <c r="D333">
        <v>31</v>
      </c>
      <c r="E333" t="s">
        <v>27</v>
      </c>
      <c r="G333" t="s">
        <v>260</v>
      </c>
      <c r="I333" t="s">
        <v>258</v>
      </c>
      <c r="J333">
        <v>1</v>
      </c>
      <c r="K333" t="s">
        <v>300</v>
      </c>
      <c r="L333" t="s">
        <v>258</v>
      </c>
      <c r="M333" t="s">
        <v>333</v>
      </c>
      <c r="N333" t="s">
        <v>258</v>
      </c>
      <c r="O333" t="s">
        <v>659</v>
      </c>
      <c r="P333" t="s">
        <v>303</v>
      </c>
      <c r="Q333" t="s">
        <v>303</v>
      </c>
      <c r="S333">
        <v>51</v>
      </c>
      <c r="T333">
        <v>8</v>
      </c>
      <c r="V333" s="111" t="s">
        <v>304</v>
      </c>
    </row>
    <row r="334" spans="1:22" x14ac:dyDescent="0.3">
      <c r="A334" s="17">
        <v>2625</v>
      </c>
      <c r="B334">
        <v>233</v>
      </c>
      <c r="C334" t="s">
        <v>274</v>
      </c>
      <c r="D334">
        <v>44</v>
      </c>
      <c r="E334" t="s">
        <v>27</v>
      </c>
      <c r="G334" t="s">
        <v>260</v>
      </c>
      <c r="I334" t="s">
        <v>258</v>
      </c>
      <c r="J334">
        <v>1</v>
      </c>
      <c r="K334" t="s">
        <v>300</v>
      </c>
      <c r="L334" t="s">
        <v>258</v>
      </c>
      <c r="M334" t="s">
        <v>383</v>
      </c>
      <c r="N334" t="s">
        <v>258</v>
      </c>
      <c r="O334" t="s">
        <v>660</v>
      </c>
      <c r="P334" t="s">
        <v>303</v>
      </c>
      <c r="Q334" t="s">
        <v>303</v>
      </c>
      <c r="S334">
        <v>45</v>
      </c>
      <c r="T334">
        <v>8</v>
      </c>
      <c r="V334" s="111" t="s">
        <v>304</v>
      </c>
    </row>
    <row r="335" spans="1:22" x14ac:dyDescent="0.3">
      <c r="A335" s="17">
        <v>2626</v>
      </c>
      <c r="B335">
        <v>233</v>
      </c>
      <c r="C335" t="s">
        <v>274</v>
      </c>
      <c r="D335">
        <v>44</v>
      </c>
      <c r="E335" t="s">
        <v>27</v>
      </c>
      <c r="G335" t="s">
        <v>260</v>
      </c>
      <c r="I335" t="s">
        <v>258</v>
      </c>
      <c r="J335">
        <v>1</v>
      </c>
      <c r="K335" t="s">
        <v>300</v>
      </c>
      <c r="L335" t="s">
        <v>258</v>
      </c>
      <c r="M335" t="s">
        <v>383</v>
      </c>
      <c r="N335" t="s">
        <v>258</v>
      </c>
      <c r="O335" t="s">
        <v>661</v>
      </c>
      <c r="P335" t="s">
        <v>303</v>
      </c>
      <c r="Q335" t="s">
        <v>303</v>
      </c>
      <c r="S335">
        <v>45</v>
      </c>
      <c r="T335">
        <v>8</v>
      </c>
      <c r="V335" s="111" t="s">
        <v>304</v>
      </c>
    </row>
    <row r="336" spans="1:22" x14ac:dyDescent="0.3">
      <c r="A336" s="17">
        <v>2629</v>
      </c>
      <c r="B336">
        <v>216</v>
      </c>
      <c r="C336" t="s">
        <v>126</v>
      </c>
      <c r="D336">
        <v>2</v>
      </c>
      <c r="E336" t="s">
        <v>29</v>
      </c>
      <c r="G336" t="s">
        <v>260</v>
      </c>
      <c r="I336" t="s">
        <v>258</v>
      </c>
      <c r="J336">
        <v>1</v>
      </c>
      <c r="K336" t="s">
        <v>300</v>
      </c>
      <c r="L336" t="s">
        <v>258</v>
      </c>
      <c r="M336" t="s">
        <v>340</v>
      </c>
      <c r="N336" t="s">
        <v>258</v>
      </c>
      <c r="O336" t="s">
        <v>662</v>
      </c>
      <c r="P336" t="s">
        <v>303</v>
      </c>
      <c r="Q336" t="s">
        <v>303</v>
      </c>
      <c r="S336">
        <v>75</v>
      </c>
      <c r="T336">
        <v>10</v>
      </c>
      <c r="V336" s="111" t="s">
        <v>304</v>
      </c>
    </row>
    <row r="337" spans="1:22" x14ac:dyDescent="0.3">
      <c r="A337" s="17">
        <v>2638</v>
      </c>
      <c r="B337">
        <v>180</v>
      </c>
      <c r="C337" t="s">
        <v>663</v>
      </c>
      <c r="D337">
        <v>11</v>
      </c>
      <c r="E337" t="s">
        <v>42</v>
      </c>
      <c r="G337" t="s">
        <v>260</v>
      </c>
      <c r="I337" t="s">
        <v>258</v>
      </c>
      <c r="J337">
        <v>1</v>
      </c>
      <c r="K337" t="s">
        <v>300</v>
      </c>
      <c r="L337" t="s">
        <v>258</v>
      </c>
      <c r="M337" t="s">
        <v>664</v>
      </c>
      <c r="N337" t="s">
        <v>258</v>
      </c>
      <c r="O337" t="s">
        <v>665</v>
      </c>
      <c r="P337" t="s">
        <v>303</v>
      </c>
      <c r="Q337" t="s">
        <v>303</v>
      </c>
      <c r="S337">
        <v>11</v>
      </c>
      <c r="T337">
        <v>16</v>
      </c>
      <c r="V337" s="111" t="s">
        <v>304</v>
      </c>
    </row>
    <row r="338" spans="1:22" x14ac:dyDescent="0.3">
      <c r="A338" s="17">
        <v>2639</v>
      </c>
      <c r="B338">
        <v>207</v>
      </c>
      <c r="C338" t="s">
        <v>183</v>
      </c>
      <c r="D338">
        <v>5</v>
      </c>
      <c r="E338" t="s">
        <v>35</v>
      </c>
      <c r="G338" t="s">
        <v>260</v>
      </c>
      <c r="I338" t="s">
        <v>258</v>
      </c>
      <c r="J338">
        <v>1</v>
      </c>
      <c r="K338" t="s">
        <v>300</v>
      </c>
      <c r="L338" t="s">
        <v>258</v>
      </c>
      <c r="M338" t="s">
        <v>491</v>
      </c>
      <c r="N338" t="s">
        <v>258</v>
      </c>
      <c r="O338" t="s">
        <v>666</v>
      </c>
      <c r="P338" t="s">
        <v>303</v>
      </c>
      <c r="Q338" t="s">
        <v>303</v>
      </c>
      <c r="S338">
        <v>32</v>
      </c>
      <c r="T338">
        <v>13</v>
      </c>
      <c r="V338" s="111" t="s">
        <v>304</v>
      </c>
    </row>
    <row r="339" spans="1:22" x14ac:dyDescent="0.3">
      <c r="A339" s="17">
        <v>2641</v>
      </c>
      <c r="B339">
        <v>206</v>
      </c>
      <c r="C339" t="s">
        <v>522</v>
      </c>
      <c r="D339">
        <v>5</v>
      </c>
      <c r="E339" t="s">
        <v>35</v>
      </c>
      <c r="G339" t="s">
        <v>260</v>
      </c>
      <c r="I339" t="s">
        <v>258</v>
      </c>
      <c r="J339">
        <v>1</v>
      </c>
      <c r="K339" t="s">
        <v>300</v>
      </c>
      <c r="L339" t="s">
        <v>258</v>
      </c>
      <c r="M339" t="s">
        <v>523</v>
      </c>
      <c r="N339" t="s">
        <v>258</v>
      </c>
      <c r="O339" t="s">
        <v>667</v>
      </c>
      <c r="P339" t="s">
        <v>303</v>
      </c>
      <c r="Q339" t="s">
        <v>303</v>
      </c>
      <c r="S339">
        <v>30</v>
      </c>
      <c r="T339">
        <v>13</v>
      </c>
      <c r="V339" s="111" t="s">
        <v>304</v>
      </c>
    </row>
    <row r="340" spans="1:22" x14ac:dyDescent="0.3">
      <c r="A340" s="17">
        <v>2653</v>
      </c>
      <c r="B340">
        <v>217</v>
      </c>
      <c r="C340" t="s">
        <v>132</v>
      </c>
      <c r="D340">
        <v>2</v>
      </c>
      <c r="E340" t="s">
        <v>29</v>
      </c>
      <c r="G340" t="s">
        <v>260</v>
      </c>
      <c r="I340" t="s">
        <v>258</v>
      </c>
      <c r="J340">
        <v>1</v>
      </c>
      <c r="K340" t="s">
        <v>300</v>
      </c>
      <c r="L340" t="s">
        <v>258</v>
      </c>
      <c r="M340" t="s">
        <v>360</v>
      </c>
      <c r="N340" t="s">
        <v>258</v>
      </c>
      <c r="O340" t="s">
        <v>668</v>
      </c>
      <c r="P340" t="s">
        <v>303</v>
      </c>
      <c r="Q340" t="s">
        <v>303</v>
      </c>
      <c r="S340">
        <v>76</v>
      </c>
      <c r="T340">
        <v>10</v>
      </c>
      <c r="V340" s="111" t="s">
        <v>304</v>
      </c>
    </row>
    <row r="341" spans="1:22" x14ac:dyDescent="0.3">
      <c r="A341" s="17">
        <v>2654</v>
      </c>
      <c r="B341">
        <v>188</v>
      </c>
      <c r="C341" t="s">
        <v>364</v>
      </c>
      <c r="D341">
        <v>44</v>
      </c>
      <c r="E341" t="s">
        <v>27</v>
      </c>
      <c r="G341" t="s">
        <v>260</v>
      </c>
      <c r="I341" t="s">
        <v>258</v>
      </c>
      <c r="J341">
        <v>1</v>
      </c>
      <c r="K341" t="s">
        <v>300</v>
      </c>
      <c r="L341" t="s">
        <v>258</v>
      </c>
      <c r="M341" t="s">
        <v>365</v>
      </c>
      <c r="N341" t="s">
        <v>258</v>
      </c>
      <c r="O341" t="s">
        <v>669</v>
      </c>
      <c r="P341" t="s">
        <v>303</v>
      </c>
      <c r="Q341" t="s">
        <v>303</v>
      </c>
      <c r="S341">
        <v>16</v>
      </c>
      <c r="T341">
        <v>8</v>
      </c>
      <c r="V341" s="111" t="s">
        <v>304</v>
      </c>
    </row>
    <row r="342" spans="1:22" x14ac:dyDescent="0.3">
      <c r="A342" s="17">
        <v>2659</v>
      </c>
      <c r="B342">
        <v>232</v>
      </c>
      <c r="C342" t="s">
        <v>263</v>
      </c>
      <c r="D342">
        <v>31</v>
      </c>
      <c r="E342" t="s">
        <v>27</v>
      </c>
      <c r="G342" t="s">
        <v>260</v>
      </c>
      <c r="I342" t="s">
        <v>258</v>
      </c>
      <c r="J342">
        <v>1</v>
      </c>
      <c r="K342" t="s">
        <v>300</v>
      </c>
      <c r="L342" t="s">
        <v>258</v>
      </c>
      <c r="M342" t="s">
        <v>333</v>
      </c>
      <c r="N342" t="s">
        <v>258</v>
      </c>
      <c r="O342" t="s">
        <v>670</v>
      </c>
      <c r="P342" t="s">
        <v>303</v>
      </c>
      <c r="Q342" t="s">
        <v>303</v>
      </c>
      <c r="S342">
        <v>51</v>
      </c>
      <c r="T342">
        <v>8</v>
      </c>
      <c r="V342" s="111" t="s">
        <v>304</v>
      </c>
    </row>
    <row r="343" spans="1:22" x14ac:dyDescent="0.3">
      <c r="A343" s="17">
        <v>2660</v>
      </c>
      <c r="B343">
        <v>208</v>
      </c>
      <c r="C343" t="s">
        <v>177</v>
      </c>
      <c r="D343">
        <v>5</v>
      </c>
      <c r="E343" t="s">
        <v>35</v>
      </c>
      <c r="G343" t="s">
        <v>260</v>
      </c>
      <c r="I343" t="s">
        <v>258</v>
      </c>
      <c r="J343">
        <v>1</v>
      </c>
      <c r="K343" t="s">
        <v>300</v>
      </c>
      <c r="L343" t="s">
        <v>258</v>
      </c>
      <c r="M343" t="s">
        <v>398</v>
      </c>
      <c r="N343" t="s">
        <v>258</v>
      </c>
      <c r="O343" t="s">
        <v>671</v>
      </c>
      <c r="P343" t="s">
        <v>303</v>
      </c>
      <c r="Q343" t="s">
        <v>303</v>
      </c>
      <c r="S343">
        <v>33</v>
      </c>
      <c r="T343">
        <v>13</v>
      </c>
      <c r="V343" s="111" t="s">
        <v>304</v>
      </c>
    </row>
    <row r="344" spans="1:22" x14ac:dyDescent="0.3">
      <c r="A344" s="17">
        <v>2662</v>
      </c>
      <c r="B344">
        <v>224</v>
      </c>
      <c r="C344" t="s">
        <v>357</v>
      </c>
      <c r="D344">
        <v>2</v>
      </c>
      <c r="E344" t="s">
        <v>29</v>
      </c>
      <c r="G344" t="s">
        <v>260</v>
      </c>
      <c r="I344" t="s">
        <v>258</v>
      </c>
      <c r="J344">
        <v>1</v>
      </c>
      <c r="K344" t="s">
        <v>300</v>
      </c>
      <c r="L344" t="s">
        <v>258</v>
      </c>
      <c r="M344" t="s">
        <v>358</v>
      </c>
      <c r="N344" t="s">
        <v>258</v>
      </c>
      <c r="O344" t="s">
        <v>672</v>
      </c>
      <c r="P344" t="s">
        <v>303</v>
      </c>
      <c r="Q344" t="s">
        <v>303</v>
      </c>
      <c r="S344">
        <v>79</v>
      </c>
      <c r="T344">
        <v>10</v>
      </c>
      <c r="V344" s="111" t="s">
        <v>304</v>
      </c>
    </row>
    <row r="345" spans="1:22" x14ac:dyDescent="0.3">
      <c r="A345" s="17">
        <v>2665</v>
      </c>
      <c r="B345">
        <v>217</v>
      </c>
      <c r="C345" t="s">
        <v>132</v>
      </c>
      <c r="D345">
        <v>2</v>
      </c>
      <c r="E345" t="s">
        <v>29</v>
      </c>
      <c r="G345" t="s">
        <v>260</v>
      </c>
      <c r="I345" t="s">
        <v>258</v>
      </c>
      <c r="J345">
        <v>1</v>
      </c>
      <c r="K345" t="s">
        <v>300</v>
      </c>
      <c r="L345" t="s">
        <v>258</v>
      </c>
      <c r="M345" t="s">
        <v>360</v>
      </c>
      <c r="N345" t="s">
        <v>258</v>
      </c>
      <c r="O345" t="s">
        <v>673</v>
      </c>
      <c r="P345" t="s">
        <v>303</v>
      </c>
      <c r="Q345" t="s">
        <v>303</v>
      </c>
      <c r="S345">
        <v>76</v>
      </c>
      <c r="T345">
        <v>10</v>
      </c>
      <c r="V345" s="111" t="s">
        <v>304</v>
      </c>
    </row>
    <row r="346" spans="1:22" x14ac:dyDescent="0.3">
      <c r="A346" s="17">
        <v>2669</v>
      </c>
      <c r="B346">
        <v>224</v>
      </c>
      <c r="C346" t="s">
        <v>357</v>
      </c>
      <c r="D346">
        <v>2</v>
      </c>
      <c r="E346" t="s">
        <v>29</v>
      </c>
      <c r="G346" t="s">
        <v>260</v>
      </c>
      <c r="I346" t="s">
        <v>258</v>
      </c>
      <c r="J346">
        <v>1</v>
      </c>
      <c r="K346" t="s">
        <v>300</v>
      </c>
      <c r="L346" t="s">
        <v>258</v>
      </c>
      <c r="M346" t="s">
        <v>358</v>
      </c>
      <c r="N346" t="s">
        <v>258</v>
      </c>
      <c r="O346" t="s">
        <v>674</v>
      </c>
      <c r="P346" t="s">
        <v>303</v>
      </c>
      <c r="Q346" t="s">
        <v>303</v>
      </c>
      <c r="S346">
        <v>79</v>
      </c>
      <c r="T346">
        <v>10</v>
      </c>
      <c r="V346" s="111" t="s">
        <v>304</v>
      </c>
    </row>
    <row r="347" spans="1:22" x14ac:dyDescent="0.3">
      <c r="A347" s="17">
        <v>2670</v>
      </c>
      <c r="B347">
        <v>201</v>
      </c>
      <c r="C347" t="s">
        <v>105</v>
      </c>
      <c r="D347">
        <v>5</v>
      </c>
      <c r="E347" t="s">
        <v>35</v>
      </c>
      <c r="G347" t="s">
        <v>260</v>
      </c>
      <c r="I347" t="s">
        <v>258</v>
      </c>
      <c r="J347">
        <v>1</v>
      </c>
      <c r="K347" t="s">
        <v>300</v>
      </c>
      <c r="L347" t="s">
        <v>258</v>
      </c>
      <c r="M347" t="s">
        <v>337</v>
      </c>
      <c r="N347" t="s">
        <v>258</v>
      </c>
      <c r="O347" t="s">
        <v>675</v>
      </c>
      <c r="P347" t="s">
        <v>303</v>
      </c>
      <c r="Q347" t="s">
        <v>303</v>
      </c>
      <c r="S347">
        <v>25</v>
      </c>
      <c r="T347">
        <v>13</v>
      </c>
      <c r="V347" s="111" t="s">
        <v>304</v>
      </c>
    </row>
    <row r="348" spans="1:22" x14ac:dyDescent="0.3">
      <c r="A348" s="17">
        <v>2672</v>
      </c>
      <c r="B348">
        <v>201</v>
      </c>
      <c r="C348" t="s">
        <v>105</v>
      </c>
      <c r="D348">
        <v>5</v>
      </c>
      <c r="E348" t="s">
        <v>35</v>
      </c>
      <c r="G348" t="s">
        <v>260</v>
      </c>
      <c r="I348" t="s">
        <v>258</v>
      </c>
      <c r="J348">
        <v>1</v>
      </c>
      <c r="K348" t="s">
        <v>300</v>
      </c>
      <c r="L348" t="s">
        <v>258</v>
      </c>
      <c r="M348" t="s">
        <v>337</v>
      </c>
      <c r="N348" t="s">
        <v>258</v>
      </c>
      <c r="O348" t="s">
        <v>676</v>
      </c>
      <c r="P348" t="s">
        <v>303</v>
      </c>
      <c r="Q348" t="s">
        <v>303</v>
      </c>
      <c r="S348">
        <v>25</v>
      </c>
      <c r="T348">
        <v>13</v>
      </c>
      <c r="V348" s="111" t="s">
        <v>304</v>
      </c>
    </row>
    <row r="349" spans="1:22" x14ac:dyDescent="0.3">
      <c r="A349" s="17">
        <v>2676</v>
      </c>
      <c r="B349">
        <v>199</v>
      </c>
      <c r="C349" t="s">
        <v>368</v>
      </c>
      <c r="D349">
        <v>5</v>
      </c>
      <c r="E349" t="s">
        <v>35</v>
      </c>
      <c r="G349" t="s">
        <v>260</v>
      </c>
      <c r="I349" t="s">
        <v>258</v>
      </c>
      <c r="J349">
        <v>1</v>
      </c>
      <c r="K349" t="s">
        <v>300</v>
      </c>
      <c r="L349" t="s">
        <v>258</v>
      </c>
      <c r="M349" t="s">
        <v>369</v>
      </c>
      <c r="N349" t="s">
        <v>258</v>
      </c>
      <c r="O349" t="s">
        <v>677</v>
      </c>
      <c r="P349" t="s">
        <v>303</v>
      </c>
      <c r="Q349" t="s">
        <v>303</v>
      </c>
      <c r="S349">
        <v>23</v>
      </c>
      <c r="T349">
        <v>13</v>
      </c>
      <c r="V349" s="111" t="s">
        <v>304</v>
      </c>
    </row>
    <row r="350" spans="1:22" x14ac:dyDescent="0.3">
      <c r="A350" s="17">
        <v>2678</v>
      </c>
      <c r="B350">
        <v>232</v>
      </c>
      <c r="C350" t="s">
        <v>263</v>
      </c>
      <c r="D350">
        <v>31</v>
      </c>
      <c r="E350" t="s">
        <v>27</v>
      </c>
      <c r="G350" t="s">
        <v>260</v>
      </c>
      <c r="I350" t="s">
        <v>258</v>
      </c>
      <c r="J350">
        <v>1</v>
      </c>
      <c r="K350" t="s">
        <v>300</v>
      </c>
      <c r="L350" t="s">
        <v>258</v>
      </c>
      <c r="M350" t="s">
        <v>333</v>
      </c>
      <c r="N350" t="s">
        <v>258</v>
      </c>
      <c r="O350" t="s">
        <v>678</v>
      </c>
      <c r="P350" t="s">
        <v>303</v>
      </c>
      <c r="Q350" t="s">
        <v>303</v>
      </c>
      <c r="S350">
        <v>51</v>
      </c>
      <c r="T350">
        <v>8</v>
      </c>
      <c r="V350" s="111" t="s">
        <v>304</v>
      </c>
    </row>
    <row r="351" spans="1:22" x14ac:dyDescent="0.3">
      <c r="A351" s="17">
        <v>2683</v>
      </c>
      <c r="B351">
        <v>209</v>
      </c>
      <c r="C351" t="s">
        <v>195</v>
      </c>
      <c r="D351">
        <v>5</v>
      </c>
      <c r="E351" t="s">
        <v>35</v>
      </c>
      <c r="G351" t="s">
        <v>260</v>
      </c>
      <c r="I351" t="s">
        <v>258</v>
      </c>
      <c r="J351">
        <v>1</v>
      </c>
      <c r="K351" t="s">
        <v>300</v>
      </c>
      <c r="L351" t="s">
        <v>258</v>
      </c>
      <c r="M351" t="s">
        <v>472</v>
      </c>
      <c r="N351" t="s">
        <v>258</v>
      </c>
      <c r="O351" t="s">
        <v>679</v>
      </c>
      <c r="P351" t="s">
        <v>303</v>
      </c>
      <c r="Q351" t="s">
        <v>303</v>
      </c>
      <c r="S351">
        <v>34</v>
      </c>
      <c r="T351">
        <v>13</v>
      </c>
      <c r="V351" s="111" t="s">
        <v>304</v>
      </c>
    </row>
    <row r="352" spans="1:22" x14ac:dyDescent="0.3">
      <c r="A352" s="17">
        <v>2684</v>
      </c>
      <c r="B352">
        <v>209</v>
      </c>
      <c r="C352" t="s">
        <v>195</v>
      </c>
      <c r="D352">
        <v>5</v>
      </c>
      <c r="E352" t="s">
        <v>35</v>
      </c>
      <c r="G352" t="s">
        <v>260</v>
      </c>
      <c r="I352" t="s">
        <v>258</v>
      </c>
      <c r="J352">
        <v>1</v>
      </c>
      <c r="K352" t="s">
        <v>300</v>
      </c>
      <c r="L352" t="s">
        <v>258</v>
      </c>
      <c r="M352" t="s">
        <v>472</v>
      </c>
      <c r="N352" t="s">
        <v>258</v>
      </c>
      <c r="O352" t="s">
        <v>680</v>
      </c>
      <c r="P352" t="s">
        <v>303</v>
      </c>
      <c r="Q352" t="s">
        <v>303</v>
      </c>
      <c r="S352">
        <v>34</v>
      </c>
      <c r="T352">
        <v>13</v>
      </c>
      <c r="V352" s="111" t="s">
        <v>304</v>
      </c>
    </row>
    <row r="353" spans="1:22" x14ac:dyDescent="0.3">
      <c r="A353" s="17">
        <v>2690</v>
      </c>
      <c r="B353">
        <v>224</v>
      </c>
      <c r="C353" t="s">
        <v>357</v>
      </c>
      <c r="D353">
        <v>2</v>
      </c>
      <c r="E353" t="s">
        <v>29</v>
      </c>
      <c r="G353" t="s">
        <v>260</v>
      </c>
      <c r="I353" t="s">
        <v>258</v>
      </c>
      <c r="J353">
        <v>1</v>
      </c>
      <c r="K353" t="s">
        <v>300</v>
      </c>
      <c r="L353" t="s">
        <v>258</v>
      </c>
      <c r="M353" t="s">
        <v>358</v>
      </c>
      <c r="N353" t="s">
        <v>258</v>
      </c>
      <c r="O353" t="s">
        <v>681</v>
      </c>
      <c r="P353" t="s">
        <v>303</v>
      </c>
      <c r="Q353" t="s">
        <v>303</v>
      </c>
      <c r="S353">
        <v>79</v>
      </c>
      <c r="T353">
        <v>10</v>
      </c>
      <c r="V353" s="111" t="s">
        <v>304</v>
      </c>
    </row>
    <row r="354" spans="1:22" x14ac:dyDescent="0.3">
      <c r="A354" s="17">
        <v>2691</v>
      </c>
      <c r="B354">
        <v>216</v>
      </c>
      <c r="C354" t="s">
        <v>126</v>
      </c>
      <c r="D354">
        <v>2</v>
      </c>
      <c r="E354" t="s">
        <v>29</v>
      </c>
      <c r="G354" t="s">
        <v>260</v>
      </c>
      <c r="I354" t="s">
        <v>258</v>
      </c>
      <c r="J354">
        <v>1</v>
      </c>
      <c r="K354" t="s">
        <v>300</v>
      </c>
      <c r="L354" t="s">
        <v>258</v>
      </c>
      <c r="M354" t="s">
        <v>340</v>
      </c>
      <c r="N354" t="s">
        <v>258</v>
      </c>
      <c r="O354" t="s">
        <v>682</v>
      </c>
      <c r="P354" t="s">
        <v>303</v>
      </c>
      <c r="Q354" t="s">
        <v>303</v>
      </c>
      <c r="S354">
        <v>75</v>
      </c>
      <c r="T354">
        <v>10</v>
      </c>
      <c r="V354" s="111" t="s">
        <v>304</v>
      </c>
    </row>
    <row r="355" spans="1:22" x14ac:dyDescent="0.3">
      <c r="A355" s="17">
        <v>2694</v>
      </c>
      <c r="B355">
        <v>224</v>
      </c>
      <c r="C355" t="s">
        <v>357</v>
      </c>
      <c r="D355">
        <v>2</v>
      </c>
      <c r="E355" t="s">
        <v>29</v>
      </c>
      <c r="G355" t="s">
        <v>260</v>
      </c>
      <c r="I355" t="s">
        <v>258</v>
      </c>
      <c r="J355">
        <v>1</v>
      </c>
      <c r="K355" t="s">
        <v>300</v>
      </c>
      <c r="L355" t="s">
        <v>258</v>
      </c>
      <c r="M355" t="s">
        <v>358</v>
      </c>
      <c r="N355" t="s">
        <v>258</v>
      </c>
      <c r="O355" t="s">
        <v>683</v>
      </c>
      <c r="P355" t="s">
        <v>303</v>
      </c>
      <c r="Q355" t="s">
        <v>303</v>
      </c>
      <c r="S355">
        <v>79</v>
      </c>
      <c r="T355">
        <v>10</v>
      </c>
      <c r="V355" s="111" t="s">
        <v>304</v>
      </c>
    </row>
    <row r="356" spans="1:22" x14ac:dyDescent="0.3">
      <c r="A356" s="17">
        <v>2695</v>
      </c>
      <c r="B356">
        <v>259</v>
      </c>
      <c r="C356" t="s">
        <v>124</v>
      </c>
      <c r="D356">
        <v>45</v>
      </c>
      <c r="E356" t="s">
        <v>28</v>
      </c>
      <c r="G356" t="s">
        <v>260</v>
      </c>
      <c r="I356" t="s">
        <v>258</v>
      </c>
      <c r="J356">
        <v>1</v>
      </c>
      <c r="K356" t="s">
        <v>300</v>
      </c>
      <c r="L356" t="s">
        <v>258</v>
      </c>
      <c r="M356" t="s">
        <v>430</v>
      </c>
      <c r="N356" t="s">
        <v>258</v>
      </c>
      <c r="O356" t="s">
        <v>684</v>
      </c>
      <c r="P356" t="s">
        <v>303</v>
      </c>
      <c r="Q356" t="s">
        <v>303</v>
      </c>
      <c r="S356">
        <v>70</v>
      </c>
      <c r="T356">
        <v>9</v>
      </c>
      <c r="V356" s="111" t="s">
        <v>304</v>
      </c>
    </row>
    <row r="357" spans="1:22" x14ac:dyDescent="0.3">
      <c r="A357" s="17">
        <v>2697</v>
      </c>
      <c r="B357">
        <v>231</v>
      </c>
      <c r="C357" t="s">
        <v>305</v>
      </c>
      <c r="D357">
        <v>31</v>
      </c>
      <c r="E357" t="s">
        <v>27</v>
      </c>
      <c r="G357" t="s">
        <v>260</v>
      </c>
      <c r="I357" t="s">
        <v>258</v>
      </c>
      <c r="J357">
        <v>1</v>
      </c>
      <c r="K357" t="s">
        <v>300</v>
      </c>
      <c r="L357" t="s">
        <v>258</v>
      </c>
      <c r="M357" t="s">
        <v>306</v>
      </c>
      <c r="N357" t="s">
        <v>258</v>
      </c>
      <c r="O357" t="s">
        <v>685</v>
      </c>
      <c r="P357" t="s">
        <v>303</v>
      </c>
      <c r="Q357" t="s">
        <v>303</v>
      </c>
      <c r="S357">
        <v>49</v>
      </c>
      <c r="T357">
        <v>8</v>
      </c>
      <c r="V357" s="111" t="s">
        <v>304</v>
      </c>
    </row>
    <row r="358" spans="1:22" x14ac:dyDescent="0.3">
      <c r="A358" s="17">
        <v>2698</v>
      </c>
      <c r="B358">
        <v>231</v>
      </c>
      <c r="C358" t="s">
        <v>305</v>
      </c>
      <c r="D358">
        <v>31</v>
      </c>
      <c r="E358" t="s">
        <v>27</v>
      </c>
      <c r="G358" t="s">
        <v>260</v>
      </c>
      <c r="I358" t="s">
        <v>258</v>
      </c>
      <c r="J358">
        <v>1</v>
      </c>
      <c r="K358" t="s">
        <v>300</v>
      </c>
      <c r="L358" t="s">
        <v>258</v>
      </c>
      <c r="M358" t="s">
        <v>306</v>
      </c>
      <c r="N358" t="s">
        <v>258</v>
      </c>
      <c r="O358" t="s">
        <v>686</v>
      </c>
      <c r="P358" t="s">
        <v>303</v>
      </c>
      <c r="Q358" t="s">
        <v>303</v>
      </c>
      <c r="S358">
        <v>49</v>
      </c>
      <c r="T358">
        <v>8</v>
      </c>
      <c r="V358" s="111" t="s">
        <v>304</v>
      </c>
    </row>
    <row r="359" spans="1:22" x14ac:dyDescent="0.3">
      <c r="A359" s="17">
        <v>2703</v>
      </c>
      <c r="B359">
        <v>200</v>
      </c>
      <c r="C359" t="s">
        <v>106</v>
      </c>
      <c r="D359">
        <v>5</v>
      </c>
      <c r="E359" t="s">
        <v>35</v>
      </c>
      <c r="G359" t="s">
        <v>260</v>
      </c>
      <c r="I359" t="s">
        <v>258</v>
      </c>
      <c r="J359">
        <v>1</v>
      </c>
      <c r="K359" t="s">
        <v>300</v>
      </c>
      <c r="L359" t="s">
        <v>258</v>
      </c>
      <c r="M359" t="s">
        <v>533</v>
      </c>
      <c r="N359" t="s">
        <v>258</v>
      </c>
      <c r="O359" t="s">
        <v>687</v>
      </c>
      <c r="P359" t="s">
        <v>303</v>
      </c>
      <c r="Q359" t="s">
        <v>303</v>
      </c>
      <c r="S359">
        <v>24</v>
      </c>
      <c r="T359">
        <v>13</v>
      </c>
      <c r="V359" s="111" t="s">
        <v>304</v>
      </c>
    </row>
    <row r="360" spans="1:22" x14ac:dyDescent="0.3">
      <c r="A360" s="17">
        <v>2706</v>
      </c>
      <c r="B360">
        <v>202</v>
      </c>
      <c r="C360" t="s">
        <v>122</v>
      </c>
      <c r="D360">
        <v>5</v>
      </c>
      <c r="E360" t="s">
        <v>35</v>
      </c>
      <c r="G360" t="s">
        <v>260</v>
      </c>
      <c r="I360" t="s">
        <v>258</v>
      </c>
      <c r="J360">
        <v>1</v>
      </c>
      <c r="K360" t="s">
        <v>300</v>
      </c>
      <c r="L360" t="s">
        <v>258</v>
      </c>
      <c r="M360" t="s">
        <v>462</v>
      </c>
      <c r="N360" t="s">
        <v>258</v>
      </c>
      <c r="O360" t="s">
        <v>688</v>
      </c>
      <c r="P360" t="s">
        <v>303</v>
      </c>
      <c r="Q360" t="s">
        <v>303</v>
      </c>
      <c r="S360">
        <v>26</v>
      </c>
      <c r="T360">
        <v>13</v>
      </c>
      <c r="V360" s="111" t="s">
        <v>304</v>
      </c>
    </row>
    <row r="361" spans="1:22" x14ac:dyDescent="0.3">
      <c r="A361" s="17">
        <v>2715</v>
      </c>
      <c r="B361">
        <v>223</v>
      </c>
      <c r="C361" t="s">
        <v>107</v>
      </c>
      <c r="D361">
        <v>2</v>
      </c>
      <c r="E361" t="s">
        <v>29</v>
      </c>
      <c r="G361" t="s">
        <v>260</v>
      </c>
      <c r="I361" t="s">
        <v>258</v>
      </c>
      <c r="J361">
        <v>1</v>
      </c>
      <c r="K361" t="s">
        <v>300</v>
      </c>
      <c r="L361" t="s">
        <v>258</v>
      </c>
      <c r="M361" t="s">
        <v>320</v>
      </c>
      <c r="N361" t="s">
        <v>258</v>
      </c>
      <c r="O361" t="s">
        <v>689</v>
      </c>
      <c r="P361" t="s">
        <v>303</v>
      </c>
      <c r="Q361" t="s">
        <v>303</v>
      </c>
      <c r="S361">
        <v>78</v>
      </c>
      <c r="T361">
        <v>10</v>
      </c>
      <c r="V361" s="111" t="s">
        <v>304</v>
      </c>
    </row>
    <row r="362" spans="1:22" x14ac:dyDescent="0.3">
      <c r="A362" s="17">
        <v>2716</v>
      </c>
      <c r="B362">
        <v>207</v>
      </c>
      <c r="C362" t="s">
        <v>183</v>
      </c>
      <c r="D362">
        <v>5</v>
      </c>
      <c r="E362" t="s">
        <v>35</v>
      </c>
      <c r="G362" t="s">
        <v>260</v>
      </c>
      <c r="I362" t="s">
        <v>258</v>
      </c>
      <c r="J362">
        <v>1</v>
      </c>
      <c r="K362" t="s">
        <v>300</v>
      </c>
      <c r="L362" t="s">
        <v>258</v>
      </c>
      <c r="M362" t="s">
        <v>491</v>
      </c>
      <c r="N362" t="s">
        <v>258</v>
      </c>
      <c r="O362" t="s">
        <v>690</v>
      </c>
      <c r="P362" t="s">
        <v>303</v>
      </c>
      <c r="Q362" t="s">
        <v>303</v>
      </c>
      <c r="S362">
        <v>32</v>
      </c>
      <c r="T362">
        <v>13</v>
      </c>
      <c r="V362" s="111" t="s">
        <v>304</v>
      </c>
    </row>
    <row r="363" spans="1:22" x14ac:dyDescent="0.3">
      <c r="A363" s="17">
        <v>2719</v>
      </c>
      <c r="B363">
        <v>217</v>
      </c>
      <c r="C363" t="s">
        <v>132</v>
      </c>
      <c r="D363">
        <v>2</v>
      </c>
      <c r="E363" t="s">
        <v>29</v>
      </c>
      <c r="G363" t="s">
        <v>260</v>
      </c>
      <c r="I363" t="s">
        <v>258</v>
      </c>
      <c r="J363">
        <v>1</v>
      </c>
      <c r="K363" t="s">
        <v>300</v>
      </c>
      <c r="L363" t="s">
        <v>258</v>
      </c>
      <c r="M363" t="s">
        <v>360</v>
      </c>
      <c r="N363" t="s">
        <v>258</v>
      </c>
      <c r="O363" t="s">
        <v>691</v>
      </c>
      <c r="P363" t="s">
        <v>303</v>
      </c>
      <c r="Q363" t="s">
        <v>303</v>
      </c>
      <c r="S363">
        <v>76</v>
      </c>
      <c r="T363">
        <v>10</v>
      </c>
      <c r="V363" s="111" t="s">
        <v>304</v>
      </c>
    </row>
    <row r="364" spans="1:22" x14ac:dyDescent="0.3">
      <c r="A364" s="17">
        <v>2723</v>
      </c>
      <c r="B364">
        <v>173</v>
      </c>
      <c r="C364" t="s">
        <v>115</v>
      </c>
      <c r="D364">
        <v>16</v>
      </c>
      <c r="E364" t="s">
        <v>50</v>
      </c>
      <c r="G364" t="s">
        <v>260</v>
      </c>
      <c r="I364" t="s">
        <v>258</v>
      </c>
      <c r="J364">
        <v>1</v>
      </c>
      <c r="K364" t="s">
        <v>300</v>
      </c>
      <c r="L364" t="s">
        <v>258</v>
      </c>
      <c r="M364" t="s">
        <v>322</v>
      </c>
      <c r="N364" t="s">
        <v>258</v>
      </c>
      <c r="O364" t="s">
        <v>1031</v>
      </c>
      <c r="P364" t="s">
        <v>303</v>
      </c>
      <c r="Q364" t="s">
        <v>303</v>
      </c>
      <c r="S364">
        <v>7</v>
      </c>
      <c r="T364">
        <v>20</v>
      </c>
      <c r="V364" s="111" t="s">
        <v>304</v>
      </c>
    </row>
    <row r="365" spans="1:22" x14ac:dyDescent="0.3">
      <c r="A365" s="17">
        <v>2727</v>
      </c>
      <c r="B365">
        <v>208</v>
      </c>
      <c r="C365" t="s">
        <v>177</v>
      </c>
      <c r="D365">
        <v>5</v>
      </c>
      <c r="E365" t="s">
        <v>35</v>
      </c>
      <c r="G365" t="s">
        <v>260</v>
      </c>
      <c r="I365" t="s">
        <v>258</v>
      </c>
      <c r="J365">
        <v>1</v>
      </c>
      <c r="K365" t="s">
        <v>300</v>
      </c>
      <c r="L365" t="s">
        <v>258</v>
      </c>
      <c r="M365" t="s">
        <v>398</v>
      </c>
      <c r="N365" t="s">
        <v>258</v>
      </c>
      <c r="O365" t="s">
        <v>692</v>
      </c>
      <c r="P365" t="s">
        <v>303</v>
      </c>
      <c r="Q365" t="s">
        <v>303</v>
      </c>
      <c r="S365">
        <v>33</v>
      </c>
      <c r="T365">
        <v>13</v>
      </c>
      <c r="V365" s="111" t="s">
        <v>304</v>
      </c>
    </row>
    <row r="366" spans="1:22" x14ac:dyDescent="0.3">
      <c r="A366" s="17">
        <v>2735</v>
      </c>
      <c r="B366">
        <v>211</v>
      </c>
      <c r="C366" t="s">
        <v>125</v>
      </c>
      <c r="D366">
        <v>5</v>
      </c>
      <c r="E366" t="s">
        <v>35</v>
      </c>
      <c r="G366" t="s">
        <v>260</v>
      </c>
      <c r="I366" t="s">
        <v>258</v>
      </c>
      <c r="J366">
        <v>1</v>
      </c>
      <c r="K366" t="s">
        <v>300</v>
      </c>
      <c r="L366" t="s">
        <v>258</v>
      </c>
      <c r="M366" t="s">
        <v>693</v>
      </c>
      <c r="N366" t="s">
        <v>258</v>
      </c>
      <c r="O366" t="s">
        <v>694</v>
      </c>
      <c r="P366" t="s">
        <v>303</v>
      </c>
      <c r="Q366" t="s">
        <v>303</v>
      </c>
      <c r="S366">
        <v>178</v>
      </c>
      <c r="T366">
        <v>13</v>
      </c>
      <c r="V366" s="111" t="s">
        <v>304</v>
      </c>
    </row>
    <row r="367" spans="1:22" x14ac:dyDescent="0.3">
      <c r="A367" s="17">
        <v>2736</v>
      </c>
      <c r="B367">
        <v>201</v>
      </c>
      <c r="C367" t="s">
        <v>105</v>
      </c>
      <c r="D367">
        <v>5</v>
      </c>
      <c r="E367" t="s">
        <v>35</v>
      </c>
      <c r="G367" t="s">
        <v>260</v>
      </c>
      <c r="I367" t="s">
        <v>258</v>
      </c>
      <c r="J367">
        <v>1</v>
      </c>
      <c r="K367" t="s">
        <v>300</v>
      </c>
      <c r="L367" t="s">
        <v>258</v>
      </c>
      <c r="M367" t="s">
        <v>337</v>
      </c>
      <c r="N367" t="s">
        <v>258</v>
      </c>
      <c r="O367" t="s">
        <v>695</v>
      </c>
      <c r="P367" t="s">
        <v>303</v>
      </c>
      <c r="Q367" t="s">
        <v>303</v>
      </c>
      <c r="S367">
        <v>25</v>
      </c>
      <c r="T367">
        <v>13</v>
      </c>
      <c r="V367" s="111" t="s">
        <v>304</v>
      </c>
    </row>
    <row r="368" spans="1:22" x14ac:dyDescent="0.3">
      <c r="A368" s="17">
        <v>2737</v>
      </c>
      <c r="B368">
        <v>218</v>
      </c>
      <c r="C368" t="s">
        <v>200</v>
      </c>
      <c r="D368">
        <v>2</v>
      </c>
      <c r="E368" t="s">
        <v>29</v>
      </c>
      <c r="G368" t="s">
        <v>260</v>
      </c>
      <c r="I368" t="s">
        <v>258</v>
      </c>
      <c r="J368">
        <v>1</v>
      </c>
      <c r="K368" t="s">
        <v>300</v>
      </c>
      <c r="L368" t="s">
        <v>258</v>
      </c>
      <c r="M368" t="s">
        <v>362</v>
      </c>
      <c r="N368" t="s">
        <v>258</v>
      </c>
      <c r="O368" t="s">
        <v>696</v>
      </c>
      <c r="P368" t="s">
        <v>303</v>
      </c>
      <c r="Q368" t="s">
        <v>303</v>
      </c>
      <c r="S368">
        <v>77</v>
      </c>
      <c r="T368">
        <v>10</v>
      </c>
      <c r="V368" s="111" t="s">
        <v>304</v>
      </c>
    </row>
    <row r="369" spans="1:22" x14ac:dyDescent="0.3">
      <c r="A369" s="17">
        <v>2740</v>
      </c>
      <c r="B369">
        <v>231</v>
      </c>
      <c r="C369" t="s">
        <v>305</v>
      </c>
      <c r="D369">
        <v>44</v>
      </c>
      <c r="E369" t="s">
        <v>27</v>
      </c>
      <c r="G369" t="s">
        <v>260</v>
      </c>
      <c r="I369" t="s">
        <v>258</v>
      </c>
      <c r="J369">
        <v>1</v>
      </c>
      <c r="K369" t="s">
        <v>300</v>
      </c>
      <c r="L369" t="s">
        <v>258</v>
      </c>
      <c r="M369" t="s">
        <v>306</v>
      </c>
      <c r="N369" t="s">
        <v>258</v>
      </c>
      <c r="O369" t="s">
        <v>697</v>
      </c>
      <c r="P369" t="s">
        <v>303</v>
      </c>
      <c r="Q369" t="s">
        <v>303</v>
      </c>
      <c r="S369">
        <v>49</v>
      </c>
      <c r="T369">
        <v>8</v>
      </c>
      <c r="V369" s="111" t="s">
        <v>304</v>
      </c>
    </row>
    <row r="370" spans="1:22" x14ac:dyDescent="0.3">
      <c r="A370" s="17">
        <v>2744</v>
      </c>
      <c r="B370">
        <v>229</v>
      </c>
      <c r="C370" t="s">
        <v>102</v>
      </c>
      <c r="D370">
        <v>16</v>
      </c>
      <c r="E370" t="s">
        <v>50</v>
      </c>
      <c r="G370" t="s">
        <v>260</v>
      </c>
      <c r="I370" t="s">
        <v>258</v>
      </c>
      <c r="J370">
        <v>1</v>
      </c>
      <c r="K370" t="s">
        <v>300</v>
      </c>
      <c r="L370" t="s">
        <v>258</v>
      </c>
      <c r="M370" t="s">
        <v>326</v>
      </c>
      <c r="N370" t="s">
        <v>258</v>
      </c>
      <c r="O370" t="s">
        <v>1034</v>
      </c>
      <c r="P370" t="s">
        <v>303</v>
      </c>
      <c r="Q370" t="s">
        <v>303</v>
      </c>
      <c r="S370">
        <v>134</v>
      </c>
      <c r="T370">
        <v>20</v>
      </c>
      <c r="V370" s="111" t="s">
        <v>304</v>
      </c>
    </row>
    <row r="371" spans="1:22" x14ac:dyDescent="0.3">
      <c r="A371" s="17">
        <v>2748</v>
      </c>
      <c r="B371">
        <v>213</v>
      </c>
      <c r="C371" t="s">
        <v>142</v>
      </c>
      <c r="D371">
        <v>16</v>
      </c>
      <c r="E371" t="s">
        <v>50</v>
      </c>
      <c r="G371" t="s">
        <v>260</v>
      </c>
      <c r="I371" t="s">
        <v>258</v>
      </c>
      <c r="J371">
        <v>1</v>
      </c>
      <c r="K371" t="s">
        <v>300</v>
      </c>
      <c r="L371" t="s">
        <v>258</v>
      </c>
      <c r="M371" t="s">
        <v>301</v>
      </c>
      <c r="N371" t="s">
        <v>258</v>
      </c>
      <c r="O371" t="s">
        <v>1035</v>
      </c>
      <c r="P371" t="s">
        <v>303</v>
      </c>
      <c r="Q371" t="s">
        <v>303</v>
      </c>
      <c r="S371">
        <v>37</v>
      </c>
      <c r="T371">
        <v>20</v>
      </c>
      <c r="V371" s="111" t="s">
        <v>304</v>
      </c>
    </row>
    <row r="372" spans="1:22" x14ac:dyDescent="0.3">
      <c r="A372" s="17">
        <v>2749</v>
      </c>
      <c r="B372">
        <v>199</v>
      </c>
      <c r="C372" t="s">
        <v>368</v>
      </c>
      <c r="D372">
        <v>5</v>
      </c>
      <c r="E372" t="s">
        <v>35</v>
      </c>
      <c r="G372" t="s">
        <v>260</v>
      </c>
      <c r="I372" t="s">
        <v>258</v>
      </c>
      <c r="J372">
        <v>1</v>
      </c>
      <c r="K372" t="s">
        <v>300</v>
      </c>
      <c r="L372" t="s">
        <v>258</v>
      </c>
      <c r="M372" t="s">
        <v>369</v>
      </c>
      <c r="N372" t="s">
        <v>258</v>
      </c>
      <c r="O372" t="s">
        <v>698</v>
      </c>
      <c r="P372" t="s">
        <v>303</v>
      </c>
      <c r="Q372" t="s">
        <v>303</v>
      </c>
      <c r="S372">
        <v>23</v>
      </c>
      <c r="T372">
        <v>13</v>
      </c>
      <c r="V372" s="111" t="s">
        <v>304</v>
      </c>
    </row>
    <row r="373" spans="1:22" x14ac:dyDescent="0.3">
      <c r="A373" s="17">
        <v>2750</v>
      </c>
      <c r="B373">
        <v>231</v>
      </c>
      <c r="C373" t="s">
        <v>305</v>
      </c>
      <c r="D373">
        <v>44</v>
      </c>
      <c r="E373" t="s">
        <v>27</v>
      </c>
      <c r="G373" t="s">
        <v>260</v>
      </c>
      <c r="I373" t="s">
        <v>258</v>
      </c>
      <c r="J373">
        <v>1</v>
      </c>
      <c r="K373" t="s">
        <v>300</v>
      </c>
      <c r="L373" t="s">
        <v>258</v>
      </c>
      <c r="M373" t="s">
        <v>306</v>
      </c>
      <c r="N373" t="s">
        <v>258</v>
      </c>
      <c r="O373" t="s">
        <v>699</v>
      </c>
      <c r="P373" t="s">
        <v>303</v>
      </c>
      <c r="Q373" t="s">
        <v>303</v>
      </c>
      <c r="S373">
        <v>49</v>
      </c>
      <c r="T373">
        <v>8</v>
      </c>
      <c r="V373" s="111" t="s">
        <v>304</v>
      </c>
    </row>
    <row r="374" spans="1:22" x14ac:dyDescent="0.3">
      <c r="A374" s="17">
        <v>2751</v>
      </c>
      <c r="B374">
        <v>232</v>
      </c>
      <c r="C374" t="s">
        <v>263</v>
      </c>
      <c r="D374">
        <v>44</v>
      </c>
      <c r="E374" t="s">
        <v>27</v>
      </c>
      <c r="G374" t="s">
        <v>260</v>
      </c>
      <c r="I374" t="s">
        <v>258</v>
      </c>
      <c r="J374">
        <v>1</v>
      </c>
      <c r="K374" t="s">
        <v>300</v>
      </c>
      <c r="L374" t="s">
        <v>258</v>
      </c>
      <c r="M374" t="s">
        <v>333</v>
      </c>
      <c r="N374" t="s">
        <v>258</v>
      </c>
      <c r="O374" t="s">
        <v>700</v>
      </c>
      <c r="P374" t="s">
        <v>303</v>
      </c>
      <c r="Q374" t="s">
        <v>303</v>
      </c>
      <c r="S374">
        <v>51</v>
      </c>
      <c r="T374">
        <v>8</v>
      </c>
      <c r="V374" s="111" t="s">
        <v>304</v>
      </c>
    </row>
    <row r="375" spans="1:22" x14ac:dyDescent="0.3">
      <c r="A375" s="17">
        <v>2752</v>
      </c>
      <c r="B375">
        <v>233</v>
      </c>
      <c r="C375" t="s">
        <v>274</v>
      </c>
      <c r="D375">
        <v>44</v>
      </c>
      <c r="E375" t="s">
        <v>27</v>
      </c>
      <c r="G375" t="s">
        <v>260</v>
      </c>
      <c r="I375" t="s">
        <v>258</v>
      </c>
      <c r="J375">
        <v>1</v>
      </c>
      <c r="K375" t="s">
        <v>300</v>
      </c>
      <c r="L375" t="s">
        <v>258</v>
      </c>
      <c r="M375" t="s">
        <v>383</v>
      </c>
      <c r="N375" t="s">
        <v>258</v>
      </c>
      <c r="O375" t="s">
        <v>701</v>
      </c>
      <c r="P375" t="s">
        <v>303</v>
      </c>
      <c r="Q375" t="s">
        <v>303</v>
      </c>
      <c r="S375">
        <v>45</v>
      </c>
      <c r="T375">
        <v>8</v>
      </c>
      <c r="V375" s="111" t="s">
        <v>304</v>
      </c>
    </row>
    <row r="376" spans="1:22" x14ac:dyDescent="0.3">
      <c r="A376" s="17">
        <v>2753</v>
      </c>
      <c r="B376">
        <v>232</v>
      </c>
      <c r="C376" t="s">
        <v>263</v>
      </c>
      <c r="D376">
        <v>44</v>
      </c>
      <c r="E376" t="s">
        <v>27</v>
      </c>
      <c r="G376" t="s">
        <v>260</v>
      </c>
      <c r="I376" t="s">
        <v>258</v>
      </c>
      <c r="J376">
        <v>1</v>
      </c>
      <c r="K376" t="s">
        <v>300</v>
      </c>
      <c r="L376" t="s">
        <v>258</v>
      </c>
      <c r="M376" t="s">
        <v>333</v>
      </c>
      <c r="N376" t="s">
        <v>258</v>
      </c>
      <c r="O376" t="s">
        <v>702</v>
      </c>
      <c r="P376" t="s">
        <v>303</v>
      </c>
      <c r="Q376" t="s">
        <v>303</v>
      </c>
      <c r="S376">
        <v>51</v>
      </c>
      <c r="T376">
        <v>8</v>
      </c>
      <c r="V376" s="111" t="s">
        <v>304</v>
      </c>
    </row>
    <row r="377" spans="1:22" x14ac:dyDescent="0.3">
      <c r="A377" s="17">
        <v>2755</v>
      </c>
      <c r="B377">
        <v>204</v>
      </c>
      <c r="C377" t="s">
        <v>156</v>
      </c>
      <c r="D377">
        <v>5</v>
      </c>
      <c r="E377" t="s">
        <v>35</v>
      </c>
      <c r="G377" t="s">
        <v>260</v>
      </c>
      <c r="I377" t="s">
        <v>258</v>
      </c>
      <c r="J377">
        <v>1</v>
      </c>
      <c r="K377" t="s">
        <v>300</v>
      </c>
      <c r="L377" t="s">
        <v>258</v>
      </c>
      <c r="M377" t="s">
        <v>465</v>
      </c>
      <c r="N377" t="s">
        <v>258</v>
      </c>
      <c r="O377" t="s">
        <v>703</v>
      </c>
      <c r="P377" t="s">
        <v>303</v>
      </c>
      <c r="Q377" t="s">
        <v>303</v>
      </c>
      <c r="S377">
        <v>29</v>
      </c>
      <c r="T377">
        <v>13</v>
      </c>
      <c r="V377" s="111" t="s">
        <v>304</v>
      </c>
    </row>
    <row r="378" spans="1:22" x14ac:dyDescent="0.3">
      <c r="A378" s="17">
        <v>2756</v>
      </c>
      <c r="B378">
        <v>212</v>
      </c>
      <c r="C378" t="s">
        <v>453</v>
      </c>
      <c r="D378">
        <v>5</v>
      </c>
      <c r="E378" t="s">
        <v>35</v>
      </c>
      <c r="G378" t="s">
        <v>260</v>
      </c>
      <c r="I378" t="s">
        <v>258</v>
      </c>
      <c r="J378">
        <v>1</v>
      </c>
      <c r="K378" t="s">
        <v>300</v>
      </c>
      <c r="L378" t="s">
        <v>258</v>
      </c>
      <c r="M378" t="s">
        <v>454</v>
      </c>
      <c r="N378" t="s">
        <v>258</v>
      </c>
      <c r="O378" t="s">
        <v>704</v>
      </c>
      <c r="P378" t="s">
        <v>303</v>
      </c>
      <c r="Q378" t="s">
        <v>303</v>
      </c>
      <c r="S378">
        <v>508</v>
      </c>
      <c r="T378">
        <v>13</v>
      </c>
      <c r="V378" s="111" t="s">
        <v>304</v>
      </c>
    </row>
    <row r="379" spans="1:22" x14ac:dyDescent="0.3">
      <c r="A379" s="17">
        <v>2758</v>
      </c>
      <c r="B379">
        <v>210</v>
      </c>
      <c r="C379" t="s">
        <v>705</v>
      </c>
      <c r="D379">
        <v>5</v>
      </c>
      <c r="E379" t="s">
        <v>35</v>
      </c>
      <c r="G379" t="s">
        <v>260</v>
      </c>
      <c r="I379" t="s">
        <v>258</v>
      </c>
      <c r="J379">
        <v>1</v>
      </c>
      <c r="K379" t="s">
        <v>300</v>
      </c>
      <c r="L379" t="s">
        <v>258</v>
      </c>
      <c r="M379" t="s">
        <v>706</v>
      </c>
      <c r="N379" t="s">
        <v>258</v>
      </c>
      <c r="O379" t="s">
        <v>707</v>
      </c>
      <c r="P379" t="s">
        <v>303</v>
      </c>
      <c r="Q379" t="s">
        <v>303</v>
      </c>
      <c r="S379">
        <v>93</v>
      </c>
      <c r="T379">
        <v>13</v>
      </c>
      <c r="V379" s="111" t="s">
        <v>304</v>
      </c>
    </row>
    <row r="380" spans="1:22" x14ac:dyDescent="0.3">
      <c r="A380" s="17">
        <v>2759</v>
      </c>
      <c r="B380">
        <v>209</v>
      </c>
      <c r="C380" t="s">
        <v>195</v>
      </c>
      <c r="D380">
        <v>5</v>
      </c>
      <c r="E380" t="s">
        <v>35</v>
      </c>
      <c r="G380" t="s">
        <v>260</v>
      </c>
      <c r="I380" t="s">
        <v>258</v>
      </c>
      <c r="J380">
        <v>1</v>
      </c>
      <c r="K380" t="s">
        <v>300</v>
      </c>
      <c r="L380" t="s">
        <v>258</v>
      </c>
      <c r="M380" t="s">
        <v>472</v>
      </c>
      <c r="N380" t="s">
        <v>258</v>
      </c>
      <c r="O380" t="s">
        <v>708</v>
      </c>
      <c r="P380" t="s">
        <v>303</v>
      </c>
      <c r="Q380" t="s">
        <v>303</v>
      </c>
      <c r="S380">
        <v>34</v>
      </c>
      <c r="T380">
        <v>13</v>
      </c>
      <c r="V380" s="111" t="s">
        <v>304</v>
      </c>
    </row>
    <row r="381" spans="1:22" x14ac:dyDescent="0.3">
      <c r="A381" s="17">
        <v>2760</v>
      </c>
      <c r="B381">
        <v>209</v>
      </c>
      <c r="C381" t="s">
        <v>195</v>
      </c>
      <c r="D381">
        <v>5</v>
      </c>
      <c r="E381" t="s">
        <v>35</v>
      </c>
      <c r="G381" t="s">
        <v>260</v>
      </c>
      <c r="I381" t="s">
        <v>258</v>
      </c>
      <c r="J381">
        <v>1</v>
      </c>
      <c r="K381" t="s">
        <v>300</v>
      </c>
      <c r="L381" t="s">
        <v>258</v>
      </c>
      <c r="M381" t="s">
        <v>472</v>
      </c>
      <c r="N381" t="s">
        <v>258</v>
      </c>
      <c r="O381" t="s">
        <v>709</v>
      </c>
      <c r="P381" t="s">
        <v>303</v>
      </c>
      <c r="Q381" t="s">
        <v>303</v>
      </c>
      <c r="S381">
        <v>34</v>
      </c>
      <c r="T381">
        <v>13</v>
      </c>
      <c r="V381" s="111" t="s">
        <v>304</v>
      </c>
    </row>
    <row r="382" spans="1:22" x14ac:dyDescent="0.3">
      <c r="A382" s="17">
        <v>2767</v>
      </c>
      <c r="B382">
        <v>216</v>
      </c>
      <c r="C382" t="s">
        <v>126</v>
      </c>
      <c r="D382">
        <v>2</v>
      </c>
      <c r="E382" t="s">
        <v>29</v>
      </c>
      <c r="G382" t="s">
        <v>260</v>
      </c>
      <c r="I382" t="s">
        <v>258</v>
      </c>
      <c r="J382">
        <v>1</v>
      </c>
      <c r="K382" t="s">
        <v>300</v>
      </c>
      <c r="L382" t="s">
        <v>258</v>
      </c>
      <c r="M382" t="s">
        <v>340</v>
      </c>
      <c r="N382" t="s">
        <v>258</v>
      </c>
      <c r="O382" t="s">
        <v>710</v>
      </c>
      <c r="P382" t="s">
        <v>303</v>
      </c>
      <c r="Q382" t="s">
        <v>303</v>
      </c>
      <c r="S382">
        <v>75</v>
      </c>
      <c r="T382">
        <v>10</v>
      </c>
      <c r="V382" s="111" t="s">
        <v>304</v>
      </c>
    </row>
    <row r="383" spans="1:22" x14ac:dyDescent="0.3">
      <c r="A383" s="17">
        <v>2768</v>
      </c>
      <c r="B383">
        <v>232</v>
      </c>
      <c r="C383" t="s">
        <v>263</v>
      </c>
      <c r="D383">
        <v>31</v>
      </c>
      <c r="E383" t="s">
        <v>27</v>
      </c>
      <c r="G383" t="s">
        <v>260</v>
      </c>
      <c r="I383" t="s">
        <v>258</v>
      </c>
      <c r="J383">
        <v>1</v>
      </c>
      <c r="K383" t="s">
        <v>300</v>
      </c>
      <c r="L383" t="s">
        <v>258</v>
      </c>
      <c r="M383" t="s">
        <v>333</v>
      </c>
      <c r="N383" t="s">
        <v>258</v>
      </c>
      <c r="O383" t="s">
        <v>711</v>
      </c>
      <c r="P383" t="s">
        <v>303</v>
      </c>
      <c r="Q383" t="s">
        <v>303</v>
      </c>
      <c r="S383">
        <v>51</v>
      </c>
      <c r="T383">
        <v>8</v>
      </c>
      <c r="V383" s="111" t="s">
        <v>304</v>
      </c>
    </row>
    <row r="384" spans="1:22" x14ac:dyDescent="0.3">
      <c r="A384" s="17">
        <v>2770</v>
      </c>
      <c r="B384">
        <v>200</v>
      </c>
      <c r="C384" t="s">
        <v>106</v>
      </c>
      <c r="D384">
        <v>5</v>
      </c>
      <c r="E384" t="s">
        <v>35</v>
      </c>
      <c r="G384" t="s">
        <v>260</v>
      </c>
      <c r="I384" t="s">
        <v>258</v>
      </c>
      <c r="J384">
        <v>1</v>
      </c>
      <c r="K384" t="s">
        <v>300</v>
      </c>
      <c r="L384" t="s">
        <v>258</v>
      </c>
      <c r="M384" t="s">
        <v>533</v>
      </c>
      <c r="N384" t="s">
        <v>258</v>
      </c>
      <c r="O384" t="s">
        <v>712</v>
      </c>
      <c r="P384" t="s">
        <v>303</v>
      </c>
      <c r="Q384" t="s">
        <v>303</v>
      </c>
      <c r="S384">
        <v>24</v>
      </c>
      <c r="T384">
        <v>13</v>
      </c>
      <c r="V384" s="111" t="s">
        <v>304</v>
      </c>
    </row>
    <row r="385" spans="1:22" x14ac:dyDescent="0.3">
      <c r="A385" s="17">
        <v>2772</v>
      </c>
      <c r="B385">
        <v>208</v>
      </c>
      <c r="C385" t="s">
        <v>177</v>
      </c>
      <c r="D385">
        <v>5</v>
      </c>
      <c r="E385" t="s">
        <v>35</v>
      </c>
      <c r="G385" t="s">
        <v>260</v>
      </c>
      <c r="I385" t="s">
        <v>258</v>
      </c>
      <c r="J385">
        <v>1</v>
      </c>
      <c r="K385" t="s">
        <v>300</v>
      </c>
      <c r="L385" t="s">
        <v>258</v>
      </c>
      <c r="M385" t="s">
        <v>398</v>
      </c>
      <c r="N385" t="s">
        <v>258</v>
      </c>
      <c r="O385" t="s">
        <v>713</v>
      </c>
      <c r="P385" t="s">
        <v>303</v>
      </c>
      <c r="Q385" t="s">
        <v>303</v>
      </c>
      <c r="S385">
        <v>33</v>
      </c>
      <c r="T385">
        <v>13</v>
      </c>
      <c r="V385" s="111" t="s">
        <v>304</v>
      </c>
    </row>
    <row r="386" spans="1:22" x14ac:dyDescent="0.3">
      <c r="A386" s="17">
        <v>2774</v>
      </c>
      <c r="B386">
        <v>203</v>
      </c>
      <c r="C386" t="s">
        <v>592</v>
      </c>
      <c r="D386">
        <v>5</v>
      </c>
      <c r="E386" t="s">
        <v>35</v>
      </c>
      <c r="G386" t="s">
        <v>260</v>
      </c>
      <c r="I386" t="s">
        <v>258</v>
      </c>
      <c r="J386">
        <v>1</v>
      </c>
      <c r="K386" t="s">
        <v>300</v>
      </c>
      <c r="L386" t="s">
        <v>258</v>
      </c>
      <c r="M386" t="s">
        <v>593</v>
      </c>
      <c r="N386" t="s">
        <v>258</v>
      </c>
      <c r="O386" t="s">
        <v>714</v>
      </c>
      <c r="P386" t="s">
        <v>303</v>
      </c>
      <c r="Q386" t="s">
        <v>303</v>
      </c>
      <c r="S386">
        <v>27</v>
      </c>
      <c r="T386">
        <v>13</v>
      </c>
      <c r="V386" s="111" t="s">
        <v>304</v>
      </c>
    </row>
    <row r="387" spans="1:22" x14ac:dyDescent="0.3">
      <c r="A387" s="17">
        <v>2775</v>
      </c>
      <c r="B387">
        <v>223</v>
      </c>
      <c r="C387" t="s">
        <v>107</v>
      </c>
      <c r="D387">
        <v>2</v>
      </c>
      <c r="E387" t="s">
        <v>29</v>
      </c>
      <c r="G387" t="s">
        <v>260</v>
      </c>
      <c r="I387" t="s">
        <v>258</v>
      </c>
      <c r="J387">
        <v>1</v>
      </c>
      <c r="K387" t="s">
        <v>300</v>
      </c>
      <c r="L387" t="s">
        <v>258</v>
      </c>
      <c r="M387" t="s">
        <v>320</v>
      </c>
      <c r="N387" t="s">
        <v>258</v>
      </c>
      <c r="O387" t="s">
        <v>715</v>
      </c>
      <c r="P387" t="s">
        <v>303</v>
      </c>
      <c r="Q387" t="s">
        <v>303</v>
      </c>
      <c r="S387">
        <v>78</v>
      </c>
      <c r="T387">
        <v>10</v>
      </c>
      <c r="V387" s="111" t="s">
        <v>304</v>
      </c>
    </row>
    <row r="388" spans="1:22" x14ac:dyDescent="0.3">
      <c r="A388" s="17">
        <v>2778</v>
      </c>
      <c r="B388">
        <v>208</v>
      </c>
      <c r="C388" t="s">
        <v>177</v>
      </c>
      <c r="D388">
        <v>5</v>
      </c>
      <c r="E388" t="s">
        <v>35</v>
      </c>
      <c r="G388" t="s">
        <v>260</v>
      </c>
      <c r="I388" t="s">
        <v>258</v>
      </c>
      <c r="J388">
        <v>1</v>
      </c>
      <c r="K388" t="s">
        <v>300</v>
      </c>
      <c r="L388" t="s">
        <v>258</v>
      </c>
      <c r="M388" t="s">
        <v>398</v>
      </c>
      <c r="N388" t="s">
        <v>258</v>
      </c>
      <c r="O388" t="s">
        <v>716</v>
      </c>
      <c r="P388" t="s">
        <v>303</v>
      </c>
      <c r="Q388" t="s">
        <v>303</v>
      </c>
      <c r="S388">
        <v>33</v>
      </c>
      <c r="T388">
        <v>13</v>
      </c>
      <c r="V388" s="111" t="s">
        <v>304</v>
      </c>
    </row>
    <row r="389" spans="1:22" x14ac:dyDescent="0.3">
      <c r="A389" s="17">
        <v>2779</v>
      </c>
      <c r="B389">
        <v>207</v>
      </c>
      <c r="C389" t="s">
        <v>183</v>
      </c>
      <c r="D389">
        <v>5</v>
      </c>
      <c r="E389" t="s">
        <v>35</v>
      </c>
      <c r="G389" t="s">
        <v>260</v>
      </c>
      <c r="I389" t="s">
        <v>258</v>
      </c>
      <c r="J389">
        <v>1</v>
      </c>
      <c r="K389" t="s">
        <v>300</v>
      </c>
      <c r="L389" t="s">
        <v>258</v>
      </c>
      <c r="M389" t="s">
        <v>491</v>
      </c>
      <c r="N389" t="s">
        <v>258</v>
      </c>
      <c r="O389" t="s">
        <v>717</v>
      </c>
      <c r="P389" t="s">
        <v>303</v>
      </c>
      <c r="Q389" t="s">
        <v>303</v>
      </c>
      <c r="S389">
        <v>32</v>
      </c>
      <c r="T389">
        <v>13</v>
      </c>
      <c r="V389" s="111" t="s">
        <v>304</v>
      </c>
    </row>
    <row r="390" spans="1:22" x14ac:dyDescent="0.3">
      <c r="A390" s="17">
        <v>2783</v>
      </c>
      <c r="B390">
        <v>207</v>
      </c>
      <c r="C390" t="s">
        <v>183</v>
      </c>
      <c r="D390">
        <v>5</v>
      </c>
      <c r="E390" t="s">
        <v>35</v>
      </c>
      <c r="G390" t="s">
        <v>260</v>
      </c>
      <c r="I390" t="s">
        <v>258</v>
      </c>
      <c r="J390">
        <v>1</v>
      </c>
      <c r="K390" t="s">
        <v>300</v>
      </c>
      <c r="L390" t="s">
        <v>258</v>
      </c>
      <c r="M390" t="s">
        <v>491</v>
      </c>
      <c r="N390" t="s">
        <v>258</v>
      </c>
      <c r="O390" t="s">
        <v>718</v>
      </c>
      <c r="P390" t="s">
        <v>303</v>
      </c>
      <c r="Q390" t="s">
        <v>303</v>
      </c>
      <c r="S390">
        <v>32</v>
      </c>
      <c r="T390">
        <v>13</v>
      </c>
      <c r="V390" s="111" t="s">
        <v>304</v>
      </c>
    </row>
    <row r="391" spans="1:22" x14ac:dyDescent="0.3">
      <c r="A391" s="17">
        <v>2784</v>
      </c>
      <c r="B391">
        <v>173</v>
      </c>
      <c r="C391" t="s">
        <v>115</v>
      </c>
      <c r="D391">
        <v>16</v>
      </c>
      <c r="E391" t="s">
        <v>50</v>
      </c>
      <c r="G391" t="s">
        <v>260</v>
      </c>
      <c r="I391" t="s">
        <v>258</v>
      </c>
      <c r="J391">
        <v>1</v>
      </c>
      <c r="K391" t="s">
        <v>300</v>
      </c>
      <c r="L391" t="s">
        <v>258</v>
      </c>
      <c r="M391" t="s">
        <v>322</v>
      </c>
      <c r="N391" t="s">
        <v>258</v>
      </c>
      <c r="O391" t="s">
        <v>1039</v>
      </c>
      <c r="P391" t="s">
        <v>303</v>
      </c>
      <c r="Q391" t="s">
        <v>303</v>
      </c>
      <c r="S391">
        <v>7</v>
      </c>
      <c r="T391">
        <v>20</v>
      </c>
      <c r="V391" s="111" t="s">
        <v>304</v>
      </c>
    </row>
    <row r="392" spans="1:22" x14ac:dyDescent="0.3">
      <c r="A392" s="17">
        <v>2789</v>
      </c>
      <c r="B392">
        <v>182</v>
      </c>
      <c r="C392" t="s">
        <v>268</v>
      </c>
      <c r="D392">
        <v>11</v>
      </c>
      <c r="E392" t="s">
        <v>42</v>
      </c>
      <c r="G392" t="s">
        <v>260</v>
      </c>
      <c r="I392" t="s">
        <v>258</v>
      </c>
      <c r="J392">
        <v>1</v>
      </c>
      <c r="K392" t="s">
        <v>300</v>
      </c>
      <c r="L392" t="s">
        <v>258</v>
      </c>
      <c r="M392" t="s">
        <v>719</v>
      </c>
      <c r="N392" t="s">
        <v>258</v>
      </c>
      <c r="O392" t="s">
        <v>720</v>
      </c>
      <c r="P392" t="s">
        <v>303</v>
      </c>
      <c r="Q392" t="s">
        <v>303</v>
      </c>
      <c r="S392">
        <v>15</v>
      </c>
      <c r="T392">
        <v>16</v>
      </c>
      <c r="V392" s="111" t="s">
        <v>304</v>
      </c>
    </row>
    <row r="393" spans="1:22" x14ac:dyDescent="0.3">
      <c r="A393" s="17">
        <v>2795</v>
      </c>
      <c r="B393">
        <v>217</v>
      </c>
      <c r="C393" t="s">
        <v>132</v>
      </c>
      <c r="D393">
        <v>2</v>
      </c>
      <c r="E393" t="s">
        <v>29</v>
      </c>
      <c r="G393" t="s">
        <v>260</v>
      </c>
      <c r="I393" t="s">
        <v>258</v>
      </c>
      <c r="J393">
        <v>1</v>
      </c>
      <c r="K393" t="s">
        <v>300</v>
      </c>
      <c r="L393" t="s">
        <v>258</v>
      </c>
      <c r="M393" t="s">
        <v>360</v>
      </c>
      <c r="N393" t="s">
        <v>258</v>
      </c>
      <c r="O393" t="s">
        <v>721</v>
      </c>
      <c r="P393" t="s">
        <v>303</v>
      </c>
      <c r="Q393" t="s">
        <v>303</v>
      </c>
      <c r="S393">
        <v>76</v>
      </c>
      <c r="T393">
        <v>10</v>
      </c>
      <c r="V393" s="111" t="s">
        <v>304</v>
      </c>
    </row>
    <row r="394" spans="1:22" x14ac:dyDescent="0.3">
      <c r="A394" s="17">
        <v>2800</v>
      </c>
      <c r="B394">
        <v>216</v>
      </c>
      <c r="C394" t="s">
        <v>126</v>
      </c>
      <c r="D394">
        <v>2</v>
      </c>
      <c r="E394" t="s">
        <v>29</v>
      </c>
      <c r="G394" t="s">
        <v>260</v>
      </c>
      <c r="I394" t="s">
        <v>258</v>
      </c>
      <c r="J394">
        <v>1</v>
      </c>
      <c r="K394" t="s">
        <v>300</v>
      </c>
      <c r="L394" t="s">
        <v>258</v>
      </c>
      <c r="M394" t="s">
        <v>340</v>
      </c>
      <c r="N394" t="s">
        <v>258</v>
      </c>
      <c r="O394" t="s">
        <v>722</v>
      </c>
      <c r="P394" t="s">
        <v>303</v>
      </c>
      <c r="Q394" t="s">
        <v>303</v>
      </c>
      <c r="S394">
        <v>75</v>
      </c>
      <c r="T394">
        <v>10</v>
      </c>
      <c r="V394" s="111" t="s">
        <v>304</v>
      </c>
    </row>
    <row r="395" spans="1:22" x14ac:dyDescent="0.3">
      <c r="A395" s="17">
        <v>2801</v>
      </c>
      <c r="B395">
        <v>213</v>
      </c>
      <c r="C395" t="s">
        <v>142</v>
      </c>
      <c r="D395">
        <v>16</v>
      </c>
      <c r="E395" t="s">
        <v>50</v>
      </c>
      <c r="G395" t="s">
        <v>260</v>
      </c>
      <c r="I395" t="s">
        <v>258</v>
      </c>
      <c r="J395">
        <v>1</v>
      </c>
      <c r="K395" t="s">
        <v>300</v>
      </c>
      <c r="L395" t="s">
        <v>258</v>
      </c>
      <c r="M395" t="s">
        <v>301</v>
      </c>
      <c r="N395" t="s">
        <v>258</v>
      </c>
      <c r="O395" t="s">
        <v>1041</v>
      </c>
      <c r="P395" t="s">
        <v>303</v>
      </c>
      <c r="Q395" t="s">
        <v>303</v>
      </c>
      <c r="S395">
        <v>37</v>
      </c>
      <c r="T395">
        <v>20</v>
      </c>
      <c r="V395" s="111" t="s">
        <v>304</v>
      </c>
    </row>
    <row r="396" spans="1:22" x14ac:dyDescent="0.3">
      <c r="A396" s="17">
        <v>2806</v>
      </c>
      <c r="B396">
        <v>217</v>
      </c>
      <c r="C396" t="s">
        <v>132</v>
      </c>
      <c r="D396">
        <v>2</v>
      </c>
      <c r="E396" t="s">
        <v>29</v>
      </c>
      <c r="G396" t="s">
        <v>260</v>
      </c>
      <c r="I396" t="s">
        <v>258</v>
      </c>
      <c r="J396">
        <v>1</v>
      </c>
      <c r="K396" t="s">
        <v>300</v>
      </c>
      <c r="L396" t="s">
        <v>258</v>
      </c>
      <c r="M396" t="s">
        <v>360</v>
      </c>
      <c r="N396" t="s">
        <v>258</v>
      </c>
      <c r="O396" t="s">
        <v>723</v>
      </c>
      <c r="P396" t="s">
        <v>303</v>
      </c>
      <c r="Q396" t="s">
        <v>303</v>
      </c>
      <c r="S396">
        <v>76</v>
      </c>
      <c r="T396">
        <v>10</v>
      </c>
      <c r="V396" s="111" t="s">
        <v>304</v>
      </c>
    </row>
    <row r="397" spans="1:22" x14ac:dyDescent="0.3">
      <c r="A397" s="17">
        <v>2819</v>
      </c>
      <c r="B397">
        <v>170</v>
      </c>
      <c r="C397" t="s">
        <v>153</v>
      </c>
      <c r="D397">
        <v>42</v>
      </c>
      <c r="E397" t="s">
        <v>26</v>
      </c>
      <c r="G397" t="s">
        <v>260</v>
      </c>
      <c r="I397" t="s">
        <v>258</v>
      </c>
      <c r="J397">
        <v>1</v>
      </c>
      <c r="K397" t="s">
        <v>300</v>
      </c>
      <c r="L397" t="s">
        <v>258</v>
      </c>
      <c r="M397" t="s">
        <v>308</v>
      </c>
      <c r="N397" t="s">
        <v>258</v>
      </c>
      <c r="O397" t="s">
        <v>724</v>
      </c>
      <c r="P397" t="s">
        <v>303</v>
      </c>
      <c r="Q397" t="s">
        <v>303</v>
      </c>
      <c r="S397">
        <v>3</v>
      </c>
      <c r="T397">
        <v>6</v>
      </c>
      <c r="V397" s="111" t="s">
        <v>304</v>
      </c>
    </row>
    <row r="398" spans="1:22" x14ac:dyDescent="0.3">
      <c r="A398" s="17">
        <v>2837</v>
      </c>
      <c r="B398">
        <v>213</v>
      </c>
      <c r="C398" t="s">
        <v>142</v>
      </c>
      <c r="D398">
        <v>16</v>
      </c>
      <c r="E398" t="s">
        <v>50</v>
      </c>
      <c r="G398" t="s">
        <v>260</v>
      </c>
      <c r="I398" t="s">
        <v>258</v>
      </c>
      <c r="J398">
        <v>1</v>
      </c>
      <c r="K398" t="s">
        <v>300</v>
      </c>
      <c r="L398" t="s">
        <v>258</v>
      </c>
      <c r="M398" t="s">
        <v>301</v>
      </c>
      <c r="N398" t="s">
        <v>258</v>
      </c>
      <c r="O398" t="s">
        <v>1042</v>
      </c>
      <c r="P398" t="s">
        <v>303</v>
      </c>
      <c r="Q398" t="s">
        <v>303</v>
      </c>
      <c r="S398">
        <v>37</v>
      </c>
      <c r="T398">
        <v>20</v>
      </c>
      <c r="V398" s="111" t="s">
        <v>304</v>
      </c>
    </row>
    <row r="399" spans="1:22" x14ac:dyDescent="0.3">
      <c r="A399" s="17">
        <v>2848</v>
      </c>
      <c r="B399">
        <v>188</v>
      </c>
      <c r="C399" t="s">
        <v>364</v>
      </c>
      <c r="D399">
        <v>44</v>
      </c>
      <c r="E399" t="s">
        <v>27</v>
      </c>
      <c r="G399" t="s">
        <v>260</v>
      </c>
      <c r="I399" t="s">
        <v>258</v>
      </c>
      <c r="J399">
        <v>1</v>
      </c>
      <c r="K399" t="s">
        <v>300</v>
      </c>
      <c r="L399" t="s">
        <v>258</v>
      </c>
      <c r="M399" t="s">
        <v>365</v>
      </c>
      <c r="N399" t="s">
        <v>258</v>
      </c>
      <c r="O399" t="s">
        <v>725</v>
      </c>
      <c r="P399" t="s">
        <v>303</v>
      </c>
      <c r="Q399" t="s">
        <v>303</v>
      </c>
      <c r="S399">
        <v>16</v>
      </c>
      <c r="T399">
        <v>8</v>
      </c>
      <c r="V399" s="111" t="s">
        <v>304</v>
      </c>
    </row>
    <row r="400" spans="1:22" x14ac:dyDescent="0.3">
      <c r="A400" s="17">
        <v>2852</v>
      </c>
      <c r="B400">
        <v>208</v>
      </c>
      <c r="C400" t="s">
        <v>177</v>
      </c>
      <c r="D400">
        <v>5</v>
      </c>
      <c r="E400" t="s">
        <v>35</v>
      </c>
      <c r="G400" t="s">
        <v>260</v>
      </c>
      <c r="I400" t="s">
        <v>258</v>
      </c>
      <c r="J400">
        <v>1</v>
      </c>
      <c r="K400" t="s">
        <v>300</v>
      </c>
      <c r="L400" t="s">
        <v>258</v>
      </c>
      <c r="M400" t="s">
        <v>398</v>
      </c>
      <c r="N400" t="s">
        <v>258</v>
      </c>
      <c r="O400" t="s">
        <v>726</v>
      </c>
      <c r="P400" t="s">
        <v>303</v>
      </c>
      <c r="Q400" t="s">
        <v>303</v>
      </c>
      <c r="S400">
        <v>33</v>
      </c>
      <c r="T400">
        <v>13</v>
      </c>
      <c r="V400" s="111" t="s">
        <v>304</v>
      </c>
    </row>
    <row r="401" spans="1:22" x14ac:dyDescent="0.3">
      <c r="A401" s="17">
        <v>2853</v>
      </c>
      <c r="B401">
        <v>182</v>
      </c>
      <c r="C401" t="s">
        <v>268</v>
      </c>
      <c r="D401">
        <v>11</v>
      </c>
      <c r="E401" t="s">
        <v>42</v>
      </c>
      <c r="G401" t="s">
        <v>260</v>
      </c>
      <c r="I401" t="s">
        <v>258</v>
      </c>
      <c r="J401">
        <v>1</v>
      </c>
      <c r="K401" t="s">
        <v>300</v>
      </c>
      <c r="L401" t="s">
        <v>258</v>
      </c>
      <c r="M401" t="s">
        <v>719</v>
      </c>
      <c r="N401" t="s">
        <v>258</v>
      </c>
      <c r="O401" t="s">
        <v>727</v>
      </c>
      <c r="P401" t="s">
        <v>303</v>
      </c>
      <c r="Q401" t="s">
        <v>303</v>
      </c>
      <c r="S401">
        <v>15</v>
      </c>
      <c r="T401">
        <v>16</v>
      </c>
      <c r="V401" s="111" t="s">
        <v>304</v>
      </c>
    </row>
    <row r="402" spans="1:22" x14ac:dyDescent="0.3">
      <c r="A402" s="17">
        <v>2857</v>
      </c>
      <c r="B402">
        <v>162</v>
      </c>
      <c r="C402" t="s">
        <v>147</v>
      </c>
      <c r="D402">
        <v>42</v>
      </c>
      <c r="E402" t="s">
        <v>26</v>
      </c>
      <c r="G402" t="s">
        <v>260</v>
      </c>
      <c r="I402" t="s">
        <v>258</v>
      </c>
      <c r="J402">
        <v>1</v>
      </c>
      <c r="K402" t="s">
        <v>300</v>
      </c>
      <c r="L402" t="s">
        <v>258</v>
      </c>
      <c r="M402" t="s">
        <v>400</v>
      </c>
      <c r="N402" t="s">
        <v>258</v>
      </c>
      <c r="O402" t="s">
        <v>728</v>
      </c>
      <c r="P402" t="s">
        <v>303</v>
      </c>
      <c r="Q402" t="s">
        <v>303</v>
      </c>
      <c r="S402">
        <v>1</v>
      </c>
      <c r="T402">
        <v>6</v>
      </c>
      <c r="V402" s="111" t="s">
        <v>304</v>
      </c>
    </row>
    <row r="403" spans="1:22" x14ac:dyDescent="0.3">
      <c r="A403" s="17">
        <v>2860</v>
      </c>
      <c r="B403">
        <v>163</v>
      </c>
      <c r="C403" t="s">
        <v>1044</v>
      </c>
      <c r="D403">
        <v>16</v>
      </c>
      <c r="E403" t="s">
        <v>50</v>
      </c>
      <c r="G403" t="s">
        <v>260</v>
      </c>
      <c r="I403" t="s">
        <v>258</v>
      </c>
      <c r="J403">
        <v>1</v>
      </c>
      <c r="K403" t="s">
        <v>300</v>
      </c>
      <c r="L403" t="s">
        <v>258</v>
      </c>
      <c r="M403" t="s">
        <v>1045</v>
      </c>
      <c r="N403" t="s">
        <v>258</v>
      </c>
      <c r="O403" t="s">
        <v>1046</v>
      </c>
      <c r="P403" t="s">
        <v>303</v>
      </c>
      <c r="Q403" t="s">
        <v>303</v>
      </c>
      <c r="S403">
        <v>288</v>
      </c>
      <c r="T403">
        <v>20</v>
      </c>
      <c r="V403" s="111" t="s">
        <v>304</v>
      </c>
    </row>
    <row r="404" spans="1:22" x14ac:dyDescent="0.3">
      <c r="A404" s="17">
        <v>2861</v>
      </c>
      <c r="B404">
        <v>185</v>
      </c>
      <c r="C404" t="s">
        <v>729</v>
      </c>
      <c r="D404">
        <v>11</v>
      </c>
      <c r="E404" t="s">
        <v>42</v>
      </c>
      <c r="G404" t="s">
        <v>260</v>
      </c>
      <c r="I404" t="s">
        <v>258</v>
      </c>
      <c r="J404">
        <v>1</v>
      </c>
      <c r="K404" t="s">
        <v>300</v>
      </c>
      <c r="L404" t="s">
        <v>258</v>
      </c>
      <c r="M404" t="s">
        <v>730</v>
      </c>
      <c r="N404" t="s">
        <v>258</v>
      </c>
      <c r="O404" t="s">
        <v>731</v>
      </c>
      <c r="P404" t="s">
        <v>303</v>
      </c>
      <c r="Q404" t="s">
        <v>303</v>
      </c>
      <c r="S404">
        <v>5</v>
      </c>
      <c r="T404">
        <v>16</v>
      </c>
      <c r="V404" s="111" t="s">
        <v>304</v>
      </c>
    </row>
    <row r="405" spans="1:22" x14ac:dyDescent="0.3">
      <c r="A405" s="17">
        <v>2865</v>
      </c>
      <c r="B405">
        <v>163</v>
      </c>
      <c r="C405" t="s">
        <v>1044</v>
      </c>
      <c r="D405">
        <v>16</v>
      </c>
      <c r="E405" t="s">
        <v>50</v>
      </c>
      <c r="G405" t="s">
        <v>260</v>
      </c>
      <c r="I405" t="s">
        <v>258</v>
      </c>
      <c r="J405">
        <v>1</v>
      </c>
      <c r="K405" t="s">
        <v>300</v>
      </c>
      <c r="L405" t="s">
        <v>258</v>
      </c>
      <c r="M405" t="s">
        <v>1045</v>
      </c>
      <c r="N405" t="s">
        <v>258</v>
      </c>
      <c r="O405" t="s">
        <v>1047</v>
      </c>
      <c r="P405" t="s">
        <v>303</v>
      </c>
      <c r="Q405" t="s">
        <v>303</v>
      </c>
      <c r="S405">
        <v>288</v>
      </c>
      <c r="T405">
        <v>20</v>
      </c>
      <c r="V405" s="111" t="s">
        <v>304</v>
      </c>
    </row>
    <row r="406" spans="1:22" x14ac:dyDescent="0.3">
      <c r="A406" s="17">
        <v>2866</v>
      </c>
      <c r="B406">
        <v>232</v>
      </c>
      <c r="C406" t="s">
        <v>263</v>
      </c>
      <c r="D406">
        <v>44</v>
      </c>
      <c r="E406" t="s">
        <v>27</v>
      </c>
      <c r="G406" t="s">
        <v>260</v>
      </c>
      <c r="I406" t="s">
        <v>258</v>
      </c>
      <c r="J406">
        <v>1</v>
      </c>
      <c r="K406" t="s">
        <v>300</v>
      </c>
      <c r="L406" t="s">
        <v>258</v>
      </c>
      <c r="M406" t="s">
        <v>333</v>
      </c>
      <c r="N406" t="s">
        <v>258</v>
      </c>
      <c r="O406" t="s">
        <v>732</v>
      </c>
      <c r="P406" t="s">
        <v>303</v>
      </c>
      <c r="Q406" t="s">
        <v>303</v>
      </c>
      <c r="S406">
        <v>51</v>
      </c>
      <c r="T406">
        <v>8</v>
      </c>
      <c r="V406" s="111" t="s">
        <v>304</v>
      </c>
    </row>
    <row r="407" spans="1:22" x14ac:dyDescent="0.3">
      <c r="A407" s="17">
        <v>2867</v>
      </c>
      <c r="B407">
        <v>192</v>
      </c>
      <c r="C407" t="s">
        <v>143</v>
      </c>
      <c r="D407">
        <v>16</v>
      </c>
      <c r="E407" t="s">
        <v>50</v>
      </c>
      <c r="G407" t="s">
        <v>260</v>
      </c>
      <c r="I407" t="s">
        <v>258</v>
      </c>
      <c r="J407">
        <v>1</v>
      </c>
      <c r="K407" t="s">
        <v>300</v>
      </c>
      <c r="L407" t="s">
        <v>258</v>
      </c>
      <c r="M407" t="s">
        <v>612</v>
      </c>
      <c r="N407" t="s">
        <v>258</v>
      </c>
      <c r="O407" t="s">
        <v>1048</v>
      </c>
      <c r="P407" t="s">
        <v>303</v>
      </c>
      <c r="Q407" t="s">
        <v>303</v>
      </c>
      <c r="S407">
        <v>57</v>
      </c>
      <c r="T407">
        <v>20</v>
      </c>
      <c r="V407" s="111" t="s">
        <v>304</v>
      </c>
    </row>
    <row r="408" spans="1:22" x14ac:dyDescent="0.3">
      <c r="A408" s="17">
        <v>2868</v>
      </c>
      <c r="B408">
        <v>170</v>
      </c>
      <c r="C408" t="s">
        <v>153</v>
      </c>
      <c r="D408">
        <v>42</v>
      </c>
      <c r="E408" t="s">
        <v>26</v>
      </c>
      <c r="G408" t="s">
        <v>260</v>
      </c>
      <c r="I408" t="s">
        <v>258</v>
      </c>
      <c r="J408">
        <v>1</v>
      </c>
      <c r="K408" t="s">
        <v>300</v>
      </c>
      <c r="L408" t="s">
        <v>258</v>
      </c>
      <c r="M408" t="s">
        <v>308</v>
      </c>
      <c r="N408" t="s">
        <v>258</v>
      </c>
      <c r="O408" t="s">
        <v>733</v>
      </c>
      <c r="P408" t="s">
        <v>303</v>
      </c>
      <c r="Q408" t="s">
        <v>303</v>
      </c>
      <c r="S408">
        <v>3</v>
      </c>
      <c r="T408">
        <v>6</v>
      </c>
      <c r="V408" s="111" t="s">
        <v>304</v>
      </c>
    </row>
    <row r="409" spans="1:22" x14ac:dyDescent="0.3">
      <c r="A409" s="17">
        <v>2874</v>
      </c>
      <c r="B409">
        <v>229</v>
      </c>
      <c r="C409" t="s">
        <v>102</v>
      </c>
      <c r="D409">
        <v>16</v>
      </c>
      <c r="E409" t="s">
        <v>50</v>
      </c>
      <c r="G409" t="s">
        <v>260</v>
      </c>
      <c r="I409" t="s">
        <v>258</v>
      </c>
      <c r="J409">
        <v>1</v>
      </c>
      <c r="K409" t="s">
        <v>300</v>
      </c>
      <c r="L409" t="s">
        <v>258</v>
      </c>
      <c r="M409" t="s">
        <v>326</v>
      </c>
      <c r="N409" t="s">
        <v>258</v>
      </c>
      <c r="O409" t="s">
        <v>1050</v>
      </c>
      <c r="P409" t="s">
        <v>303</v>
      </c>
      <c r="Q409" t="s">
        <v>303</v>
      </c>
      <c r="S409">
        <v>134</v>
      </c>
      <c r="T409">
        <v>20</v>
      </c>
      <c r="V409" s="111" t="s">
        <v>304</v>
      </c>
    </row>
    <row r="410" spans="1:22" x14ac:dyDescent="0.3">
      <c r="A410" s="17">
        <v>2877</v>
      </c>
      <c r="B410">
        <v>259</v>
      </c>
      <c r="C410" t="s">
        <v>124</v>
      </c>
      <c r="D410">
        <v>45</v>
      </c>
      <c r="E410" t="s">
        <v>28</v>
      </c>
      <c r="G410" t="s">
        <v>260</v>
      </c>
      <c r="I410" t="s">
        <v>258</v>
      </c>
      <c r="J410">
        <v>1</v>
      </c>
      <c r="K410" t="s">
        <v>300</v>
      </c>
      <c r="L410" t="s">
        <v>258</v>
      </c>
      <c r="M410" t="s">
        <v>430</v>
      </c>
      <c r="N410" t="s">
        <v>258</v>
      </c>
      <c r="O410" t="s">
        <v>734</v>
      </c>
      <c r="P410" t="s">
        <v>303</v>
      </c>
      <c r="Q410" t="s">
        <v>303</v>
      </c>
      <c r="S410">
        <v>70</v>
      </c>
      <c r="T410">
        <v>9</v>
      </c>
      <c r="V410" s="111" t="s">
        <v>304</v>
      </c>
    </row>
    <row r="411" spans="1:22" x14ac:dyDescent="0.3">
      <c r="A411" s="17">
        <v>2879</v>
      </c>
      <c r="B411">
        <v>190</v>
      </c>
      <c r="C411" t="s">
        <v>735</v>
      </c>
      <c r="D411">
        <v>11</v>
      </c>
      <c r="E411" t="s">
        <v>42</v>
      </c>
      <c r="G411" t="s">
        <v>260</v>
      </c>
      <c r="I411" t="s">
        <v>258</v>
      </c>
      <c r="J411">
        <v>1</v>
      </c>
      <c r="K411" t="s">
        <v>300</v>
      </c>
      <c r="L411" t="s">
        <v>258</v>
      </c>
      <c r="M411" t="s">
        <v>736</v>
      </c>
      <c r="N411" t="s">
        <v>258</v>
      </c>
      <c r="O411" t="s">
        <v>737</v>
      </c>
      <c r="P411" t="s">
        <v>303</v>
      </c>
      <c r="Q411" t="s">
        <v>303</v>
      </c>
      <c r="S411">
        <v>17</v>
      </c>
      <c r="T411">
        <v>16</v>
      </c>
      <c r="V411" s="111" t="s">
        <v>304</v>
      </c>
    </row>
    <row r="412" spans="1:22" x14ac:dyDescent="0.3">
      <c r="A412" s="17">
        <v>2880</v>
      </c>
      <c r="B412">
        <v>200</v>
      </c>
      <c r="C412" t="s">
        <v>106</v>
      </c>
      <c r="D412">
        <v>5</v>
      </c>
      <c r="E412" t="s">
        <v>35</v>
      </c>
      <c r="G412" t="s">
        <v>260</v>
      </c>
      <c r="I412" t="s">
        <v>258</v>
      </c>
      <c r="J412">
        <v>1</v>
      </c>
      <c r="K412" t="s">
        <v>300</v>
      </c>
      <c r="L412" t="s">
        <v>258</v>
      </c>
      <c r="M412" t="s">
        <v>533</v>
      </c>
      <c r="N412" t="s">
        <v>258</v>
      </c>
      <c r="O412" t="s">
        <v>738</v>
      </c>
      <c r="P412" t="s">
        <v>303</v>
      </c>
      <c r="Q412" t="s">
        <v>303</v>
      </c>
      <c r="S412">
        <v>24</v>
      </c>
      <c r="T412">
        <v>13</v>
      </c>
      <c r="V412" s="111" t="s">
        <v>304</v>
      </c>
    </row>
    <row r="413" spans="1:22" x14ac:dyDescent="0.3">
      <c r="A413" s="17">
        <v>2881</v>
      </c>
      <c r="B413">
        <v>211</v>
      </c>
      <c r="C413" t="s">
        <v>125</v>
      </c>
      <c r="D413">
        <v>5</v>
      </c>
      <c r="E413" t="s">
        <v>35</v>
      </c>
      <c r="G413" t="s">
        <v>260</v>
      </c>
      <c r="I413" t="s">
        <v>258</v>
      </c>
      <c r="J413">
        <v>1</v>
      </c>
      <c r="K413" t="s">
        <v>300</v>
      </c>
      <c r="L413" t="s">
        <v>258</v>
      </c>
      <c r="M413" t="s">
        <v>693</v>
      </c>
      <c r="N413" t="s">
        <v>258</v>
      </c>
      <c r="O413" t="s">
        <v>739</v>
      </c>
      <c r="P413" t="s">
        <v>303</v>
      </c>
      <c r="Q413" t="s">
        <v>303</v>
      </c>
      <c r="S413">
        <v>178</v>
      </c>
      <c r="T413">
        <v>13</v>
      </c>
      <c r="V413" s="111" t="s">
        <v>304</v>
      </c>
    </row>
    <row r="414" spans="1:22" x14ac:dyDescent="0.3">
      <c r="A414" s="17">
        <v>2885</v>
      </c>
      <c r="B414">
        <v>233</v>
      </c>
      <c r="C414" t="s">
        <v>274</v>
      </c>
      <c r="D414">
        <v>44</v>
      </c>
      <c r="E414" t="s">
        <v>27</v>
      </c>
      <c r="G414" t="s">
        <v>260</v>
      </c>
      <c r="I414" t="s">
        <v>258</v>
      </c>
      <c r="J414">
        <v>1</v>
      </c>
      <c r="K414" t="s">
        <v>300</v>
      </c>
      <c r="L414" t="s">
        <v>258</v>
      </c>
      <c r="M414" t="s">
        <v>383</v>
      </c>
      <c r="N414" t="s">
        <v>258</v>
      </c>
      <c r="O414" t="s">
        <v>740</v>
      </c>
      <c r="P414" t="s">
        <v>303</v>
      </c>
      <c r="Q414" t="s">
        <v>303</v>
      </c>
      <c r="S414">
        <v>45</v>
      </c>
      <c r="T414">
        <v>8</v>
      </c>
      <c r="V414" s="111" t="s">
        <v>304</v>
      </c>
    </row>
    <row r="415" spans="1:22" x14ac:dyDescent="0.3">
      <c r="A415" s="17">
        <v>2886</v>
      </c>
      <c r="B415">
        <v>225</v>
      </c>
      <c r="C415" t="s">
        <v>144</v>
      </c>
      <c r="D415">
        <v>16</v>
      </c>
      <c r="E415" t="s">
        <v>50</v>
      </c>
      <c r="G415" t="s">
        <v>260</v>
      </c>
      <c r="I415" t="s">
        <v>258</v>
      </c>
      <c r="J415">
        <v>1</v>
      </c>
      <c r="K415" t="s">
        <v>300</v>
      </c>
      <c r="L415" t="s">
        <v>258</v>
      </c>
      <c r="M415" t="s">
        <v>1018</v>
      </c>
      <c r="N415" t="s">
        <v>258</v>
      </c>
      <c r="O415" t="s">
        <v>1051</v>
      </c>
      <c r="P415" t="s">
        <v>303</v>
      </c>
      <c r="Q415" t="s">
        <v>303</v>
      </c>
      <c r="S415">
        <v>39</v>
      </c>
      <c r="T415">
        <v>20</v>
      </c>
      <c r="V415" s="111" t="s">
        <v>304</v>
      </c>
    </row>
    <row r="416" spans="1:22" x14ac:dyDescent="0.3">
      <c r="A416" s="17">
        <v>2887</v>
      </c>
      <c r="B416">
        <v>225</v>
      </c>
      <c r="C416" t="s">
        <v>144</v>
      </c>
      <c r="D416">
        <v>16</v>
      </c>
      <c r="E416" t="s">
        <v>50</v>
      </c>
      <c r="G416" t="s">
        <v>260</v>
      </c>
      <c r="I416" t="s">
        <v>258</v>
      </c>
      <c r="J416">
        <v>1</v>
      </c>
      <c r="K416" t="s">
        <v>300</v>
      </c>
      <c r="L416" t="s">
        <v>258</v>
      </c>
      <c r="M416" t="s">
        <v>1018</v>
      </c>
      <c r="N416" t="s">
        <v>258</v>
      </c>
      <c r="O416" t="s">
        <v>1052</v>
      </c>
      <c r="P416" t="s">
        <v>303</v>
      </c>
      <c r="Q416" t="s">
        <v>303</v>
      </c>
      <c r="S416">
        <v>39</v>
      </c>
      <c r="T416">
        <v>20</v>
      </c>
      <c r="V416" s="111" t="s">
        <v>304</v>
      </c>
    </row>
    <row r="417" spans="1:22" x14ac:dyDescent="0.3">
      <c r="A417" s="17">
        <v>2892</v>
      </c>
      <c r="B417">
        <v>224</v>
      </c>
      <c r="C417" t="s">
        <v>357</v>
      </c>
      <c r="D417">
        <v>2</v>
      </c>
      <c r="E417" t="s">
        <v>29</v>
      </c>
      <c r="G417" t="s">
        <v>260</v>
      </c>
      <c r="I417" t="s">
        <v>258</v>
      </c>
      <c r="J417">
        <v>1</v>
      </c>
      <c r="K417" t="s">
        <v>300</v>
      </c>
      <c r="L417" t="s">
        <v>258</v>
      </c>
      <c r="M417" t="s">
        <v>358</v>
      </c>
      <c r="N417" t="s">
        <v>258</v>
      </c>
      <c r="O417" t="s">
        <v>741</v>
      </c>
      <c r="P417" t="s">
        <v>303</v>
      </c>
      <c r="Q417" t="s">
        <v>303</v>
      </c>
      <c r="S417">
        <v>79</v>
      </c>
      <c r="T417">
        <v>10</v>
      </c>
      <c r="V417" s="111" t="s">
        <v>304</v>
      </c>
    </row>
    <row r="418" spans="1:22" x14ac:dyDescent="0.3">
      <c r="A418" s="17">
        <v>2896</v>
      </c>
      <c r="B418">
        <v>225</v>
      </c>
      <c r="C418" t="s">
        <v>144</v>
      </c>
      <c r="D418">
        <v>16</v>
      </c>
      <c r="E418" t="s">
        <v>50</v>
      </c>
      <c r="G418" t="s">
        <v>260</v>
      </c>
      <c r="I418" t="s">
        <v>258</v>
      </c>
      <c r="J418">
        <v>1</v>
      </c>
      <c r="K418" t="s">
        <v>300</v>
      </c>
      <c r="L418" t="s">
        <v>258</v>
      </c>
      <c r="M418" t="s">
        <v>1018</v>
      </c>
      <c r="N418" t="s">
        <v>258</v>
      </c>
      <c r="O418" t="s">
        <v>1056</v>
      </c>
      <c r="P418" t="s">
        <v>303</v>
      </c>
      <c r="Q418" t="s">
        <v>303</v>
      </c>
      <c r="S418">
        <v>39</v>
      </c>
      <c r="T418">
        <v>20</v>
      </c>
      <c r="V418" s="111" t="s">
        <v>304</v>
      </c>
    </row>
    <row r="419" spans="1:22" x14ac:dyDescent="0.3">
      <c r="A419" s="17">
        <v>2926</v>
      </c>
      <c r="B419">
        <v>225</v>
      </c>
      <c r="C419" t="s">
        <v>144</v>
      </c>
      <c r="D419">
        <v>16</v>
      </c>
      <c r="E419" t="s">
        <v>50</v>
      </c>
      <c r="G419" t="s">
        <v>260</v>
      </c>
      <c r="I419" t="s">
        <v>258</v>
      </c>
      <c r="J419">
        <v>1</v>
      </c>
      <c r="K419" t="s">
        <v>300</v>
      </c>
      <c r="L419" t="s">
        <v>258</v>
      </c>
      <c r="M419" t="s">
        <v>1018</v>
      </c>
      <c r="N419" t="s">
        <v>258</v>
      </c>
      <c r="O419" t="s">
        <v>1057</v>
      </c>
      <c r="P419" t="s">
        <v>303</v>
      </c>
      <c r="Q419" t="s">
        <v>303</v>
      </c>
      <c r="S419">
        <v>39</v>
      </c>
      <c r="T419">
        <v>20</v>
      </c>
      <c r="V419" s="111" t="s">
        <v>304</v>
      </c>
    </row>
    <row r="420" spans="1:22" x14ac:dyDescent="0.3">
      <c r="A420" s="17">
        <v>2929</v>
      </c>
      <c r="B420">
        <v>225</v>
      </c>
      <c r="C420" t="s">
        <v>144</v>
      </c>
      <c r="D420">
        <v>16</v>
      </c>
      <c r="E420" t="s">
        <v>50</v>
      </c>
      <c r="G420" t="s">
        <v>260</v>
      </c>
      <c r="I420" t="s">
        <v>258</v>
      </c>
      <c r="J420">
        <v>1</v>
      </c>
      <c r="K420" t="s">
        <v>300</v>
      </c>
      <c r="L420" t="s">
        <v>258</v>
      </c>
      <c r="M420" t="s">
        <v>1018</v>
      </c>
      <c r="N420" t="s">
        <v>258</v>
      </c>
      <c r="O420" t="s">
        <v>1058</v>
      </c>
      <c r="P420" t="s">
        <v>303</v>
      </c>
      <c r="Q420" t="s">
        <v>303</v>
      </c>
      <c r="S420">
        <v>39</v>
      </c>
      <c r="T420">
        <v>20</v>
      </c>
      <c r="V420" s="111" t="s">
        <v>304</v>
      </c>
    </row>
    <row r="421" spans="1:22" x14ac:dyDescent="0.3">
      <c r="A421" s="17">
        <v>2937</v>
      </c>
      <c r="B421">
        <v>216</v>
      </c>
      <c r="C421" t="s">
        <v>126</v>
      </c>
      <c r="D421">
        <v>2</v>
      </c>
      <c r="E421" t="s">
        <v>29</v>
      </c>
      <c r="G421" t="s">
        <v>260</v>
      </c>
      <c r="I421" t="s">
        <v>258</v>
      </c>
      <c r="J421">
        <v>1</v>
      </c>
      <c r="K421" t="s">
        <v>300</v>
      </c>
      <c r="L421" t="s">
        <v>258</v>
      </c>
      <c r="M421" t="s">
        <v>340</v>
      </c>
      <c r="N421" t="s">
        <v>258</v>
      </c>
      <c r="O421" t="s">
        <v>742</v>
      </c>
      <c r="P421" t="s">
        <v>303</v>
      </c>
      <c r="Q421" t="s">
        <v>303</v>
      </c>
      <c r="S421">
        <v>75</v>
      </c>
      <c r="T421">
        <v>10</v>
      </c>
      <c r="V421" s="111" t="s">
        <v>304</v>
      </c>
    </row>
    <row r="422" spans="1:22" x14ac:dyDescent="0.3">
      <c r="A422" s="17">
        <v>2938</v>
      </c>
      <c r="B422">
        <v>229</v>
      </c>
      <c r="C422" t="s">
        <v>102</v>
      </c>
      <c r="D422">
        <v>16</v>
      </c>
      <c r="E422" t="s">
        <v>50</v>
      </c>
      <c r="G422" t="s">
        <v>260</v>
      </c>
      <c r="I422" t="s">
        <v>258</v>
      </c>
      <c r="J422">
        <v>1</v>
      </c>
      <c r="K422" t="s">
        <v>300</v>
      </c>
      <c r="L422" t="s">
        <v>258</v>
      </c>
      <c r="M422" t="s">
        <v>326</v>
      </c>
      <c r="N422" t="s">
        <v>258</v>
      </c>
      <c r="O422" t="s">
        <v>1059</v>
      </c>
      <c r="P422" t="s">
        <v>303</v>
      </c>
      <c r="Q422" t="s">
        <v>303</v>
      </c>
      <c r="S422">
        <v>134</v>
      </c>
      <c r="T422">
        <v>20</v>
      </c>
      <c r="V422" s="111" t="s">
        <v>304</v>
      </c>
    </row>
    <row r="423" spans="1:22" x14ac:dyDescent="0.3">
      <c r="A423" s="17">
        <v>2943</v>
      </c>
      <c r="B423">
        <v>189</v>
      </c>
      <c r="C423" t="s">
        <v>636</v>
      </c>
      <c r="D423">
        <v>11</v>
      </c>
      <c r="E423" t="s">
        <v>42</v>
      </c>
      <c r="G423" t="s">
        <v>260</v>
      </c>
      <c r="I423" t="s">
        <v>258</v>
      </c>
      <c r="J423">
        <v>1</v>
      </c>
      <c r="K423" t="s">
        <v>300</v>
      </c>
      <c r="L423" t="s">
        <v>258</v>
      </c>
      <c r="M423" t="s">
        <v>637</v>
      </c>
      <c r="N423" t="s">
        <v>258</v>
      </c>
      <c r="O423" t="s">
        <v>743</v>
      </c>
      <c r="P423" t="s">
        <v>303</v>
      </c>
      <c r="Q423" t="s">
        <v>303</v>
      </c>
      <c r="S423">
        <v>14</v>
      </c>
      <c r="T423">
        <v>16</v>
      </c>
      <c r="V423" s="111" t="s">
        <v>304</v>
      </c>
    </row>
    <row r="424" spans="1:22" x14ac:dyDescent="0.3">
      <c r="A424" s="17">
        <v>2944</v>
      </c>
      <c r="B424">
        <v>193</v>
      </c>
      <c r="C424" t="s">
        <v>123</v>
      </c>
      <c r="D424">
        <v>42</v>
      </c>
      <c r="E424" t="s">
        <v>26</v>
      </c>
      <c r="G424" t="s">
        <v>260</v>
      </c>
      <c r="I424" t="s">
        <v>258</v>
      </c>
      <c r="J424">
        <v>1</v>
      </c>
      <c r="K424" t="s">
        <v>300</v>
      </c>
      <c r="L424" t="s">
        <v>258</v>
      </c>
      <c r="M424" t="s">
        <v>621</v>
      </c>
      <c r="N424" t="s">
        <v>258</v>
      </c>
      <c r="O424" t="s">
        <v>744</v>
      </c>
      <c r="P424" t="s">
        <v>303</v>
      </c>
      <c r="Q424" t="s">
        <v>303</v>
      </c>
      <c r="S424">
        <v>20</v>
      </c>
      <c r="T424">
        <v>6</v>
      </c>
      <c r="V424" s="111" t="s">
        <v>304</v>
      </c>
    </row>
    <row r="425" spans="1:22" x14ac:dyDescent="0.3">
      <c r="A425" s="17">
        <v>2947</v>
      </c>
      <c r="B425">
        <v>225</v>
      </c>
      <c r="C425" t="s">
        <v>144</v>
      </c>
      <c r="D425">
        <v>16</v>
      </c>
      <c r="E425" t="s">
        <v>50</v>
      </c>
      <c r="G425" t="s">
        <v>260</v>
      </c>
      <c r="I425" t="s">
        <v>258</v>
      </c>
      <c r="J425">
        <v>1</v>
      </c>
      <c r="K425" t="s">
        <v>300</v>
      </c>
      <c r="L425" t="s">
        <v>258</v>
      </c>
      <c r="M425" t="s">
        <v>1018</v>
      </c>
      <c r="N425" t="s">
        <v>258</v>
      </c>
      <c r="O425" t="s">
        <v>1060</v>
      </c>
      <c r="P425" t="s">
        <v>303</v>
      </c>
      <c r="Q425" t="s">
        <v>303</v>
      </c>
      <c r="S425">
        <v>39</v>
      </c>
      <c r="T425">
        <v>20</v>
      </c>
      <c r="V425" s="111" t="s">
        <v>304</v>
      </c>
    </row>
    <row r="426" spans="1:22" x14ac:dyDescent="0.3">
      <c r="A426" s="17">
        <v>2951</v>
      </c>
      <c r="B426">
        <v>232</v>
      </c>
      <c r="C426" t="s">
        <v>263</v>
      </c>
      <c r="D426">
        <v>25</v>
      </c>
      <c r="E426" t="s">
        <v>25</v>
      </c>
      <c r="G426" t="s">
        <v>260</v>
      </c>
      <c r="I426" t="s">
        <v>258</v>
      </c>
      <c r="J426">
        <v>1</v>
      </c>
      <c r="K426" t="s">
        <v>300</v>
      </c>
      <c r="L426" t="s">
        <v>258</v>
      </c>
      <c r="M426" t="s">
        <v>607</v>
      </c>
      <c r="N426" t="s">
        <v>258</v>
      </c>
      <c r="O426" t="s">
        <v>745</v>
      </c>
      <c r="P426" t="s">
        <v>303</v>
      </c>
      <c r="Q426" t="s">
        <v>303</v>
      </c>
      <c r="S426">
        <v>51</v>
      </c>
      <c r="V426" s="111" t="s">
        <v>304</v>
      </c>
    </row>
    <row r="427" spans="1:22" x14ac:dyDescent="0.3">
      <c r="A427" s="17">
        <v>2963</v>
      </c>
      <c r="B427">
        <v>217</v>
      </c>
      <c r="C427" t="s">
        <v>132</v>
      </c>
      <c r="D427">
        <v>2</v>
      </c>
      <c r="E427" t="s">
        <v>29</v>
      </c>
      <c r="G427" t="s">
        <v>260</v>
      </c>
      <c r="I427" t="s">
        <v>258</v>
      </c>
      <c r="J427">
        <v>1</v>
      </c>
      <c r="K427" t="s">
        <v>300</v>
      </c>
      <c r="L427" t="s">
        <v>258</v>
      </c>
      <c r="M427" t="s">
        <v>360</v>
      </c>
      <c r="N427" t="s">
        <v>258</v>
      </c>
      <c r="O427" t="s">
        <v>746</v>
      </c>
      <c r="P427" t="s">
        <v>303</v>
      </c>
      <c r="Q427" t="s">
        <v>303</v>
      </c>
      <c r="S427">
        <v>76</v>
      </c>
      <c r="T427">
        <v>10</v>
      </c>
      <c r="V427" s="111" t="s">
        <v>304</v>
      </c>
    </row>
    <row r="428" spans="1:22" x14ac:dyDescent="0.3">
      <c r="A428" s="17">
        <v>2965</v>
      </c>
      <c r="B428">
        <v>206</v>
      </c>
      <c r="C428" t="s">
        <v>522</v>
      </c>
      <c r="D428">
        <v>5</v>
      </c>
      <c r="E428" t="s">
        <v>35</v>
      </c>
      <c r="G428" t="s">
        <v>260</v>
      </c>
      <c r="I428" t="s">
        <v>258</v>
      </c>
      <c r="J428">
        <v>1</v>
      </c>
      <c r="K428" t="s">
        <v>300</v>
      </c>
      <c r="L428" t="s">
        <v>258</v>
      </c>
      <c r="M428" t="s">
        <v>523</v>
      </c>
      <c r="N428" t="s">
        <v>258</v>
      </c>
      <c r="O428" t="s">
        <v>747</v>
      </c>
      <c r="P428" t="s">
        <v>303</v>
      </c>
      <c r="Q428" t="s">
        <v>303</v>
      </c>
      <c r="S428">
        <v>30</v>
      </c>
      <c r="T428">
        <v>13</v>
      </c>
      <c r="V428" s="111" t="s">
        <v>304</v>
      </c>
    </row>
    <row r="429" spans="1:22" x14ac:dyDescent="0.3">
      <c r="A429" s="17">
        <v>2971</v>
      </c>
      <c r="B429">
        <v>186</v>
      </c>
      <c r="C429" t="s">
        <v>748</v>
      </c>
      <c r="D429">
        <v>11</v>
      </c>
      <c r="E429" t="s">
        <v>42</v>
      </c>
      <c r="G429" t="s">
        <v>260</v>
      </c>
      <c r="I429" t="s">
        <v>258</v>
      </c>
      <c r="J429">
        <v>1</v>
      </c>
      <c r="K429" t="s">
        <v>300</v>
      </c>
      <c r="L429" t="s">
        <v>258</v>
      </c>
      <c r="M429" t="s">
        <v>749</v>
      </c>
      <c r="N429" t="s">
        <v>258</v>
      </c>
      <c r="O429" t="s">
        <v>750</v>
      </c>
      <c r="P429" t="s">
        <v>303</v>
      </c>
      <c r="Q429" t="s">
        <v>303</v>
      </c>
      <c r="S429">
        <v>12</v>
      </c>
      <c r="T429">
        <v>16</v>
      </c>
      <c r="V429" s="111" t="s">
        <v>304</v>
      </c>
    </row>
    <row r="430" spans="1:22" x14ac:dyDescent="0.3">
      <c r="A430" s="17">
        <v>2972</v>
      </c>
      <c r="B430">
        <v>224</v>
      </c>
      <c r="C430" t="s">
        <v>357</v>
      </c>
      <c r="D430">
        <v>2</v>
      </c>
      <c r="E430" t="s">
        <v>29</v>
      </c>
      <c r="G430" t="s">
        <v>260</v>
      </c>
      <c r="I430" t="s">
        <v>258</v>
      </c>
      <c r="J430">
        <v>1</v>
      </c>
      <c r="K430" t="s">
        <v>300</v>
      </c>
      <c r="L430" t="s">
        <v>258</v>
      </c>
      <c r="M430" t="s">
        <v>358</v>
      </c>
      <c r="N430" t="s">
        <v>258</v>
      </c>
      <c r="O430" t="s">
        <v>751</v>
      </c>
      <c r="P430" t="s">
        <v>303</v>
      </c>
      <c r="Q430" t="s">
        <v>303</v>
      </c>
      <c r="S430">
        <v>79</v>
      </c>
      <c r="T430">
        <v>10</v>
      </c>
      <c r="V430" s="111" t="s">
        <v>304</v>
      </c>
    </row>
    <row r="431" spans="1:22" x14ac:dyDescent="0.3">
      <c r="A431" s="17">
        <v>2974</v>
      </c>
      <c r="B431">
        <v>182</v>
      </c>
      <c r="C431" t="s">
        <v>268</v>
      </c>
      <c r="D431">
        <v>11</v>
      </c>
      <c r="E431" t="s">
        <v>42</v>
      </c>
      <c r="G431" t="s">
        <v>260</v>
      </c>
      <c r="I431" t="s">
        <v>258</v>
      </c>
      <c r="J431">
        <v>1</v>
      </c>
      <c r="K431" t="s">
        <v>300</v>
      </c>
      <c r="L431" t="s">
        <v>258</v>
      </c>
      <c r="M431" t="s">
        <v>719</v>
      </c>
      <c r="N431" t="s">
        <v>258</v>
      </c>
      <c r="O431" t="s">
        <v>752</v>
      </c>
      <c r="P431" t="s">
        <v>303</v>
      </c>
      <c r="Q431" t="s">
        <v>303</v>
      </c>
      <c r="S431">
        <v>15</v>
      </c>
      <c r="T431">
        <v>16</v>
      </c>
      <c r="V431" s="111" t="s">
        <v>304</v>
      </c>
    </row>
    <row r="432" spans="1:22" x14ac:dyDescent="0.3">
      <c r="A432" s="17">
        <v>2975</v>
      </c>
      <c r="B432">
        <v>175</v>
      </c>
      <c r="C432" t="s">
        <v>116</v>
      </c>
      <c r="D432">
        <v>18</v>
      </c>
      <c r="E432" t="s">
        <v>53</v>
      </c>
      <c r="G432" t="s">
        <v>260</v>
      </c>
      <c r="I432" t="s">
        <v>258</v>
      </c>
      <c r="J432">
        <v>1</v>
      </c>
      <c r="K432" t="s">
        <v>300</v>
      </c>
      <c r="L432" t="s">
        <v>258</v>
      </c>
      <c r="M432" t="s">
        <v>535</v>
      </c>
      <c r="N432" t="s">
        <v>258</v>
      </c>
      <c r="O432" t="s">
        <v>753</v>
      </c>
      <c r="P432" t="s">
        <v>303</v>
      </c>
      <c r="Q432" t="s">
        <v>303</v>
      </c>
      <c r="S432">
        <v>136</v>
      </c>
      <c r="T432">
        <v>21</v>
      </c>
      <c r="V432" s="111" t="s">
        <v>304</v>
      </c>
    </row>
    <row r="433" spans="1:22" x14ac:dyDescent="0.3">
      <c r="A433" s="17">
        <v>2976</v>
      </c>
      <c r="B433">
        <v>223</v>
      </c>
      <c r="C433" t="s">
        <v>107</v>
      </c>
      <c r="D433">
        <v>2</v>
      </c>
      <c r="E433" t="s">
        <v>29</v>
      </c>
      <c r="G433" t="s">
        <v>260</v>
      </c>
      <c r="I433" t="s">
        <v>258</v>
      </c>
      <c r="J433">
        <v>1</v>
      </c>
      <c r="K433" t="s">
        <v>300</v>
      </c>
      <c r="L433" t="s">
        <v>258</v>
      </c>
      <c r="M433" t="s">
        <v>320</v>
      </c>
      <c r="N433" t="s">
        <v>258</v>
      </c>
      <c r="O433" t="s">
        <v>754</v>
      </c>
      <c r="P433" t="s">
        <v>303</v>
      </c>
      <c r="Q433" t="s">
        <v>303</v>
      </c>
      <c r="S433">
        <v>78</v>
      </c>
      <c r="T433">
        <v>10</v>
      </c>
      <c r="V433" s="111" t="s">
        <v>304</v>
      </c>
    </row>
    <row r="434" spans="1:22" x14ac:dyDescent="0.3">
      <c r="A434" s="17">
        <v>2982</v>
      </c>
      <c r="B434">
        <v>179</v>
      </c>
      <c r="C434" t="s">
        <v>328</v>
      </c>
      <c r="D434">
        <v>11</v>
      </c>
      <c r="E434" t="s">
        <v>42</v>
      </c>
      <c r="G434" t="s">
        <v>260</v>
      </c>
      <c r="I434" t="s">
        <v>258</v>
      </c>
      <c r="J434">
        <v>1</v>
      </c>
      <c r="K434" t="s">
        <v>300</v>
      </c>
      <c r="L434" t="s">
        <v>258</v>
      </c>
      <c r="M434" t="s">
        <v>640</v>
      </c>
      <c r="N434" t="s">
        <v>258</v>
      </c>
      <c r="O434" t="s">
        <v>755</v>
      </c>
      <c r="P434" t="s">
        <v>303</v>
      </c>
      <c r="Q434" t="s">
        <v>303</v>
      </c>
      <c r="S434">
        <v>252</v>
      </c>
      <c r="T434">
        <v>16</v>
      </c>
      <c r="V434" s="111" t="s">
        <v>304</v>
      </c>
    </row>
    <row r="435" spans="1:22" x14ac:dyDescent="0.3">
      <c r="A435" s="17">
        <v>2983</v>
      </c>
      <c r="B435">
        <v>211</v>
      </c>
      <c r="C435" t="s">
        <v>125</v>
      </c>
      <c r="D435">
        <v>5</v>
      </c>
      <c r="E435" t="s">
        <v>35</v>
      </c>
      <c r="G435" t="s">
        <v>260</v>
      </c>
      <c r="I435" t="s">
        <v>258</v>
      </c>
      <c r="J435">
        <v>1</v>
      </c>
      <c r="K435" t="s">
        <v>300</v>
      </c>
      <c r="L435" t="s">
        <v>258</v>
      </c>
      <c r="M435" t="s">
        <v>693</v>
      </c>
      <c r="N435" t="s">
        <v>258</v>
      </c>
      <c r="O435" t="s">
        <v>756</v>
      </c>
      <c r="P435" t="s">
        <v>303</v>
      </c>
      <c r="Q435" t="s">
        <v>303</v>
      </c>
      <c r="S435">
        <v>178</v>
      </c>
      <c r="T435">
        <v>13</v>
      </c>
      <c r="V435" s="111" t="s">
        <v>304</v>
      </c>
    </row>
    <row r="436" spans="1:22" x14ac:dyDescent="0.3">
      <c r="A436" s="17">
        <v>2984</v>
      </c>
      <c r="B436">
        <v>205</v>
      </c>
      <c r="C436" t="s">
        <v>469</v>
      </c>
      <c r="D436">
        <v>5</v>
      </c>
      <c r="E436" t="s">
        <v>35</v>
      </c>
      <c r="G436" t="s">
        <v>260</v>
      </c>
      <c r="I436" t="s">
        <v>258</v>
      </c>
      <c r="J436">
        <v>1</v>
      </c>
      <c r="K436" t="s">
        <v>300</v>
      </c>
      <c r="L436" t="s">
        <v>258</v>
      </c>
      <c r="M436" t="s">
        <v>470</v>
      </c>
      <c r="N436" t="s">
        <v>258</v>
      </c>
      <c r="O436" t="s">
        <v>757</v>
      </c>
      <c r="P436" t="s">
        <v>303</v>
      </c>
      <c r="Q436" t="s">
        <v>303</v>
      </c>
      <c r="S436">
        <v>30</v>
      </c>
      <c r="T436">
        <v>13</v>
      </c>
      <c r="V436" s="111" t="s">
        <v>304</v>
      </c>
    </row>
    <row r="437" spans="1:22" x14ac:dyDescent="0.3">
      <c r="A437" s="17">
        <v>2988</v>
      </c>
      <c r="B437">
        <v>204</v>
      </c>
      <c r="C437" t="s">
        <v>156</v>
      </c>
      <c r="D437">
        <v>5</v>
      </c>
      <c r="E437" t="s">
        <v>35</v>
      </c>
      <c r="G437" t="s">
        <v>260</v>
      </c>
      <c r="I437" t="s">
        <v>258</v>
      </c>
      <c r="J437">
        <v>1</v>
      </c>
      <c r="K437" t="s">
        <v>300</v>
      </c>
      <c r="L437" t="s">
        <v>258</v>
      </c>
      <c r="M437" t="s">
        <v>465</v>
      </c>
      <c r="N437" t="s">
        <v>258</v>
      </c>
      <c r="O437" t="s">
        <v>758</v>
      </c>
      <c r="P437" t="s">
        <v>303</v>
      </c>
      <c r="Q437" t="s">
        <v>303</v>
      </c>
      <c r="S437">
        <v>29</v>
      </c>
      <c r="T437">
        <v>13</v>
      </c>
      <c r="V437" s="111" t="s">
        <v>304</v>
      </c>
    </row>
    <row r="438" spans="1:22" x14ac:dyDescent="0.3">
      <c r="A438" s="17">
        <v>2989</v>
      </c>
      <c r="B438">
        <v>208</v>
      </c>
      <c r="C438" t="s">
        <v>177</v>
      </c>
      <c r="D438">
        <v>5</v>
      </c>
      <c r="E438" t="s">
        <v>35</v>
      </c>
      <c r="G438" t="s">
        <v>260</v>
      </c>
      <c r="I438" t="s">
        <v>258</v>
      </c>
      <c r="J438">
        <v>1</v>
      </c>
      <c r="K438" t="s">
        <v>300</v>
      </c>
      <c r="L438" t="s">
        <v>258</v>
      </c>
      <c r="M438" t="s">
        <v>398</v>
      </c>
      <c r="N438" t="s">
        <v>258</v>
      </c>
      <c r="O438" t="s">
        <v>759</v>
      </c>
      <c r="P438" t="s">
        <v>303</v>
      </c>
      <c r="Q438" t="s">
        <v>303</v>
      </c>
      <c r="S438">
        <v>33</v>
      </c>
      <c r="T438">
        <v>13</v>
      </c>
      <c r="V438" s="111" t="s">
        <v>304</v>
      </c>
    </row>
    <row r="439" spans="1:22" x14ac:dyDescent="0.3">
      <c r="A439" s="17">
        <v>2990</v>
      </c>
      <c r="B439">
        <v>224</v>
      </c>
      <c r="C439" t="s">
        <v>357</v>
      </c>
      <c r="D439">
        <v>2</v>
      </c>
      <c r="E439" t="s">
        <v>29</v>
      </c>
      <c r="G439" t="s">
        <v>260</v>
      </c>
      <c r="I439" t="s">
        <v>258</v>
      </c>
      <c r="J439">
        <v>1</v>
      </c>
      <c r="K439" t="s">
        <v>300</v>
      </c>
      <c r="L439" t="s">
        <v>258</v>
      </c>
      <c r="M439" t="s">
        <v>358</v>
      </c>
      <c r="N439" t="s">
        <v>258</v>
      </c>
      <c r="O439" t="s">
        <v>760</v>
      </c>
      <c r="P439" t="s">
        <v>303</v>
      </c>
      <c r="Q439" t="s">
        <v>303</v>
      </c>
      <c r="S439">
        <v>79</v>
      </c>
      <c r="T439">
        <v>10</v>
      </c>
      <c r="V439" s="111" t="s">
        <v>304</v>
      </c>
    </row>
    <row r="440" spans="1:22" x14ac:dyDescent="0.3">
      <c r="A440" s="17">
        <v>2992</v>
      </c>
      <c r="B440">
        <v>218</v>
      </c>
      <c r="C440" t="s">
        <v>200</v>
      </c>
      <c r="D440">
        <v>2</v>
      </c>
      <c r="E440" t="s">
        <v>29</v>
      </c>
      <c r="G440" t="s">
        <v>260</v>
      </c>
      <c r="I440" t="s">
        <v>258</v>
      </c>
      <c r="J440">
        <v>1</v>
      </c>
      <c r="K440" t="s">
        <v>300</v>
      </c>
      <c r="L440" t="s">
        <v>258</v>
      </c>
      <c r="M440" t="s">
        <v>362</v>
      </c>
      <c r="N440" t="s">
        <v>258</v>
      </c>
      <c r="O440" t="s">
        <v>761</v>
      </c>
      <c r="P440" t="s">
        <v>303</v>
      </c>
      <c r="Q440" t="s">
        <v>303</v>
      </c>
      <c r="S440">
        <v>77</v>
      </c>
      <c r="T440">
        <v>10</v>
      </c>
      <c r="V440" s="111" t="s">
        <v>304</v>
      </c>
    </row>
    <row r="441" spans="1:22" x14ac:dyDescent="0.3">
      <c r="A441" s="17">
        <v>2993</v>
      </c>
      <c r="B441">
        <v>202</v>
      </c>
      <c r="C441" t="s">
        <v>122</v>
      </c>
      <c r="D441">
        <v>5</v>
      </c>
      <c r="E441" t="s">
        <v>35</v>
      </c>
      <c r="G441" t="s">
        <v>260</v>
      </c>
      <c r="I441" t="s">
        <v>258</v>
      </c>
      <c r="J441">
        <v>1</v>
      </c>
      <c r="K441" t="s">
        <v>300</v>
      </c>
      <c r="L441" t="s">
        <v>258</v>
      </c>
      <c r="M441" t="s">
        <v>462</v>
      </c>
      <c r="N441" t="s">
        <v>258</v>
      </c>
      <c r="O441" t="s">
        <v>762</v>
      </c>
      <c r="P441" t="s">
        <v>303</v>
      </c>
      <c r="Q441" t="s">
        <v>303</v>
      </c>
      <c r="S441">
        <v>26</v>
      </c>
      <c r="T441">
        <v>13</v>
      </c>
      <c r="V441" s="111" t="s">
        <v>304</v>
      </c>
    </row>
    <row r="442" spans="1:22" x14ac:dyDescent="0.3">
      <c r="A442" s="17">
        <v>2999</v>
      </c>
      <c r="B442">
        <v>229</v>
      </c>
      <c r="C442" t="s">
        <v>102</v>
      </c>
      <c r="D442">
        <v>16</v>
      </c>
      <c r="E442" t="s">
        <v>50</v>
      </c>
      <c r="G442" t="s">
        <v>260</v>
      </c>
      <c r="I442" t="s">
        <v>258</v>
      </c>
      <c r="J442">
        <v>1</v>
      </c>
      <c r="K442" t="s">
        <v>300</v>
      </c>
      <c r="L442" t="s">
        <v>258</v>
      </c>
      <c r="M442" t="s">
        <v>326</v>
      </c>
      <c r="N442" t="s">
        <v>258</v>
      </c>
      <c r="O442" t="s">
        <v>1065</v>
      </c>
      <c r="P442" t="s">
        <v>303</v>
      </c>
      <c r="Q442" t="s">
        <v>303</v>
      </c>
      <c r="S442">
        <v>134</v>
      </c>
      <c r="T442">
        <v>20</v>
      </c>
      <c r="V442" s="111" t="s">
        <v>304</v>
      </c>
    </row>
    <row r="443" spans="1:22" x14ac:dyDescent="0.3">
      <c r="A443" s="17">
        <v>3000</v>
      </c>
      <c r="B443">
        <v>207</v>
      </c>
      <c r="C443" t="s">
        <v>183</v>
      </c>
      <c r="D443">
        <v>5</v>
      </c>
      <c r="E443" t="s">
        <v>35</v>
      </c>
      <c r="G443" t="s">
        <v>260</v>
      </c>
      <c r="I443" t="s">
        <v>258</v>
      </c>
      <c r="J443">
        <v>1</v>
      </c>
      <c r="K443" t="s">
        <v>300</v>
      </c>
      <c r="L443" t="s">
        <v>258</v>
      </c>
      <c r="M443" t="s">
        <v>491</v>
      </c>
      <c r="N443" t="s">
        <v>258</v>
      </c>
      <c r="O443" t="s">
        <v>763</v>
      </c>
      <c r="P443" t="s">
        <v>303</v>
      </c>
      <c r="Q443" t="s">
        <v>303</v>
      </c>
      <c r="S443">
        <v>32</v>
      </c>
      <c r="T443">
        <v>13</v>
      </c>
      <c r="V443" s="111" t="s">
        <v>304</v>
      </c>
    </row>
    <row r="444" spans="1:22" x14ac:dyDescent="0.3">
      <c r="A444" s="17">
        <v>3001</v>
      </c>
      <c r="B444">
        <v>162</v>
      </c>
      <c r="C444" t="s">
        <v>147</v>
      </c>
      <c r="D444">
        <v>42</v>
      </c>
      <c r="E444" t="s">
        <v>26</v>
      </c>
      <c r="G444" t="s">
        <v>260</v>
      </c>
      <c r="I444" t="s">
        <v>258</v>
      </c>
      <c r="J444">
        <v>1</v>
      </c>
      <c r="K444" t="s">
        <v>300</v>
      </c>
      <c r="L444" t="s">
        <v>258</v>
      </c>
      <c r="M444" t="s">
        <v>400</v>
      </c>
      <c r="N444" t="s">
        <v>258</v>
      </c>
      <c r="O444" t="s">
        <v>764</v>
      </c>
      <c r="P444" t="s">
        <v>303</v>
      </c>
      <c r="Q444" t="s">
        <v>303</v>
      </c>
      <c r="S444">
        <v>1</v>
      </c>
      <c r="T444">
        <v>6</v>
      </c>
      <c r="V444" s="111" t="s">
        <v>304</v>
      </c>
    </row>
    <row r="445" spans="1:22" x14ac:dyDescent="0.3">
      <c r="A445" s="17">
        <v>3002</v>
      </c>
      <c r="B445">
        <v>203</v>
      </c>
      <c r="C445" t="s">
        <v>592</v>
      </c>
      <c r="D445">
        <v>5</v>
      </c>
      <c r="E445" t="s">
        <v>35</v>
      </c>
      <c r="G445" t="s">
        <v>260</v>
      </c>
      <c r="I445" t="s">
        <v>258</v>
      </c>
      <c r="J445">
        <v>1</v>
      </c>
      <c r="K445" t="s">
        <v>300</v>
      </c>
      <c r="L445" t="s">
        <v>258</v>
      </c>
      <c r="M445" t="s">
        <v>593</v>
      </c>
      <c r="N445" t="s">
        <v>258</v>
      </c>
      <c r="O445" t="s">
        <v>765</v>
      </c>
      <c r="P445" t="s">
        <v>303</v>
      </c>
      <c r="Q445" t="s">
        <v>303</v>
      </c>
      <c r="S445">
        <v>27</v>
      </c>
      <c r="T445">
        <v>13</v>
      </c>
      <c r="V445" s="111" t="s">
        <v>304</v>
      </c>
    </row>
    <row r="446" spans="1:22" x14ac:dyDescent="0.3">
      <c r="A446" s="17">
        <v>3007</v>
      </c>
      <c r="B446">
        <v>218</v>
      </c>
      <c r="C446" t="s">
        <v>200</v>
      </c>
      <c r="D446">
        <v>2</v>
      </c>
      <c r="E446" t="s">
        <v>29</v>
      </c>
      <c r="G446" t="s">
        <v>260</v>
      </c>
      <c r="I446" t="s">
        <v>258</v>
      </c>
      <c r="J446">
        <v>1</v>
      </c>
      <c r="K446" t="s">
        <v>300</v>
      </c>
      <c r="L446" t="s">
        <v>258</v>
      </c>
      <c r="M446" t="s">
        <v>362</v>
      </c>
      <c r="N446" t="s">
        <v>258</v>
      </c>
      <c r="O446" t="s">
        <v>766</v>
      </c>
      <c r="P446" t="s">
        <v>303</v>
      </c>
      <c r="Q446" t="s">
        <v>303</v>
      </c>
      <c r="S446">
        <v>77</v>
      </c>
      <c r="T446">
        <v>10</v>
      </c>
      <c r="V446" s="111" t="s">
        <v>304</v>
      </c>
    </row>
    <row r="447" spans="1:22" x14ac:dyDescent="0.3">
      <c r="A447" s="17">
        <v>3008</v>
      </c>
      <c r="B447">
        <v>192</v>
      </c>
      <c r="C447" t="s">
        <v>143</v>
      </c>
      <c r="D447">
        <v>16</v>
      </c>
      <c r="E447" t="s">
        <v>50</v>
      </c>
      <c r="G447" t="s">
        <v>260</v>
      </c>
      <c r="I447" t="s">
        <v>258</v>
      </c>
      <c r="J447">
        <v>1</v>
      </c>
      <c r="K447" t="s">
        <v>300</v>
      </c>
      <c r="L447" t="s">
        <v>258</v>
      </c>
      <c r="M447" t="s">
        <v>612</v>
      </c>
      <c r="N447" t="s">
        <v>258</v>
      </c>
      <c r="O447" t="s">
        <v>1066</v>
      </c>
      <c r="P447" t="s">
        <v>303</v>
      </c>
      <c r="Q447" t="s">
        <v>303</v>
      </c>
      <c r="S447">
        <v>57</v>
      </c>
      <c r="T447">
        <v>20</v>
      </c>
      <c r="V447" s="111" t="s">
        <v>304</v>
      </c>
    </row>
    <row r="448" spans="1:22" x14ac:dyDescent="0.3">
      <c r="A448" s="17">
        <v>3009</v>
      </c>
      <c r="B448">
        <v>233</v>
      </c>
      <c r="C448" t="s">
        <v>274</v>
      </c>
      <c r="D448">
        <v>29</v>
      </c>
      <c r="E448" t="s">
        <v>46</v>
      </c>
      <c r="G448" t="s">
        <v>260</v>
      </c>
      <c r="I448" t="s">
        <v>258</v>
      </c>
      <c r="J448">
        <v>1</v>
      </c>
      <c r="K448" t="s">
        <v>300</v>
      </c>
      <c r="L448" t="s">
        <v>258</v>
      </c>
      <c r="M448" t="s">
        <v>615</v>
      </c>
      <c r="N448" t="s">
        <v>258</v>
      </c>
      <c r="O448" t="s">
        <v>767</v>
      </c>
      <c r="P448" t="s">
        <v>303</v>
      </c>
      <c r="Q448" t="s">
        <v>303</v>
      </c>
      <c r="S448">
        <v>45</v>
      </c>
      <c r="T448">
        <v>24</v>
      </c>
      <c r="V448" s="111" t="s">
        <v>304</v>
      </c>
    </row>
    <row r="449" spans="1:22" x14ac:dyDescent="0.3">
      <c r="A449" s="17">
        <v>3013</v>
      </c>
      <c r="B449">
        <v>216</v>
      </c>
      <c r="C449" t="s">
        <v>126</v>
      </c>
      <c r="D449">
        <v>2</v>
      </c>
      <c r="E449" t="s">
        <v>29</v>
      </c>
      <c r="G449" t="s">
        <v>260</v>
      </c>
      <c r="I449" t="s">
        <v>258</v>
      </c>
      <c r="J449">
        <v>1</v>
      </c>
      <c r="K449" t="s">
        <v>300</v>
      </c>
      <c r="L449" t="s">
        <v>258</v>
      </c>
      <c r="M449" t="s">
        <v>340</v>
      </c>
      <c r="N449" t="s">
        <v>258</v>
      </c>
      <c r="O449" t="s">
        <v>768</v>
      </c>
      <c r="P449" t="s">
        <v>303</v>
      </c>
      <c r="Q449" t="s">
        <v>303</v>
      </c>
      <c r="S449">
        <v>75</v>
      </c>
      <c r="T449">
        <v>10</v>
      </c>
      <c r="V449" s="111" t="s">
        <v>304</v>
      </c>
    </row>
    <row r="450" spans="1:22" x14ac:dyDescent="0.3">
      <c r="A450" s="17">
        <v>3016</v>
      </c>
      <c r="B450">
        <v>224</v>
      </c>
      <c r="C450" t="s">
        <v>357</v>
      </c>
      <c r="D450">
        <v>2</v>
      </c>
      <c r="E450" t="s">
        <v>29</v>
      </c>
      <c r="G450" t="s">
        <v>260</v>
      </c>
      <c r="I450" t="s">
        <v>258</v>
      </c>
      <c r="J450">
        <v>1</v>
      </c>
      <c r="K450" t="s">
        <v>300</v>
      </c>
      <c r="L450" t="s">
        <v>258</v>
      </c>
      <c r="M450" t="s">
        <v>358</v>
      </c>
      <c r="N450" t="s">
        <v>258</v>
      </c>
      <c r="O450" t="s">
        <v>769</v>
      </c>
      <c r="P450" t="s">
        <v>303</v>
      </c>
      <c r="Q450" t="s">
        <v>303</v>
      </c>
      <c r="S450">
        <v>79</v>
      </c>
      <c r="T450">
        <v>10</v>
      </c>
      <c r="V450" s="111" t="s">
        <v>304</v>
      </c>
    </row>
    <row r="451" spans="1:22" x14ac:dyDescent="0.3">
      <c r="A451" s="17">
        <v>3017</v>
      </c>
      <c r="B451">
        <v>190</v>
      </c>
      <c r="C451" t="s">
        <v>735</v>
      </c>
      <c r="D451">
        <v>11</v>
      </c>
      <c r="E451" t="s">
        <v>42</v>
      </c>
      <c r="G451" t="s">
        <v>260</v>
      </c>
      <c r="I451" t="s">
        <v>258</v>
      </c>
      <c r="J451">
        <v>1</v>
      </c>
      <c r="K451" t="s">
        <v>300</v>
      </c>
      <c r="L451" t="s">
        <v>258</v>
      </c>
      <c r="M451" t="s">
        <v>736</v>
      </c>
      <c r="N451" t="s">
        <v>258</v>
      </c>
      <c r="O451" t="s">
        <v>770</v>
      </c>
      <c r="P451" t="s">
        <v>303</v>
      </c>
      <c r="Q451" t="s">
        <v>303</v>
      </c>
      <c r="S451">
        <v>17</v>
      </c>
      <c r="T451">
        <v>16</v>
      </c>
      <c r="V451" s="111" t="s">
        <v>304</v>
      </c>
    </row>
    <row r="452" spans="1:22" x14ac:dyDescent="0.3">
      <c r="A452" s="17">
        <v>3020</v>
      </c>
      <c r="B452">
        <v>187</v>
      </c>
      <c r="C452" t="s">
        <v>771</v>
      </c>
      <c r="D452">
        <v>11</v>
      </c>
      <c r="E452" t="s">
        <v>42</v>
      </c>
      <c r="G452" t="s">
        <v>260</v>
      </c>
      <c r="I452" t="s">
        <v>258</v>
      </c>
      <c r="J452">
        <v>1</v>
      </c>
      <c r="K452" t="s">
        <v>300</v>
      </c>
      <c r="L452" t="s">
        <v>258</v>
      </c>
      <c r="M452" t="s">
        <v>772</v>
      </c>
      <c r="N452" t="s">
        <v>258</v>
      </c>
      <c r="O452" t="s">
        <v>773</v>
      </c>
      <c r="P452" t="s">
        <v>303</v>
      </c>
      <c r="Q452" t="s">
        <v>303</v>
      </c>
      <c r="S452">
        <v>13</v>
      </c>
      <c r="T452">
        <v>16</v>
      </c>
      <c r="V452" s="111" t="s">
        <v>304</v>
      </c>
    </row>
    <row r="453" spans="1:22" x14ac:dyDescent="0.3">
      <c r="A453" s="17">
        <v>3021</v>
      </c>
      <c r="B453">
        <v>179</v>
      </c>
      <c r="C453" t="s">
        <v>328</v>
      </c>
      <c r="D453">
        <v>11</v>
      </c>
      <c r="E453" t="s">
        <v>42</v>
      </c>
      <c r="G453" t="s">
        <v>260</v>
      </c>
      <c r="I453" t="s">
        <v>258</v>
      </c>
      <c r="J453">
        <v>1</v>
      </c>
      <c r="K453" t="s">
        <v>300</v>
      </c>
      <c r="L453" t="s">
        <v>258</v>
      </c>
      <c r="M453" t="s">
        <v>640</v>
      </c>
      <c r="N453" t="s">
        <v>258</v>
      </c>
      <c r="O453" t="s">
        <v>774</v>
      </c>
      <c r="P453" t="s">
        <v>303</v>
      </c>
      <c r="Q453" t="s">
        <v>303</v>
      </c>
      <c r="S453">
        <v>252</v>
      </c>
      <c r="T453">
        <v>16</v>
      </c>
      <c r="V453" s="111" t="s">
        <v>304</v>
      </c>
    </row>
    <row r="454" spans="1:22" x14ac:dyDescent="0.3">
      <c r="A454" s="17">
        <v>3022</v>
      </c>
      <c r="B454">
        <v>164</v>
      </c>
      <c r="C454" t="s">
        <v>103</v>
      </c>
      <c r="D454">
        <v>16</v>
      </c>
      <c r="E454" t="s">
        <v>50</v>
      </c>
      <c r="G454" t="s">
        <v>260</v>
      </c>
      <c r="I454" t="s">
        <v>258</v>
      </c>
      <c r="J454">
        <v>1</v>
      </c>
      <c r="K454" t="s">
        <v>300</v>
      </c>
      <c r="L454" t="s">
        <v>258</v>
      </c>
      <c r="M454" t="s">
        <v>608</v>
      </c>
      <c r="N454" t="s">
        <v>258</v>
      </c>
      <c r="O454" t="s">
        <v>1068</v>
      </c>
      <c r="P454" t="s">
        <v>303</v>
      </c>
      <c r="Q454" t="s">
        <v>303</v>
      </c>
      <c r="S454">
        <v>137</v>
      </c>
      <c r="T454">
        <v>20</v>
      </c>
      <c r="V454" s="111" t="s">
        <v>304</v>
      </c>
    </row>
    <row r="455" spans="1:22" x14ac:dyDescent="0.3">
      <c r="A455" s="17">
        <v>3030</v>
      </c>
      <c r="B455">
        <v>164</v>
      </c>
      <c r="C455" t="s">
        <v>103</v>
      </c>
      <c r="D455">
        <v>16</v>
      </c>
      <c r="E455" t="s">
        <v>50</v>
      </c>
      <c r="G455" t="s">
        <v>260</v>
      </c>
      <c r="I455" t="s">
        <v>258</v>
      </c>
      <c r="J455">
        <v>1</v>
      </c>
      <c r="K455" t="s">
        <v>300</v>
      </c>
      <c r="L455" t="s">
        <v>258</v>
      </c>
      <c r="M455" t="s">
        <v>608</v>
      </c>
      <c r="N455" t="s">
        <v>258</v>
      </c>
      <c r="O455" t="s">
        <v>1070</v>
      </c>
      <c r="P455" t="s">
        <v>303</v>
      </c>
      <c r="Q455" t="s">
        <v>303</v>
      </c>
      <c r="S455">
        <v>137</v>
      </c>
      <c r="T455">
        <v>20</v>
      </c>
      <c r="V455" s="111" t="s">
        <v>304</v>
      </c>
    </row>
    <row r="456" spans="1:22" x14ac:dyDescent="0.3">
      <c r="A456" s="17">
        <v>2854</v>
      </c>
      <c r="B456">
        <v>199</v>
      </c>
      <c r="C456" t="s">
        <v>368</v>
      </c>
      <c r="D456">
        <v>5</v>
      </c>
      <c r="E456" t="s">
        <v>35</v>
      </c>
      <c r="G456" t="s">
        <v>260</v>
      </c>
      <c r="I456" t="s">
        <v>258</v>
      </c>
      <c r="J456">
        <v>1</v>
      </c>
      <c r="K456" t="s">
        <v>300</v>
      </c>
      <c r="L456" t="s">
        <v>258</v>
      </c>
      <c r="M456" t="s">
        <v>369</v>
      </c>
      <c r="N456" t="s">
        <v>258</v>
      </c>
      <c r="O456" t="s">
        <v>775</v>
      </c>
      <c r="P456" t="s">
        <v>303</v>
      </c>
      <c r="Q456" t="s">
        <v>303</v>
      </c>
      <c r="S456">
        <v>23</v>
      </c>
      <c r="T456">
        <v>13</v>
      </c>
      <c r="V456" s="111" t="s">
        <v>304</v>
      </c>
    </row>
    <row r="457" spans="1:22" x14ac:dyDescent="0.3">
      <c r="A457" s="17">
        <v>2793</v>
      </c>
      <c r="B457">
        <v>202</v>
      </c>
      <c r="C457" t="s">
        <v>122</v>
      </c>
      <c r="D457">
        <v>5</v>
      </c>
      <c r="E457" t="s">
        <v>35</v>
      </c>
      <c r="G457" t="s">
        <v>260</v>
      </c>
      <c r="I457" t="s">
        <v>258</v>
      </c>
      <c r="J457">
        <v>1</v>
      </c>
      <c r="K457" t="s">
        <v>300</v>
      </c>
      <c r="L457" t="s">
        <v>258</v>
      </c>
      <c r="M457" t="s">
        <v>462</v>
      </c>
      <c r="N457" t="s">
        <v>258</v>
      </c>
      <c r="O457" t="s">
        <v>776</v>
      </c>
      <c r="P457" t="s">
        <v>303</v>
      </c>
      <c r="Q457" t="s">
        <v>303</v>
      </c>
      <c r="S457">
        <v>26</v>
      </c>
      <c r="T457">
        <v>13</v>
      </c>
      <c r="V457" s="111" t="s">
        <v>304</v>
      </c>
    </row>
    <row r="458" spans="1:22" x14ac:dyDescent="0.3">
      <c r="A458" s="17">
        <v>2794</v>
      </c>
      <c r="B458">
        <v>217</v>
      </c>
      <c r="C458" t="s">
        <v>132</v>
      </c>
      <c r="D458">
        <v>2</v>
      </c>
      <c r="E458" t="s">
        <v>29</v>
      </c>
      <c r="G458" t="s">
        <v>260</v>
      </c>
      <c r="I458" t="s">
        <v>258</v>
      </c>
      <c r="J458">
        <v>1</v>
      </c>
      <c r="K458" t="s">
        <v>300</v>
      </c>
      <c r="L458" t="s">
        <v>258</v>
      </c>
      <c r="M458" t="s">
        <v>360</v>
      </c>
      <c r="N458" t="s">
        <v>258</v>
      </c>
      <c r="O458" t="s">
        <v>777</v>
      </c>
      <c r="P458" t="s">
        <v>303</v>
      </c>
      <c r="Q458" t="s">
        <v>303</v>
      </c>
      <c r="S458">
        <v>76</v>
      </c>
      <c r="T458">
        <v>10</v>
      </c>
      <c r="V458" s="111" t="s">
        <v>304</v>
      </c>
    </row>
    <row r="459" spans="1:22" x14ac:dyDescent="0.3">
      <c r="A459" s="17">
        <v>2803</v>
      </c>
      <c r="B459">
        <v>248</v>
      </c>
      <c r="C459" t="s">
        <v>104</v>
      </c>
      <c r="D459">
        <v>14</v>
      </c>
      <c r="E459" t="s">
        <v>43</v>
      </c>
      <c r="G459" t="s">
        <v>260</v>
      </c>
      <c r="I459" t="s">
        <v>258</v>
      </c>
      <c r="J459">
        <v>1</v>
      </c>
      <c r="K459" t="s">
        <v>300</v>
      </c>
      <c r="L459" t="s">
        <v>258</v>
      </c>
      <c r="M459" t="s">
        <v>377</v>
      </c>
      <c r="N459" t="s">
        <v>258</v>
      </c>
      <c r="O459" t="s">
        <v>778</v>
      </c>
      <c r="P459" t="s">
        <v>303</v>
      </c>
      <c r="Q459" t="s">
        <v>303</v>
      </c>
      <c r="S459">
        <v>184</v>
      </c>
      <c r="T459">
        <v>64</v>
      </c>
      <c r="V459" s="111" t="s">
        <v>304</v>
      </c>
    </row>
    <row r="460" spans="1:22" x14ac:dyDescent="0.3">
      <c r="A460" s="17">
        <v>2809</v>
      </c>
      <c r="B460">
        <v>218</v>
      </c>
      <c r="C460" t="s">
        <v>200</v>
      </c>
      <c r="D460">
        <v>2</v>
      </c>
      <c r="E460" t="s">
        <v>29</v>
      </c>
      <c r="G460" t="s">
        <v>260</v>
      </c>
      <c r="I460" t="s">
        <v>258</v>
      </c>
      <c r="J460">
        <v>1</v>
      </c>
      <c r="K460" t="s">
        <v>300</v>
      </c>
      <c r="L460" t="s">
        <v>258</v>
      </c>
      <c r="M460" t="s">
        <v>362</v>
      </c>
      <c r="N460" t="s">
        <v>258</v>
      </c>
      <c r="O460" t="s">
        <v>779</v>
      </c>
      <c r="P460" t="s">
        <v>303</v>
      </c>
      <c r="Q460" t="s">
        <v>303</v>
      </c>
      <c r="S460">
        <v>77</v>
      </c>
      <c r="T460">
        <v>10</v>
      </c>
      <c r="V460" s="111" t="s">
        <v>304</v>
      </c>
    </row>
    <row r="461" spans="1:22" x14ac:dyDescent="0.3">
      <c r="A461" s="17">
        <v>2814</v>
      </c>
      <c r="B461">
        <v>166</v>
      </c>
      <c r="C461" t="s">
        <v>780</v>
      </c>
      <c r="D461">
        <v>42</v>
      </c>
      <c r="E461" t="s">
        <v>26</v>
      </c>
      <c r="G461" t="s">
        <v>260</v>
      </c>
      <c r="I461" t="s">
        <v>258</v>
      </c>
      <c r="J461">
        <v>1</v>
      </c>
      <c r="K461" t="s">
        <v>300</v>
      </c>
      <c r="L461" t="s">
        <v>258</v>
      </c>
      <c r="M461" t="s">
        <v>781</v>
      </c>
      <c r="N461" t="s">
        <v>258</v>
      </c>
      <c r="O461" t="s">
        <v>782</v>
      </c>
      <c r="P461" t="s">
        <v>303</v>
      </c>
      <c r="Q461" t="s">
        <v>303</v>
      </c>
      <c r="S461">
        <v>2</v>
      </c>
      <c r="T461">
        <v>6</v>
      </c>
      <c r="V461" s="111" t="s">
        <v>304</v>
      </c>
    </row>
    <row r="462" spans="1:22" x14ac:dyDescent="0.3">
      <c r="A462" s="17">
        <v>2836</v>
      </c>
      <c r="B462">
        <v>249</v>
      </c>
      <c r="C462" t="s">
        <v>100</v>
      </c>
      <c r="D462">
        <v>3</v>
      </c>
      <c r="E462" t="s">
        <v>34</v>
      </c>
      <c r="G462" t="s">
        <v>260</v>
      </c>
      <c r="I462" t="s">
        <v>258</v>
      </c>
      <c r="J462">
        <v>1</v>
      </c>
      <c r="K462" t="s">
        <v>300</v>
      </c>
      <c r="L462" t="s">
        <v>258</v>
      </c>
      <c r="M462" t="s">
        <v>343</v>
      </c>
      <c r="N462" t="s">
        <v>258</v>
      </c>
      <c r="O462" t="s">
        <v>783</v>
      </c>
      <c r="P462" t="s">
        <v>303</v>
      </c>
      <c r="Q462" t="s">
        <v>303</v>
      </c>
      <c r="S462">
        <v>61</v>
      </c>
      <c r="T462">
        <v>11</v>
      </c>
      <c r="V462" s="111" t="s">
        <v>304</v>
      </c>
    </row>
    <row r="463" spans="1:22" x14ac:dyDescent="0.3">
      <c r="A463" s="17">
        <v>2855</v>
      </c>
      <c r="B463">
        <v>166</v>
      </c>
      <c r="C463" t="s">
        <v>780</v>
      </c>
      <c r="D463">
        <v>42</v>
      </c>
      <c r="E463" t="s">
        <v>26</v>
      </c>
      <c r="G463" t="s">
        <v>260</v>
      </c>
      <c r="I463" t="s">
        <v>258</v>
      </c>
      <c r="J463">
        <v>1</v>
      </c>
      <c r="K463" t="s">
        <v>300</v>
      </c>
      <c r="L463" t="s">
        <v>258</v>
      </c>
      <c r="M463" t="s">
        <v>781</v>
      </c>
      <c r="N463" t="s">
        <v>258</v>
      </c>
      <c r="O463" t="s">
        <v>784</v>
      </c>
      <c r="P463" t="s">
        <v>303</v>
      </c>
      <c r="Q463" t="s">
        <v>303</v>
      </c>
      <c r="S463">
        <v>2</v>
      </c>
      <c r="T463">
        <v>6</v>
      </c>
      <c r="V463" s="111" t="s">
        <v>304</v>
      </c>
    </row>
    <row r="464" spans="1:22" x14ac:dyDescent="0.3">
      <c r="A464" s="17">
        <v>2869</v>
      </c>
      <c r="B464">
        <v>224</v>
      </c>
      <c r="C464" t="s">
        <v>357</v>
      </c>
      <c r="D464">
        <v>2</v>
      </c>
      <c r="E464" t="s">
        <v>29</v>
      </c>
      <c r="G464" t="s">
        <v>260</v>
      </c>
      <c r="I464" t="s">
        <v>258</v>
      </c>
      <c r="J464">
        <v>1</v>
      </c>
      <c r="K464" t="s">
        <v>300</v>
      </c>
      <c r="L464" t="s">
        <v>258</v>
      </c>
      <c r="M464" t="s">
        <v>358</v>
      </c>
      <c r="N464" t="s">
        <v>258</v>
      </c>
      <c r="O464" t="s">
        <v>785</v>
      </c>
      <c r="P464" t="s">
        <v>303</v>
      </c>
      <c r="Q464" t="s">
        <v>303</v>
      </c>
      <c r="S464">
        <v>79</v>
      </c>
      <c r="T464">
        <v>10</v>
      </c>
      <c r="V464" s="111" t="s">
        <v>304</v>
      </c>
    </row>
    <row r="465" spans="1:22" x14ac:dyDescent="0.3">
      <c r="A465" s="17">
        <v>2875</v>
      </c>
      <c r="B465">
        <v>179</v>
      </c>
      <c r="C465" t="s">
        <v>328</v>
      </c>
      <c r="D465">
        <v>11</v>
      </c>
      <c r="E465" t="s">
        <v>42</v>
      </c>
      <c r="G465" t="s">
        <v>260</v>
      </c>
      <c r="I465" t="s">
        <v>258</v>
      </c>
      <c r="J465">
        <v>1</v>
      </c>
      <c r="K465" t="s">
        <v>300</v>
      </c>
      <c r="L465" t="s">
        <v>258</v>
      </c>
      <c r="M465" t="s">
        <v>640</v>
      </c>
      <c r="N465" t="s">
        <v>258</v>
      </c>
      <c r="O465" t="s">
        <v>786</v>
      </c>
      <c r="P465" t="s">
        <v>303</v>
      </c>
      <c r="Q465" t="s">
        <v>303</v>
      </c>
      <c r="S465">
        <v>252</v>
      </c>
      <c r="T465">
        <v>16</v>
      </c>
      <c r="V465" s="111" t="s">
        <v>304</v>
      </c>
    </row>
    <row r="466" spans="1:22" x14ac:dyDescent="0.3">
      <c r="A466" s="17">
        <v>2906</v>
      </c>
      <c r="B466">
        <v>217</v>
      </c>
      <c r="C466" t="s">
        <v>132</v>
      </c>
      <c r="D466">
        <v>2</v>
      </c>
      <c r="E466" t="s">
        <v>29</v>
      </c>
      <c r="G466" t="s">
        <v>260</v>
      </c>
      <c r="I466" t="s">
        <v>258</v>
      </c>
      <c r="J466">
        <v>1</v>
      </c>
      <c r="K466" t="s">
        <v>300</v>
      </c>
      <c r="L466" t="s">
        <v>258</v>
      </c>
      <c r="M466" t="s">
        <v>360</v>
      </c>
      <c r="N466" t="s">
        <v>258</v>
      </c>
      <c r="O466" t="s">
        <v>787</v>
      </c>
      <c r="P466" t="s">
        <v>303</v>
      </c>
      <c r="Q466" t="s">
        <v>303</v>
      </c>
      <c r="S466">
        <v>76</v>
      </c>
      <c r="T466">
        <v>10</v>
      </c>
      <c r="V466" s="111" t="s">
        <v>304</v>
      </c>
    </row>
    <row r="467" spans="1:22" x14ac:dyDescent="0.3">
      <c r="A467" s="17">
        <v>2883</v>
      </c>
      <c r="B467">
        <v>259</v>
      </c>
      <c r="C467" t="s">
        <v>124</v>
      </c>
      <c r="D467">
        <v>45</v>
      </c>
      <c r="E467" t="s">
        <v>28</v>
      </c>
      <c r="G467" t="s">
        <v>260</v>
      </c>
      <c r="I467" t="s">
        <v>258</v>
      </c>
      <c r="J467">
        <v>1</v>
      </c>
      <c r="K467" t="s">
        <v>300</v>
      </c>
      <c r="L467" t="s">
        <v>258</v>
      </c>
      <c r="M467" t="s">
        <v>430</v>
      </c>
      <c r="N467" t="s">
        <v>258</v>
      </c>
      <c r="O467" t="s">
        <v>788</v>
      </c>
      <c r="P467" t="s">
        <v>303</v>
      </c>
      <c r="Q467" t="s">
        <v>303</v>
      </c>
      <c r="S467">
        <v>70</v>
      </c>
      <c r="T467">
        <v>9</v>
      </c>
      <c r="V467" s="111" t="s">
        <v>304</v>
      </c>
    </row>
    <row r="468" spans="1:22" x14ac:dyDescent="0.3">
      <c r="A468" s="17">
        <v>3029</v>
      </c>
      <c r="B468">
        <v>259</v>
      </c>
      <c r="C468" t="s">
        <v>124</v>
      </c>
      <c r="D468">
        <v>45</v>
      </c>
      <c r="E468" t="s">
        <v>28</v>
      </c>
      <c r="G468" t="s">
        <v>260</v>
      </c>
      <c r="I468" t="s">
        <v>258</v>
      </c>
      <c r="J468">
        <v>1</v>
      </c>
      <c r="K468" t="s">
        <v>300</v>
      </c>
      <c r="L468" t="s">
        <v>258</v>
      </c>
      <c r="M468" t="s">
        <v>430</v>
      </c>
      <c r="N468" t="s">
        <v>258</v>
      </c>
      <c r="O468" t="s">
        <v>789</v>
      </c>
      <c r="P468" t="s">
        <v>303</v>
      </c>
      <c r="Q468" t="s">
        <v>303</v>
      </c>
      <c r="S468">
        <v>70</v>
      </c>
      <c r="T468">
        <v>9</v>
      </c>
      <c r="V468" s="111" t="s">
        <v>304</v>
      </c>
    </row>
    <row r="469" spans="1:22" x14ac:dyDescent="0.3">
      <c r="A469" s="17">
        <v>3032</v>
      </c>
      <c r="B469">
        <v>162</v>
      </c>
      <c r="C469" t="s">
        <v>147</v>
      </c>
      <c r="D469">
        <v>42</v>
      </c>
      <c r="E469" t="s">
        <v>26</v>
      </c>
      <c r="G469" t="s">
        <v>260</v>
      </c>
      <c r="I469" t="s">
        <v>258</v>
      </c>
      <c r="J469">
        <v>1</v>
      </c>
      <c r="K469" t="s">
        <v>300</v>
      </c>
      <c r="L469" t="s">
        <v>258</v>
      </c>
      <c r="M469" t="s">
        <v>400</v>
      </c>
      <c r="N469" t="s">
        <v>258</v>
      </c>
      <c r="O469" t="s">
        <v>790</v>
      </c>
      <c r="P469" t="s">
        <v>303</v>
      </c>
      <c r="Q469" t="s">
        <v>303</v>
      </c>
      <c r="S469">
        <v>1</v>
      </c>
      <c r="T469">
        <v>6</v>
      </c>
      <c r="V469" s="111" t="s">
        <v>304</v>
      </c>
    </row>
    <row r="470" spans="1:22" x14ac:dyDescent="0.3">
      <c r="A470" s="17">
        <v>3037</v>
      </c>
      <c r="B470">
        <v>216</v>
      </c>
      <c r="C470" t="s">
        <v>126</v>
      </c>
      <c r="D470">
        <v>2</v>
      </c>
      <c r="E470" t="s">
        <v>29</v>
      </c>
      <c r="G470" t="s">
        <v>260</v>
      </c>
      <c r="I470" t="s">
        <v>258</v>
      </c>
      <c r="J470">
        <v>1</v>
      </c>
      <c r="K470" t="s">
        <v>300</v>
      </c>
      <c r="L470" t="s">
        <v>258</v>
      </c>
      <c r="M470" t="s">
        <v>340</v>
      </c>
      <c r="N470" t="s">
        <v>258</v>
      </c>
      <c r="O470" t="s">
        <v>791</v>
      </c>
      <c r="P470" t="s">
        <v>303</v>
      </c>
      <c r="Q470" t="s">
        <v>303</v>
      </c>
      <c r="S470">
        <v>75</v>
      </c>
      <c r="T470">
        <v>10</v>
      </c>
      <c r="V470" s="111" t="s">
        <v>304</v>
      </c>
    </row>
    <row r="471" spans="1:22" x14ac:dyDescent="0.3">
      <c r="A471" s="17">
        <v>3051</v>
      </c>
      <c r="B471">
        <v>233</v>
      </c>
      <c r="C471" t="s">
        <v>274</v>
      </c>
      <c r="D471">
        <v>44</v>
      </c>
      <c r="E471" t="s">
        <v>27</v>
      </c>
      <c r="G471" t="s">
        <v>260</v>
      </c>
      <c r="I471" t="s">
        <v>258</v>
      </c>
      <c r="J471">
        <v>1</v>
      </c>
      <c r="K471" t="s">
        <v>300</v>
      </c>
      <c r="L471" t="s">
        <v>258</v>
      </c>
      <c r="M471" t="s">
        <v>383</v>
      </c>
      <c r="N471" t="s">
        <v>258</v>
      </c>
      <c r="O471" t="s">
        <v>792</v>
      </c>
      <c r="P471" t="s">
        <v>303</v>
      </c>
      <c r="Q471" t="s">
        <v>303</v>
      </c>
      <c r="S471">
        <v>45</v>
      </c>
      <c r="T471">
        <v>8</v>
      </c>
      <c r="V471" s="111" t="s">
        <v>304</v>
      </c>
    </row>
    <row r="472" spans="1:22" x14ac:dyDescent="0.3">
      <c r="A472" s="17">
        <v>1938</v>
      </c>
      <c r="B472">
        <v>259</v>
      </c>
      <c r="C472" t="s">
        <v>124</v>
      </c>
      <c r="D472">
        <v>45</v>
      </c>
      <c r="E472" t="s">
        <v>28</v>
      </c>
      <c r="G472" t="s">
        <v>240</v>
      </c>
      <c r="I472" t="s">
        <v>258</v>
      </c>
      <c r="J472">
        <v>1</v>
      </c>
      <c r="K472" t="s">
        <v>300</v>
      </c>
      <c r="L472" t="s">
        <v>258</v>
      </c>
      <c r="M472" t="s">
        <v>430</v>
      </c>
      <c r="N472" t="s">
        <v>258</v>
      </c>
      <c r="O472" t="s">
        <v>971</v>
      </c>
      <c r="P472" t="s">
        <v>303</v>
      </c>
      <c r="Q472" t="s">
        <v>303</v>
      </c>
      <c r="S472">
        <v>70</v>
      </c>
      <c r="T472">
        <v>9</v>
      </c>
      <c r="V472" s="111" t="s">
        <v>304</v>
      </c>
    </row>
    <row r="473" spans="1:22" x14ac:dyDescent="0.3">
      <c r="A473" s="17">
        <v>1948</v>
      </c>
      <c r="B473">
        <v>173</v>
      </c>
      <c r="C473" t="s">
        <v>115</v>
      </c>
      <c r="D473">
        <v>16</v>
      </c>
      <c r="E473" t="s">
        <v>50</v>
      </c>
      <c r="G473" t="s">
        <v>240</v>
      </c>
      <c r="I473" t="s">
        <v>258</v>
      </c>
      <c r="J473">
        <v>1</v>
      </c>
      <c r="K473" t="s">
        <v>300</v>
      </c>
      <c r="L473" t="s">
        <v>258</v>
      </c>
      <c r="M473" t="s">
        <v>322</v>
      </c>
      <c r="N473" t="s">
        <v>258</v>
      </c>
      <c r="O473" t="s">
        <v>1010</v>
      </c>
      <c r="P473" t="s">
        <v>303</v>
      </c>
      <c r="Q473" t="s">
        <v>303</v>
      </c>
      <c r="S473">
        <v>7</v>
      </c>
      <c r="T473">
        <v>20</v>
      </c>
      <c r="V473" s="111" t="s">
        <v>304</v>
      </c>
    </row>
    <row r="474" spans="1:22" x14ac:dyDescent="0.3">
      <c r="A474" s="17">
        <v>1949</v>
      </c>
      <c r="B474">
        <v>213</v>
      </c>
      <c r="C474" t="s">
        <v>142</v>
      </c>
      <c r="D474">
        <v>16</v>
      </c>
      <c r="E474" t="s">
        <v>50</v>
      </c>
      <c r="G474" t="s">
        <v>240</v>
      </c>
      <c r="I474" t="s">
        <v>258</v>
      </c>
      <c r="J474">
        <v>1</v>
      </c>
      <c r="K474" t="s">
        <v>300</v>
      </c>
      <c r="L474" t="s">
        <v>258</v>
      </c>
      <c r="M474" t="s">
        <v>301</v>
      </c>
      <c r="N474" t="s">
        <v>258</v>
      </c>
      <c r="O474" t="s">
        <v>1011</v>
      </c>
      <c r="P474" t="s">
        <v>303</v>
      </c>
      <c r="Q474" t="s">
        <v>303</v>
      </c>
      <c r="S474">
        <v>37</v>
      </c>
      <c r="T474">
        <v>20</v>
      </c>
      <c r="V474" s="111" t="s">
        <v>304</v>
      </c>
    </row>
    <row r="475" spans="1:22" x14ac:dyDescent="0.3">
      <c r="A475" s="17">
        <v>1950</v>
      </c>
      <c r="B475">
        <v>229</v>
      </c>
      <c r="C475" t="s">
        <v>102</v>
      </c>
      <c r="D475">
        <v>16</v>
      </c>
      <c r="E475" t="s">
        <v>50</v>
      </c>
      <c r="G475" t="s">
        <v>240</v>
      </c>
      <c r="I475" t="s">
        <v>258</v>
      </c>
      <c r="J475">
        <v>1</v>
      </c>
      <c r="K475" t="s">
        <v>300</v>
      </c>
      <c r="L475" t="s">
        <v>258</v>
      </c>
      <c r="M475" t="s">
        <v>326</v>
      </c>
      <c r="N475" t="s">
        <v>258</v>
      </c>
      <c r="O475" t="s">
        <v>1012</v>
      </c>
      <c r="P475" t="s">
        <v>303</v>
      </c>
      <c r="Q475" t="s">
        <v>303</v>
      </c>
      <c r="S475">
        <v>134</v>
      </c>
      <c r="T475">
        <v>20</v>
      </c>
      <c r="V475" s="111" t="s">
        <v>304</v>
      </c>
    </row>
    <row r="476" spans="1:22" x14ac:dyDescent="0.3">
      <c r="A476" s="17">
        <v>2247</v>
      </c>
      <c r="B476">
        <v>218</v>
      </c>
      <c r="C476" t="s">
        <v>200</v>
      </c>
      <c r="D476">
        <v>2</v>
      </c>
      <c r="E476" t="s">
        <v>29</v>
      </c>
      <c r="G476" t="s">
        <v>271</v>
      </c>
      <c r="I476" t="s">
        <v>258</v>
      </c>
      <c r="J476">
        <v>1</v>
      </c>
      <c r="K476" t="s">
        <v>300</v>
      </c>
      <c r="L476" t="s">
        <v>258</v>
      </c>
      <c r="M476" t="s">
        <v>362</v>
      </c>
      <c r="N476" t="s">
        <v>258</v>
      </c>
      <c r="O476" t="s">
        <v>972</v>
      </c>
      <c r="P476" t="s">
        <v>303</v>
      </c>
      <c r="Q476" t="s">
        <v>303</v>
      </c>
      <c r="S476">
        <v>77</v>
      </c>
      <c r="T476">
        <v>10</v>
      </c>
      <c r="V476" s="111" t="s">
        <v>304</v>
      </c>
    </row>
    <row r="477" spans="1:22" x14ac:dyDescent="0.3">
      <c r="A477" s="17">
        <v>2341</v>
      </c>
      <c r="B477">
        <v>229</v>
      </c>
      <c r="C477" t="s">
        <v>102</v>
      </c>
      <c r="D477">
        <v>16</v>
      </c>
      <c r="E477" t="s">
        <v>50</v>
      </c>
      <c r="G477" t="s">
        <v>240</v>
      </c>
      <c r="I477" t="s">
        <v>258</v>
      </c>
      <c r="J477">
        <v>1</v>
      </c>
      <c r="K477" t="s">
        <v>300</v>
      </c>
      <c r="L477" t="s">
        <v>258</v>
      </c>
      <c r="M477" t="s">
        <v>326</v>
      </c>
      <c r="N477" t="s">
        <v>258</v>
      </c>
      <c r="O477" t="s">
        <v>1013</v>
      </c>
      <c r="P477" t="s">
        <v>303</v>
      </c>
      <c r="Q477" t="s">
        <v>303</v>
      </c>
      <c r="S477">
        <v>134</v>
      </c>
      <c r="T477">
        <v>20</v>
      </c>
      <c r="V477" s="111" t="s">
        <v>304</v>
      </c>
    </row>
    <row r="478" spans="1:22" x14ac:dyDescent="0.3">
      <c r="A478" s="17">
        <v>2511</v>
      </c>
      <c r="B478">
        <v>213</v>
      </c>
      <c r="C478" t="s">
        <v>142</v>
      </c>
      <c r="D478">
        <v>16</v>
      </c>
      <c r="E478" t="s">
        <v>50</v>
      </c>
      <c r="G478" t="s">
        <v>271</v>
      </c>
      <c r="I478" t="s">
        <v>258</v>
      </c>
      <c r="J478">
        <v>1</v>
      </c>
      <c r="K478" t="s">
        <v>300</v>
      </c>
      <c r="L478" t="s">
        <v>258</v>
      </c>
      <c r="M478" t="s">
        <v>301</v>
      </c>
      <c r="N478" t="s">
        <v>258</v>
      </c>
      <c r="O478" t="s">
        <v>1014</v>
      </c>
      <c r="P478" t="s">
        <v>303</v>
      </c>
      <c r="Q478" t="s">
        <v>303</v>
      </c>
      <c r="S478">
        <v>37</v>
      </c>
      <c r="T478">
        <v>20</v>
      </c>
      <c r="V478" s="111" t="s">
        <v>304</v>
      </c>
    </row>
    <row r="479" spans="1:22" x14ac:dyDescent="0.3">
      <c r="A479" s="17">
        <v>2544</v>
      </c>
      <c r="B479">
        <v>229</v>
      </c>
      <c r="C479" t="s">
        <v>102</v>
      </c>
      <c r="D479">
        <v>16</v>
      </c>
      <c r="E479" t="s">
        <v>50</v>
      </c>
      <c r="G479" t="s">
        <v>271</v>
      </c>
      <c r="I479" t="s">
        <v>258</v>
      </c>
      <c r="J479">
        <v>1</v>
      </c>
      <c r="K479" t="s">
        <v>300</v>
      </c>
      <c r="L479" t="s">
        <v>258</v>
      </c>
      <c r="M479" t="s">
        <v>326</v>
      </c>
      <c r="N479" t="s">
        <v>258</v>
      </c>
      <c r="O479" t="s">
        <v>1015</v>
      </c>
      <c r="P479" t="s">
        <v>303</v>
      </c>
      <c r="Q479" t="s">
        <v>303</v>
      </c>
      <c r="S479">
        <v>134</v>
      </c>
      <c r="T479">
        <v>20</v>
      </c>
      <c r="V479" s="111" t="s">
        <v>304</v>
      </c>
    </row>
    <row r="480" spans="1:22" x14ac:dyDescent="0.3">
      <c r="A480" s="17">
        <v>2594</v>
      </c>
      <c r="B480">
        <v>223</v>
      </c>
      <c r="C480" t="s">
        <v>107</v>
      </c>
      <c r="D480">
        <v>2</v>
      </c>
      <c r="E480" t="s">
        <v>29</v>
      </c>
      <c r="G480" t="s">
        <v>271</v>
      </c>
      <c r="I480" t="s">
        <v>258</v>
      </c>
      <c r="J480">
        <v>1</v>
      </c>
      <c r="K480" t="s">
        <v>300</v>
      </c>
      <c r="L480" t="s">
        <v>258</v>
      </c>
      <c r="M480" t="s">
        <v>320</v>
      </c>
      <c r="N480" t="s">
        <v>258</v>
      </c>
      <c r="O480" t="s">
        <v>973</v>
      </c>
      <c r="P480" t="s">
        <v>303</v>
      </c>
      <c r="Q480" t="s">
        <v>303</v>
      </c>
      <c r="S480">
        <v>78</v>
      </c>
      <c r="T480">
        <v>10</v>
      </c>
      <c r="V480" s="111" t="s">
        <v>304</v>
      </c>
    </row>
    <row r="481" spans="1:22" x14ac:dyDescent="0.3">
      <c r="A481" s="17">
        <v>2595</v>
      </c>
      <c r="B481">
        <v>223</v>
      </c>
      <c r="C481" t="s">
        <v>107</v>
      </c>
      <c r="D481">
        <v>2</v>
      </c>
      <c r="E481" t="s">
        <v>29</v>
      </c>
      <c r="G481" t="s">
        <v>271</v>
      </c>
      <c r="I481" t="s">
        <v>258</v>
      </c>
      <c r="J481">
        <v>1</v>
      </c>
      <c r="K481" t="s">
        <v>300</v>
      </c>
      <c r="L481" t="s">
        <v>258</v>
      </c>
      <c r="M481" t="s">
        <v>320</v>
      </c>
      <c r="N481" t="s">
        <v>258</v>
      </c>
      <c r="O481" t="s">
        <v>974</v>
      </c>
      <c r="P481" t="s">
        <v>303</v>
      </c>
      <c r="Q481" t="s">
        <v>303</v>
      </c>
      <c r="S481">
        <v>78</v>
      </c>
      <c r="T481">
        <v>10</v>
      </c>
      <c r="V481" s="111" t="s">
        <v>304</v>
      </c>
    </row>
    <row r="482" spans="1:22" x14ac:dyDescent="0.3">
      <c r="A482" s="17">
        <v>2642</v>
      </c>
      <c r="B482">
        <v>224</v>
      </c>
      <c r="C482" t="s">
        <v>357</v>
      </c>
      <c r="D482">
        <v>2</v>
      </c>
      <c r="E482" t="s">
        <v>29</v>
      </c>
      <c r="G482" t="s">
        <v>271</v>
      </c>
      <c r="I482" t="s">
        <v>258</v>
      </c>
      <c r="J482">
        <v>1</v>
      </c>
      <c r="K482" t="s">
        <v>300</v>
      </c>
      <c r="L482" t="s">
        <v>258</v>
      </c>
      <c r="M482" t="s">
        <v>358</v>
      </c>
      <c r="N482" t="s">
        <v>258</v>
      </c>
      <c r="O482" t="s">
        <v>975</v>
      </c>
      <c r="P482" t="s">
        <v>303</v>
      </c>
      <c r="Q482" t="s">
        <v>303</v>
      </c>
      <c r="S482">
        <v>79</v>
      </c>
      <c r="T482">
        <v>10</v>
      </c>
      <c r="V482" s="111" t="s">
        <v>304</v>
      </c>
    </row>
    <row r="483" spans="1:22" x14ac:dyDescent="0.3">
      <c r="A483" s="17">
        <v>2650</v>
      </c>
      <c r="B483">
        <v>223</v>
      </c>
      <c r="C483" t="s">
        <v>107</v>
      </c>
      <c r="D483">
        <v>2</v>
      </c>
      <c r="E483" t="s">
        <v>29</v>
      </c>
      <c r="G483" t="s">
        <v>271</v>
      </c>
      <c r="I483" t="s">
        <v>258</v>
      </c>
      <c r="J483">
        <v>1</v>
      </c>
      <c r="K483" t="s">
        <v>300</v>
      </c>
      <c r="L483" t="s">
        <v>258</v>
      </c>
      <c r="M483" t="s">
        <v>320</v>
      </c>
      <c r="N483" t="s">
        <v>258</v>
      </c>
      <c r="O483" t="s">
        <v>976</v>
      </c>
      <c r="P483" t="s">
        <v>303</v>
      </c>
      <c r="Q483" t="s">
        <v>303</v>
      </c>
      <c r="S483">
        <v>78</v>
      </c>
      <c r="T483">
        <v>10</v>
      </c>
      <c r="V483" s="111" t="s">
        <v>304</v>
      </c>
    </row>
    <row r="484" spans="1:22" x14ac:dyDescent="0.3">
      <c r="A484" s="17">
        <v>2651</v>
      </c>
      <c r="B484">
        <v>217</v>
      </c>
      <c r="C484" t="s">
        <v>132</v>
      </c>
      <c r="D484">
        <v>2</v>
      </c>
      <c r="E484" t="s">
        <v>29</v>
      </c>
      <c r="G484" t="s">
        <v>271</v>
      </c>
      <c r="I484" t="s">
        <v>258</v>
      </c>
      <c r="J484">
        <v>1</v>
      </c>
      <c r="K484" t="s">
        <v>300</v>
      </c>
      <c r="L484" t="s">
        <v>258</v>
      </c>
      <c r="M484" t="s">
        <v>360</v>
      </c>
      <c r="N484" t="s">
        <v>258</v>
      </c>
      <c r="O484" t="s">
        <v>977</v>
      </c>
      <c r="P484" t="s">
        <v>303</v>
      </c>
      <c r="Q484" t="s">
        <v>303</v>
      </c>
      <c r="S484">
        <v>76</v>
      </c>
      <c r="T484">
        <v>10</v>
      </c>
      <c r="V484" s="111" t="s">
        <v>304</v>
      </c>
    </row>
    <row r="485" spans="1:22" x14ac:dyDescent="0.3">
      <c r="A485" s="17">
        <v>2652</v>
      </c>
      <c r="B485">
        <v>231</v>
      </c>
      <c r="C485" t="s">
        <v>305</v>
      </c>
      <c r="D485">
        <v>31</v>
      </c>
      <c r="E485" t="s">
        <v>27</v>
      </c>
      <c r="G485" t="s">
        <v>271</v>
      </c>
      <c r="I485" t="s">
        <v>258</v>
      </c>
      <c r="J485">
        <v>1</v>
      </c>
      <c r="K485" t="s">
        <v>300</v>
      </c>
      <c r="L485" t="s">
        <v>258</v>
      </c>
      <c r="M485" t="s">
        <v>306</v>
      </c>
      <c r="N485" t="s">
        <v>258</v>
      </c>
      <c r="O485" t="s">
        <v>978</v>
      </c>
      <c r="P485" t="s">
        <v>303</v>
      </c>
      <c r="Q485" t="s">
        <v>303</v>
      </c>
      <c r="S485">
        <v>49</v>
      </c>
      <c r="T485">
        <v>8</v>
      </c>
      <c r="V485" s="111" t="s">
        <v>304</v>
      </c>
    </row>
    <row r="486" spans="1:22" x14ac:dyDescent="0.3">
      <c r="A486" s="17">
        <v>2673</v>
      </c>
      <c r="B486">
        <v>223</v>
      </c>
      <c r="C486" t="s">
        <v>107</v>
      </c>
      <c r="D486">
        <v>2</v>
      </c>
      <c r="E486" t="s">
        <v>29</v>
      </c>
      <c r="G486" t="s">
        <v>271</v>
      </c>
      <c r="I486" t="s">
        <v>258</v>
      </c>
      <c r="J486">
        <v>1</v>
      </c>
      <c r="K486" t="s">
        <v>300</v>
      </c>
      <c r="L486" t="s">
        <v>258</v>
      </c>
      <c r="M486" t="s">
        <v>320</v>
      </c>
      <c r="N486" t="s">
        <v>258</v>
      </c>
      <c r="O486" t="s">
        <v>979</v>
      </c>
      <c r="P486" t="s">
        <v>303</v>
      </c>
      <c r="Q486" t="s">
        <v>303</v>
      </c>
      <c r="S486">
        <v>78</v>
      </c>
      <c r="T486">
        <v>10</v>
      </c>
      <c r="V486" s="111" t="s">
        <v>304</v>
      </c>
    </row>
    <row r="487" spans="1:22" x14ac:dyDescent="0.3">
      <c r="A487" s="17">
        <v>2701</v>
      </c>
      <c r="B487">
        <v>223</v>
      </c>
      <c r="C487" t="s">
        <v>107</v>
      </c>
      <c r="D487">
        <v>2</v>
      </c>
      <c r="E487" t="s">
        <v>29</v>
      </c>
      <c r="G487" t="s">
        <v>271</v>
      </c>
      <c r="I487" t="s">
        <v>258</v>
      </c>
      <c r="J487">
        <v>1</v>
      </c>
      <c r="K487" t="s">
        <v>300</v>
      </c>
      <c r="L487" t="s">
        <v>258</v>
      </c>
      <c r="M487" t="s">
        <v>320</v>
      </c>
      <c r="N487" t="s">
        <v>258</v>
      </c>
      <c r="O487" t="s">
        <v>980</v>
      </c>
      <c r="P487" t="s">
        <v>303</v>
      </c>
      <c r="Q487" t="s">
        <v>303</v>
      </c>
      <c r="S487">
        <v>78</v>
      </c>
      <c r="T487">
        <v>10</v>
      </c>
      <c r="V487" s="111" t="s">
        <v>304</v>
      </c>
    </row>
    <row r="488" spans="1:22" x14ac:dyDescent="0.3">
      <c r="A488" s="17">
        <v>2731</v>
      </c>
      <c r="B488">
        <v>233</v>
      </c>
      <c r="C488" t="s">
        <v>274</v>
      </c>
      <c r="D488">
        <v>44</v>
      </c>
      <c r="E488" t="s">
        <v>27</v>
      </c>
      <c r="G488" t="s">
        <v>271</v>
      </c>
      <c r="I488" t="s">
        <v>258</v>
      </c>
      <c r="J488">
        <v>1</v>
      </c>
      <c r="K488" t="s">
        <v>300</v>
      </c>
      <c r="L488" t="s">
        <v>258</v>
      </c>
      <c r="M488" t="s">
        <v>383</v>
      </c>
      <c r="N488" t="s">
        <v>258</v>
      </c>
      <c r="O488" t="s">
        <v>981</v>
      </c>
      <c r="P488" t="s">
        <v>303</v>
      </c>
      <c r="Q488" t="s">
        <v>303</v>
      </c>
      <c r="S488">
        <v>45</v>
      </c>
      <c r="T488">
        <v>8</v>
      </c>
      <c r="V488" s="111" t="s">
        <v>304</v>
      </c>
    </row>
    <row r="489" spans="1:22" x14ac:dyDescent="0.3">
      <c r="A489" s="17">
        <v>2747</v>
      </c>
      <c r="B489">
        <v>223</v>
      </c>
      <c r="C489" t="s">
        <v>107</v>
      </c>
      <c r="D489">
        <v>2</v>
      </c>
      <c r="E489" t="s">
        <v>29</v>
      </c>
      <c r="G489" t="s">
        <v>271</v>
      </c>
      <c r="I489" t="s">
        <v>258</v>
      </c>
      <c r="J489">
        <v>1</v>
      </c>
      <c r="K489" t="s">
        <v>300</v>
      </c>
      <c r="L489" t="s">
        <v>258</v>
      </c>
      <c r="M489" t="s">
        <v>320</v>
      </c>
      <c r="N489" t="s">
        <v>258</v>
      </c>
      <c r="O489" t="s">
        <v>982</v>
      </c>
      <c r="P489" t="s">
        <v>303</v>
      </c>
      <c r="Q489" t="s">
        <v>303</v>
      </c>
      <c r="S489">
        <v>78</v>
      </c>
      <c r="T489">
        <v>10</v>
      </c>
      <c r="V489" s="111" t="s">
        <v>304</v>
      </c>
    </row>
    <row r="490" spans="1:22" x14ac:dyDescent="0.3">
      <c r="A490" s="17">
        <v>2816</v>
      </c>
      <c r="B490">
        <v>217</v>
      </c>
      <c r="C490" t="s">
        <v>132</v>
      </c>
      <c r="D490">
        <v>2</v>
      </c>
      <c r="E490" t="s">
        <v>29</v>
      </c>
      <c r="G490" t="s">
        <v>271</v>
      </c>
      <c r="I490" t="s">
        <v>258</v>
      </c>
      <c r="J490">
        <v>1</v>
      </c>
      <c r="K490" t="s">
        <v>300</v>
      </c>
      <c r="L490" t="s">
        <v>258</v>
      </c>
      <c r="M490" t="s">
        <v>360</v>
      </c>
      <c r="N490" t="s">
        <v>258</v>
      </c>
      <c r="O490" t="s">
        <v>983</v>
      </c>
      <c r="P490" t="s">
        <v>303</v>
      </c>
      <c r="Q490" t="s">
        <v>303</v>
      </c>
      <c r="S490">
        <v>76</v>
      </c>
      <c r="T490">
        <v>10</v>
      </c>
      <c r="V490" s="111" t="s">
        <v>304</v>
      </c>
    </row>
    <row r="491" spans="1:22" x14ac:dyDescent="0.3">
      <c r="A491" s="17">
        <v>2838</v>
      </c>
      <c r="B491">
        <v>213</v>
      </c>
      <c r="C491" t="s">
        <v>142</v>
      </c>
      <c r="D491">
        <v>16</v>
      </c>
      <c r="E491" t="s">
        <v>50</v>
      </c>
      <c r="G491" t="s">
        <v>271</v>
      </c>
      <c r="I491" t="s">
        <v>258</v>
      </c>
      <c r="J491">
        <v>1</v>
      </c>
      <c r="K491" t="s">
        <v>300</v>
      </c>
      <c r="L491" t="s">
        <v>258</v>
      </c>
      <c r="M491" t="s">
        <v>301</v>
      </c>
      <c r="N491" t="s">
        <v>258</v>
      </c>
      <c r="O491" t="s">
        <v>1043</v>
      </c>
      <c r="P491" t="s">
        <v>303</v>
      </c>
      <c r="Q491" t="s">
        <v>303</v>
      </c>
      <c r="S491">
        <v>37</v>
      </c>
      <c r="T491">
        <v>20</v>
      </c>
      <c r="V491" s="111" t="s">
        <v>304</v>
      </c>
    </row>
    <row r="492" spans="1:22" x14ac:dyDescent="0.3">
      <c r="A492" s="17">
        <v>2846</v>
      </c>
      <c r="B492">
        <v>224</v>
      </c>
      <c r="C492" t="s">
        <v>357</v>
      </c>
      <c r="D492">
        <v>2</v>
      </c>
      <c r="E492" t="s">
        <v>29</v>
      </c>
      <c r="G492" t="s">
        <v>271</v>
      </c>
      <c r="I492" t="s">
        <v>258</v>
      </c>
      <c r="J492">
        <v>1</v>
      </c>
      <c r="K492" t="s">
        <v>300</v>
      </c>
      <c r="L492" t="s">
        <v>258</v>
      </c>
      <c r="M492" t="s">
        <v>358</v>
      </c>
      <c r="N492" t="s">
        <v>258</v>
      </c>
      <c r="O492" t="s">
        <v>984</v>
      </c>
      <c r="P492" t="s">
        <v>303</v>
      </c>
      <c r="Q492" t="s">
        <v>303</v>
      </c>
      <c r="S492">
        <v>79</v>
      </c>
      <c r="T492">
        <v>10</v>
      </c>
      <c r="V492" s="111" t="s">
        <v>304</v>
      </c>
    </row>
    <row r="493" spans="1:22" x14ac:dyDescent="0.3">
      <c r="A493" s="17">
        <v>2870</v>
      </c>
      <c r="B493">
        <v>173</v>
      </c>
      <c r="C493" t="s">
        <v>115</v>
      </c>
      <c r="D493">
        <v>16</v>
      </c>
      <c r="E493" t="s">
        <v>50</v>
      </c>
      <c r="G493" t="s">
        <v>271</v>
      </c>
      <c r="I493" t="s">
        <v>258</v>
      </c>
      <c r="J493">
        <v>1</v>
      </c>
      <c r="K493" t="s">
        <v>300</v>
      </c>
      <c r="L493" t="s">
        <v>258</v>
      </c>
      <c r="M493" t="s">
        <v>322</v>
      </c>
      <c r="N493" t="s">
        <v>258</v>
      </c>
      <c r="O493" t="s">
        <v>1049</v>
      </c>
      <c r="P493" t="s">
        <v>303</v>
      </c>
      <c r="Q493" t="s">
        <v>303</v>
      </c>
      <c r="S493">
        <v>7</v>
      </c>
      <c r="T493">
        <v>20</v>
      </c>
      <c r="V493" s="111" t="s">
        <v>304</v>
      </c>
    </row>
    <row r="494" spans="1:22" x14ac:dyDescent="0.3">
      <c r="A494" s="17">
        <v>2873</v>
      </c>
      <c r="B494">
        <v>216</v>
      </c>
      <c r="C494" t="s">
        <v>126</v>
      </c>
      <c r="D494">
        <v>2</v>
      </c>
      <c r="E494" t="s">
        <v>29</v>
      </c>
      <c r="G494" t="s">
        <v>271</v>
      </c>
      <c r="I494" t="s">
        <v>258</v>
      </c>
      <c r="J494">
        <v>1</v>
      </c>
      <c r="K494" t="s">
        <v>300</v>
      </c>
      <c r="L494" t="s">
        <v>258</v>
      </c>
      <c r="M494" t="s">
        <v>340</v>
      </c>
      <c r="N494" t="s">
        <v>258</v>
      </c>
      <c r="O494" t="s">
        <v>985</v>
      </c>
      <c r="P494" t="s">
        <v>303</v>
      </c>
      <c r="Q494" t="s">
        <v>303</v>
      </c>
      <c r="S494">
        <v>75</v>
      </c>
      <c r="T494">
        <v>10</v>
      </c>
      <c r="V494" s="111" t="s">
        <v>304</v>
      </c>
    </row>
    <row r="495" spans="1:22" x14ac:dyDescent="0.3">
      <c r="A495" s="17">
        <v>2882</v>
      </c>
      <c r="B495">
        <v>259</v>
      </c>
      <c r="C495" t="s">
        <v>124</v>
      </c>
      <c r="D495">
        <v>45</v>
      </c>
      <c r="E495" t="s">
        <v>28</v>
      </c>
      <c r="G495" t="s">
        <v>271</v>
      </c>
      <c r="I495" t="s">
        <v>258</v>
      </c>
      <c r="J495">
        <v>1</v>
      </c>
      <c r="K495" t="s">
        <v>300</v>
      </c>
      <c r="L495" t="s">
        <v>258</v>
      </c>
      <c r="M495" t="s">
        <v>430</v>
      </c>
      <c r="N495" t="s">
        <v>258</v>
      </c>
      <c r="O495" t="s">
        <v>986</v>
      </c>
      <c r="P495" t="s">
        <v>303</v>
      </c>
      <c r="Q495" t="s">
        <v>303</v>
      </c>
      <c r="S495">
        <v>70</v>
      </c>
      <c r="T495">
        <v>9</v>
      </c>
      <c r="V495" s="111" t="s">
        <v>304</v>
      </c>
    </row>
    <row r="496" spans="1:22" x14ac:dyDescent="0.3">
      <c r="A496" s="17">
        <v>2889</v>
      </c>
      <c r="B496">
        <v>229</v>
      </c>
      <c r="C496" t="s">
        <v>102</v>
      </c>
      <c r="D496">
        <v>16</v>
      </c>
      <c r="E496" t="s">
        <v>50</v>
      </c>
      <c r="G496" t="s">
        <v>271</v>
      </c>
      <c r="I496" t="s">
        <v>258</v>
      </c>
      <c r="J496">
        <v>1</v>
      </c>
      <c r="K496" t="s">
        <v>300</v>
      </c>
      <c r="L496" t="s">
        <v>258</v>
      </c>
      <c r="M496" t="s">
        <v>326</v>
      </c>
      <c r="N496" t="s">
        <v>258</v>
      </c>
      <c r="O496" t="s">
        <v>1053</v>
      </c>
      <c r="P496" t="s">
        <v>303</v>
      </c>
      <c r="Q496" t="s">
        <v>303</v>
      </c>
      <c r="S496">
        <v>134</v>
      </c>
      <c r="T496">
        <v>20</v>
      </c>
      <c r="V496" s="111" t="s">
        <v>304</v>
      </c>
    </row>
    <row r="497" spans="1:22" x14ac:dyDescent="0.3">
      <c r="A497" s="17">
        <v>2930</v>
      </c>
      <c r="B497">
        <v>259</v>
      </c>
      <c r="C497" t="s">
        <v>124</v>
      </c>
      <c r="D497">
        <v>45</v>
      </c>
      <c r="E497" t="s">
        <v>28</v>
      </c>
      <c r="G497" t="s">
        <v>271</v>
      </c>
      <c r="I497" t="s">
        <v>258</v>
      </c>
      <c r="J497">
        <v>1</v>
      </c>
      <c r="K497" t="s">
        <v>300</v>
      </c>
      <c r="L497" t="s">
        <v>258</v>
      </c>
      <c r="M497" t="s">
        <v>430</v>
      </c>
      <c r="N497" t="s">
        <v>258</v>
      </c>
      <c r="O497" t="s">
        <v>987</v>
      </c>
      <c r="P497" t="s">
        <v>303</v>
      </c>
      <c r="Q497" t="s">
        <v>303</v>
      </c>
      <c r="S497">
        <v>70</v>
      </c>
      <c r="T497">
        <v>9</v>
      </c>
      <c r="V497" s="111" t="s">
        <v>304</v>
      </c>
    </row>
    <row r="498" spans="1:22" x14ac:dyDescent="0.3">
      <c r="A498" s="17">
        <v>2954</v>
      </c>
      <c r="B498">
        <v>259</v>
      </c>
      <c r="C498" t="s">
        <v>124</v>
      </c>
      <c r="D498">
        <v>45</v>
      </c>
      <c r="E498" t="s">
        <v>28</v>
      </c>
      <c r="G498" t="s">
        <v>271</v>
      </c>
      <c r="I498" t="s">
        <v>258</v>
      </c>
      <c r="J498">
        <v>1</v>
      </c>
      <c r="K498" t="s">
        <v>300</v>
      </c>
      <c r="L498" t="s">
        <v>258</v>
      </c>
      <c r="M498" t="s">
        <v>430</v>
      </c>
      <c r="N498" t="s">
        <v>258</v>
      </c>
      <c r="O498" t="s">
        <v>988</v>
      </c>
      <c r="P498" t="s">
        <v>303</v>
      </c>
      <c r="Q498" t="s">
        <v>303</v>
      </c>
      <c r="S498">
        <v>70</v>
      </c>
      <c r="T498">
        <v>9</v>
      </c>
      <c r="V498" s="111" t="s">
        <v>304</v>
      </c>
    </row>
    <row r="499" spans="1:22" x14ac:dyDescent="0.3">
      <c r="A499" s="17">
        <v>2957</v>
      </c>
      <c r="B499">
        <v>224</v>
      </c>
      <c r="C499" t="s">
        <v>357</v>
      </c>
      <c r="D499">
        <v>2</v>
      </c>
      <c r="E499" t="s">
        <v>29</v>
      </c>
      <c r="G499" t="s">
        <v>271</v>
      </c>
      <c r="I499" t="s">
        <v>258</v>
      </c>
      <c r="J499">
        <v>1</v>
      </c>
      <c r="K499" t="s">
        <v>300</v>
      </c>
      <c r="L499" t="s">
        <v>258</v>
      </c>
      <c r="M499" t="s">
        <v>358</v>
      </c>
      <c r="N499" t="s">
        <v>258</v>
      </c>
      <c r="O499" t="s">
        <v>989</v>
      </c>
      <c r="P499" t="s">
        <v>303</v>
      </c>
      <c r="Q499" t="s">
        <v>303</v>
      </c>
      <c r="S499">
        <v>79</v>
      </c>
      <c r="T499">
        <v>10</v>
      </c>
      <c r="V499" s="111" t="s">
        <v>304</v>
      </c>
    </row>
    <row r="500" spans="1:22" x14ac:dyDescent="0.3">
      <c r="A500" s="17">
        <v>2960</v>
      </c>
      <c r="B500">
        <v>192</v>
      </c>
      <c r="C500" t="s">
        <v>143</v>
      </c>
      <c r="D500">
        <v>16</v>
      </c>
      <c r="E500" t="s">
        <v>50</v>
      </c>
      <c r="G500" t="s">
        <v>271</v>
      </c>
      <c r="I500" t="s">
        <v>258</v>
      </c>
      <c r="J500">
        <v>1</v>
      </c>
      <c r="K500" t="s">
        <v>300</v>
      </c>
      <c r="L500" t="s">
        <v>258</v>
      </c>
      <c r="M500" t="s">
        <v>612</v>
      </c>
      <c r="N500" t="s">
        <v>258</v>
      </c>
      <c r="O500" t="s">
        <v>1061</v>
      </c>
      <c r="P500" t="s">
        <v>303</v>
      </c>
      <c r="Q500" t="s">
        <v>303</v>
      </c>
      <c r="S500">
        <v>57</v>
      </c>
      <c r="T500">
        <v>20</v>
      </c>
      <c r="V500" s="111" t="s">
        <v>304</v>
      </c>
    </row>
    <row r="501" spans="1:22" x14ac:dyDescent="0.3">
      <c r="A501" s="17">
        <v>2968</v>
      </c>
      <c r="B501">
        <v>232</v>
      </c>
      <c r="C501" t="s">
        <v>263</v>
      </c>
      <c r="D501">
        <v>25</v>
      </c>
      <c r="E501" t="s">
        <v>25</v>
      </c>
      <c r="G501" t="s">
        <v>271</v>
      </c>
      <c r="I501" t="s">
        <v>258</v>
      </c>
      <c r="J501">
        <v>1</v>
      </c>
      <c r="K501" t="s">
        <v>300</v>
      </c>
      <c r="L501" t="s">
        <v>258</v>
      </c>
      <c r="M501" t="s">
        <v>607</v>
      </c>
      <c r="N501" t="s">
        <v>258</v>
      </c>
      <c r="O501" t="s">
        <v>990</v>
      </c>
      <c r="P501" t="s">
        <v>303</v>
      </c>
      <c r="Q501" t="s">
        <v>303</v>
      </c>
      <c r="S501">
        <v>51</v>
      </c>
      <c r="V501" s="111" t="s">
        <v>304</v>
      </c>
    </row>
    <row r="502" spans="1:22" x14ac:dyDescent="0.3">
      <c r="A502" s="17">
        <v>2970</v>
      </c>
      <c r="B502">
        <v>218</v>
      </c>
      <c r="C502" t="s">
        <v>200</v>
      </c>
      <c r="D502">
        <v>2</v>
      </c>
      <c r="E502" t="s">
        <v>29</v>
      </c>
      <c r="G502" t="s">
        <v>271</v>
      </c>
      <c r="I502" t="s">
        <v>258</v>
      </c>
      <c r="J502">
        <v>1</v>
      </c>
      <c r="K502" t="s">
        <v>300</v>
      </c>
      <c r="L502" t="s">
        <v>258</v>
      </c>
      <c r="M502" t="s">
        <v>362</v>
      </c>
      <c r="N502" t="s">
        <v>258</v>
      </c>
      <c r="O502" t="s">
        <v>991</v>
      </c>
      <c r="P502" t="s">
        <v>303</v>
      </c>
      <c r="Q502" t="s">
        <v>303</v>
      </c>
      <c r="S502">
        <v>77</v>
      </c>
      <c r="T502">
        <v>10</v>
      </c>
      <c r="V502" s="111" t="s">
        <v>304</v>
      </c>
    </row>
    <row r="503" spans="1:22" x14ac:dyDescent="0.3">
      <c r="A503" s="17">
        <v>2973</v>
      </c>
      <c r="B503">
        <v>175</v>
      </c>
      <c r="C503" t="s">
        <v>116</v>
      </c>
      <c r="D503">
        <v>18</v>
      </c>
      <c r="E503" t="s">
        <v>53</v>
      </c>
      <c r="G503" t="s">
        <v>271</v>
      </c>
      <c r="I503" t="s">
        <v>258</v>
      </c>
      <c r="J503">
        <v>1</v>
      </c>
      <c r="K503" t="s">
        <v>300</v>
      </c>
      <c r="L503" t="s">
        <v>258</v>
      </c>
      <c r="M503" t="s">
        <v>535</v>
      </c>
      <c r="N503" t="s">
        <v>258</v>
      </c>
      <c r="O503" t="s">
        <v>992</v>
      </c>
      <c r="P503" t="s">
        <v>303</v>
      </c>
      <c r="Q503" t="s">
        <v>303</v>
      </c>
      <c r="S503">
        <v>136</v>
      </c>
      <c r="T503">
        <v>21</v>
      </c>
      <c r="V503" s="111" t="s">
        <v>304</v>
      </c>
    </row>
    <row r="504" spans="1:22" x14ac:dyDescent="0.3">
      <c r="A504" s="17">
        <v>2987</v>
      </c>
      <c r="B504">
        <v>259</v>
      </c>
      <c r="C504" t="s">
        <v>124</v>
      </c>
      <c r="D504">
        <v>45</v>
      </c>
      <c r="E504" t="s">
        <v>28</v>
      </c>
      <c r="G504" t="s">
        <v>271</v>
      </c>
      <c r="I504" t="s">
        <v>258</v>
      </c>
      <c r="J504">
        <v>1</v>
      </c>
      <c r="K504" t="s">
        <v>300</v>
      </c>
      <c r="L504" t="s">
        <v>258</v>
      </c>
      <c r="M504" t="s">
        <v>430</v>
      </c>
      <c r="N504" t="s">
        <v>258</v>
      </c>
      <c r="O504" t="s">
        <v>993</v>
      </c>
      <c r="P504" t="s">
        <v>303</v>
      </c>
      <c r="Q504" t="s">
        <v>303</v>
      </c>
      <c r="S504">
        <v>70</v>
      </c>
      <c r="T504">
        <v>9</v>
      </c>
      <c r="V504" s="111" t="s">
        <v>304</v>
      </c>
    </row>
    <row r="505" spans="1:22" x14ac:dyDescent="0.3">
      <c r="A505" s="17">
        <v>2998</v>
      </c>
      <c r="B505">
        <v>175</v>
      </c>
      <c r="C505" t="s">
        <v>116</v>
      </c>
      <c r="D505">
        <v>18</v>
      </c>
      <c r="E505" t="s">
        <v>53</v>
      </c>
      <c r="G505" t="s">
        <v>271</v>
      </c>
      <c r="I505" t="s">
        <v>258</v>
      </c>
      <c r="J505">
        <v>1</v>
      </c>
      <c r="K505" t="s">
        <v>300</v>
      </c>
      <c r="L505" t="s">
        <v>258</v>
      </c>
      <c r="M505" t="s">
        <v>535</v>
      </c>
      <c r="N505" t="s">
        <v>258</v>
      </c>
      <c r="O505" t="s">
        <v>994</v>
      </c>
      <c r="P505" t="s">
        <v>303</v>
      </c>
      <c r="Q505" t="s">
        <v>303</v>
      </c>
      <c r="S505">
        <v>136</v>
      </c>
      <c r="T505">
        <v>21</v>
      </c>
      <c r="V505" s="111" t="s">
        <v>304</v>
      </c>
    </row>
    <row r="506" spans="1:22" x14ac:dyDescent="0.3">
      <c r="A506" s="17">
        <v>3018</v>
      </c>
      <c r="B506">
        <v>173</v>
      </c>
      <c r="C506" t="s">
        <v>115</v>
      </c>
      <c r="D506">
        <v>16</v>
      </c>
      <c r="E506" t="s">
        <v>50</v>
      </c>
      <c r="G506" t="s">
        <v>271</v>
      </c>
      <c r="I506" t="s">
        <v>258</v>
      </c>
      <c r="J506">
        <v>1</v>
      </c>
      <c r="K506" t="s">
        <v>300</v>
      </c>
      <c r="L506" t="s">
        <v>258</v>
      </c>
      <c r="M506" t="s">
        <v>322</v>
      </c>
      <c r="N506" t="s">
        <v>258</v>
      </c>
      <c r="O506" t="s">
        <v>1067</v>
      </c>
      <c r="P506" t="s">
        <v>303</v>
      </c>
      <c r="Q506" t="s">
        <v>303</v>
      </c>
      <c r="S506">
        <v>7</v>
      </c>
      <c r="T506">
        <v>20</v>
      </c>
      <c r="V506" s="111" t="s">
        <v>304</v>
      </c>
    </row>
    <row r="507" spans="1:22" x14ac:dyDescent="0.3">
      <c r="A507" s="17">
        <v>3023</v>
      </c>
      <c r="B507">
        <v>164</v>
      </c>
      <c r="C507" t="s">
        <v>103</v>
      </c>
      <c r="D507">
        <v>16</v>
      </c>
      <c r="E507" t="s">
        <v>50</v>
      </c>
      <c r="G507" t="s">
        <v>271</v>
      </c>
      <c r="I507" t="s">
        <v>258</v>
      </c>
      <c r="J507">
        <v>1</v>
      </c>
      <c r="K507" t="s">
        <v>300</v>
      </c>
      <c r="L507" t="s">
        <v>258</v>
      </c>
      <c r="M507" t="s">
        <v>608</v>
      </c>
      <c r="N507" t="s">
        <v>258</v>
      </c>
      <c r="O507" t="s">
        <v>1069</v>
      </c>
      <c r="P507" t="s">
        <v>303</v>
      </c>
      <c r="Q507" t="s">
        <v>303</v>
      </c>
      <c r="S507">
        <v>137</v>
      </c>
      <c r="T507">
        <v>20</v>
      </c>
      <c r="V507" s="111" t="s">
        <v>304</v>
      </c>
    </row>
    <row r="508" spans="1:22" x14ac:dyDescent="0.3">
      <c r="A508" s="17">
        <v>2808</v>
      </c>
      <c r="B508">
        <v>229</v>
      </c>
      <c r="C508" t="s">
        <v>102</v>
      </c>
      <c r="D508">
        <v>16</v>
      </c>
      <c r="E508" t="s">
        <v>50</v>
      </c>
      <c r="G508" t="s">
        <v>271</v>
      </c>
      <c r="I508" t="s">
        <v>258</v>
      </c>
      <c r="J508">
        <v>1</v>
      </c>
      <c r="K508" t="s">
        <v>300</v>
      </c>
      <c r="L508" t="s">
        <v>258</v>
      </c>
      <c r="M508" t="s">
        <v>326</v>
      </c>
      <c r="N508" t="s">
        <v>258</v>
      </c>
      <c r="O508" t="s">
        <v>1071</v>
      </c>
      <c r="P508" t="s">
        <v>303</v>
      </c>
      <c r="Q508" t="s">
        <v>303</v>
      </c>
      <c r="S508">
        <v>134</v>
      </c>
      <c r="T508">
        <v>20</v>
      </c>
      <c r="V508" s="111" t="s">
        <v>304</v>
      </c>
    </row>
    <row r="509" spans="1:22" x14ac:dyDescent="0.3">
      <c r="A509" s="17">
        <v>2815</v>
      </c>
      <c r="B509">
        <v>224</v>
      </c>
      <c r="C509" t="s">
        <v>357</v>
      </c>
      <c r="D509">
        <v>2</v>
      </c>
      <c r="E509" t="s">
        <v>29</v>
      </c>
      <c r="G509" t="s">
        <v>271</v>
      </c>
      <c r="I509" t="s">
        <v>258</v>
      </c>
      <c r="J509">
        <v>1</v>
      </c>
      <c r="K509" t="s">
        <v>300</v>
      </c>
      <c r="L509" t="s">
        <v>258</v>
      </c>
      <c r="M509" t="s">
        <v>358</v>
      </c>
      <c r="N509" t="s">
        <v>258</v>
      </c>
      <c r="O509" t="s">
        <v>995</v>
      </c>
      <c r="P509" t="s">
        <v>303</v>
      </c>
      <c r="Q509" t="s">
        <v>303</v>
      </c>
      <c r="S509">
        <v>79</v>
      </c>
      <c r="T509">
        <v>10</v>
      </c>
      <c r="V509" s="111" t="s">
        <v>304</v>
      </c>
    </row>
    <row r="510" spans="1:22" x14ac:dyDescent="0.3">
      <c r="A510" s="17">
        <v>2817</v>
      </c>
      <c r="B510">
        <v>217</v>
      </c>
      <c r="C510" t="s">
        <v>132</v>
      </c>
      <c r="D510">
        <v>2</v>
      </c>
      <c r="E510" t="s">
        <v>29</v>
      </c>
      <c r="G510" t="s">
        <v>271</v>
      </c>
      <c r="I510" t="s">
        <v>258</v>
      </c>
      <c r="J510">
        <v>1</v>
      </c>
      <c r="K510" t="s">
        <v>300</v>
      </c>
      <c r="L510" t="s">
        <v>258</v>
      </c>
      <c r="M510" t="s">
        <v>360</v>
      </c>
      <c r="N510" t="s">
        <v>258</v>
      </c>
      <c r="O510" t="s">
        <v>996</v>
      </c>
      <c r="P510" t="s">
        <v>303</v>
      </c>
      <c r="Q510" t="s">
        <v>303</v>
      </c>
      <c r="S510">
        <v>76</v>
      </c>
      <c r="T510">
        <v>10</v>
      </c>
      <c r="V510" s="111" t="s">
        <v>304</v>
      </c>
    </row>
    <row r="511" spans="1:22" x14ac:dyDescent="0.3">
      <c r="A511" s="17">
        <v>2841</v>
      </c>
      <c r="B511">
        <v>231</v>
      </c>
      <c r="C511" t="s">
        <v>305</v>
      </c>
      <c r="D511">
        <v>31</v>
      </c>
      <c r="E511" t="s">
        <v>27</v>
      </c>
      <c r="G511" t="s">
        <v>271</v>
      </c>
      <c r="I511" t="s">
        <v>258</v>
      </c>
      <c r="J511">
        <v>1</v>
      </c>
      <c r="K511" t="s">
        <v>300</v>
      </c>
      <c r="L511" t="s">
        <v>258</v>
      </c>
      <c r="M511" t="s">
        <v>306</v>
      </c>
      <c r="N511" t="s">
        <v>258</v>
      </c>
      <c r="O511" t="s">
        <v>997</v>
      </c>
      <c r="P511" t="s">
        <v>303</v>
      </c>
      <c r="Q511" t="s">
        <v>303</v>
      </c>
      <c r="S511">
        <v>49</v>
      </c>
      <c r="T511">
        <v>8</v>
      </c>
      <c r="V511" s="111" t="s">
        <v>304</v>
      </c>
    </row>
    <row r="512" spans="1:22" x14ac:dyDescent="0.3">
      <c r="A512" s="17">
        <v>2842</v>
      </c>
      <c r="B512">
        <v>229</v>
      </c>
      <c r="C512" t="s">
        <v>102</v>
      </c>
      <c r="D512">
        <v>16</v>
      </c>
      <c r="E512" t="s">
        <v>50</v>
      </c>
      <c r="G512" t="s">
        <v>271</v>
      </c>
      <c r="I512" t="s">
        <v>258</v>
      </c>
      <c r="J512">
        <v>1</v>
      </c>
      <c r="K512" t="s">
        <v>300</v>
      </c>
      <c r="L512" t="s">
        <v>258</v>
      </c>
      <c r="M512" t="s">
        <v>326</v>
      </c>
      <c r="N512" t="s">
        <v>258</v>
      </c>
      <c r="O512" t="s">
        <v>1072</v>
      </c>
      <c r="P512" t="s">
        <v>303</v>
      </c>
      <c r="Q512" t="s">
        <v>303</v>
      </c>
      <c r="S512">
        <v>134</v>
      </c>
      <c r="T512">
        <v>20</v>
      </c>
      <c r="V512" s="111" t="s">
        <v>304</v>
      </c>
    </row>
    <row r="513" spans="1:22" x14ac:dyDescent="0.3">
      <c r="A513" s="17">
        <v>2844</v>
      </c>
      <c r="B513">
        <v>224</v>
      </c>
      <c r="C513" t="s">
        <v>357</v>
      </c>
      <c r="D513">
        <v>34</v>
      </c>
      <c r="E513" t="s">
        <v>30</v>
      </c>
      <c r="G513" t="s">
        <v>271</v>
      </c>
      <c r="I513" t="s">
        <v>258</v>
      </c>
      <c r="J513">
        <v>1</v>
      </c>
      <c r="K513" t="s">
        <v>300</v>
      </c>
      <c r="L513" t="s">
        <v>258</v>
      </c>
      <c r="M513" t="s">
        <v>998</v>
      </c>
      <c r="N513" t="s">
        <v>258</v>
      </c>
      <c r="O513" t="s">
        <v>999</v>
      </c>
      <c r="P513" t="s">
        <v>303</v>
      </c>
      <c r="Q513" t="s">
        <v>303</v>
      </c>
      <c r="S513">
        <v>79</v>
      </c>
      <c r="T513">
        <v>35</v>
      </c>
      <c r="V513" s="111" t="s">
        <v>304</v>
      </c>
    </row>
    <row r="514" spans="1:22" x14ac:dyDescent="0.3">
      <c r="A514" s="17">
        <v>2845</v>
      </c>
      <c r="B514">
        <v>223</v>
      </c>
      <c r="C514" t="s">
        <v>107</v>
      </c>
      <c r="D514">
        <v>2</v>
      </c>
      <c r="E514" t="s">
        <v>29</v>
      </c>
      <c r="G514" t="s">
        <v>271</v>
      </c>
      <c r="I514" t="s">
        <v>258</v>
      </c>
      <c r="J514">
        <v>1</v>
      </c>
      <c r="K514" t="s">
        <v>300</v>
      </c>
      <c r="L514" t="s">
        <v>258</v>
      </c>
      <c r="M514" t="s">
        <v>320</v>
      </c>
      <c r="N514" t="s">
        <v>258</v>
      </c>
      <c r="O514" t="s">
        <v>1000</v>
      </c>
      <c r="P514" t="s">
        <v>303</v>
      </c>
      <c r="Q514" t="s">
        <v>303</v>
      </c>
      <c r="S514">
        <v>78</v>
      </c>
      <c r="T514">
        <v>10</v>
      </c>
      <c r="V514" s="111" t="s">
        <v>304</v>
      </c>
    </row>
    <row r="515" spans="1:22" x14ac:dyDescent="0.3">
      <c r="A515" s="17">
        <v>3035</v>
      </c>
      <c r="B515">
        <v>229</v>
      </c>
      <c r="C515" t="s">
        <v>102</v>
      </c>
      <c r="D515">
        <v>16</v>
      </c>
      <c r="E515" t="s">
        <v>50</v>
      </c>
      <c r="G515" t="s">
        <v>271</v>
      </c>
      <c r="I515" t="s">
        <v>258</v>
      </c>
      <c r="J515">
        <v>1</v>
      </c>
      <c r="K515" t="s">
        <v>300</v>
      </c>
      <c r="L515" t="s">
        <v>258</v>
      </c>
      <c r="M515" t="s">
        <v>326</v>
      </c>
      <c r="N515" t="s">
        <v>258</v>
      </c>
      <c r="O515" t="s">
        <v>1073</v>
      </c>
      <c r="P515" t="s">
        <v>303</v>
      </c>
      <c r="Q515" t="s">
        <v>303</v>
      </c>
      <c r="S515">
        <v>134</v>
      </c>
      <c r="T515">
        <v>20</v>
      </c>
      <c r="V515" s="111" t="s">
        <v>304</v>
      </c>
    </row>
    <row r="516" spans="1:22" x14ac:dyDescent="0.3">
      <c r="A516" s="17">
        <v>3039</v>
      </c>
      <c r="B516">
        <v>225</v>
      </c>
      <c r="C516" t="s">
        <v>144</v>
      </c>
      <c r="D516">
        <v>16</v>
      </c>
      <c r="E516" t="s">
        <v>50</v>
      </c>
      <c r="G516" t="s">
        <v>271</v>
      </c>
      <c r="I516" t="s">
        <v>258</v>
      </c>
      <c r="J516">
        <v>1</v>
      </c>
      <c r="K516" t="s">
        <v>300</v>
      </c>
      <c r="L516" t="s">
        <v>258</v>
      </c>
      <c r="M516" t="s">
        <v>1018</v>
      </c>
      <c r="N516" t="s">
        <v>258</v>
      </c>
      <c r="O516" t="s">
        <v>1074</v>
      </c>
      <c r="P516" t="s">
        <v>303</v>
      </c>
      <c r="Q516" t="s">
        <v>303</v>
      </c>
      <c r="S516">
        <v>39</v>
      </c>
      <c r="T516">
        <v>20</v>
      </c>
      <c r="V516" s="111" t="s">
        <v>304</v>
      </c>
    </row>
    <row r="517" spans="1:22" x14ac:dyDescent="0.3">
      <c r="A517" s="17">
        <v>3322</v>
      </c>
      <c r="B517">
        <v>262</v>
      </c>
      <c r="C517" t="s">
        <v>255</v>
      </c>
      <c r="D517">
        <v>13</v>
      </c>
      <c r="E517" t="s">
        <v>44</v>
      </c>
      <c r="G517" t="s">
        <v>239</v>
      </c>
      <c r="I517" t="s">
        <v>258</v>
      </c>
      <c r="J517">
        <v>1</v>
      </c>
      <c r="K517" t="s">
        <v>300</v>
      </c>
      <c r="L517" t="s">
        <v>258</v>
      </c>
      <c r="M517" t="s">
        <v>1001</v>
      </c>
      <c r="N517" t="s">
        <v>258</v>
      </c>
      <c r="O517" t="s">
        <v>2396</v>
      </c>
      <c r="P517" t="s">
        <v>303</v>
      </c>
      <c r="Q517" t="s">
        <v>303</v>
      </c>
      <c r="S517">
        <v>87</v>
      </c>
      <c r="T517">
        <v>27</v>
      </c>
      <c r="V517" s="111" t="s">
        <v>304</v>
      </c>
    </row>
    <row r="518" spans="1:22" x14ac:dyDescent="0.3">
      <c r="A518" s="17">
        <v>3468</v>
      </c>
      <c r="B518">
        <v>173</v>
      </c>
      <c r="C518" t="s">
        <v>115</v>
      </c>
      <c r="D518">
        <v>16</v>
      </c>
      <c r="E518" t="s">
        <v>50</v>
      </c>
      <c r="G518" t="s">
        <v>1004</v>
      </c>
      <c r="I518" t="s">
        <v>258</v>
      </c>
      <c r="J518">
        <v>1</v>
      </c>
      <c r="K518" t="s">
        <v>300</v>
      </c>
      <c r="L518" t="s">
        <v>258</v>
      </c>
      <c r="M518" t="s">
        <v>322</v>
      </c>
      <c r="N518" t="s">
        <v>258</v>
      </c>
      <c r="O518" t="s">
        <v>2397</v>
      </c>
      <c r="P518" t="s">
        <v>303</v>
      </c>
      <c r="Q518" t="s">
        <v>303</v>
      </c>
      <c r="S518">
        <v>7</v>
      </c>
      <c r="T518">
        <v>20</v>
      </c>
      <c r="V518" s="111" t="s">
        <v>304</v>
      </c>
    </row>
    <row r="519" spans="1:22" x14ac:dyDescent="0.3">
      <c r="A519" s="17">
        <v>3477</v>
      </c>
      <c r="B519">
        <v>173</v>
      </c>
      <c r="C519" t="s">
        <v>115</v>
      </c>
      <c r="D519">
        <v>16</v>
      </c>
      <c r="E519" t="s">
        <v>50</v>
      </c>
      <c r="G519" t="s">
        <v>1004</v>
      </c>
      <c r="I519" t="s">
        <v>258</v>
      </c>
      <c r="J519">
        <v>1</v>
      </c>
      <c r="K519" t="s">
        <v>300</v>
      </c>
      <c r="L519" t="s">
        <v>258</v>
      </c>
      <c r="M519" t="s">
        <v>322</v>
      </c>
      <c r="N519" t="s">
        <v>258</v>
      </c>
      <c r="O519" t="s">
        <v>2398</v>
      </c>
      <c r="P519" t="s">
        <v>303</v>
      </c>
      <c r="Q519" t="s">
        <v>303</v>
      </c>
      <c r="S519">
        <v>7</v>
      </c>
      <c r="T519">
        <v>20</v>
      </c>
      <c r="V519" s="111" t="s">
        <v>304</v>
      </c>
    </row>
    <row r="520" spans="1:22" x14ac:dyDescent="0.3">
      <c r="A520" s="17">
        <v>3402</v>
      </c>
      <c r="B520">
        <v>173</v>
      </c>
      <c r="C520" t="s">
        <v>115</v>
      </c>
      <c r="D520">
        <v>16</v>
      </c>
      <c r="E520" t="s">
        <v>50</v>
      </c>
      <c r="G520" t="s">
        <v>1006</v>
      </c>
      <c r="I520" t="s">
        <v>258</v>
      </c>
      <c r="J520">
        <v>1</v>
      </c>
      <c r="K520" t="s">
        <v>300</v>
      </c>
      <c r="L520" t="s">
        <v>258</v>
      </c>
      <c r="M520" t="s">
        <v>322</v>
      </c>
      <c r="N520" t="s">
        <v>258</v>
      </c>
      <c r="O520" t="s">
        <v>2399</v>
      </c>
      <c r="P520" t="s">
        <v>303</v>
      </c>
      <c r="Q520" t="s">
        <v>303</v>
      </c>
      <c r="S520">
        <v>7</v>
      </c>
      <c r="T520">
        <v>20</v>
      </c>
      <c r="V520" s="111" t="s">
        <v>304</v>
      </c>
    </row>
    <row r="521" spans="1:22" x14ac:dyDescent="0.3">
      <c r="A521" s="17">
        <v>3480</v>
      </c>
      <c r="B521">
        <v>340</v>
      </c>
      <c r="C521" t="s">
        <v>127</v>
      </c>
      <c r="D521">
        <v>13</v>
      </c>
      <c r="E521" t="s">
        <v>44</v>
      </c>
      <c r="G521" t="s">
        <v>7</v>
      </c>
      <c r="I521" t="s">
        <v>258</v>
      </c>
      <c r="J521">
        <v>1</v>
      </c>
      <c r="K521" t="s">
        <v>300</v>
      </c>
      <c r="L521" t="s">
        <v>258</v>
      </c>
      <c r="M521" t="s">
        <v>622</v>
      </c>
      <c r="N521" t="s">
        <v>258</v>
      </c>
      <c r="O521" t="s">
        <v>2400</v>
      </c>
      <c r="P521" t="s">
        <v>303</v>
      </c>
      <c r="Q521" t="s">
        <v>303</v>
      </c>
      <c r="S521">
        <v>147</v>
      </c>
      <c r="T521">
        <v>27</v>
      </c>
      <c r="V521" s="111" t="s">
        <v>304</v>
      </c>
    </row>
    <row r="522" spans="1:22" x14ac:dyDescent="0.3">
      <c r="A522" s="17">
        <v>3481</v>
      </c>
      <c r="B522">
        <v>264</v>
      </c>
      <c r="C522" t="s">
        <v>114</v>
      </c>
      <c r="D522">
        <v>13</v>
      </c>
      <c r="E522" t="s">
        <v>44</v>
      </c>
      <c r="G522" t="s">
        <v>7</v>
      </c>
      <c r="I522" t="s">
        <v>258</v>
      </c>
      <c r="J522">
        <v>1</v>
      </c>
      <c r="K522" t="s">
        <v>300</v>
      </c>
      <c r="L522" t="s">
        <v>258</v>
      </c>
      <c r="M522" t="s">
        <v>570</v>
      </c>
      <c r="N522" t="s">
        <v>258</v>
      </c>
      <c r="O522" t="s">
        <v>2401</v>
      </c>
      <c r="P522" t="s">
        <v>303</v>
      </c>
      <c r="Q522" t="s">
        <v>303</v>
      </c>
      <c r="S522">
        <v>140</v>
      </c>
      <c r="T522">
        <v>27</v>
      </c>
      <c r="V522" s="111" t="s">
        <v>304</v>
      </c>
    </row>
    <row r="523" spans="1:22" x14ac:dyDescent="0.3">
      <c r="A523" s="17">
        <v>3411</v>
      </c>
      <c r="B523">
        <v>229</v>
      </c>
      <c r="C523" t="s">
        <v>102</v>
      </c>
      <c r="D523">
        <v>16</v>
      </c>
      <c r="E523" t="s">
        <v>50</v>
      </c>
      <c r="G523" t="s">
        <v>7</v>
      </c>
      <c r="I523" t="s">
        <v>258</v>
      </c>
      <c r="J523">
        <v>1</v>
      </c>
      <c r="K523" t="s">
        <v>300</v>
      </c>
      <c r="L523" t="s">
        <v>258</v>
      </c>
      <c r="M523" t="s">
        <v>326</v>
      </c>
      <c r="N523" t="s">
        <v>258</v>
      </c>
      <c r="O523" t="s">
        <v>2402</v>
      </c>
      <c r="P523" t="s">
        <v>303</v>
      </c>
      <c r="Q523" t="s">
        <v>303</v>
      </c>
      <c r="S523">
        <v>40</v>
      </c>
      <c r="T523">
        <v>20</v>
      </c>
      <c r="V523" s="111" t="s">
        <v>304</v>
      </c>
    </row>
    <row r="524" spans="1:22" x14ac:dyDescent="0.3">
      <c r="A524" s="17">
        <v>3470</v>
      </c>
      <c r="B524">
        <v>229</v>
      </c>
      <c r="C524" t="s">
        <v>102</v>
      </c>
      <c r="D524">
        <v>16</v>
      </c>
      <c r="E524" t="s">
        <v>50</v>
      </c>
      <c r="G524" t="s">
        <v>1004</v>
      </c>
      <c r="I524" t="s">
        <v>258</v>
      </c>
      <c r="J524">
        <v>1</v>
      </c>
      <c r="K524" t="s">
        <v>300</v>
      </c>
      <c r="L524" t="s">
        <v>258</v>
      </c>
      <c r="M524" t="s">
        <v>326</v>
      </c>
      <c r="N524" t="s">
        <v>258</v>
      </c>
      <c r="O524" t="s">
        <v>2403</v>
      </c>
      <c r="P524" t="s">
        <v>303</v>
      </c>
      <c r="Q524" t="s">
        <v>303</v>
      </c>
      <c r="S524">
        <v>40</v>
      </c>
      <c r="T524">
        <v>20</v>
      </c>
      <c r="V524" s="111" t="s">
        <v>304</v>
      </c>
    </row>
    <row r="525" spans="1:22" x14ac:dyDescent="0.3">
      <c r="A525" s="17">
        <v>3469</v>
      </c>
      <c r="B525">
        <v>225</v>
      </c>
      <c r="C525" t="s">
        <v>144</v>
      </c>
      <c r="D525">
        <v>16</v>
      </c>
      <c r="E525" t="s">
        <v>50</v>
      </c>
      <c r="G525" t="s">
        <v>1004</v>
      </c>
      <c r="I525" t="s">
        <v>258</v>
      </c>
      <c r="J525">
        <v>1</v>
      </c>
      <c r="K525" t="s">
        <v>300</v>
      </c>
      <c r="L525" t="s">
        <v>258</v>
      </c>
      <c r="M525" t="s">
        <v>1018</v>
      </c>
      <c r="N525" t="s">
        <v>258</v>
      </c>
      <c r="O525" t="s">
        <v>2404</v>
      </c>
      <c r="P525" t="s">
        <v>303</v>
      </c>
      <c r="Q525" t="s">
        <v>303</v>
      </c>
      <c r="S525">
        <v>39</v>
      </c>
      <c r="T525">
        <v>20</v>
      </c>
      <c r="V525" s="111" t="s">
        <v>304</v>
      </c>
    </row>
    <row r="526" spans="1:22" x14ac:dyDescent="0.3">
      <c r="A526" s="17">
        <v>3526</v>
      </c>
      <c r="B526">
        <v>225</v>
      </c>
      <c r="C526" t="s">
        <v>144</v>
      </c>
      <c r="D526">
        <v>16</v>
      </c>
      <c r="E526" t="s">
        <v>50</v>
      </c>
      <c r="G526" t="s">
        <v>7</v>
      </c>
      <c r="I526" t="s">
        <v>258</v>
      </c>
      <c r="J526">
        <v>1</v>
      </c>
      <c r="K526" t="s">
        <v>300</v>
      </c>
      <c r="L526" t="s">
        <v>258</v>
      </c>
      <c r="M526" t="s">
        <v>1018</v>
      </c>
      <c r="N526" t="s">
        <v>258</v>
      </c>
      <c r="O526" t="s">
        <v>2405</v>
      </c>
      <c r="P526" t="s">
        <v>303</v>
      </c>
      <c r="Q526" t="s">
        <v>303</v>
      </c>
      <c r="S526">
        <v>39</v>
      </c>
      <c r="T526">
        <v>20</v>
      </c>
      <c r="V526" s="111" t="s">
        <v>304</v>
      </c>
    </row>
    <row r="527" spans="1:22" x14ac:dyDescent="0.3">
      <c r="A527" s="17">
        <v>3527</v>
      </c>
      <c r="B527">
        <v>173</v>
      </c>
      <c r="C527" t="s">
        <v>115</v>
      </c>
      <c r="D527">
        <v>16</v>
      </c>
      <c r="E527" t="s">
        <v>50</v>
      </c>
      <c r="G527" t="s">
        <v>7</v>
      </c>
      <c r="I527" t="s">
        <v>258</v>
      </c>
      <c r="J527">
        <v>1</v>
      </c>
      <c r="K527" t="s">
        <v>300</v>
      </c>
      <c r="L527" t="s">
        <v>258</v>
      </c>
      <c r="M527" t="s">
        <v>322</v>
      </c>
      <c r="N527" t="s">
        <v>258</v>
      </c>
      <c r="O527" t="s">
        <v>2406</v>
      </c>
      <c r="P527" t="s">
        <v>303</v>
      </c>
      <c r="Q527" t="s">
        <v>303</v>
      </c>
      <c r="S527">
        <v>7</v>
      </c>
      <c r="T527">
        <v>20</v>
      </c>
      <c r="V527" s="111" t="s">
        <v>304</v>
      </c>
    </row>
    <row r="528" spans="1:22" x14ac:dyDescent="0.3">
      <c r="A528" s="17">
        <v>3528</v>
      </c>
      <c r="B528">
        <v>213</v>
      </c>
      <c r="C528" t="s">
        <v>142</v>
      </c>
      <c r="D528">
        <v>16</v>
      </c>
      <c r="E528" t="s">
        <v>50</v>
      </c>
      <c r="G528" t="s">
        <v>7</v>
      </c>
      <c r="I528" t="s">
        <v>258</v>
      </c>
      <c r="J528">
        <v>1</v>
      </c>
      <c r="K528" t="s">
        <v>300</v>
      </c>
      <c r="L528" t="s">
        <v>258</v>
      </c>
      <c r="M528" t="s">
        <v>301</v>
      </c>
      <c r="N528" t="s">
        <v>258</v>
      </c>
      <c r="O528" t="s">
        <v>2407</v>
      </c>
      <c r="P528" t="s">
        <v>303</v>
      </c>
      <c r="Q528" t="s">
        <v>303</v>
      </c>
      <c r="S528">
        <v>37</v>
      </c>
      <c r="T528">
        <v>20</v>
      </c>
      <c r="V528" s="111" t="s">
        <v>304</v>
      </c>
    </row>
    <row r="529" spans="1:22" x14ac:dyDescent="0.3">
      <c r="A529" s="17">
        <v>3529</v>
      </c>
      <c r="B529">
        <v>164</v>
      </c>
      <c r="C529" t="s">
        <v>103</v>
      </c>
      <c r="D529">
        <v>16</v>
      </c>
      <c r="E529" t="s">
        <v>50</v>
      </c>
      <c r="G529" t="s">
        <v>7</v>
      </c>
      <c r="I529" t="s">
        <v>258</v>
      </c>
      <c r="J529">
        <v>1</v>
      </c>
      <c r="K529" t="s">
        <v>300</v>
      </c>
      <c r="L529" t="s">
        <v>258</v>
      </c>
      <c r="M529" t="s">
        <v>608</v>
      </c>
      <c r="N529" t="s">
        <v>258</v>
      </c>
      <c r="O529" t="s">
        <v>2408</v>
      </c>
      <c r="P529" t="s">
        <v>303</v>
      </c>
      <c r="Q529" t="s">
        <v>303</v>
      </c>
      <c r="S529">
        <v>69</v>
      </c>
      <c r="T529">
        <v>20</v>
      </c>
      <c r="V529" s="111" t="s">
        <v>304</v>
      </c>
    </row>
    <row r="530" spans="1:22" x14ac:dyDescent="0.3">
      <c r="A530" s="17">
        <v>3530</v>
      </c>
      <c r="B530">
        <v>192</v>
      </c>
      <c r="C530" t="s">
        <v>143</v>
      </c>
      <c r="D530">
        <v>16</v>
      </c>
      <c r="E530" t="s">
        <v>50</v>
      </c>
      <c r="G530" t="s">
        <v>7</v>
      </c>
      <c r="I530" t="s">
        <v>258</v>
      </c>
      <c r="J530">
        <v>1</v>
      </c>
      <c r="K530" t="s">
        <v>300</v>
      </c>
      <c r="L530" t="s">
        <v>258</v>
      </c>
      <c r="M530" t="s">
        <v>612</v>
      </c>
      <c r="N530" t="s">
        <v>258</v>
      </c>
      <c r="O530" t="s">
        <v>2409</v>
      </c>
      <c r="P530" t="s">
        <v>303</v>
      </c>
      <c r="Q530" t="s">
        <v>303</v>
      </c>
      <c r="S530">
        <v>19</v>
      </c>
      <c r="T530">
        <v>20</v>
      </c>
      <c r="V530" s="111" t="s">
        <v>304</v>
      </c>
    </row>
    <row r="531" spans="1:22" x14ac:dyDescent="0.3">
      <c r="A531" s="17">
        <v>3704</v>
      </c>
      <c r="B531">
        <v>162</v>
      </c>
      <c r="C531" t="s">
        <v>147</v>
      </c>
      <c r="D531">
        <v>42</v>
      </c>
      <c r="E531" t="s">
        <v>26</v>
      </c>
      <c r="G531" t="s">
        <v>1004</v>
      </c>
      <c r="I531" t="s">
        <v>258</v>
      </c>
      <c r="J531">
        <v>1</v>
      </c>
      <c r="K531" t="s">
        <v>300</v>
      </c>
      <c r="L531" t="s">
        <v>258</v>
      </c>
      <c r="M531" t="s">
        <v>400</v>
      </c>
      <c r="N531" t="s">
        <v>258</v>
      </c>
      <c r="O531" t="s">
        <v>2410</v>
      </c>
      <c r="P531" t="s">
        <v>303</v>
      </c>
      <c r="Q531" t="s">
        <v>303</v>
      </c>
      <c r="S531">
        <v>1</v>
      </c>
      <c r="T531">
        <v>6</v>
      </c>
      <c r="V531" s="111" t="s">
        <v>304</v>
      </c>
    </row>
    <row r="532" spans="1:22" x14ac:dyDescent="0.3">
      <c r="A532" s="17">
        <v>3697</v>
      </c>
      <c r="B532">
        <v>259</v>
      </c>
      <c r="C532" t="s">
        <v>124</v>
      </c>
      <c r="D532">
        <v>45</v>
      </c>
      <c r="E532" t="s">
        <v>28</v>
      </c>
      <c r="G532" t="s">
        <v>1005</v>
      </c>
      <c r="I532" t="s">
        <v>258</v>
      </c>
      <c r="J532">
        <v>1</v>
      </c>
      <c r="K532" t="s">
        <v>300</v>
      </c>
      <c r="L532" t="s">
        <v>258</v>
      </c>
      <c r="M532" t="s">
        <v>430</v>
      </c>
      <c r="N532" t="s">
        <v>258</v>
      </c>
      <c r="O532" t="s">
        <v>2411</v>
      </c>
      <c r="P532" t="s">
        <v>303</v>
      </c>
      <c r="Q532" t="s">
        <v>303</v>
      </c>
      <c r="S532">
        <v>70</v>
      </c>
      <c r="T532">
        <v>9</v>
      </c>
      <c r="V532" s="111" t="s">
        <v>304</v>
      </c>
    </row>
    <row r="533" spans="1:22" x14ac:dyDescent="0.3">
      <c r="A533" s="17">
        <v>3683</v>
      </c>
      <c r="B533">
        <v>165</v>
      </c>
      <c r="C533" t="s">
        <v>926</v>
      </c>
      <c r="D533">
        <v>45</v>
      </c>
      <c r="E533" t="s">
        <v>28</v>
      </c>
      <c r="G533" t="s">
        <v>1004</v>
      </c>
      <c r="I533" t="s">
        <v>258</v>
      </c>
      <c r="J533">
        <v>1</v>
      </c>
      <c r="K533" t="s">
        <v>300</v>
      </c>
      <c r="L533" t="s">
        <v>258</v>
      </c>
      <c r="M533" t="s">
        <v>927</v>
      </c>
      <c r="N533" t="s">
        <v>258</v>
      </c>
      <c r="O533" t="s">
        <v>2412</v>
      </c>
      <c r="P533" t="s">
        <v>303</v>
      </c>
      <c r="Q533" t="s">
        <v>303</v>
      </c>
      <c r="S533">
        <v>86</v>
      </c>
      <c r="T533">
        <v>9</v>
      </c>
      <c r="V533" s="111" t="s">
        <v>304</v>
      </c>
    </row>
    <row r="534" spans="1:22" x14ac:dyDescent="0.3">
      <c r="A534" s="17">
        <v>3678</v>
      </c>
      <c r="B534">
        <v>194</v>
      </c>
      <c r="C534" t="s">
        <v>160</v>
      </c>
      <c r="D534">
        <v>42</v>
      </c>
      <c r="E534" t="s">
        <v>26</v>
      </c>
      <c r="G534" t="s">
        <v>1004</v>
      </c>
      <c r="I534" t="s">
        <v>258</v>
      </c>
      <c r="J534">
        <v>1</v>
      </c>
      <c r="K534" t="s">
        <v>300</v>
      </c>
      <c r="L534" t="s">
        <v>258</v>
      </c>
      <c r="M534" t="s">
        <v>929</v>
      </c>
      <c r="N534" t="s">
        <v>258</v>
      </c>
      <c r="O534" t="s">
        <v>2413</v>
      </c>
      <c r="P534" t="s">
        <v>303</v>
      </c>
      <c r="Q534" t="s">
        <v>303</v>
      </c>
      <c r="S534">
        <v>21</v>
      </c>
      <c r="T534">
        <v>6</v>
      </c>
      <c r="V534" s="111" t="s">
        <v>304</v>
      </c>
    </row>
    <row r="535" spans="1:22" x14ac:dyDescent="0.3">
      <c r="A535" s="17">
        <v>3665</v>
      </c>
      <c r="B535">
        <v>165</v>
      </c>
      <c r="C535" t="s">
        <v>926</v>
      </c>
      <c r="D535">
        <v>45</v>
      </c>
      <c r="E535" t="s">
        <v>28</v>
      </c>
      <c r="G535" t="s">
        <v>1006</v>
      </c>
      <c r="I535" t="s">
        <v>258</v>
      </c>
      <c r="J535">
        <v>1</v>
      </c>
      <c r="K535" t="s">
        <v>300</v>
      </c>
      <c r="L535" t="s">
        <v>258</v>
      </c>
      <c r="M535" t="s">
        <v>927</v>
      </c>
      <c r="N535" t="s">
        <v>258</v>
      </c>
      <c r="O535" t="s">
        <v>2414</v>
      </c>
      <c r="P535" t="s">
        <v>303</v>
      </c>
      <c r="Q535" t="s">
        <v>303</v>
      </c>
      <c r="S535">
        <v>86</v>
      </c>
      <c r="T535">
        <v>9</v>
      </c>
      <c r="V535" s="111" t="s">
        <v>304</v>
      </c>
    </row>
    <row r="536" spans="1:22" x14ac:dyDescent="0.3">
      <c r="A536" s="17">
        <v>3647</v>
      </c>
      <c r="B536">
        <v>164</v>
      </c>
      <c r="C536" t="s">
        <v>103</v>
      </c>
      <c r="D536">
        <v>16</v>
      </c>
      <c r="E536" t="s">
        <v>50</v>
      </c>
      <c r="G536" t="s">
        <v>1004</v>
      </c>
      <c r="I536" t="s">
        <v>258</v>
      </c>
      <c r="J536">
        <v>1</v>
      </c>
      <c r="K536" t="s">
        <v>300</v>
      </c>
      <c r="L536" t="s">
        <v>258</v>
      </c>
      <c r="M536" t="s">
        <v>608</v>
      </c>
      <c r="N536" t="s">
        <v>258</v>
      </c>
      <c r="O536" t="s">
        <v>2415</v>
      </c>
      <c r="P536" t="s">
        <v>303</v>
      </c>
      <c r="Q536" t="s">
        <v>303</v>
      </c>
      <c r="S536">
        <v>69</v>
      </c>
      <c r="T536">
        <v>20</v>
      </c>
      <c r="V536" s="111" t="s">
        <v>304</v>
      </c>
    </row>
    <row r="537" spans="1:22" x14ac:dyDescent="0.3">
      <c r="A537" s="17">
        <v>3613</v>
      </c>
      <c r="B537">
        <v>173</v>
      </c>
      <c r="C537" t="s">
        <v>115</v>
      </c>
      <c r="D537">
        <v>16</v>
      </c>
      <c r="E537" t="s">
        <v>50</v>
      </c>
      <c r="G537" t="s">
        <v>1004</v>
      </c>
      <c r="I537" t="s">
        <v>258</v>
      </c>
      <c r="J537">
        <v>1</v>
      </c>
      <c r="K537" t="s">
        <v>300</v>
      </c>
      <c r="L537" t="s">
        <v>258</v>
      </c>
      <c r="M537" t="s">
        <v>322</v>
      </c>
      <c r="N537" t="s">
        <v>258</v>
      </c>
      <c r="O537" t="s">
        <v>2416</v>
      </c>
      <c r="P537" t="s">
        <v>303</v>
      </c>
      <c r="Q537" t="s">
        <v>303</v>
      </c>
      <c r="S537">
        <v>7</v>
      </c>
      <c r="T537">
        <v>68</v>
      </c>
      <c r="V537" s="111" t="s">
        <v>304</v>
      </c>
    </row>
    <row r="538" spans="1:22" x14ac:dyDescent="0.3">
      <c r="A538" s="17">
        <v>3568</v>
      </c>
      <c r="B538">
        <v>225</v>
      </c>
      <c r="C538" t="s">
        <v>144</v>
      </c>
      <c r="D538">
        <v>16</v>
      </c>
      <c r="E538" t="s">
        <v>50</v>
      </c>
      <c r="G538" t="s">
        <v>1004</v>
      </c>
      <c r="I538" t="s">
        <v>258</v>
      </c>
      <c r="J538">
        <v>1</v>
      </c>
      <c r="K538" t="s">
        <v>300</v>
      </c>
      <c r="L538" t="s">
        <v>258</v>
      </c>
      <c r="M538" t="s">
        <v>1018</v>
      </c>
      <c r="N538" t="s">
        <v>258</v>
      </c>
      <c r="O538" t="s">
        <v>2417</v>
      </c>
      <c r="P538" t="s">
        <v>303</v>
      </c>
      <c r="Q538" t="s">
        <v>303</v>
      </c>
      <c r="S538">
        <v>39</v>
      </c>
      <c r="T538">
        <v>20</v>
      </c>
      <c r="V538" s="111" t="s">
        <v>304</v>
      </c>
    </row>
    <row r="539" spans="1:22" x14ac:dyDescent="0.3">
      <c r="A539" s="17">
        <v>3594</v>
      </c>
      <c r="B539">
        <v>213</v>
      </c>
      <c r="C539" t="s">
        <v>142</v>
      </c>
      <c r="D539">
        <v>16</v>
      </c>
      <c r="E539" t="s">
        <v>50</v>
      </c>
      <c r="G539" t="s">
        <v>1004</v>
      </c>
      <c r="I539" t="s">
        <v>258</v>
      </c>
      <c r="J539">
        <v>1</v>
      </c>
      <c r="K539" t="s">
        <v>300</v>
      </c>
      <c r="L539" t="s">
        <v>258</v>
      </c>
      <c r="M539" t="s">
        <v>301</v>
      </c>
      <c r="N539" t="s">
        <v>258</v>
      </c>
      <c r="O539" t="s">
        <v>2418</v>
      </c>
      <c r="P539" t="s">
        <v>303</v>
      </c>
      <c r="Q539" t="s">
        <v>303</v>
      </c>
      <c r="S539">
        <v>37</v>
      </c>
      <c r="T539">
        <v>20</v>
      </c>
      <c r="V539" s="111" t="s">
        <v>304</v>
      </c>
    </row>
    <row r="540" spans="1:22" x14ac:dyDescent="0.3">
      <c r="A540" s="17">
        <v>3589</v>
      </c>
      <c r="B540">
        <v>239</v>
      </c>
      <c r="C540" t="s">
        <v>605</v>
      </c>
      <c r="D540">
        <v>25</v>
      </c>
      <c r="E540" t="s">
        <v>25</v>
      </c>
      <c r="G540" t="s">
        <v>7</v>
      </c>
      <c r="I540" t="s">
        <v>258</v>
      </c>
      <c r="J540">
        <v>1</v>
      </c>
      <c r="K540" t="s">
        <v>300</v>
      </c>
      <c r="L540" t="s">
        <v>258</v>
      </c>
      <c r="M540" t="s">
        <v>606</v>
      </c>
      <c r="N540" t="s">
        <v>258</v>
      </c>
      <c r="O540" t="s">
        <v>2419</v>
      </c>
      <c r="P540" t="s">
        <v>303</v>
      </c>
      <c r="Q540" t="s">
        <v>303</v>
      </c>
      <c r="S540">
        <v>154</v>
      </c>
      <c r="T540">
        <v>4</v>
      </c>
      <c r="V540" s="111" t="s">
        <v>304</v>
      </c>
    </row>
    <row r="541" spans="1:22" x14ac:dyDescent="0.3">
      <c r="A541" s="17">
        <v>3555</v>
      </c>
      <c r="B541">
        <v>164</v>
      </c>
      <c r="C541" t="s">
        <v>103</v>
      </c>
      <c r="D541">
        <v>21</v>
      </c>
      <c r="E541" t="s">
        <v>33</v>
      </c>
      <c r="G541" t="s">
        <v>239</v>
      </c>
      <c r="I541" t="s">
        <v>258</v>
      </c>
      <c r="J541">
        <v>1</v>
      </c>
      <c r="K541" t="s">
        <v>300</v>
      </c>
      <c r="L541" t="s">
        <v>258</v>
      </c>
      <c r="M541" t="s">
        <v>1007</v>
      </c>
      <c r="N541" t="s">
        <v>258</v>
      </c>
      <c r="O541" t="s">
        <v>2420</v>
      </c>
      <c r="P541" t="s">
        <v>303</v>
      </c>
      <c r="Q541" t="s">
        <v>303</v>
      </c>
      <c r="S541">
        <v>69</v>
      </c>
      <c r="T541">
        <v>25</v>
      </c>
      <c r="V541" s="111" t="s">
        <v>304</v>
      </c>
    </row>
    <row r="542" spans="1:22" x14ac:dyDescent="0.3">
      <c r="A542" s="17">
        <v>3601</v>
      </c>
      <c r="B542">
        <v>164</v>
      </c>
      <c r="C542" t="s">
        <v>103</v>
      </c>
      <c r="D542">
        <v>16</v>
      </c>
      <c r="E542" t="s">
        <v>50</v>
      </c>
      <c r="G542" t="s">
        <v>1004</v>
      </c>
      <c r="I542" t="s">
        <v>258</v>
      </c>
      <c r="J542">
        <v>1</v>
      </c>
      <c r="K542" t="s">
        <v>300</v>
      </c>
      <c r="L542" t="s">
        <v>258</v>
      </c>
      <c r="M542" t="s">
        <v>608</v>
      </c>
      <c r="N542" t="s">
        <v>258</v>
      </c>
      <c r="O542" t="s">
        <v>2421</v>
      </c>
      <c r="P542" t="s">
        <v>303</v>
      </c>
      <c r="Q542" t="s">
        <v>303</v>
      </c>
      <c r="S542">
        <v>69</v>
      </c>
      <c r="T542">
        <v>20</v>
      </c>
      <c r="V542" s="111" t="s">
        <v>304</v>
      </c>
    </row>
    <row r="543" spans="1:22" x14ac:dyDescent="0.3">
      <c r="A543" s="17">
        <v>3559</v>
      </c>
      <c r="B543">
        <v>216</v>
      </c>
      <c r="C543" t="s">
        <v>126</v>
      </c>
      <c r="D543">
        <v>2</v>
      </c>
      <c r="E543" t="s">
        <v>29</v>
      </c>
      <c r="G543" t="s">
        <v>239</v>
      </c>
      <c r="I543" t="s">
        <v>258</v>
      </c>
      <c r="J543">
        <v>1</v>
      </c>
      <c r="K543" t="s">
        <v>300</v>
      </c>
      <c r="L543" t="s">
        <v>258</v>
      </c>
      <c r="M543" t="s">
        <v>340</v>
      </c>
      <c r="N543" t="s">
        <v>258</v>
      </c>
      <c r="O543" t="s">
        <v>2422</v>
      </c>
      <c r="P543" t="s">
        <v>303</v>
      </c>
      <c r="Q543" t="s">
        <v>303</v>
      </c>
      <c r="S543">
        <v>75</v>
      </c>
      <c r="T543">
        <v>10</v>
      </c>
      <c r="V543" s="111" t="s">
        <v>304</v>
      </c>
    </row>
    <row r="544" spans="1:22" x14ac:dyDescent="0.3">
      <c r="A544" s="17">
        <v>3614</v>
      </c>
      <c r="B544">
        <v>164</v>
      </c>
      <c r="C544" t="s">
        <v>103</v>
      </c>
      <c r="D544">
        <v>16</v>
      </c>
      <c r="E544" t="s">
        <v>50</v>
      </c>
      <c r="G544" t="s">
        <v>239</v>
      </c>
      <c r="I544" t="s">
        <v>258</v>
      </c>
      <c r="J544">
        <v>1</v>
      </c>
      <c r="K544" t="s">
        <v>300</v>
      </c>
      <c r="L544" t="s">
        <v>258</v>
      </c>
      <c r="M544" t="s">
        <v>608</v>
      </c>
      <c r="N544" t="s">
        <v>258</v>
      </c>
      <c r="O544" t="s">
        <v>2423</v>
      </c>
      <c r="P544" t="s">
        <v>303</v>
      </c>
      <c r="Q544" t="s">
        <v>303</v>
      </c>
      <c r="S544">
        <v>69</v>
      </c>
      <c r="T544">
        <v>66</v>
      </c>
      <c r="V544" s="111" t="s">
        <v>304</v>
      </c>
    </row>
    <row r="545" spans="1:22" x14ac:dyDescent="0.3">
      <c r="A545" s="17">
        <v>3457</v>
      </c>
      <c r="B545">
        <v>217</v>
      </c>
      <c r="C545" t="s">
        <v>132</v>
      </c>
      <c r="D545">
        <v>2</v>
      </c>
      <c r="E545" t="s">
        <v>29</v>
      </c>
      <c r="G545" t="s">
        <v>1004</v>
      </c>
      <c r="I545" t="s">
        <v>258</v>
      </c>
      <c r="J545">
        <v>1</v>
      </c>
      <c r="K545" t="s">
        <v>300</v>
      </c>
      <c r="L545" t="s">
        <v>258</v>
      </c>
      <c r="M545" t="s">
        <v>360</v>
      </c>
      <c r="N545" t="s">
        <v>258</v>
      </c>
      <c r="O545" t="s">
        <v>2424</v>
      </c>
      <c r="P545" t="s">
        <v>303</v>
      </c>
      <c r="Q545" t="s">
        <v>303</v>
      </c>
      <c r="S545">
        <v>76</v>
      </c>
      <c r="T545">
        <v>10</v>
      </c>
      <c r="V545" s="111" t="s">
        <v>304</v>
      </c>
    </row>
    <row r="546" spans="1:22" x14ac:dyDescent="0.3">
      <c r="A546" s="17">
        <v>3646</v>
      </c>
      <c r="B546">
        <v>213</v>
      </c>
      <c r="C546" t="s">
        <v>142</v>
      </c>
      <c r="D546">
        <v>16</v>
      </c>
      <c r="E546" t="s">
        <v>50</v>
      </c>
      <c r="G546" t="s">
        <v>1006</v>
      </c>
      <c r="I546" t="s">
        <v>258</v>
      </c>
      <c r="J546">
        <v>1</v>
      </c>
      <c r="K546" t="s">
        <v>300</v>
      </c>
      <c r="L546" t="s">
        <v>258</v>
      </c>
      <c r="M546" t="s">
        <v>301</v>
      </c>
      <c r="N546" t="s">
        <v>258</v>
      </c>
      <c r="O546" t="s">
        <v>2425</v>
      </c>
      <c r="P546" t="s">
        <v>303</v>
      </c>
      <c r="Q546" t="s">
        <v>303</v>
      </c>
      <c r="S546">
        <v>37</v>
      </c>
      <c r="T546">
        <v>20</v>
      </c>
      <c r="V546" s="111" t="s">
        <v>304</v>
      </c>
    </row>
    <row r="547" spans="1:22" x14ac:dyDescent="0.3">
      <c r="A547" s="17">
        <v>3651</v>
      </c>
      <c r="B547">
        <v>213</v>
      </c>
      <c r="C547" t="s">
        <v>142</v>
      </c>
      <c r="D547">
        <v>16</v>
      </c>
      <c r="E547" t="s">
        <v>50</v>
      </c>
      <c r="G547" t="s">
        <v>1004</v>
      </c>
      <c r="I547" t="s">
        <v>258</v>
      </c>
      <c r="J547">
        <v>1</v>
      </c>
      <c r="K547" t="s">
        <v>300</v>
      </c>
      <c r="L547" t="s">
        <v>258</v>
      </c>
      <c r="M547" t="s">
        <v>301</v>
      </c>
      <c r="N547" t="s">
        <v>258</v>
      </c>
      <c r="O547" t="s">
        <v>2426</v>
      </c>
      <c r="P547" t="s">
        <v>303</v>
      </c>
      <c r="Q547" t="s">
        <v>303</v>
      </c>
      <c r="S547">
        <v>37</v>
      </c>
      <c r="T547">
        <v>20</v>
      </c>
      <c r="V547" s="111" t="s">
        <v>304</v>
      </c>
    </row>
    <row r="548" spans="1:22" x14ac:dyDescent="0.3">
      <c r="A548" s="17">
        <v>3685</v>
      </c>
      <c r="B548">
        <v>213</v>
      </c>
      <c r="C548" t="s">
        <v>142</v>
      </c>
      <c r="D548">
        <v>16</v>
      </c>
      <c r="E548" t="s">
        <v>50</v>
      </c>
      <c r="G548" t="s">
        <v>1004</v>
      </c>
      <c r="I548" t="s">
        <v>258</v>
      </c>
      <c r="J548">
        <v>1</v>
      </c>
      <c r="K548" t="s">
        <v>300</v>
      </c>
      <c r="L548" t="s">
        <v>258</v>
      </c>
      <c r="M548" t="s">
        <v>301</v>
      </c>
      <c r="N548" t="s">
        <v>258</v>
      </c>
      <c r="O548" t="s">
        <v>2427</v>
      </c>
      <c r="P548" t="s">
        <v>303</v>
      </c>
      <c r="Q548" t="s">
        <v>303</v>
      </c>
      <c r="S548">
        <v>37</v>
      </c>
      <c r="T548">
        <v>20</v>
      </c>
      <c r="V548" s="111" t="s">
        <v>304</v>
      </c>
    </row>
    <row r="549" spans="1:22" x14ac:dyDescent="0.3">
      <c r="A549" s="17">
        <v>3690</v>
      </c>
      <c r="B549">
        <v>164</v>
      </c>
      <c r="C549" t="s">
        <v>103</v>
      </c>
      <c r="D549">
        <v>16</v>
      </c>
      <c r="E549" t="s">
        <v>50</v>
      </c>
      <c r="G549" t="s">
        <v>1004</v>
      </c>
      <c r="I549" t="s">
        <v>258</v>
      </c>
      <c r="J549">
        <v>1</v>
      </c>
      <c r="K549" t="s">
        <v>300</v>
      </c>
      <c r="L549" t="s">
        <v>258</v>
      </c>
      <c r="M549" t="s">
        <v>608</v>
      </c>
      <c r="N549" t="s">
        <v>258</v>
      </c>
      <c r="O549" t="s">
        <v>2428</v>
      </c>
      <c r="P549" t="s">
        <v>303</v>
      </c>
      <c r="Q549" t="s">
        <v>303</v>
      </c>
      <c r="S549">
        <v>69</v>
      </c>
      <c r="T549">
        <v>20</v>
      </c>
      <c r="V549" s="111" t="s">
        <v>304</v>
      </c>
    </row>
    <row r="550" spans="1:22" x14ac:dyDescent="0.3">
      <c r="A550" s="17">
        <v>3670</v>
      </c>
      <c r="B550">
        <v>165</v>
      </c>
      <c r="C550" t="s">
        <v>926</v>
      </c>
      <c r="D550">
        <v>45</v>
      </c>
      <c r="E550" t="s">
        <v>28</v>
      </c>
      <c r="G550" t="s">
        <v>1006</v>
      </c>
      <c r="I550" t="s">
        <v>258</v>
      </c>
      <c r="J550">
        <v>1</v>
      </c>
      <c r="K550" t="s">
        <v>300</v>
      </c>
      <c r="L550" t="s">
        <v>258</v>
      </c>
      <c r="M550" t="s">
        <v>927</v>
      </c>
      <c r="N550" t="s">
        <v>258</v>
      </c>
      <c r="O550" t="s">
        <v>2429</v>
      </c>
      <c r="P550" t="s">
        <v>303</v>
      </c>
      <c r="Q550" t="s">
        <v>303</v>
      </c>
      <c r="S550">
        <v>86</v>
      </c>
      <c r="T550">
        <v>9</v>
      </c>
      <c r="V550" s="111" t="s">
        <v>304</v>
      </c>
    </row>
    <row r="551" spans="1:22" x14ac:dyDescent="0.3">
      <c r="A551" s="17">
        <v>3671</v>
      </c>
      <c r="B551">
        <v>194</v>
      </c>
      <c r="C551" t="s">
        <v>160</v>
      </c>
      <c r="D551">
        <v>42</v>
      </c>
      <c r="E551" t="s">
        <v>26</v>
      </c>
      <c r="G551" t="s">
        <v>1004</v>
      </c>
      <c r="I551" t="s">
        <v>258</v>
      </c>
      <c r="J551">
        <v>1</v>
      </c>
      <c r="K551" t="s">
        <v>300</v>
      </c>
      <c r="L551" t="s">
        <v>258</v>
      </c>
      <c r="M551" t="s">
        <v>929</v>
      </c>
      <c r="N551" t="s">
        <v>258</v>
      </c>
      <c r="O551" t="s">
        <v>2430</v>
      </c>
      <c r="P551" t="s">
        <v>303</v>
      </c>
      <c r="Q551" t="s">
        <v>303</v>
      </c>
      <c r="S551">
        <v>21</v>
      </c>
      <c r="T551">
        <v>6</v>
      </c>
      <c r="V551" s="111" t="s">
        <v>304</v>
      </c>
    </row>
    <row r="552" spans="1:22" x14ac:dyDescent="0.3">
      <c r="A552" s="17">
        <v>3567</v>
      </c>
      <c r="B552">
        <v>267</v>
      </c>
      <c r="C552" t="s">
        <v>41</v>
      </c>
      <c r="D552">
        <v>72</v>
      </c>
      <c r="E552" t="s">
        <v>41</v>
      </c>
      <c r="G552" t="s">
        <v>239</v>
      </c>
      <c r="I552" t="s">
        <v>258</v>
      </c>
      <c r="J552">
        <v>1</v>
      </c>
      <c r="K552" t="s">
        <v>300</v>
      </c>
      <c r="L552" t="s">
        <v>258</v>
      </c>
      <c r="M552" t="s">
        <v>1008</v>
      </c>
      <c r="N552" t="s">
        <v>258</v>
      </c>
      <c r="O552" t="s">
        <v>2431</v>
      </c>
      <c r="P552" t="s">
        <v>303</v>
      </c>
      <c r="Q552" t="s">
        <v>303</v>
      </c>
      <c r="S552">
        <v>94</v>
      </c>
      <c r="T552">
        <v>28</v>
      </c>
      <c r="V552" s="111" t="s">
        <v>304</v>
      </c>
    </row>
    <row r="553" spans="1:22" x14ac:dyDescent="0.3">
      <c r="A553" s="17">
        <v>3669</v>
      </c>
      <c r="B553">
        <v>213</v>
      </c>
      <c r="C553" t="s">
        <v>142</v>
      </c>
      <c r="D553">
        <v>16</v>
      </c>
      <c r="E553" t="s">
        <v>50</v>
      </c>
      <c r="G553" t="s">
        <v>239</v>
      </c>
      <c r="I553" t="s">
        <v>258</v>
      </c>
      <c r="J553">
        <v>1</v>
      </c>
      <c r="K553" t="s">
        <v>300</v>
      </c>
      <c r="L553" t="s">
        <v>258</v>
      </c>
      <c r="M553" t="s">
        <v>301</v>
      </c>
      <c r="N553" t="s">
        <v>258</v>
      </c>
      <c r="O553" t="s">
        <v>2432</v>
      </c>
      <c r="P553" t="s">
        <v>303</v>
      </c>
      <c r="Q553" t="s">
        <v>303</v>
      </c>
      <c r="S553">
        <v>37</v>
      </c>
      <c r="T553">
        <v>20</v>
      </c>
      <c r="V553" s="111" t="s">
        <v>304</v>
      </c>
    </row>
    <row r="554" spans="1:22" x14ac:dyDescent="0.3">
      <c r="A554" s="17">
        <v>3695</v>
      </c>
      <c r="B554">
        <v>170</v>
      </c>
      <c r="C554" t="s">
        <v>153</v>
      </c>
      <c r="D554">
        <v>42</v>
      </c>
      <c r="E554" t="s">
        <v>26</v>
      </c>
      <c r="G554" t="s">
        <v>239</v>
      </c>
      <c r="I554" t="s">
        <v>258</v>
      </c>
      <c r="J554">
        <v>1</v>
      </c>
      <c r="K554" t="s">
        <v>300</v>
      </c>
      <c r="L554" t="s">
        <v>258</v>
      </c>
      <c r="M554" t="s">
        <v>308</v>
      </c>
      <c r="N554" t="s">
        <v>258</v>
      </c>
      <c r="O554" t="s">
        <v>2433</v>
      </c>
      <c r="P554" t="s">
        <v>303</v>
      </c>
      <c r="Q554" t="s">
        <v>303</v>
      </c>
      <c r="S554">
        <v>3</v>
      </c>
      <c r="T554">
        <v>6</v>
      </c>
      <c r="V554" s="111" t="s">
        <v>304</v>
      </c>
    </row>
    <row r="555" spans="1:22" x14ac:dyDescent="0.3">
      <c r="A555" s="17">
        <v>3698</v>
      </c>
      <c r="B555">
        <v>191</v>
      </c>
      <c r="C555" t="s">
        <v>110</v>
      </c>
      <c r="D555">
        <v>42</v>
      </c>
      <c r="E555" t="s">
        <v>26</v>
      </c>
      <c r="G555" t="s">
        <v>239</v>
      </c>
      <c r="I555" t="s">
        <v>258</v>
      </c>
      <c r="J555">
        <v>1</v>
      </c>
      <c r="K555" t="s">
        <v>300</v>
      </c>
      <c r="L555" t="s">
        <v>258</v>
      </c>
      <c r="M555" t="s">
        <v>575</v>
      </c>
      <c r="N555" t="s">
        <v>258</v>
      </c>
      <c r="O555" t="s">
        <v>2434</v>
      </c>
      <c r="P555" t="s">
        <v>303</v>
      </c>
      <c r="Q555" t="s">
        <v>303</v>
      </c>
      <c r="S555">
        <v>18</v>
      </c>
      <c r="T555">
        <v>6</v>
      </c>
      <c r="V555" s="111" t="s">
        <v>304</v>
      </c>
    </row>
    <row r="556" spans="1:22" x14ac:dyDescent="0.3">
      <c r="A556" s="17">
        <v>3687</v>
      </c>
      <c r="B556">
        <v>217</v>
      </c>
      <c r="C556" t="s">
        <v>273</v>
      </c>
      <c r="D556">
        <v>2</v>
      </c>
      <c r="E556" t="s">
        <v>29</v>
      </c>
      <c r="G556" t="s">
        <v>12</v>
      </c>
      <c r="I556" t="s">
        <v>258</v>
      </c>
      <c r="J556">
        <v>1</v>
      </c>
      <c r="K556" t="s">
        <v>300</v>
      </c>
      <c r="L556" t="s">
        <v>258</v>
      </c>
      <c r="M556" t="s">
        <v>3241</v>
      </c>
      <c r="N556" t="s">
        <v>258</v>
      </c>
      <c r="O556" t="s">
        <v>3242</v>
      </c>
      <c r="P556" t="s">
        <v>303</v>
      </c>
      <c r="Q556" t="s">
        <v>303</v>
      </c>
      <c r="S556">
        <v>170</v>
      </c>
      <c r="V556" s="111" t="s">
        <v>304</v>
      </c>
    </row>
    <row r="557" spans="1:22" x14ac:dyDescent="0.3">
      <c r="A557" s="17">
        <v>3707</v>
      </c>
      <c r="B557">
        <v>248</v>
      </c>
      <c r="C557" t="s">
        <v>104</v>
      </c>
      <c r="D557">
        <v>3</v>
      </c>
      <c r="E557" t="s">
        <v>34</v>
      </c>
      <c r="G557" t="s">
        <v>240</v>
      </c>
      <c r="I557" t="s">
        <v>258</v>
      </c>
      <c r="J557">
        <v>1</v>
      </c>
      <c r="K557" t="s">
        <v>300</v>
      </c>
      <c r="L557" t="s">
        <v>258</v>
      </c>
      <c r="M557" t="s">
        <v>324</v>
      </c>
      <c r="N557" t="s">
        <v>258</v>
      </c>
      <c r="O557" t="s">
        <v>2435</v>
      </c>
      <c r="P557" t="s">
        <v>303</v>
      </c>
      <c r="Q557" t="s">
        <v>303</v>
      </c>
      <c r="S557">
        <v>184</v>
      </c>
      <c r="T557">
        <v>11</v>
      </c>
      <c r="V557" s="111" t="s">
        <v>304</v>
      </c>
    </row>
    <row r="558" spans="1:22" x14ac:dyDescent="0.3">
      <c r="A558" s="17">
        <v>3713</v>
      </c>
      <c r="B558">
        <v>248</v>
      </c>
      <c r="C558" t="s">
        <v>104</v>
      </c>
      <c r="D558">
        <v>3</v>
      </c>
      <c r="E558" t="s">
        <v>34</v>
      </c>
      <c r="G558" t="s">
        <v>240</v>
      </c>
      <c r="I558" t="s">
        <v>258</v>
      </c>
      <c r="J558">
        <v>1</v>
      </c>
      <c r="K558" t="s">
        <v>300</v>
      </c>
      <c r="L558" t="s">
        <v>258</v>
      </c>
      <c r="M558" t="s">
        <v>324</v>
      </c>
      <c r="N558" t="s">
        <v>258</v>
      </c>
      <c r="O558" t="s">
        <v>2436</v>
      </c>
      <c r="P558" t="s">
        <v>303</v>
      </c>
      <c r="Q558" t="s">
        <v>303</v>
      </c>
      <c r="S558">
        <v>184</v>
      </c>
      <c r="T558">
        <v>11</v>
      </c>
      <c r="V558" s="111" t="s">
        <v>304</v>
      </c>
    </row>
    <row r="559" spans="1:22" x14ac:dyDescent="0.3">
      <c r="A559" s="17">
        <v>3773</v>
      </c>
      <c r="B559">
        <v>201</v>
      </c>
      <c r="C559" t="s">
        <v>105</v>
      </c>
      <c r="D559">
        <v>152</v>
      </c>
      <c r="E559" t="s">
        <v>35</v>
      </c>
      <c r="G559" t="s">
        <v>1004</v>
      </c>
      <c r="I559" t="s">
        <v>258</v>
      </c>
      <c r="J559">
        <v>1</v>
      </c>
      <c r="K559" t="s">
        <v>300</v>
      </c>
      <c r="L559" t="s">
        <v>258</v>
      </c>
      <c r="M559" t="s">
        <v>337</v>
      </c>
      <c r="N559" t="s">
        <v>258</v>
      </c>
      <c r="O559" t="s">
        <v>2437</v>
      </c>
      <c r="P559" t="s">
        <v>303</v>
      </c>
      <c r="Q559" t="s">
        <v>303</v>
      </c>
      <c r="S559">
        <v>25</v>
      </c>
      <c r="T559">
        <v>13</v>
      </c>
      <c r="V559" s="111" t="s">
        <v>304</v>
      </c>
    </row>
    <row r="560" spans="1:22" x14ac:dyDescent="0.3">
      <c r="A560" s="17">
        <v>3746</v>
      </c>
      <c r="B560">
        <v>213</v>
      </c>
      <c r="C560" t="s">
        <v>142</v>
      </c>
      <c r="D560">
        <v>16</v>
      </c>
      <c r="E560" t="s">
        <v>50</v>
      </c>
      <c r="G560" t="s">
        <v>12</v>
      </c>
      <c r="I560" t="s">
        <v>258</v>
      </c>
      <c r="J560">
        <v>1</v>
      </c>
      <c r="K560" t="s">
        <v>300</v>
      </c>
      <c r="L560" t="s">
        <v>258</v>
      </c>
      <c r="M560" t="s">
        <v>301</v>
      </c>
      <c r="N560" t="s">
        <v>258</v>
      </c>
      <c r="O560" t="s">
        <v>2438</v>
      </c>
      <c r="P560" t="s">
        <v>303</v>
      </c>
      <c r="Q560" t="s">
        <v>303</v>
      </c>
      <c r="S560">
        <v>37</v>
      </c>
      <c r="T560">
        <v>20</v>
      </c>
      <c r="V560" s="111" t="s">
        <v>304</v>
      </c>
    </row>
    <row r="561" spans="1:22" x14ac:dyDescent="0.3">
      <c r="A561" s="17">
        <v>3765</v>
      </c>
      <c r="B561">
        <v>213</v>
      </c>
      <c r="C561" t="s">
        <v>142</v>
      </c>
      <c r="D561">
        <v>16</v>
      </c>
      <c r="E561" t="s">
        <v>50</v>
      </c>
      <c r="G561" t="s">
        <v>12</v>
      </c>
      <c r="I561" t="s">
        <v>258</v>
      </c>
      <c r="J561">
        <v>1</v>
      </c>
      <c r="K561" t="s">
        <v>300</v>
      </c>
      <c r="L561" t="s">
        <v>258</v>
      </c>
      <c r="M561" t="s">
        <v>301</v>
      </c>
      <c r="N561" t="s">
        <v>258</v>
      </c>
      <c r="O561" t="s">
        <v>2439</v>
      </c>
      <c r="P561" t="s">
        <v>303</v>
      </c>
      <c r="Q561" t="s">
        <v>303</v>
      </c>
      <c r="S561">
        <v>37</v>
      </c>
      <c r="T561">
        <v>20</v>
      </c>
      <c r="V561" s="111" t="s">
        <v>304</v>
      </c>
    </row>
    <row r="562" spans="1:22" x14ac:dyDescent="0.3">
      <c r="A562" s="17">
        <v>3771</v>
      </c>
      <c r="B562">
        <v>213</v>
      </c>
      <c r="C562" t="s">
        <v>142</v>
      </c>
      <c r="D562">
        <v>16</v>
      </c>
      <c r="E562" t="s">
        <v>50</v>
      </c>
      <c r="G562" t="s">
        <v>12</v>
      </c>
      <c r="I562" t="s">
        <v>258</v>
      </c>
      <c r="J562">
        <v>1</v>
      </c>
      <c r="K562" t="s">
        <v>300</v>
      </c>
      <c r="L562" t="s">
        <v>258</v>
      </c>
      <c r="M562" t="s">
        <v>301</v>
      </c>
      <c r="N562" t="s">
        <v>258</v>
      </c>
      <c r="O562" t="s">
        <v>2440</v>
      </c>
      <c r="P562" t="s">
        <v>303</v>
      </c>
      <c r="Q562" t="s">
        <v>303</v>
      </c>
      <c r="S562">
        <v>37</v>
      </c>
      <c r="T562">
        <v>20</v>
      </c>
      <c r="V562" s="111" t="s">
        <v>304</v>
      </c>
    </row>
    <row r="563" spans="1:22" x14ac:dyDescent="0.3">
      <c r="A563" s="17">
        <v>3740</v>
      </c>
      <c r="B563">
        <v>192</v>
      </c>
      <c r="C563" t="s">
        <v>143</v>
      </c>
      <c r="D563">
        <v>16</v>
      </c>
      <c r="E563" t="s">
        <v>50</v>
      </c>
      <c r="G563" t="s">
        <v>12</v>
      </c>
      <c r="I563" t="s">
        <v>258</v>
      </c>
      <c r="J563">
        <v>1</v>
      </c>
      <c r="K563" t="s">
        <v>300</v>
      </c>
      <c r="L563" t="s">
        <v>258</v>
      </c>
      <c r="M563" t="s">
        <v>612</v>
      </c>
      <c r="N563" t="s">
        <v>258</v>
      </c>
      <c r="O563" t="s">
        <v>2441</v>
      </c>
      <c r="P563" t="s">
        <v>303</v>
      </c>
      <c r="Q563" t="s">
        <v>303</v>
      </c>
      <c r="S563">
        <v>19</v>
      </c>
      <c r="T563">
        <v>20</v>
      </c>
      <c r="V563" s="111" t="s">
        <v>304</v>
      </c>
    </row>
    <row r="564" spans="1:22" x14ac:dyDescent="0.3">
      <c r="A564" s="17">
        <v>3772</v>
      </c>
      <c r="B564">
        <v>225</v>
      </c>
      <c r="C564" t="s">
        <v>144</v>
      </c>
      <c r="D564">
        <v>16</v>
      </c>
      <c r="E564" t="s">
        <v>50</v>
      </c>
      <c r="G564" t="s">
        <v>12</v>
      </c>
      <c r="I564" t="s">
        <v>258</v>
      </c>
      <c r="J564">
        <v>1</v>
      </c>
      <c r="K564" t="s">
        <v>300</v>
      </c>
      <c r="L564" t="s">
        <v>258</v>
      </c>
      <c r="M564" t="s">
        <v>1018</v>
      </c>
      <c r="N564" t="s">
        <v>258</v>
      </c>
      <c r="O564" t="s">
        <v>3171</v>
      </c>
      <c r="P564" t="s">
        <v>303</v>
      </c>
      <c r="Q564" t="s">
        <v>303</v>
      </c>
      <c r="V564" s="111" t="s">
        <v>304</v>
      </c>
    </row>
    <row r="565" spans="1:22" x14ac:dyDescent="0.3">
      <c r="A565" s="17">
        <v>3333</v>
      </c>
      <c r="B565">
        <v>240</v>
      </c>
      <c r="C565" t="s">
        <v>184</v>
      </c>
      <c r="D565">
        <v>3</v>
      </c>
      <c r="E565" t="s">
        <v>34</v>
      </c>
      <c r="G565" t="s">
        <v>8</v>
      </c>
      <c r="I565" t="s">
        <v>258</v>
      </c>
      <c r="J565">
        <v>1</v>
      </c>
      <c r="K565" t="s">
        <v>300</v>
      </c>
      <c r="L565" t="s">
        <v>258</v>
      </c>
      <c r="M565" t="s">
        <v>925</v>
      </c>
      <c r="N565" t="s">
        <v>258</v>
      </c>
      <c r="O565" t="s">
        <v>2442</v>
      </c>
      <c r="P565" t="s">
        <v>303</v>
      </c>
      <c r="Q565" t="s">
        <v>303</v>
      </c>
      <c r="R565">
        <v>7</v>
      </c>
      <c r="S565">
        <v>97</v>
      </c>
      <c r="T565">
        <v>11</v>
      </c>
      <c r="V565" s="111" t="s">
        <v>304</v>
      </c>
    </row>
    <row r="566" spans="1:22" x14ac:dyDescent="0.3">
      <c r="A566" s="17">
        <v>3320</v>
      </c>
      <c r="B566">
        <v>240</v>
      </c>
      <c r="C566" t="s">
        <v>184</v>
      </c>
      <c r="D566">
        <v>3</v>
      </c>
      <c r="E566" t="s">
        <v>34</v>
      </c>
      <c r="G566" t="s">
        <v>1002</v>
      </c>
      <c r="I566" t="s">
        <v>258</v>
      </c>
      <c r="J566">
        <v>1</v>
      </c>
      <c r="K566" t="s">
        <v>300</v>
      </c>
      <c r="L566" t="s">
        <v>258</v>
      </c>
      <c r="M566" t="s">
        <v>925</v>
      </c>
      <c r="N566" t="s">
        <v>258</v>
      </c>
      <c r="O566" t="s">
        <v>2443</v>
      </c>
      <c r="P566" t="s">
        <v>303</v>
      </c>
      <c r="Q566" t="s">
        <v>303</v>
      </c>
      <c r="R566">
        <v>2</v>
      </c>
      <c r="S566">
        <v>97</v>
      </c>
      <c r="T566">
        <v>11</v>
      </c>
      <c r="V566" s="111" t="s">
        <v>304</v>
      </c>
    </row>
    <row r="567" spans="1:22" x14ac:dyDescent="0.3">
      <c r="A567" s="17">
        <v>3340</v>
      </c>
      <c r="B567">
        <v>216</v>
      </c>
      <c r="C567" t="s">
        <v>126</v>
      </c>
      <c r="D567">
        <v>2</v>
      </c>
      <c r="E567" t="s">
        <v>29</v>
      </c>
      <c r="G567" t="s">
        <v>8</v>
      </c>
      <c r="I567" t="s">
        <v>258</v>
      </c>
      <c r="J567">
        <v>1</v>
      </c>
      <c r="K567" t="s">
        <v>300</v>
      </c>
      <c r="L567" t="s">
        <v>258</v>
      </c>
      <c r="M567" t="s">
        <v>340</v>
      </c>
      <c r="N567" t="s">
        <v>258</v>
      </c>
      <c r="O567" t="s">
        <v>2444</v>
      </c>
      <c r="P567" t="s">
        <v>303</v>
      </c>
      <c r="Q567" t="s">
        <v>303</v>
      </c>
      <c r="R567">
        <v>7</v>
      </c>
      <c r="S567">
        <v>75</v>
      </c>
      <c r="T567">
        <v>10</v>
      </c>
      <c r="V567" s="111" t="s">
        <v>304</v>
      </c>
    </row>
    <row r="568" spans="1:22" x14ac:dyDescent="0.3">
      <c r="A568" s="17">
        <v>3352</v>
      </c>
      <c r="B568">
        <v>216</v>
      </c>
      <c r="C568" t="s">
        <v>126</v>
      </c>
      <c r="D568">
        <v>2</v>
      </c>
      <c r="E568" t="s">
        <v>29</v>
      </c>
      <c r="G568" t="s">
        <v>1002</v>
      </c>
      <c r="I568" t="s">
        <v>258</v>
      </c>
      <c r="J568">
        <v>1</v>
      </c>
      <c r="K568" t="s">
        <v>300</v>
      </c>
      <c r="L568" t="s">
        <v>258</v>
      </c>
      <c r="M568" t="s">
        <v>340</v>
      </c>
      <c r="N568" t="s">
        <v>258</v>
      </c>
      <c r="O568" t="s">
        <v>2445</v>
      </c>
      <c r="P568" t="s">
        <v>303</v>
      </c>
      <c r="Q568" t="s">
        <v>303</v>
      </c>
      <c r="R568">
        <v>2</v>
      </c>
      <c r="S568">
        <v>75</v>
      </c>
      <c r="T568">
        <v>10</v>
      </c>
      <c r="V568" s="111" t="s">
        <v>304</v>
      </c>
    </row>
    <row r="569" spans="1:22" x14ac:dyDescent="0.3">
      <c r="A569" s="17">
        <v>3383</v>
      </c>
      <c r="B569">
        <v>216</v>
      </c>
      <c r="C569" t="s">
        <v>126</v>
      </c>
      <c r="D569">
        <v>2</v>
      </c>
      <c r="E569" t="s">
        <v>29</v>
      </c>
      <c r="G569" t="s">
        <v>1002</v>
      </c>
      <c r="I569" t="s">
        <v>258</v>
      </c>
      <c r="J569">
        <v>1</v>
      </c>
      <c r="K569" t="s">
        <v>300</v>
      </c>
      <c r="L569" t="s">
        <v>258</v>
      </c>
      <c r="M569" t="s">
        <v>340</v>
      </c>
      <c r="N569" t="s">
        <v>258</v>
      </c>
      <c r="O569" t="s">
        <v>2446</v>
      </c>
      <c r="P569" t="s">
        <v>303</v>
      </c>
      <c r="Q569" t="s">
        <v>303</v>
      </c>
      <c r="R569">
        <v>2</v>
      </c>
      <c r="S569">
        <v>75</v>
      </c>
      <c r="T569">
        <v>10</v>
      </c>
      <c r="V569" s="111" t="s">
        <v>304</v>
      </c>
    </row>
    <row r="570" spans="1:22" x14ac:dyDescent="0.3">
      <c r="A570" s="17">
        <v>3389</v>
      </c>
      <c r="B570">
        <v>217</v>
      </c>
      <c r="C570" t="s">
        <v>132</v>
      </c>
      <c r="D570">
        <v>2</v>
      </c>
      <c r="E570" t="s">
        <v>29</v>
      </c>
      <c r="G570" t="s">
        <v>1002</v>
      </c>
      <c r="I570" t="s">
        <v>258</v>
      </c>
      <c r="J570">
        <v>1</v>
      </c>
      <c r="K570" t="s">
        <v>300</v>
      </c>
      <c r="L570" t="s">
        <v>258</v>
      </c>
      <c r="M570" t="s">
        <v>360</v>
      </c>
      <c r="N570" t="s">
        <v>258</v>
      </c>
      <c r="O570" t="s">
        <v>2447</v>
      </c>
      <c r="P570" t="s">
        <v>303</v>
      </c>
      <c r="Q570" t="s">
        <v>303</v>
      </c>
      <c r="R570">
        <v>2</v>
      </c>
      <c r="S570">
        <v>76</v>
      </c>
      <c r="T570">
        <v>10</v>
      </c>
      <c r="V570" s="111" t="s">
        <v>304</v>
      </c>
    </row>
    <row r="571" spans="1:22" x14ac:dyDescent="0.3">
      <c r="A571" s="17">
        <v>3427</v>
      </c>
      <c r="B571">
        <v>223</v>
      </c>
      <c r="C571" t="s">
        <v>107</v>
      </c>
      <c r="D571">
        <v>2</v>
      </c>
      <c r="E571" t="s">
        <v>29</v>
      </c>
      <c r="G571" t="s">
        <v>1002</v>
      </c>
      <c r="I571" t="s">
        <v>258</v>
      </c>
      <c r="J571">
        <v>1</v>
      </c>
      <c r="K571" t="s">
        <v>300</v>
      </c>
      <c r="L571" t="s">
        <v>258</v>
      </c>
      <c r="M571" t="s">
        <v>320</v>
      </c>
      <c r="N571" t="s">
        <v>258</v>
      </c>
      <c r="O571" t="s">
        <v>2448</v>
      </c>
      <c r="P571" t="s">
        <v>303</v>
      </c>
      <c r="Q571" t="s">
        <v>303</v>
      </c>
      <c r="R571">
        <v>2</v>
      </c>
      <c r="S571">
        <v>78</v>
      </c>
      <c r="T571">
        <v>10</v>
      </c>
      <c r="V571" s="111" t="s">
        <v>304</v>
      </c>
    </row>
    <row r="572" spans="1:22" x14ac:dyDescent="0.3">
      <c r="A572" s="17">
        <v>3428</v>
      </c>
      <c r="B572">
        <v>249</v>
      </c>
      <c r="C572" t="s">
        <v>100</v>
      </c>
      <c r="D572">
        <v>3</v>
      </c>
      <c r="E572" t="s">
        <v>34</v>
      </c>
      <c r="G572" t="s">
        <v>1002</v>
      </c>
      <c r="I572" t="s">
        <v>258</v>
      </c>
      <c r="J572">
        <v>1</v>
      </c>
      <c r="K572" t="s">
        <v>300</v>
      </c>
      <c r="L572" t="s">
        <v>258</v>
      </c>
      <c r="M572" t="s">
        <v>343</v>
      </c>
      <c r="N572" t="s">
        <v>258</v>
      </c>
      <c r="O572" t="s">
        <v>2449</v>
      </c>
      <c r="P572" t="s">
        <v>303</v>
      </c>
      <c r="Q572" t="s">
        <v>303</v>
      </c>
      <c r="R572">
        <v>2</v>
      </c>
      <c r="S572">
        <v>61</v>
      </c>
      <c r="T572">
        <v>11</v>
      </c>
      <c r="V572" s="111" t="s">
        <v>304</v>
      </c>
    </row>
    <row r="573" spans="1:22" x14ac:dyDescent="0.3">
      <c r="A573" s="17">
        <v>3442</v>
      </c>
      <c r="B573">
        <v>248</v>
      </c>
      <c r="C573" t="s">
        <v>104</v>
      </c>
      <c r="D573">
        <v>3</v>
      </c>
      <c r="E573" t="s">
        <v>34</v>
      </c>
      <c r="G573" t="s">
        <v>1002</v>
      </c>
      <c r="I573" t="s">
        <v>258</v>
      </c>
      <c r="J573">
        <v>1</v>
      </c>
      <c r="K573" t="s">
        <v>300</v>
      </c>
      <c r="L573" t="s">
        <v>258</v>
      </c>
      <c r="M573" t="s">
        <v>324</v>
      </c>
      <c r="N573" t="s">
        <v>258</v>
      </c>
      <c r="O573" t="s">
        <v>2450</v>
      </c>
      <c r="P573" t="s">
        <v>303</v>
      </c>
      <c r="Q573" t="s">
        <v>303</v>
      </c>
      <c r="R573">
        <v>2</v>
      </c>
      <c r="S573">
        <v>184</v>
      </c>
      <c r="T573">
        <v>11</v>
      </c>
      <c r="V573" s="111" t="s">
        <v>304</v>
      </c>
    </row>
    <row r="574" spans="1:22" x14ac:dyDescent="0.3">
      <c r="A574" s="17">
        <v>3420</v>
      </c>
      <c r="B574">
        <v>217</v>
      </c>
      <c r="C574" t="s">
        <v>132</v>
      </c>
      <c r="D574">
        <v>2</v>
      </c>
      <c r="E574" t="s">
        <v>29</v>
      </c>
      <c r="G574" t="s">
        <v>8</v>
      </c>
      <c r="I574" t="s">
        <v>258</v>
      </c>
      <c r="J574">
        <v>1</v>
      </c>
      <c r="K574" t="s">
        <v>300</v>
      </c>
      <c r="L574" t="s">
        <v>258</v>
      </c>
      <c r="M574" t="s">
        <v>360</v>
      </c>
      <c r="N574" t="s">
        <v>258</v>
      </c>
      <c r="O574" t="s">
        <v>2451</v>
      </c>
      <c r="P574" t="s">
        <v>303</v>
      </c>
      <c r="Q574" t="s">
        <v>303</v>
      </c>
      <c r="R574">
        <v>7</v>
      </c>
      <c r="S574">
        <v>76</v>
      </c>
      <c r="T574">
        <v>10</v>
      </c>
      <c r="V574" s="111" t="s">
        <v>304</v>
      </c>
    </row>
    <row r="575" spans="1:22" x14ac:dyDescent="0.3">
      <c r="A575" s="17">
        <v>3423</v>
      </c>
      <c r="B575">
        <v>162</v>
      </c>
      <c r="C575" t="s">
        <v>147</v>
      </c>
      <c r="D575">
        <v>42</v>
      </c>
      <c r="E575" t="s">
        <v>26</v>
      </c>
      <c r="G575" t="s">
        <v>8</v>
      </c>
      <c r="I575" t="s">
        <v>258</v>
      </c>
      <c r="J575">
        <v>1</v>
      </c>
      <c r="K575" t="s">
        <v>300</v>
      </c>
      <c r="L575" t="s">
        <v>258</v>
      </c>
      <c r="M575" t="s">
        <v>400</v>
      </c>
      <c r="N575" t="s">
        <v>258</v>
      </c>
      <c r="O575" t="s">
        <v>2452</v>
      </c>
      <c r="P575" t="s">
        <v>303</v>
      </c>
      <c r="Q575" t="s">
        <v>303</v>
      </c>
      <c r="R575">
        <v>7</v>
      </c>
      <c r="S575">
        <v>1</v>
      </c>
      <c r="T575">
        <v>6</v>
      </c>
      <c r="V575" s="111" t="s">
        <v>304</v>
      </c>
    </row>
    <row r="576" spans="1:22" x14ac:dyDescent="0.3">
      <c r="A576" s="17">
        <v>2525</v>
      </c>
      <c r="B576">
        <v>209</v>
      </c>
      <c r="C576" t="s">
        <v>195</v>
      </c>
      <c r="D576">
        <v>5</v>
      </c>
      <c r="E576" t="s">
        <v>35</v>
      </c>
      <c r="G576" t="s">
        <v>9</v>
      </c>
      <c r="I576" t="s">
        <v>258</v>
      </c>
      <c r="J576">
        <v>1</v>
      </c>
      <c r="K576" t="s">
        <v>300</v>
      </c>
      <c r="L576" t="s">
        <v>258</v>
      </c>
      <c r="M576" t="s">
        <v>472</v>
      </c>
      <c r="N576" t="s">
        <v>258</v>
      </c>
      <c r="O576" t="s">
        <v>2453</v>
      </c>
      <c r="P576" t="s">
        <v>303</v>
      </c>
      <c r="Q576" t="s">
        <v>303</v>
      </c>
      <c r="R576">
        <v>4</v>
      </c>
      <c r="S576">
        <v>34</v>
      </c>
      <c r="T576">
        <v>13</v>
      </c>
      <c r="V576" s="111" t="s">
        <v>304</v>
      </c>
    </row>
    <row r="577" spans="1:22" x14ac:dyDescent="0.3">
      <c r="A577" s="17">
        <v>2557</v>
      </c>
      <c r="B577">
        <v>206</v>
      </c>
      <c r="C577" t="s">
        <v>522</v>
      </c>
      <c r="D577">
        <v>5</v>
      </c>
      <c r="E577" t="s">
        <v>35</v>
      </c>
      <c r="G577" t="s">
        <v>9</v>
      </c>
      <c r="I577" t="s">
        <v>258</v>
      </c>
      <c r="J577">
        <v>1</v>
      </c>
      <c r="K577" t="s">
        <v>300</v>
      </c>
      <c r="L577" t="s">
        <v>258</v>
      </c>
      <c r="M577" t="s">
        <v>523</v>
      </c>
      <c r="N577" t="s">
        <v>258</v>
      </c>
      <c r="O577" t="s">
        <v>2454</v>
      </c>
      <c r="P577" t="s">
        <v>303</v>
      </c>
      <c r="Q577" t="s">
        <v>303</v>
      </c>
      <c r="R577">
        <v>4</v>
      </c>
      <c r="S577">
        <v>30</v>
      </c>
      <c r="T577">
        <v>13</v>
      </c>
      <c r="V577" s="111" t="s">
        <v>304</v>
      </c>
    </row>
    <row r="578" spans="1:22" x14ac:dyDescent="0.3">
      <c r="A578" s="17">
        <v>2564</v>
      </c>
      <c r="B578">
        <v>204</v>
      </c>
      <c r="C578" t="s">
        <v>156</v>
      </c>
      <c r="D578">
        <v>5</v>
      </c>
      <c r="E578" t="s">
        <v>35</v>
      </c>
      <c r="G578" t="s">
        <v>9</v>
      </c>
      <c r="I578" t="s">
        <v>258</v>
      </c>
      <c r="J578">
        <v>1</v>
      </c>
      <c r="K578" t="s">
        <v>300</v>
      </c>
      <c r="L578" t="s">
        <v>258</v>
      </c>
      <c r="M578" t="s">
        <v>465</v>
      </c>
      <c r="N578" t="s">
        <v>258</v>
      </c>
      <c r="O578" t="s">
        <v>2455</v>
      </c>
      <c r="P578" t="s">
        <v>303</v>
      </c>
      <c r="Q578" t="s">
        <v>303</v>
      </c>
      <c r="R578">
        <v>4</v>
      </c>
      <c r="S578">
        <v>29</v>
      </c>
      <c r="T578">
        <v>13</v>
      </c>
      <c r="V578" s="111" t="s">
        <v>304</v>
      </c>
    </row>
    <row r="579" spans="1:22" x14ac:dyDescent="0.3">
      <c r="A579" s="17">
        <v>3417</v>
      </c>
      <c r="B579">
        <v>162</v>
      </c>
      <c r="C579" t="s">
        <v>147</v>
      </c>
      <c r="D579">
        <v>42</v>
      </c>
      <c r="E579" t="s">
        <v>26</v>
      </c>
      <c r="G579" t="s">
        <v>1002</v>
      </c>
      <c r="I579" t="s">
        <v>258</v>
      </c>
      <c r="J579">
        <v>1</v>
      </c>
      <c r="K579" t="s">
        <v>300</v>
      </c>
      <c r="L579" t="s">
        <v>258</v>
      </c>
      <c r="M579" t="s">
        <v>400</v>
      </c>
      <c r="N579" t="s">
        <v>258</v>
      </c>
      <c r="O579" t="s">
        <v>2456</v>
      </c>
      <c r="P579" t="s">
        <v>303</v>
      </c>
      <c r="Q579" t="s">
        <v>303</v>
      </c>
      <c r="R579">
        <v>2</v>
      </c>
      <c r="S579">
        <v>1</v>
      </c>
      <c r="T579">
        <v>6</v>
      </c>
      <c r="V579" s="111" t="s">
        <v>304</v>
      </c>
    </row>
    <row r="580" spans="1:22" x14ac:dyDescent="0.3">
      <c r="A580" s="17">
        <v>3446</v>
      </c>
      <c r="B580">
        <v>248</v>
      </c>
      <c r="C580" t="s">
        <v>104</v>
      </c>
      <c r="D580">
        <v>14</v>
      </c>
      <c r="E580" t="s">
        <v>43</v>
      </c>
      <c r="G580" t="s">
        <v>1002</v>
      </c>
      <c r="I580" t="s">
        <v>258</v>
      </c>
      <c r="J580">
        <v>1</v>
      </c>
      <c r="K580" t="s">
        <v>300</v>
      </c>
      <c r="L580" t="s">
        <v>258</v>
      </c>
      <c r="M580" t="s">
        <v>377</v>
      </c>
      <c r="N580" t="s">
        <v>258</v>
      </c>
      <c r="O580" t="s">
        <v>2457</v>
      </c>
      <c r="P580" t="s">
        <v>303</v>
      </c>
      <c r="Q580" t="s">
        <v>303</v>
      </c>
      <c r="R580">
        <v>2</v>
      </c>
      <c r="S580">
        <v>184</v>
      </c>
      <c r="T580">
        <v>64</v>
      </c>
      <c r="V580" s="111" t="s">
        <v>304</v>
      </c>
    </row>
    <row r="581" spans="1:22" x14ac:dyDescent="0.3">
      <c r="A581" s="17">
        <v>3203</v>
      </c>
      <c r="B581">
        <v>180</v>
      </c>
      <c r="C581" t="s">
        <v>663</v>
      </c>
      <c r="D581">
        <v>11</v>
      </c>
      <c r="E581" t="s">
        <v>42</v>
      </c>
      <c r="G581" t="s">
        <v>1002</v>
      </c>
      <c r="I581" t="s">
        <v>258</v>
      </c>
      <c r="J581">
        <v>1</v>
      </c>
      <c r="K581" t="s">
        <v>300</v>
      </c>
      <c r="L581" t="s">
        <v>258</v>
      </c>
      <c r="M581" t="s">
        <v>664</v>
      </c>
      <c r="N581" t="s">
        <v>258</v>
      </c>
      <c r="O581" t="s">
        <v>2458</v>
      </c>
      <c r="P581" t="s">
        <v>303</v>
      </c>
      <c r="Q581" t="s">
        <v>303</v>
      </c>
      <c r="R581">
        <v>2</v>
      </c>
      <c r="S581">
        <v>11</v>
      </c>
      <c r="T581">
        <v>16</v>
      </c>
      <c r="V581" s="111" t="s">
        <v>304</v>
      </c>
    </row>
    <row r="582" spans="1:22" x14ac:dyDescent="0.3">
      <c r="A582" s="17">
        <v>3452</v>
      </c>
      <c r="B582">
        <v>216</v>
      </c>
      <c r="C582" t="s">
        <v>126</v>
      </c>
      <c r="D582">
        <v>2</v>
      </c>
      <c r="E582" t="s">
        <v>29</v>
      </c>
      <c r="G582" t="s">
        <v>8</v>
      </c>
      <c r="I582" t="s">
        <v>258</v>
      </c>
      <c r="J582">
        <v>1</v>
      </c>
      <c r="K582" t="s">
        <v>300</v>
      </c>
      <c r="L582" t="s">
        <v>258</v>
      </c>
      <c r="M582" t="s">
        <v>340</v>
      </c>
      <c r="N582" t="s">
        <v>258</v>
      </c>
      <c r="O582" t="s">
        <v>2459</v>
      </c>
      <c r="P582" t="s">
        <v>303</v>
      </c>
      <c r="Q582" t="s">
        <v>303</v>
      </c>
      <c r="R582">
        <v>7</v>
      </c>
      <c r="S582">
        <v>75</v>
      </c>
      <c r="T582">
        <v>10</v>
      </c>
      <c r="V582" s="111" t="s">
        <v>304</v>
      </c>
    </row>
    <row r="583" spans="1:22" x14ac:dyDescent="0.3">
      <c r="A583" s="17">
        <v>3471</v>
      </c>
      <c r="B583">
        <v>216</v>
      </c>
      <c r="C583" t="s">
        <v>126</v>
      </c>
      <c r="D583">
        <v>2</v>
      </c>
      <c r="E583" t="s">
        <v>29</v>
      </c>
      <c r="G583" t="s">
        <v>8</v>
      </c>
      <c r="I583" t="s">
        <v>258</v>
      </c>
      <c r="J583">
        <v>1</v>
      </c>
      <c r="K583" t="s">
        <v>300</v>
      </c>
      <c r="L583" t="s">
        <v>258</v>
      </c>
      <c r="M583" t="s">
        <v>340</v>
      </c>
      <c r="N583" t="s">
        <v>258</v>
      </c>
      <c r="O583" t="s">
        <v>2460</v>
      </c>
      <c r="P583" t="s">
        <v>303</v>
      </c>
      <c r="Q583" t="s">
        <v>303</v>
      </c>
      <c r="R583">
        <v>7</v>
      </c>
      <c r="S583">
        <v>75</v>
      </c>
      <c r="T583">
        <v>10</v>
      </c>
      <c r="V583" s="111" t="s">
        <v>304</v>
      </c>
    </row>
    <row r="584" spans="1:22" x14ac:dyDescent="0.3">
      <c r="A584" s="17"/>
      <c r="B584">
        <v>446</v>
      </c>
      <c r="C584" t="s">
        <v>138</v>
      </c>
      <c r="D584">
        <v>35</v>
      </c>
      <c r="E584" t="s">
        <v>148</v>
      </c>
      <c r="G584" t="s">
        <v>9</v>
      </c>
      <c r="I584" t="s">
        <v>258</v>
      </c>
      <c r="J584">
        <v>1</v>
      </c>
      <c r="K584" t="s">
        <v>300</v>
      </c>
      <c r="L584" t="s">
        <v>258</v>
      </c>
      <c r="M584" t="s">
        <v>1003</v>
      </c>
      <c r="N584" t="s">
        <v>258</v>
      </c>
      <c r="O584" t="s">
        <v>2461</v>
      </c>
      <c r="P584" t="s">
        <v>303</v>
      </c>
      <c r="Q584" t="s">
        <v>303</v>
      </c>
      <c r="R584">
        <v>4</v>
      </c>
      <c r="V584" s="111" t="s">
        <v>304</v>
      </c>
    </row>
    <row r="585" spans="1:22" x14ac:dyDescent="0.3">
      <c r="A585" s="17"/>
      <c r="B585">
        <v>446</v>
      </c>
      <c r="C585" t="s">
        <v>138</v>
      </c>
      <c r="D585">
        <v>35</v>
      </c>
      <c r="E585" t="s">
        <v>148</v>
      </c>
      <c r="G585" t="s">
        <v>9</v>
      </c>
      <c r="I585" t="s">
        <v>258</v>
      </c>
      <c r="J585">
        <v>1</v>
      </c>
      <c r="K585" t="s">
        <v>300</v>
      </c>
      <c r="L585" t="s">
        <v>258</v>
      </c>
      <c r="M585" t="s">
        <v>1003</v>
      </c>
      <c r="N585" t="s">
        <v>258</v>
      </c>
      <c r="O585" t="s">
        <v>2462</v>
      </c>
      <c r="P585" t="s">
        <v>303</v>
      </c>
      <c r="Q585" t="s">
        <v>303</v>
      </c>
      <c r="R585">
        <v>4</v>
      </c>
      <c r="V585" s="111" t="s">
        <v>304</v>
      </c>
    </row>
    <row r="586" spans="1:22" x14ac:dyDescent="0.3">
      <c r="A586" s="17">
        <v>3078</v>
      </c>
      <c r="B586">
        <v>233</v>
      </c>
      <c r="C586" t="s">
        <v>274</v>
      </c>
      <c r="D586">
        <v>29</v>
      </c>
      <c r="E586" t="s">
        <v>46</v>
      </c>
      <c r="G586" t="s">
        <v>9</v>
      </c>
      <c r="I586" t="s">
        <v>258</v>
      </c>
      <c r="J586">
        <v>1</v>
      </c>
      <c r="K586" t="s">
        <v>300</v>
      </c>
      <c r="L586" t="s">
        <v>258</v>
      </c>
      <c r="M586" t="s">
        <v>615</v>
      </c>
      <c r="N586" t="s">
        <v>258</v>
      </c>
      <c r="O586" t="s">
        <v>2463</v>
      </c>
      <c r="P586" t="s">
        <v>303</v>
      </c>
      <c r="Q586" t="s">
        <v>303</v>
      </c>
      <c r="R586">
        <v>4</v>
      </c>
      <c r="S586">
        <v>45</v>
      </c>
      <c r="T586">
        <v>24</v>
      </c>
      <c r="V586" s="111" t="s">
        <v>304</v>
      </c>
    </row>
    <row r="587" spans="1:22" x14ac:dyDescent="0.3">
      <c r="A587" s="17">
        <v>3162</v>
      </c>
      <c r="B587">
        <v>292</v>
      </c>
      <c r="C587" t="s">
        <v>601</v>
      </c>
      <c r="D587">
        <v>116</v>
      </c>
      <c r="E587" t="s">
        <v>601</v>
      </c>
      <c r="G587" t="s">
        <v>1002</v>
      </c>
      <c r="I587" t="s">
        <v>258</v>
      </c>
      <c r="J587">
        <v>1</v>
      </c>
      <c r="K587" t="s">
        <v>300</v>
      </c>
      <c r="L587" t="s">
        <v>258</v>
      </c>
      <c r="M587" t="s">
        <v>617</v>
      </c>
      <c r="N587" t="s">
        <v>258</v>
      </c>
      <c r="O587" t="s">
        <v>2464</v>
      </c>
      <c r="P587" t="s">
        <v>303</v>
      </c>
      <c r="Q587" t="s">
        <v>303</v>
      </c>
      <c r="R587">
        <v>2</v>
      </c>
      <c r="S587">
        <v>170</v>
      </c>
      <c r="V587" s="111" t="s">
        <v>304</v>
      </c>
    </row>
    <row r="588" spans="1:22" x14ac:dyDescent="0.3">
      <c r="A588" s="17">
        <v>3811</v>
      </c>
      <c r="B588">
        <v>217</v>
      </c>
      <c r="C588" t="s">
        <v>132</v>
      </c>
      <c r="D588">
        <v>2</v>
      </c>
      <c r="E588" t="s">
        <v>29</v>
      </c>
      <c r="G588" t="s">
        <v>9</v>
      </c>
      <c r="I588" t="s">
        <v>258</v>
      </c>
      <c r="J588">
        <v>1</v>
      </c>
      <c r="K588" t="s">
        <v>300</v>
      </c>
      <c r="L588" t="s">
        <v>258</v>
      </c>
      <c r="M588" t="s">
        <v>360</v>
      </c>
      <c r="N588" t="s">
        <v>258</v>
      </c>
      <c r="O588" t="s">
        <v>2465</v>
      </c>
      <c r="P588" t="s">
        <v>303</v>
      </c>
      <c r="Q588" t="s">
        <v>303</v>
      </c>
      <c r="R588">
        <v>4</v>
      </c>
      <c r="S588">
        <v>76</v>
      </c>
      <c r="T588">
        <v>10</v>
      </c>
      <c r="V588" s="111" t="s">
        <v>304</v>
      </c>
    </row>
    <row r="589" spans="1:22" x14ac:dyDescent="0.3">
      <c r="A589" s="17">
        <v>2370</v>
      </c>
      <c r="B589">
        <v>172</v>
      </c>
      <c r="C589" t="s">
        <v>793</v>
      </c>
      <c r="D589">
        <v>15</v>
      </c>
      <c r="E589" t="s">
        <v>49</v>
      </c>
      <c r="G589" t="s">
        <v>9</v>
      </c>
      <c r="I589" t="s">
        <v>258</v>
      </c>
      <c r="J589">
        <v>1</v>
      </c>
      <c r="K589" t="s">
        <v>300</v>
      </c>
      <c r="L589" t="s">
        <v>258</v>
      </c>
      <c r="M589" t="s">
        <v>794</v>
      </c>
      <c r="N589" t="s">
        <v>258</v>
      </c>
      <c r="O589" t="s">
        <v>2466</v>
      </c>
      <c r="P589" t="s">
        <v>303</v>
      </c>
      <c r="Q589" t="s">
        <v>303</v>
      </c>
      <c r="R589">
        <v>4</v>
      </c>
      <c r="S589">
        <v>134</v>
      </c>
      <c r="T589">
        <v>19</v>
      </c>
      <c r="V589" s="111" t="s">
        <v>304</v>
      </c>
    </row>
    <row r="590" spans="1:22" x14ac:dyDescent="0.3">
      <c r="A590" s="17">
        <v>3474</v>
      </c>
      <c r="B590">
        <v>170</v>
      </c>
      <c r="C590" t="s">
        <v>153</v>
      </c>
      <c r="D590">
        <v>42</v>
      </c>
      <c r="E590" t="s">
        <v>26</v>
      </c>
      <c r="G590" t="s">
        <v>1002</v>
      </c>
      <c r="I590" t="s">
        <v>258</v>
      </c>
      <c r="J590">
        <v>1</v>
      </c>
      <c r="K590" t="s">
        <v>300</v>
      </c>
      <c r="L590" t="s">
        <v>258</v>
      </c>
      <c r="M590" t="s">
        <v>308</v>
      </c>
      <c r="N590" t="s">
        <v>258</v>
      </c>
      <c r="O590" t="s">
        <v>2467</v>
      </c>
      <c r="P590" t="s">
        <v>303</v>
      </c>
      <c r="Q590" t="s">
        <v>303</v>
      </c>
      <c r="R590">
        <v>2</v>
      </c>
      <c r="S590">
        <v>3</v>
      </c>
      <c r="T590">
        <v>6</v>
      </c>
      <c r="V590" s="111" t="s">
        <v>304</v>
      </c>
    </row>
    <row r="591" spans="1:22" x14ac:dyDescent="0.3">
      <c r="A591" s="17">
        <v>3523</v>
      </c>
      <c r="B591">
        <v>339</v>
      </c>
      <c r="C591" t="s">
        <v>128</v>
      </c>
      <c r="D591">
        <v>13</v>
      </c>
      <c r="E591" t="s">
        <v>44</v>
      </c>
      <c r="G591" t="s">
        <v>8</v>
      </c>
      <c r="I591" t="s">
        <v>258</v>
      </c>
      <c r="J591">
        <v>1</v>
      </c>
      <c r="K591" t="s">
        <v>300</v>
      </c>
      <c r="L591" t="s">
        <v>258</v>
      </c>
      <c r="M591" t="s">
        <v>890</v>
      </c>
      <c r="N591" t="s">
        <v>258</v>
      </c>
      <c r="O591" t="s">
        <v>2468</v>
      </c>
      <c r="P591" t="s">
        <v>303</v>
      </c>
      <c r="Q591" t="s">
        <v>303</v>
      </c>
      <c r="R591">
        <v>7</v>
      </c>
      <c r="S591">
        <v>135</v>
      </c>
      <c r="T591">
        <v>27</v>
      </c>
      <c r="V591" s="111" t="s">
        <v>304</v>
      </c>
    </row>
    <row r="592" spans="1:22" x14ac:dyDescent="0.3">
      <c r="A592" s="17">
        <v>3524</v>
      </c>
      <c r="B592">
        <v>259</v>
      </c>
      <c r="C592" t="s">
        <v>124</v>
      </c>
      <c r="D592">
        <v>45</v>
      </c>
      <c r="E592" t="s">
        <v>28</v>
      </c>
      <c r="G592" t="s">
        <v>1002</v>
      </c>
      <c r="I592" t="s">
        <v>258</v>
      </c>
      <c r="J592">
        <v>1</v>
      </c>
      <c r="K592" t="s">
        <v>300</v>
      </c>
      <c r="L592" t="s">
        <v>258</v>
      </c>
      <c r="M592" t="s">
        <v>430</v>
      </c>
      <c r="N592" t="s">
        <v>258</v>
      </c>
      <c r="O592" t="s">
        <v>2469</v>
      </c>
      <c r="P592" t="s">
        <v>303</v>
      </c>
      <c r="Q592" t="s">
        <v>303</v>
      </c>
      <c r="R592">
        <v>2</v>
      </c>
      <c r="S592">
        <v>70</v>
      </c>
      <c r="T592">
        <v>9</v>
      </c>
      <c r="V592" s="111" t="s">
        <v>304</v>
      </c>
    </row>
    <row r="593" spans="1:22" x14ac:dyDescent="0.3">
      <c r="A593" s="17">
        <v>3540</v>
      </c>
      <c r="B593">
        <v>193</v>
      </c>
      <c r="C593" t="s">
        <v>123</v>
      </c>
      <c r="D593">
        <v>42</v>
      </c>
      <c r="E593" t="s">
        <v>26</v>
      </c>
      <c r="G593" t="s">
        <v>1002</v>
      </c>
      <c r="I593" t="s">
        <v>258</v>
      </c>
      <c r="J593">
        <v>1</v>
      </c>
      <c r="K593" t="s">
        <v>300</v>
      </c>
      <c r="L593" t="s">
        <v>258</v>
      </c>
      <c r="M593" t="s">
        <v>621</v>
      </c>
      <c r="N593" t="s">
        <v>258</v>
      </c>
      <c r="O593" t="s">
        <v>2470</v>
      </c>
      <c r="P593" t="s">
        <v>303</v>
      </c>
      <c r="Q593" t="s">
        <v>303</v>
      </c>
      <c r="R593">
        <v>2</v>
      </c>
      <c r="S593">
        <v>20</v>
      </c>
      <c r="T593">
        <v>6</v>
      </c>
      <c r="V593" s="111" t="s">
        <v>304</v>
      </c>
    </row>
    <row r="594" spans="1:22" x14ac:dyDescent="0.3">
      <c r="A594" s="17">
        <v>3548</v>
      </c>
      <c r="B594">
        <v>193</v>
      </c>
      <c r="C594" t="s">
        <v>123</v>
      </c>
      <c r="D594">
        <v>42</v>
      </c>
      <c r="E594" t="s">
        <v>26</v>
      </c>
      <c r="G594" t="s">
        <v>8</v>
      </c>
      <c r="I594" t="s">
        <v>258</v>
      </c>
      <c r="J594">
        <v>1</v>
      </c>
      <c r="K594" t="s">
        <v>300</v>
      </c>
      <c r="L594" t="s">
        <v>258</v>
      </c>
      <c r="M594" t="s">
        <v>621</v>
      </c>
      <c r="N594" t="s">
        <v>258</v>
      </c>
      <c r="O594" t="s">
        <v>2471</v>
      </c>
      <c r="P594" t="s">
        <v>303</v>
      </c>
      <c r="Q594" t="s">
        <v>303</v>
      </c>
      <c r="R594">
        <v>7</v>
      </c>
      <c r="S594">
        <v>20</v>
      </c>
      <c r="T594">
        <v>6</v>
      </c>
      <c r="V594" s="111" t="s">
        <v>304</v>
      </c>
    </row>
    <row r="595" spans="1:22" x14ac:dyDescent="0.3">
      <c r="A595" s="17">
        <v>3549</v>
      </c>
      <c r="B595">
        <v>193</v>
      </c>
      <c r="C595" t="s">
        <v>123</v>
      </c>
      <c r="D595">
        <v>42</v>
      </c>
      <c r="E595" t="s">
        <v>26</v>
      </c>
      <c r="G595" t="s">
        <v>1002</v>
      </c>
      <c r="I595" t="s">
        <v>258</v>
      </c>
      <c r="J595">
        <v>1</v>
      </c>
      <c r="K595" t="s">
        <v>300</v>
      </c>
      <c r="L595" t="s">
        <v>258</v>
      </c>
      <c r="M595" t="s">
        <v>621</v>
      </c>
      <c r="N595" t="s">
        <v>258</v>
      </c>
      <c r="O595" t="s">
        <v>2472</v>
      </c>
      <c r="P595" t="s">
        <v>303</v>
      </c>
      <c r="Q595" t="s">
        <v>303</v>
      </c>
      <c r="R595">
        <v>2</v>
      </c>
      <c r="S595">
        <v>20</v>
      </c>
      <c r="T595">
        <v>6</v>
      </c>
      <c r="V595" s="111" t="s">
        <v>304</v>
      </c>
    </row>
    <row r="596" spans="1:22" x14ac:dyDescent="0.3">
      <c r="A596" s="17">
        <v>3499</v>
      </c>
      <c r="B596">
        <v>248</v>
      </c>
      <c r="C596" t="s">
        <v>104</v>
      </c>
      <c r="D596">
        <v>14</v>
      </c>
      <c r="E596" t="s">
        <v>43</v>
      </c>
      <c r="G596" t="s">
        <v>1002</v>
      </c>
      <c r="I596" t="s">
        <v>258</v>
      </c>
      <c r="J596">
        <v>1</v>
      </c>
      <c r="K596" t="s">
        <v>300</v>
      </c>
      <c r="L596" t="s">
        <v>258</v>
      </c>
      <c r="M596" t="s">
        <v>377</v>
      </c>
      <c r="N596" t="s">
        <v>258</v>
      </c>
      <c r="O596" t="s">
        <v>2473</v>
      </c>
      <c r="P596" t="s">
        <v>303</v>
      </c>
      <c r="Q596" t="s">
        <v>303</v>
      </c>
      <c r="R596">
        <v>2</v>
      </c>
      <c r="S596">
        <v>184</v>
      </c>
      <c r="T596">
        <v>64</v>
      </c>
      <c r="V596" s="111" t="s">
        <v>304</v>
      </c>
    </row>
    <row r="597" spans="1:22" x14ac:dyDescent="0.3">
      <c r="A597" s="17">
        <v>3500</v>
      </c>
      <c r="B597">
        <v>202</v>
      </c>
      <c r="C597" t="s">
        <v>122</v>
      </c>
      <c r="D597">
        <v>5</v>
      </c>
      <c r="E597" t="s">
        <v>35</v>
      </c>
      <c r="G597" t="s">
        <v>9</v>
      </c>
      <c r="I597" t="s">
        <v>258</v>
      </c>
      <c r="J597">
        <v>1</v>
      </c>
      <c r="K597" t="s">
        <v>300</v>
      </c>
      <c r="L597" t="s">
        <v>258</v>
      </c>
      <c r="M597" t="s">
        <v>462</v>
      </c>
      <c r="N597" t="s">
        <v>258</v>
      </c>
      <c r="O597" t="s">
        <v>2474</v>
      </c>
      <c r="P597" t="s">
        <v>303</v>
      </c>
      <c r="Q597" t="s">
        <v>303</v>
      </c>
      <c r="R597">
        <v>4</v>
      </c>
      <c r="S597">
        <v>26</v>
      </c>
      <c r="T597">
        <v>13</v>
      </c>
      <c r="V597" s="111" t="s">
        <v>304</v>
      </c>
    </row>
    <row r="598" spans="1:22" x14ac:dyDescent="0.3">
      <c r="A598" s="17">
        <v>3509</v>
      </c>
      <c r="B598">
        <v>248</v>
      </c>
      <c r="C598" t="s">
        <v>104</v>
      </c>
      <c r="D598">
        <v>14</v>
      </c>
      <c r="E598" t="s">
        <v>43</v>
      </c>
      <c r="G598" t="s">
        <v>1002</v>
      </c>
      <c r="I598" t="s">
        <v>258</v>
      </c>
      <c r="J598">
        <v>1</v>
      </c>
      <c r="K598" t="s">
        <v>300</v>
      </c>
      <c r="L598" t="s">
        <v>258</v>
      </c>
      <c r="M598" t="s">
        <v>377</v>
      </c>
      <c r="N598" t="s">
        <v>258</v>
      </c>
      <c r="O598" t="s">
        <v>2475</v>
      </c>
      <c r="P598" t="s">
        <v>303</v>
      </c>
      <c r="Q598" t="s">
        <v>303</v>
      </c>
      <c r="R598">
        <v>2</v>
      </c>
      <c r="S598">
        <v>184</v>
      </c>
      <c r="T598">
        <v>64</v>
      </c>
      <c r="V598" s="111" t="s">
        <v>304</v>
      </c>
    </row>
    <row r="599" spans="1:22" x14ac:dyDescent="0.3">
      <c r="A599" s="17">
        <v>3579</v>
      </c>
      <c r="B599">
        <v>175</v>
      </c>
      <c r="C599" t="s">
        <v>116</v>
      </c>
      <c r="D599">
        <v>18</v>
      </c>
      <c r="E599" t="s">
        <v>53</v>
      </c>
      <c r="G599" t="s">
        <v>8</v>
      </c>
      <c r="I599" t="s">
        <v>258</v>
      </c>
      <c r="J599">
        <v>1</v>
      </c>
      <c r="K599" t="s">
        <v>300</v>
      </c>
      <c r="L599" t="s">
        <v>258</v>
      </c>
      <c r="M599" t="s">
        <v>535</v>
      </c>
      <c r="N599" t="s">
        <v>258</v>
      </c>
      <c r="O599" t="s">
        <v>2476</v>
      </c>
      <c r="P599" t="s">
        <v>303</v>
      </c>
      <c r="Q599" t="s">
        <v>303</v>
      </c>
      <c r="R599">
        <v>7</v>
      </c>
      <c r="S599">
        <v>4</v>
      </c>
      <c r="T599">
        <v>21</v>
      </c>
      <c r="V599" s="111" t="s">
        <v>304</v>
      </c>
    </row>
    <row r="600" spans="1:22" x14ac:dyDescent="0.3">
      <c r="A600" s="17">
        <v>3571</v>
      </c>
      <c r="B600">
        <v>162</v>
      </c>
      <c r="C600" t="s">
        <v>147</v>
      </c>
      <c r="D600">
        <v>42</v>
      </c>
      <c r="E600" t="s">
        <v>26</v>
      </c>
      <c r="G600" t="s">
        <v>1002</v>
      </c>
      <c r="I600" t="s">
        <v>258</v>
      </c>
      <c r="J600">
        <v>1</v>
      </c>
      <c r="K600" t="s">
        <v>300</v>
      </c>
      <c r="L600" t="s">
        <v>258</v>
      </c>
      <c r="M600" t="s">
        <v>400</v>
      </c>
      <c r="N600" t="s">
        <v>258</v>
      </c>
      <c r="O600" t="s">
        <v>2477</v>
      </c>
      <c r="P600" t="s">
        <v>303</v>
      </c>
      <c r="Q600" t="s">
        <v>303</v>
      </c>
      <c r="R600">
        <v>2</v>
      </c>
      <c r="S600">
        <v>1</v>
      </c>
      <c r="T600">
        <v>6</v>
      </c>
      <c r="V600" s="111" t="s">
        <v>304</v>
      </c>
    </row>
    <row r="601" spans="1:22" x14ac:dyDescent="0.3">
      <c r="A601" s="17">
        <v>3606</v>
      </c>
      <c r="B601">
        <v>248</v>
      </c>
      <c r="C601" t="s">
        <v>104</v>
      </c>
      <c r="D601">
        <v>3</v>
      </c>
      <c r="E601" t="s">
        <v>34</v>
      </c>
      <c r="G601" t="s">
        <v>8</v>
      </c>
      <c r="I601" t="s">
        <v>258</v>
      </c>
      <c r="J601">
        <v>1</v>
      </c>
      <c r="K601" t="s">
        <v>300</v>
      </c>
      <c r="L601" t="s">
        <v>258</v>
      </c>
      <c r="M601" t="s">
        <v>324</v>
      </c>
      <c r="N601" t="s">
        <v>258</v>
      </c>
      <c r="O601" t="s">
        <v>2478</v>
      </c>
      <c r="P601" t="s">
        <v>303</v>
      </c>
      <c r="Q601" t="s">
        <v>303</v>
      </c>
      <c r="R601">
        <v>7</v>
      </c>
      <c r="S601">
        <v>184</v>
      </c>
      <c r="T601">
        <v>11</v>
      </c>
      <c r="V601" s="111" t="s">
        <v>304</v>
      </c>
    </row>
    <row r="602" spans="1:22" x14ac:dyDescent="0.3">
      <c r="A602" s="17">
        <v>3587</v>
      </c>
      <c r="B602">
        <v>223</v>
      </c>
      <c r="C602" t="s">
        <v>107</v>
      </c>
      <c r="D602">
        <v>2</v>
      </c>
      <c r="E602" t="s">
        <v>29</v>
      </c>
      <c r="G602" t="s">
        <v>1002</v>
      </c>
      <c r="I602" t="s">
        <v>258</v>
      </c>
      <c r="J602">
        <v>1</v>
      </c>
      <c r="K602" t="s">
        <v>300</v>
      </c>
      <c r="L602" t="s">
        <v>258</v>
      </c>
      <c r="M602" t="s">
        <v>320</v>
      </c>
      <c r="N602" t="s">
        <v>258</v>
      </c>
      <c r="O602" t="s">
        <v>2479</v>
      </c>
      <c r="P602" t="s">
        <v>303</v>
      </c>
      <c r="Q602" t="s">
        <v>303</v>
      </c>
      <c r="R602">
        <v>2</v>
      </c>
      <c r="S602">
        <v>78</v>
      </c>
      <c r="T602">
        <v>10</v>
      </c>
      <c r="V602" s="111" t="s">
        <v>304</v>
      </c>
    </row>
    <row r="603" spans="1:22" x14ac:dyDescent="0.3">
      <c r="A603" s="17">
        <v>3582</v>
      </c>
      <c r="B603">
        <v>175</v>
      </c>
      <c r="C603" t="s">
        <v>116</v>
      </c>
      <c r="D603">
        <v>18</v>
      </c>
      <c r="E603" t="s">
        <v>53</v>
      </c>
      <c r="G603" t="s">
        <v>1002</v>
      </c>
      <c r="I603" t="s">
        <v>258</v>
      </c>
      <c r="J603">
        <v>1</v>
      </c>
      <c r="K603" t="s">
        <v>300</v>
      </c>
      <c r="L603" t="s">
        <v>258</v>
      </c>
      <c r="M603" t="s">
        <v>535</v>
      </c>
      <c r="N603" t="s">
        <v>258</v>
      </c>
      <c r="O603" t="s">
        <v>2480</v>
      </c>
      <c r="P603" t="s">
        <v>303</v>
      </c>
      <c r="Q603" t="s">
        <v>303</v>
      </c>
      <c r="R603">
        <v>2</v>
      </c>
      <c r="S603">
        <v>4</v>
      </c>
      <c r="T603">
        <v>21</v>
      </c>
      <c r="V603" s="111" t="s">
        <v>304</v>
      </c>
    </row>
    <row r="604" spans="1:22" x14ac:dyDescent="0.3">
      <c r="A604" s="17">
        <v>3433</v>
      </c>
      <c r="B604">
        <v>248</v>
      </c>
      <c r="C604" t="s">
        <v>104</v>
      </c>
      <c r="D604">
        <v>14</v>
      </c>
      <c r="E604" t="s">
        <v>43</v>
      </c>
      <c r="G604" t="s">
        <v>1002</v>
      </c>
      <c r="I604" t="s">
        <v>258</v>
      </c>
      <c r="J604">
        <v>1</v>
      </c>
      <c r="K604" t="s">
        <v>300</v>
      </c>
      <c r="L604" t="s">
        <v>258</v>
      </c>
      <c r="M604" t="s">
        <v>377</v>
      </c>
      <c r="N604" t="s">
        <v>258</v>
      </c>
      <c r="O604" t="s">
        <v>2481</v>
      </c>
      <c r="P604" t="s">
        <v>303</v>
      </c>
      <c r="Q604" t="s">
        <v>303</v>
      </c>
      <c r="R604">
        <v>2</v>
      </c>
      <c r="S604">
        <v>184</v>
      </c>
      <c r="T604">
        <v>64</v>
      </c>
      <c r="V604" s="111" t="s">
        <v>304</v>
      </c>
    </row>
    <row r="605" spans="1:22" x14ac:dyDescent="0.3">
      <c r="A605" s="17">
        <v>3434</v>
      </c>
      <c r="B605">
        <v>248</v>
      </c>
      <c r="C605" t="s">
        <v>104</v>
      </c>
      <c r="D605">
        <v>14</v>
      </c>
      <c r="E605" t="s">
        <v>43</v>
      </c>
      <c r="G605" t="s">
        <v>1002</v>
      </c>
      <c r="I605" t="s">
        <v>258</v>
      </c>
      <c r="J605">
        <v>1</v>
      </c>
      <c r="K605" t="s">
        <v>300</v>
      </c>
      <c r="L605" t="s">
        <v>258</v>
      </c>
      <c r="M605" t="s">
        <v>377</v>
      </c>
      <c r="N605" t="s">
        <v>258</v>
      </c>
      <c r="O605" t="s">
        <v>2482</v>
      </c>
      <c r="P605" t="s">
        <v>303</v>
      </c>
      <c r="Q605" t="s">
        <v>303</v>
      </c>
      <c r="R605">
        <v>2</v>
      </c>
      <c r="S605">
        <v>184</v>
      </c>
      <c r="T605">
        <v>64</v>
      </c>
      <c r="V605" s="111" t="s">
        <v>304</v>
      </c>
    </row>
    <row r="606" spans="1:22" x14ac:dyDescent="0.3">
      <c r="A606" s="17">
        <v>3478</v>
      </c>
      <c r="B606">
        <v>216</v>
      </c>
      <c r="C606" t="s">
        <v>126</v>
      </c>
      <c r="D606">
        <v>2</v>
      </c>
      <c r="E606" t="s">
        <v>29</v>
      </c>
      <c r="G606" t="s">
        <v>1002</v>
      </c>
      <c r="I606" t="s">
        <v>258</v>
      </c>
      <c r="J606">
        <v>1</v>
      </c>
      <c r="K606" t="s">
        <v>300</v>
      </c>
      <c r="L606" t="s">
        <v>258</v>
      </c>
      <c r="M606" t="s">
        <v>340</v>
      </c>
      <c r="N606" t="s">
        <v>258</v>
      </c>
      <c r="O606" t="s">
        <v>2483</v>
      </c>
      <c r="P606" t="s">
        <v>303</v>
      </c>
      <c r="Q606" t="s">
        <v>303</v>
      </c>
      <c r="R606">
        <v>2</v>
      </c>
      <c r="S606">
        <v>75</v>
      </c>
      <c r="T606">
        <v>10</v>
      </c>
      <c r="V606" s="111" t="s">
        <v>304</v>
      </c>
    </row>
    <row r="607" spans="1:22" x14ac:dyDescent="0.3">
      <c r="A607" s="17">
        <v>3537</v>
      </c>
      <c r="B607">
        <v>248</v>
      </c>
      <c r="C607" t="s">
        <v>104</v>
      </c>
      <c r="D607">
        <v>3</v>
      </c>
      <c r="E607" t="s">
        <v>34</v>
      </c>
      <c r="G607" t="s">
        <v>1002</v>
      </c>
      <c r="I607" t="s">
        <v>258</v>
      </c>
      <c r="J607">
        <v>1</v>
      </c>
      <c r="K607" t="s">
        <v>300</v>
      </c>
      <c r="L607" t="s">
        <v>258</v>
      </c>
      <c r="M607" t="s">
        <v>324</v>
      </c>
      <c r="N607" t="s">
        <v>258</v>
      </c>
      <c r="O607" t="s">
        <v>2484</v>
      </c>
      <c r="P607" t="s">
        <v>303</v>
      </c>
      <c r="Q607" t="s">
        <v>303</v>
      </c>
      <c r="R607">
        <v>2</v>
      </c>
      <c r="S607">
        <v>184</v>
      </c>
      <c r="T607">
        <v>11</v>
      </c>
      <c r="V607" s="111" t="s">
        <v>304</v>
      </c>
    </row>
    <row r="608" spans="1:22" x14ac:dyDescent="0.3">
      <c r="A608" s="17">
        <v>3544</v>
      </c>
      <c r="B608">
        <v>191</v>
      </c>
      <c r="C608" t="s">
        <v>110</v>
      </c>
      <c r="D608">
        <v>16</v>
      </c>
      <c r="E608" t="s">
        <v>50</v>
      </c>
      <c r="G608" t="s">
        <v>9</v>
      </c>
      <c r="I608" t="s">
        <v>258</v>
      </c>
      <c r="J608">
        <v>1</v>
      </c>
      <c r="K608" t="s">
        <v>300</v>
      </c>
      <c r="L608" t="s">
        <v>258</v>
      </c>
      <c r="M608" t="s">
        <v>1076</v>
      </c>
      <c r="N608" t="s">
        <v>258</v>
      </c>
      <c r="O608" t="s">
        <v>2619</v>
      </c>
      <c r="P608" t="s">
        <v>303</v>
      </c>
      <c r="Q608" t="s">
        <v>303</v>
      </c>
      <c r="R608">
        <v>4</v>
      </c>
      <c r="S608">
        <v>18</v>
      </c>
      <c r="T608">
        <v>6</v>
      </c>
      <c r="V608" s="111" t="s">
        <v>304</v>
      </c>
    </row>
    <row r="609" spans="1:22" x14ac:dyDescent="0.3">
      <c r="A609" s="17">
        <v>3561</v>
      </c>
      <c r="B609">
        <v>211</v>
      </c>
      <c r="C609" t="s">
        <v>125</v>
      </c>
      <c r="D609">
        <v>5</v>
      </c>
      <c r="E609" t="s">
        <v>35</v>
      </c>
      <c r="G609" t="s">
        <v>9</v>
      </c>
      <c r="I609" t="s">
        <v>258</v>
      </c>
      <c r="J609">
        <v>1</v>
      </c>
      <c r="K609" t="s">
        <v>300</v>
      </c>
      <c r="L609" t="s">
        <v>258</v>
      </c>
      <c r="M609" t="s">
        <v>693</v>
      </c>
      <c r="N609" t="s">
        <v>258</v>
      </c>
      <c r="O609" t="s">
        <v>2485</v>
      </c>
      <c r="P609" t="s">
        <v>303</v>
      </c>
      <c r="Q609" t="s">
        <v>303</v>
      </c>
      <c r="R609">
        <v>4</v>
      </c>
      <c r="S609">
        <v>178</v>
      </c>
      <c r="T609">
        <v>13</v>
      </c>
      <c r="V609" s="111" t="s">
        <v>304</v>
      </c>
    </row>
    <row r="610" spans="1:22" x14ac:dyDescent="0.3">
      <c r="A610" s="17">
        <v>3584</v>
      </c>
      <c r="B610">
        <v>259</v>
      </c>
      <c r="C610" t="s">
        <v>124</v>
      </c>
      <c r="D610">
        <v>45</v>
      </c>
      <c r="E610" t="s">
        <v>28</v>
      </c>
      <c r="G610" t="s">
        <v>1002</v>
      </c>
      <c r="I610" t="s">
        <v>258</v>
      </c>
      <c r="J610">
        <v>1</v>
      </c>
      <c r="K610" t="s">
        <v>300</v>
      </c>
      <c r="L610" t="s">
        <v>258</v>
      </c>
      <c r="M610" t="s">
        <v>430</v>
      </c>
      <c r="N610" t="s">
        <v>258</v>
      </c>
      <c r="O610" t="s">
        <v>2486</v>
      </c>
      <c r="P610" t="s">
        <v>303</v>
      </c>
      <c r="Q610" t="s">
        <v>303</v>
      </c>
      <c r="R610">
        <v>2</v>
      </c>
      <c r="S610">
        <v>70</v>
      </c>
      <c r="T610">
        <v>9</v>
      </c>
      <c r="V610" s="111" t="s">
        <v>304</v>
      </c>
    </row>
    <row r="611" spans="1:22" x14ac:dyDescent="0.3">
      <c r="A611" s="17">
        <v>3598</v>
      </c>
      <c r="B611">
        <v>162</v>
      </c>
      <c r="C611" t="s">
        <v>147</v>
      </c>
      <c r="D611">
        <v>42</v>
      </c>
      <c r="E611" t="s">
        <v>26</v>
      </c>
      <c r="G611" t="s">
        <v>1002</v>
      </c>
      <c r="I611" t="s">
        <v>258</v>
      </c>
      <c r="J611">
        <v>1</v>
      </c>
      <c r="K611" t="s">
        <v>300</v>
      </c>
      <c r="L611" t="s">
        <v>258</v>
      </c>
      <c r="M611" t="s">
        <v>400</v>
      </c>
      <c r="N611" t="s">
        <v>258</v>
      </c>
      <c r="O611" t="s">
        <v>2487</v>
      </c>
      <c r="P611" t="s">
        <v>303</v>
      </c>
      <c r="Q611" t="s">
        <v>303</v>
      </c>
      <c r="R611">
        <v>2</v>
      </c>
      <c r="S611">
        <v>1</v>
      </c>
      <c r="T611">
        <v>6</v>
      </c>
      <c r="V611" s="111" t="s">
        <v>304</v>
      </c>
    </row>
    <row r="612" spans="1:22" x14ac:dyDescent="0.3">
      <c r="A612" s="17">
        <v>3633</v>
      </c>
      <c r="B612">
        <v>259</v>
      </c>
      <c r="C612" t="s">
        <v>124</v>
      </c>
      <c r="D612">
        <v>45</v>
      </c>
      <c r="E612" t="s">
        <v>28</v>
      </c>
      <c r="G612" t="s">
        <v>1002</v>
      </c>
      <c r="I612" t="s">
        <v>258</v>
      </c>
      <c r="J612">
        <v>1</v>
      </c>
      <c r="K612" t="s">
        <v>300</v>
      </c>
      <c r="L612" t="s">
        <v>258</v>
      </c>
      <c r="M612" t="s">
        <v>430</v>
      </c>
      <c r="N612" t="s">
        <v>258</v>
      </c>
      <c r="O612" t="s">
        <v>2488</v>
      </c>
      <c r="P612" t="s">
        <v>303</v>
      </c>
      <c r="Q612" t="s">
        <v>303</v>
      </c>
      <c r="R612">
        <v>2</v>
      </c>
      <c r="S612">
        <v>70</v>
      </c>
      <c r="T612">
        <v>9</v>
      </c>
      <c r="V612" s="111" t="s">
        <v>304</v>
      </c>
    </row>
    <row r="613" spans="1:22" x14ac:dyDescent="0.3">
      <c r="A613" s="17">
        <v>3635</v>
      </c>
      <c r="B613">
        <v>162</v>
      </c>
      <c r="C613" t="s">
        <v>147</v>
      </c>
      <c r="D613">
        <v>42</v>
      </c>
      <c r="E613" t="s">
        <v>26</v>
      </c>
      <c r="G613" t="s">
        <v>1002</v>
      </c>
      <c r="I613" t="s">
        <v>258</v>
      </c>
      <c r="J613">
        <v>1</v>
      </c>
      <c r="K613" t="s">
        <v>300</v>
      </c>
      <c r="L613" t="s">
        <v>258</v>
      </c>
      <c r="M613" t="s">
        <v>400</v>
      </c>
      <c r="N613" t="s">
        <v>258</v>
      </c>
      <c r="O613" t="s">
        <v>2489</v>
      </c>
      <c r="P613" t="s">
        <v>303</v>
      </c>
      <c r="Q613" t="s">
        <v>303</v>
      </c>
      <c r="R613">
        <v>2</v>
      </c>
      <c r="S613">
        <v>1</v>
      </c>
      <c r="T613">
        <v>6</v>
      </c>
      <c r="V613" s="111" t="s">
        <v>304</v>
      </c>
    </row>
    <row r="614" spans="1:22" x14ac:dyDescent="0.3">
      <c r="A614" s="17">
        <v>3812</v>
      </c>
      <c r="B614">
        <v>216</v>
      </c>
      <c r="C614" t="s">
        <v>126</v>
      </c>
      <c r="D614">
        <v>2</v>
      </c>
      <c r="E614" t="s">
        <v>29</v>
      </c>
      <c r="G614" t="s">
        <v>9</v>
      </c>
      <c r="I614" t="s">
        <v>258</v>
      </c>
      <c r="J614">
        <v>1</v>
      </c>
      <c r="K614" t="s">
        <v>300</v>
      </c>
      <c r="L614" t="s">
        <v>258</v>
      </c>
      <c r="M614" t="s">
        <v>340</v>
      </c>
      <c r="N614" t="s">
        <v>258</v>
      </c>
      <c r="O614" t="s">
        <v>2490</v>
      </c>
      <c r="P614" t="s">
        <v>303</v>
      </c>
      <c r="Q614" t="s">
        <v>303</v>
      </c>
      <c r="R614">
        <v>4</v>
      </c>
      <c r="S614">
        <v>75</v>
      </c>
      <c r="T614">
        <v>10</v>
      </c>
      <c r="V614" s="111" t="s">
        <v>304</v>
      </c>
    </row>
    <row r="615" spans="1:22" x14ac:dyDescent="0.3">
      <c r="A615" s="17">
        <v>3813</v>
      </c>
      <c r="B615">
        <v>223</v>
      </c>
      <c r="C615" t="s">
        <v>107</v>
      </c>
      <c r="D615">
        <v>2</v>
      </c>
      <c r="E615" t="s">
        <v>29</v>
      </c>
      <c r="G615" t="s">
        <v>9</v>
      </c>
      <c r="I615" t="s">
        <v>258</v>
      </c>
      <c r="J615">
        <v>1</v>
      </c>
      <c r="K615" t="s">
        <v>300</v>
      </c>
      <c r="L615" t="s">
        <v>258</v>
      </c>
      <c r="M615" t="s">
        <v>320</v>
      </c>
      <c r="N615" t="s">
        <v>258</v>
      </c>
      <c r="O615" t="s">
        <v>2491</v>
      </c>
      <c r="P615" t="s">
        <v>303</v>
      </c>
      <c r="Q615" t="s">
        <v>303</v>
      </c>
      <c r="R615">
        <v>4</v>
      </c>
      <c r="S615">
        <v>78</v>
      </c>
      <c r="T615">
        <v>10</v>
      </c>
      <c r="V615" s="111" t="s">
        <v>304</v>
      </c>
    </row>
    <row r="616" spans="1:22" x14ac:dyDescent="0.3">
      <c r="A616" s="17">
        <v>3814</v>
      </c>
      <c r="B616">
        <v>257</v>
      </c>
      <c r="C616" t="s">
        <v>530</v>
      </c>
      <c r="D616">
        <v>18</v>
      </c>
      <c r="E616" t="s">
        <v>53</v>
      </c>
      <c r="G616" t="s">
        <v>9</v>
      </c>
      <c r="I616" t="s">
        <v>258</v>
      </c>
      <c r="J616">
        <v>1</v>
      </c>
      <c r="K616" t="s">
        <v>300</v>
      </c>
      <c r="L616" t="s">
        <v>258</v>
      </c>
      <c r="M616" t="s">
        <v>531</v>
      </c>
      <c r="N616" t="s">
        <v>258</v>
      </c>
      <c r="O616" t="s">
        <v>2492</v>
      </c>
      <c r="P616" t="s">
        <v>303</v>
      </c>
      <c r="Q616" t="s">
        <v>303</v>
      </c>
      <c r="R616">
        <v>4</v>
      </c>
      <c r="S616">
        <v>72</v>
      </c>
      <c r="T616">
        <v>21</v>
      </c>
      <c r="V616" s="111" t="s">
        <v>304</v>
      </c>
    </row>
    <row r="617" spans="1:22" x14ac:dyDescent="0.3">
      <c r="A617" s="17">
        <v>3815</v>
      </c>
      <c r="B617">
        <v>175</v>
      </c>
      <c r="C617" t="s">
        <v>116</v>
      </c>
      <c r="D617">
        <v>18</v>
      </c>
      <c r="E617" t="s">
        <v>53</v>
      </c>
      <c r="G617" t="s">
        <v>9</v>
      </c>
      <c r="I617" t="s">
        <v>258</v>
      </c>
      <c r="J617">
        <v>1</v>
      </c>
      <c r="K617" t="s">
        <v>300</v>
      </c>
      <c r="L617" t="s">
        <v>258</v>
      </c>
      <c r="M617" t="s">
        <v>535</v>
      </c>
      <c r="N617" t="s">
        <v>258</v>
      </c>
      <c r="O617" t="s">
        <v>2493</v>
      </c>
      <c r="P617" t="s">
        <v>303</v>
      </c>
      <c r="Q617" t="s">
        <v>303</v>
      </c>
      <c r="R617">
        <v>4</v>
      </c>
      <c r="S617">
        <v>4</v>
      </c>
      <c r="T617">
        <v>21</v>
      </c>
      <c r="V617" s="111" t="s">
        <v>304</v>
      </c>
    </row>
    <row r="618" spans="1:22" x14ac:dyDescent="0.3">
      <c r="A618" s="17">
        <v>3817</v>
      </c>
      <c r="B618">
        <v>249</v>
      </c>
      <c r="C618" t="s">
        <v>100</v>
      </c>
      <c r="D618">
        <v>3</v>
      </c>
      <c r="E618" t="s">
        <v>34</v>
      </c>
      <c r="G618" t="s">
        <v>9</v>
      </c>
      <c r="I618" t="s">
        <v>258</v>
      </c>
      <c r="J618">
        <v>1</v>
      </c>
      <c r="K618" t="s">
        <v>300</v>
      </c>
      <c r="L618" t="s">
        <v>258</v>
      </c>
      <c r="M618" t="s">
        <v>343</v>
      </c>
      <c r="N618" t="s">
        <v>258</v>
      </c>
      <c r="O618" t="s">
        <v>2494</v>
      </c>
      <c r="P618" t="s">
        <v>303</v>
      </c>
      <c r="Q618" t="s">
        <v>303</v>
      </c>
      <c r="R618">
        <v>4</v>
      </c>
      <c r="S618">
        <v>61</v>
      </c>
      <c r="T618">
        <v>11</v>
      </c>
      <c r="V618" s="111" t="s">
        <v>304</v>
      </c>
    </row>
    <row r="619" spans="1:22" x14ac:dyDescent="0.3">
      <c r="A619" s="17">
        <v>3816</v>
      </c>
      <c r="B619">
        <v>248</v>
      </c>
      <c r="C619" t="s">
        <v>104</v>
      </c>
      <c r="D619">
        <v>3</v>
      </c>
      <c r="E619" t="s">
        <v>34</v>
      </c>
      <c r="G619" t="s">
        <v>9</v>
      </c>
      <c r="I619" t="s">
        <v>258</v>
      </c>
      <c r="J619">
        <v>1</v>
      </c>
      <c r="K619" t="s">
        <v>300</v>
      </c>
      <c r="L619" t="s">
        <v>258</v>
      </c>
      <c r="M619" t="s">
        <v>324</v>
      </c>
      <c r="N619" t="s">
        <v>258</v>
      </c>
      <c r="O619" t="s">
        <v>2495</v>
      </c>
      <c r="P619" t="s">
        <v>303</v>
      </c>
      <c r="Q619" t="s">
        <v>303</v>
      </c>
      <c r="R619">
        <v>4</v>
      </c>
      <c r="S619">
        <v>184</v>
      </c>
      <c r="T619">
        <v>11</v>
      </c>
      <c r="V619" s="111" t="s">
        <v>304</v>
      </c>
    </row>
    <row r="620" spans="1:22" x14ac:dyDescent="0.3">
      <c r="A620" s="17">
        <v>3666</v>
      </c>
      <c r="B620">
        <v>165</v>
      </c>
      <c r="C620" t="s">
        <v>926</v>
      </c>
      <c r="D620">
        <v>45</v>
      </c>
      <c r="E620" t="s">
        <v>28</v>
      </c>
      <c r="G620" t="s">
        <v>8</v>
      </c>
      <c r="I620" t="s">
        <v>258</v>
      </c>
      <c r="J620">
        <v>1</v>
      </c>
      <c r="K620" t="s">
        <v>300</v>
      </c>
      <c r="L620" t="s">
        <v>258</v>
      </c>
      <c r="M620" t="s">
        <v>927</v>
      </c>
      <c r="N620" t="s">
        <v>258</v>
      </c>
      <c r="O620" t="s">
        <v>2496</v>
      </c>
      <c r="P620" t="s">
        <v>303</v>
      </c>
      <c r="Q620" t="s">
        <v>303</v>
      </c>
      <c r="R620">
        <v>7</v>
      </c>
      <c r="S620">
        <v>86</v>
      </c>
      <c r="T620">
        <v>9</v>
      </c>
      <c r="V620" s="111" t="s">
        <v>304</v>
      </c>
    </row>
    <row r="621" spans="1:22" x14ac:dyDescent="0.3">
      <c r="A621" s="17">
        <v>3806</v>
      </c>
      <c r="B621">
        <v>193</v>
      </c>
      <c r="C621" t="s">
        <v>123</v>
      </c>
      <c r="D621">
        <v>42</v>
      </c>
      <c r="E621" t="s">
        <v>26</v>
      </c>
      <c r="G621" t="s">
        <v>9</v>
      </c>
      <c r="I621" t="s">
        <v>258</v>
      </c>
      <c r="J621">
        <v>1</v>
      </c>
      <c r="K621" t="s">
        <v>300</v>
      </c>
      <c r="L621" t="s">
        <v>258</v>
      </c>
      <c r="M621" t="s">
        <v>621</v>
      </c>
      <c r="N621" t="s">
        <v>258</v>
      </c>
      <c r="O621" t="s">
        <v>2497</v>
      </c>
      <c r="P621" t="s">
        <v>303</v>
      </c>
      <c r="Q621" t="s">
        <v>303</v>
      </c>
      <c r="R621">
        <v>4</v>
      </c>
      <c r="S621">
        <v>20</v>
      </c>
      <c r="T621">
        <v>6</v>
      </c>
      <c r="V621" s="111" t="s">
        <v>304</v>
      </c>
    </row>
    <row r="622" spans="1:22" x14ac:dyDescent="0.3">
      <c r="A622" s="17">
        <v>3807</v>
      </c>
      <c r="B622">
        <v>162</v>
      </c>
      <c r="C622" t="s">
        <v>147</v>
      </c>
      <c r="D622">
        <v>42</v>
      </c>
      <c r="E622" t="s">
        <v>26</v>
      </c>
      <c r="G622" t="s">
        <v>9</v>
      </c>
      <c r="I622" t="s">
        <v>258</v>
      </c>
      <c r="J622">
        <v>1</v>
      </c>
      <c r="K622" t="s">
        <v>300</v>
      </c>
      <c r="L622" t="s">
        <v>258</v>
      </c>
      <c r="M622" t="s">
        <v>400</v>
      </c>
      <c r="N622" t="s">
        <v>258</v>
      </c>
      <c r="O622" t="s">
        <v>2498</v>
      </c>
      <c r="P622" t="s">
        <v>303</v>
      </c>
      <c r="Q622" t="s">
        <v>303</v>
      </c>
      <c r="R622">
        <v>4</v>
      </c>
      <c r="S622">
        <v>1</v>
      </c>
      <c r="T622">
        <v>6</v>
      </c>
      <c r="V622" s="111" t="s">
        <v>304</v>
      </c>
    </row>
    <row r="623" spans="1:22" x14ac:dyDescent="0.3">
      <c r="A623" s="17">
        <v>3808</v>
      </c>
      <c r="B623">
        <v>170</v>
      </c>
      <c r="C623" t="s">
        <v>153</v>
      </c>
      <c r="D623">
        <v>42</v>
      </c>
      <c r="E623" t="s">
        <v>26</v>
      </c>
      <c r="G623" t="s">
        <v>9</v>
      </c>
      <c r="I623" t="s">
        <v>258</v>
      </c>
      <c r="J623">
        <v>1</v>
      </c>
      <c r="K623" t="s">
        <v>300</v>
      </c>
      <c r="L623" t="s">
        <v>258</v>
      </c>
      <c r="M623" t="s">
        <v>308</v>
      </c>
      <c r="N623" t="s">
        <v>258</v>
      </c>
      <c r="O623" t="s">
        <v>2499</v>
      </c>
      <c r="P623" t="s">
        <v>303</v>
      </c>
      <c r="Q623" t="s">
        <v>303</v>
      </c>
      <c r="R623">
        <v>4</v>
      </c>
      <c r="S623">
        <v>3</v>
      </c>
      <c r="T623">
        <v>6</v>
      </c>
      <c r="V623" s="111" t="s">
        <v>304</v>
      </c>
    </row>
    <row r="624" spans="1:22" x14ac:dyDescent="0.3">
      <c r="A624" s="17">
        <v>3809</v>
      </c>
      <c r="B624">
        <v>577</v>
      </c>
      <c r="C624" t="s">
        <v>121</v>
      </c>
      <c r="D624">
        <v>42</v>
      </c>
      <c r="E624" t="s">
        <v>26</v>
      </c>
      <c r="G624" t="s">
        <v>9</v>
      </c>
      <c r="I624" t="s">
        <v>258</v>
      </c>
      <c r="J624">
        <v>1</v>
      </c>
      <c r="K624" t="s">
        <v>300</v>
      </c>
      <c r="L624" t="s">
        <v>258</v>
      </c>
      <c r="M624" t="s">
        <v>930</v>
      </c>
      <c r="N624" t="s">
        <v>258</v>
      </c>
      <c r="O624" t="s">
        <v>2500</v>
      </c>
      <c r="P624" t="s">
        <v>303</v>
      </c>
      <c r="Q624" t="s">
        <v>303</v>
      </c>
      <c r="R624">
        <v>4</v>
      </c>
      <c r="S624">
        <v>175</v>
      </c>
      <c r="T624">
        <v>6</v>
      </c>
      <c r="V624" s="111" t="s">
        <v>304</v>
      </c>
    </row>
    <row r="625" spans="1:22" x14ac:dyDescent="0.3">
      <c r="A625" s="17">
        <v>3810</v>
      </c>
      <c r="B625">
        <v>259</v>
      </c>
      <c r="C625" t="s">
        <v>124</v>
      </c>
      <c r="D625">
        <v>45</v>
      </c>
      <c r="E625" t="s">
        <v>28</v>
      </c>
      <c r="G625" t="s">
        <v>9</v>
      </c>
      <c r="I625" t="s">
        <v>258</v>
      </c>
      <c r="J625">
        <v>1</v>
      </c>
      <c r="K625" t="s">
        <v>300</v>
      </c>
      <c r="L625" t="s">
        <v>258</v>
      </c>
      <c r="M625" t="s">
        <v>430</v>
      </c>
      <c r="N625" t="s">
        <v>258</v>
      </c>
      <c r="O625" t="s">
        <v>2501</v>
      </c>
      <c r="P625" t="s">
        <v>303</v>
      </c>
      <c r="Q625" t="s">
        <v>303</v>
      </c>
      <c r="R625">
        <v>4</v>
      </c>
      <c r="S625">
        <v>70</v>
      </c>
      <c r="T625">
        <v>9</v>
      </c>
      <c r="V625" s="111" t="s">
        <v>304</v>
      </c>
    </row>
    <row r="626" spans="1:22" x14ac:dyDescent="0.3">
      <c r="A626" s="17">
        <v>2811</v>
      </c>
      <c r="B626">
        <v>217</v>
      </c>
      <c r="C626" t="s">
        <v>132</v>
      </c>
      <c r="D626">
        <v>2</v>
      </c>
      <c r="E626" t="s">
        <v>29</v>
      </c>
      <c r="G626" t="s">
        <v>9</v>
      </c>
      <c r="I626" t="s">
        <v>258</v>
      </c>
      <c r="J626">
        <v>1</v>
      </c>
      <c r="K626" t="s">
        <v>300</v>
      </c>
      <c r="L626" t="s">
        <v>258</v>
      </c>
      <c r="M626" t="s">
        <v>360</v>
      </c>
      <c r="N626" t="s">
        <v>258</v>
      </c>
      <c r="O626" t="s">
        <v>2502</v>
      </c>
      <c r="P626" t="s">
        <v>303</v>
      </c>
      <c r="Q626" t="s">
        <v>303</v>
      </c>
      <c r="R626">
        <v>4</v>
      </c>
      <c r="S626">
        <v>76</v>
      </c>
      <c r="T626">
        <v>10</v>
      </c>
      <c r="V626" s="111" t="s">
        <v>304</v>
      </c>
    </row>
    <row r="627" spans="1:22" x14ac:dyDescent="0.3">
      <c r="A627" s="17">
        <v>3664</v>
      </c>
      <c r="B627">
        <v>223</v>
      </c>
      <c r="C627" t="s">
        <v>107</v>
      </c>
      <c r="D627">
        <v>2</v>
      </c>
      <c r="E627" t="s">
        <v>29</v>
      </c>
      <c r="G627" t="s">
        <v>8</v>
      </c>
      <c r="I627" t="s">
        <v>258</v>
      </c>
      <c r="J627">
        <v>1</v>
      </c>
      <c r="K627" t="s">
        <v>300</v>
      </c>
      <c r="L627" t="s">
        <v>258</v>
      </c>
      <c r="M627" t="s">
        <v>320</v>
      </c>
      <c r="N627" t="s">
        <v>258</v>
      </c>
      <c r="O627" t="s">
        <v>2503</v>
      </c>
      <c r="P627" t="s">
        <v>303</v>
      </c>
      <c r="Q627" t="s">
        <v>303</v>
      </c>
      <c r="R627">
        <v>7</v>
      </c>
      <c r="S627">
        <v>78</v>
      </c>
      <c r="T627">
        <v>10</v>
      </c>
      <c r="V627" s="111" t="s">
        <v>304</v>
      </c>
    </row>
    <row r="628" spans="1:22" x14ac:dyDescent="0.3">
      <c r="A628" s="17">
        <v>3680</v>
      </c>
      <c r="B628">
        <v>176</v>
      </c>
      <c r="C628" t="s">
        <v>141</v>
      </c>
      <c r="D628">
        <v>39</v>
      </c>
      <c r="E628" t="s">
        <v>52</v>
      </c>
      <c r="G628" t="s">
        <v>1002</v>
      </c>
      <c r="I628" t="s">
        <v>258</v>
      </c>
      <c r="J628">
        <v>1</v>
      </c>
      <c r="K628" t="s">
        <v>300</v>
      </c>
      <c r="L628" t="s">
        <v>258</v>
      </c>
      <c r="M628" t="s">
        <v>912</v>
      </c>
      <c r="N628" t="s">
        <v>258</v>
      </c>
      <c r="O628" t="s">
        <v>2504</v>
      </c>
      <c r="P628" t="s">
        <v>303</v>
      </c>
      <c r="Q628" t="s">
        <v>303</v>
      </c>
      <c r="R628">
        <v>2</v>
      </c>
      <c r="S628">
        <v>144</v>
      </c>
      <c r="T628">
        <v>43</v>
      </c>
      <c r="V628" s="111" t="s">
        <v>304</v>
      </c>
    </row>
    <row r="629" spans="1:22" x14ac:dyDescent="0.3">
      <c r="A629" s="17">
        <v>3684</v>
      </c>
      <c r="B629">
        <v>217</v>
      </c>
      <c r="C629" t="s">
        <v>132</v>
      </c>
      <c r="D629">
        <v>2</v>
      </c>
      <c r="E629" t="s">
        <v>29</v>
      </c>
      <c r="G629" t="s">
        <v>8</v>
      </c>
      <c r="I629" t="s">
        <v>258</v>
      </c>
      <c r="J629">
        <v>1</v>
      </c>
      <c r="K629" t="s">
        <v>300</v>
      </c>
      <c r="L629" t="s">
        <v>258</v>
      </c>
      <c r="M629" t="s">
        <v>360</v>
      </c>
      <c r="N629" t="s">
        <v>258</v>
      </c>
      <c r="O629" t="s">
        <v>2505</v>
      </c>
      <c r="P629" t="s">
        <v>303</v>
      </c>
      <c r="Q629" t="s">
        <v>303</v>
      </c>
      <c r="R629">
        <v>7</v>
      </c>
      <c r="S629">
        <v>76</v>
      </c>
      <c r="T629">
        <v>10</v>
      </c>
      <c r="V629" s="111" t="s">
        <v>304</v>
      </c>
    </row>
    <row r="630" spans="1:22" x14ac:dyDescent="0.3">
      <c r="A630" s="17">
        <v>3705</v>
      </c>
      <c r="B630">
        <v>216</v>
      </c>
      <c r="C630" t="s">
        <v>126</v>
      </c>
      <c r="D630">
        <v>2</v>
      </c>
      <c r="E630" t="s">
        <v>29</v>
      </c>
      <c r="G630" t="s">
        <v>1002</v>
      </c>
      <c r="I630" t="s">
        <v>258</v>
      </c>
      <c r="J630">
        <v>1</v>
      </c>
      <c r="K630" t="s">
        <v>300</v>
      </c>
      <c r="L630" t="s">
        <v>258</v>
      </c>
      <c r="M630" t="s">
        <v>340</v>
      </c>
      <c r="N630" t="s">
        <v>258</v>
      </c>
      <c r="O630" t="s">
        <v>2506</v>
      </c>
      <c r="P630" t="s">
        <v>303</v>
      </c>
      <c r="Q630" t="s">
        <v>303</v>
      </c>
      <c r="R630">
        <v>2</v>
      </c>
      <c r="S630">
        <v>75</v>
      </c>
      <c r="T630">
        <v>10</v>
      </c>
      <c r="V630" s="111" t="s">
        <v>304</v>
      </c>
    </row>
    <row r="631" spans="1:22" x14ac:dyDescent="0.3">
      <c r="A631" s="17">
        <v>3706</v>
      </c>
      <c r="B631">
        <v>175</v>
      </c>
      <c r="C631" t="s">
        <v>116</v>
      </c>
      <c r="D631">
        <v>18</v>
      </c>
      <c r="E631" t="s">
        <v>53</v>
      </c>
      <c r="G631" t="s">
        <v>1002</v>
      </c>
      <c r="I631" t="s">
        <v>258</v>
      </c>
      <c r="J631">
        <v>1</v>
      </c>
      <c r="K631" t="s">
        <v>300</v>
      </c>
      <c r="L631" t="s">
        <v>258</v>
      </c>
      <c r="M631" t="s">
        <v>535</v>
      </c>
      <c r="N631" t="s">
        <v>258</v>
      </c>
      <c r="O631" t="s">
        <v>2507</v>
      </c>
      <c r="P631" t="s">
        <v>303</v>
      </c>
      <c r="Q631" t="s">
        <v>303</v>
      </c>
      <c r="R631">
        <v>2</v>
      </c>
      <c r="S631">
        <v>4</v>
      </c>
      <c r="T631">
        <v>21</v>
      </c>
      <c r="V631" s="111" t="s">
        <v>304</v>
      </c>
    </row>
    <row r="632" spans="1:22" x14ac:dyDescent="0.3">
      <c r="A632" s="17">
        <v>3668</v>
      </c>
      <c r="B632">
        <v>248</v>
      </c>
      <c r="C632" t="s">
        <v>104</v>
      </c>
      <c r="D632">
        <v>14</v>
      </c>
      <c r="E632" t="s">
        <v>43</v>
      </c>
      <c r="G632" t="s">
        <v>1002</v>
      </c>
      <c r="I632" t="s">
        <v>258</v>
      </c>
      <c r="J632">
        <v>1</v>
      </c>
      <c r="K632" t="s">
        <v>300</v>
      </c>
      <c r="L632" t="s">
        <v>258</v>
      </c>
      <c r="M632" t="s">
        <v>377</v>
      </c>
      <c r="N632" t="s">
        <v>258</v>
      </c>
      <c r="O632" t="s">
        <v>2508</v>
      </c>
      <c r="P632" t="s">
        <v>303</v>
      </c>
      <c r="Q632" t="s">
        <v>303</v>
      </c>
      <c r="R632">
        <v>2</v>
      </c>
      <c r="S632">
        <v>184</v>
      </c>
      <c r="T632">
        <v>64</v>
      </c>
      <c r="V632" s="111" t="s">
        <v>304</v>
      </c>
    </row>
    <row r="633" spans="1:22" x14ac:dyDescent="0.3">
      <c r="A633" s="17">
        <v>3663</v>
      </c>
      <c r="B633">
        <v>292</v>
      </c>
      <c r="C633" t="s">
        <v>601</v>
      </c>
      <c r="D633">
        <v>21</v>
      </c>
      <c r="E633" t="s">
        <v>33</v>
      </c>
      <c r="G633" t="s">
        <v>1002</v>
      </c>
      <c r="I633" t="s">
        <v>258</v>
      </c>
      <c r="J633">
        <v>1</v>
      </c>
      <c r="K633" t="s">
        <v>300</v>
      </c>
      <c r="L633" t="s">
        <v>258</v>
      </c>
      <c r="M633" t="s">
        <v>1009</v>
      </c>
      <c r="N633" t="s">
        <v>258</v>
      </c>
      <c r="O633" t="s">
        <v>2509</v>
      </c>
      <c r="P633" t="s">
        <v>303</v>
      </c>
      <c r="Q633" t="s">
        <v>303</v>
      </c>
      <c r="R633">
        <v>2</v>
      </c>
      <c r="S633">
        <v>170</v>
      </c>
      <c r="T633">
        <v>25</v>
      </c>
      <c r="V633" s="111" t="s">
        <v>304</v>
      </c>
    </row>
    <row r="634" spans="1:22" x14ac:dyDescent="0.3">
      <c r="A634" s="17">
        <v>3679</v>
      </c>
      <c r="B634">
        <v>259</v>
      </c>
      <c r="C634" t="s">
        <v>124</v>
      </c>
      <c r="D634">
        <v>45</v>
      </c>
      <c r="E634" t="s">
        <v>28</v>
      </c>
      <c r="G634" t="s">
        <v>8</v>
      </c>
      <c r="I634" t="s">
        <v>258</v>
      </c>
      <c r="J634">
        <v>1</v>
      </c>
      <c r="K634" t="s">
        <v>300</v>
      </c>
      <c r="L634" t="s">
        <v>258</v>
      </c>
      <c r="M634" t="s">
        <v>430</v>
      </c>
      <c r="N634" t="s">
        <v>258</v>
      </c>
      <c r="O634" t="s">
        <v>2510</v>
      </c>
      <c r="P634" t="s">
        <v>303</v>
      </c>
      <c r="Q634" t="s">
        <v>303</v>
      </c>
      <c r="R634">
        <v>7</v>
      </c>
      <c r="S634">
        <v>70</v>
      </c>
      <c r="T634">
        <v>9</v>
      </c>
      <c r="V634" s="111" t="s">
        <v>304</v>
      </c>
    </row>
    <row r="635" spans="1:22" x14ac:dyDescent="0.3">
      <c r="A635" s="17">
        <v>3715</v>
      </c>
      <c r="B635">
        <v>240</v>
      </c>
      <c r="C635" t="s">
        <v>184</v>
      </c>
      <c r="D635">
        <v>3</v>
      </c>
      <c r="E635" t="s">
        <v>34</v>
      </c>
      <c r="G635" t="s">
        <v>1002</v>
      </c>
      <c r="I635" t="s">
        <v>258</v>
      </c>
      <c r="J635">
        <v>1</v>
      </c>
      <c r="K635" t="s">
        <v>300</v>
      </c>
      <c r="L635" t="s">
        <v>258</v>
      </c>
      <c r="M635" t="s">
        <v>925</v>
      </c>
      <c r="N635" t="s">
        <v>258</v>
      </c>
      <c r="O635" t="s">
        <v>2511</v>
      </c>
      <c r="P635" t="s">
        <v>303</v>
      </c>
      <c r="Q635" t="s">
        <v>303</v>
      </c>
      <c r="R635">
        <v>2</v>
      </c>
      <c r="S635">
        <v>97</v>
      </c>
      <c r="T635">
        <v>11</v>
      </c>
      <c r="V635" s="111" t="s">
        <v>304</v>
      </c>
    </row>
    <row r="636" spans="1:22" x14ac:dyDescent="0.3">
      <c r="A636" s="17">
        <v>2446</v>
      </c>
      <c r="B636">
        <v>257</v>
      </c>
      <c r="C636" t="s">
        <v>530</v>
      </c>
      <c r="D636">
        <v>18</v>
      </c>
      <c r="E636" t="s">
        <v>53</v>
      </c>
      <c r="G636" t="s">
        <v>13</v>
      </c>
      <c r="I636" t="s">
        <v>258</v>
      </c>
      <c r="J636">
        <v>1</v>
      </c>
      <c r="K636" t="s">
        <v>300</v>
      </c>
      <c r="L636" t="s">
        <v>258</v>
      </c>
      <c r="M636" t="s">
        <v>531</v>
      </c>
      <c r="N636" t="s">
        <v>258</v>
      </c>
      <c r="O636" t="s">
        <v>936</v>
      </c>
      <c r="P636" t="s">
        <v>303</v>
      </c>
      <c r="Q636" t="s">
        <v>303</v>
      </c>
      <c r="R636">
        <v>5</v>
      </c>
      <c r="S636">
        <v>259</v>
      </c>
      <c r="T636">
        <v>21</v>
      </c>
      <c r="V636" s="111" t="s">
        <v>304</v>
      </c>
    </row>
    <row r="637" spans="1:22" x14ac:dyDescent="0.3">
      <c r="A637" s="17">
        <v>2508</v>
      </c>
      <c r="B637">
        <v>257</v>
      </c>
      <c r="C637" t="s">
        <v>530</v>
      </c>
      <c r="D637">
        <v>18</v>
      </c>
      <c r="E637" t="s">
        <v>53</v>
      </c>
      <c r="G637" t="s">
        <v>13</v>
      </c>
      <c r="I637" t="s">
        <v>258</v>
      </c>
      <c r="J637">
        <v>1</v>
      </c>
      <c r="K637" t="s">
        <v>300</v>
      </c>
      <c r="L637" t="s">
        <v>258</v>
      </c>
      <c r="M637" t="s">
        <v>531</v>
      </c>
      <c r="N637" t="s">
        <v>258</v>
      </c>
      <c r="O637" t="s">
        <v>937</v>
      </c>
      <c r="P637" t="s">
        <v>303</v>
      </c>
      <c r="Q637" t="s">
        <v>303</v>
      </c>
      <c r="R637">
        <v>5</v>
      </c>
      <c r="S637">
        <v>259</v>
      </c>
      <c r="T637">
        <v>21</v>
      </c>
      <c r="V637" s="111" t="s">
        <v>304</v>
      </c>
    </row>
    <row r="638" spans="1:22" x14ac:dyDescent="0.3">
      <c r="A638" s="17">
        <v>2542</v>
      </c>
      <c r="B638">
        <v>206</v>
      </c>
      <c r="C638" t="s">
        <v>522</v>
      </c>
      <c r="D638">
        <v>5</v>
      </c>
      <c r="E638" t="s">
        <v>35</v>
      </c>
      <c r="G638" t="s">
        <v>13</v>
      </c>
      <c r="I638" t="s">
        <v>258</v>
      </c>
      <c r="J638">
        <v>1</v>
      </c>
      <c r="K638" t="s">
        <v>300</v>
      </c>
      <c r="L638" t="s">
        <v>258</v>
      </c>
      <c r="M638" t="s">
        <v>523</v>
      </c>
      <c r="N638" t="s">
        <v>258</v>
      </c>
      <c r="O638" t="s">
        <v>938</v>
      </c>
      <c r="P638" t="s">
        <v>303</v>
      </c>
      <c r="Q638" t="s">
        <v>303</v>
      </c>
      <c r="R638">
        <v>5</v>
      </c>
      <c r="S638">
        <v>30</v>
      </c>
      <c r="T638">
        <v>13</v>
      </c>
      <c r="V638" s="111" t="s">
        <v>304</v>
      </c>
    </row>
    <row r="639" spans="1:22" x14ac:dyDescent="0.3">
      <c r="A639" s="17">
        <v>2593</v>
      </c>
      <c r="B639">
        <v>248</v>
      </c>
      <c r="C639" t="s">
        <v>104</v>
      </c>
      <c r="D639">
        <v>14</v>
      </c>
      <c r="E639" t="s">
        <v>43</v>
      </c>
      <c r="G639" t="s">
        <v>13</v>
      </c>
      <c r="I639" t="s">
        <v>258</v>
      </c>
      <c r="J639">
        <v>1</v>
      </c>
      <c r="K639" t="s">
        <v>300</v>
      </c>
      <c r="L639" t="s">
        <v>258</v>
      </c>
      <c r="M639" t="s">
        <v>377</v>
      </c>
      <c r="N639" t="s">
        <v>258</v>
      </c>
      <c r="O639" t="s">
        <v>939</v>
      </c>
      <c r="P639" t="s">
        <v>303</v>
      </c>
      <c r="Q639" t="s">
        <v>303</v>
      </c>
      <c r="R639">
        <v>5</v>
      </c>
      <c r="S639">
        <v>184</v>
      </c>
      <c r="T639">
        <v>64</v>
      </c>
      <c r="V639" s="111" t="s">
        <v>304</v>
      </c>
    </row>
    <row r="640" spans="1:22" x14ac:dyDescent="0.3">
      <c r="A640" s="17">
        <v>2603</v>
      </c>
      <c r="B640">
        <v>250</v>
      </c>
      <c r="C640" t="s">
        <v>181</v>
      </c>
      <c r="D640">
        <v>15</v>
      </c>
      <c r="E640" t="s">
        <v>49</v>
      </c>
      <c r="G640" t="s">
        <v>13</v>
      </c>
      <c r="I640" t="s">
        <v>258</v>
      </c>
      <c r="J640">
        <v>1</v>
      </c>
      <c r="K640" t="s">
        <v>300</v>
      </c>
      <c r="L640" t="s">
        <v>258</v>
      </c>
      <c r="M640" t="s">
        <v>910</v>
      </c>
      <c r="N640" t="s">
        <v>258</v>
      </c>
      <c r="O640" t="s">
        <v>940</v>
      </c>
      <c r="P640" t="s">
        <v>303</v>
      </c>
      <c r="Q640" t="s">
        <v>303</v>
      </c>
      <c r="R640">
        <v>5</v>
      </c>
      <c r="S640">
        <v>63</v>
      </c>
      <c r="T640">
        <v>19</v>
      </c>
      <c r="V640" s="111" t="s">
        <v>304</v>
      </c>
    </row>
    <row r="641" spans="1:22" x14ac:dyDescent="0.3">
      <c r="A641" s="17">
        <v>2616</v>
      </c>
      <c r="B641">
        <v>232</v>
      </c>
      <c r="C641" t="s">
        <v>263</v>
      </c>
      <c r="D641">
        <v>44</v>
      </c>
      <c r="E641" t="s">
        <v>27</v>
      </c>
      <c r="G641" t="s">
        <v>13</v>
      </c>
      <c r="I641" t="s">
        <v>258</v>
      </c>
      <c r="J641">
        <v>1</v>
      </c>
      <c r="K641" t="s">
        <v>300</v>
      </c>
      <c r="L641" t="s">
        <v>258</v>
      </c>
      <c r="M641" t="s">
        <v>333</v>
      </c>
      <c r="N641" t="s">
        <v>258</v>
      </c>
      <c r="O641" t="s">
        <v>941</v>
      </c>
      <c r="P641" t="s">
        <v>303</v>
      </c>
      <c r="Q641" t="s">
        <v>303</v>
      </c>
      <c r="R641">
        <v>5</v>
      </c>
      <c r="S641">
        <v>51</v>
      </c>
      <c r="T641">
        <v>8</v>
      </c>
      <c r="V641" s="111" t="s">
        <v>304</v>
      </c>
    </row>
    <row r="642" spans="1:22" x14ac:dyDescent="0.3">
      <c r="A642" s="17">
        <v>2624</v>
      </c>
      <c r="B642">
        <v>172</v>
      </c>
      <c r="C642" t="s">
        <v>793</v>
      </c>
      <c r="D642">
        <v>15</v>
      </c>
      <c r="E642" t="s">
        <v>49</v>
      </c>
      <c r="G642" t="s">
        <v>13</v>
      </c>
      <c r="I642" t="s">
        <v>258</v>
      </c>
      <c r="J642">
        <v>1</v>
      </c>
      <c r="K642" t="s">
        <v>300</v>
      </c>
      <c r="L642" t="s">
        <v>258</v>
      </c>
      <c r="M642" t="s">
        <v>794</v>
      </c>
      <c r="N642" t="s">
        <v>258</v>
      </c>
      <c r="O642" t="s">
        <v>942</v>
      </c>
      <c r="P642" t="s">
        <v>303</v>
      </c>
      <c r="Q642" t="s">
        <v>303</v>
      </c>
      <c r="R642">
        <v>5</v>
      </c>
      <c r="S642">
        <v>134</v>
      </c>
      <c r="T642">
        <v>19</v>
      </c>
      <c r="V642" s="111" t="s">
        <v>304</v>
      </c>
    </row>
    <row r="643" spans="1:22" x14ac:dyDescent="0.3">
      <c r="A643" s="17">
        <v>2632</v>
      </c>
      <c r="B643">
        <v>172</v>
      </c>
      <c r="C643" t="s">
        <v>793</v>
      </c>
      <c r="D643">
        <v>15</v>
      </c>
      <c r="E643" t="s">
        <v>49</v>
      </c>
      <c r="G643" t="s">
        <v>13</v>
      </c>
      <c r="I643" t="s">
        <v>258</v>
      </c>
      <c r="J643">
        <v>1</v>
      </c>
      <c r="K643" t="s">
        <v>300</v>
      </c>
      <c r="L643" t="s">
        <v>258</v>
      </c>
      <c r="M643" t="s">
        <v>794</v>
      </c>
      <c r="N643" t="s">
        <v>258</v>
      </c>
      <c r="O643" t="s">
        <v>943</v>
      </c>
      <c r="P643" t="s">
        <v>303</v>
      </c>
      <c r="Q643" t="s">
        <v>303</v>
      </c>
      <c r="R643">
        <v>5</v>
      </c>
      <c r="S643">
        <v>134</v>
      </c>
      <c r="T643">
        <v>19</v>
      </c>
      <c r="V643" s="111" t="s">
        <v>304</v>
      </c>
    </row>
    <row r="644" spans="1:22" x14ac:dyDescent="0.3">
      <c r="A644" s="17">
        <v>2633</v>
      </c>
      <c r="B644">
        <v>172</v>
      </c>
      <c r="C644" t="s">
        <v>793</v>
      </c>
      <c r="D644">
        <v>15</v>
      </c>
      <c r="E644" t="s">
        <v>49</v>
      </c>
      <c r="G644" t="s">
        <v>13</v>
      </c>
      <c r="I644" t="s">
        <v>258</v>
      </c>
      <c r="J644">
        <v>1</v>
      </c>
      <c r="K644" t="s">
        <v>300</v>
      </c>
      <c r="L644" t="s">
        <v>258</v>
      </c>
      <c r="M644" t="s">
        <v>794</v>
      </c>
      <c r="N644" t="s">
        <v>258</v>
      </c>
      <c r="O644" t="s">
        <v>944</v>
      </c>
      <c r="P644" t="s">
        <v>303</v>
      </c>
      <c r="Q644" t="s">
        <v>303</v>
      </c>
      <c r="R644">
        <v>5</v>
      </c>
      <c r="S644">
        <v>134</v>
      </c>
      <c r="T644">
        <v>19</v>
      </c>
      <c r="V644" s="111" t="s">
        <v>304</v>
      </c>
    </row>
    <row r="645" spans="1:22" x14ac:dyDescent="0.3">
      <c r="A645" s="17">
        <v>2722</v>
      </c>
      <c r="B645">
        <v>249</v>
      </c>
      <c r="C645" t="s">
        <v>100</v>
      </c>
      <c r="D645">
        <v>3</v>
      </c>
      <c r="E645" t="s">
        <v>34</v>
      </c>
      <c r="G645" t="s">
        <v>13</v>
      </c>
      <c r="I645" t="s">
        <v>258</v>
      </c>
      <c r="J645">
        <v>1</v>
      </c>
      <c r="K645" t="s">
        <v>300</v>
      </c>
      <c r="L645" t="s">
        <v>258</v>
      </c>
      <c r="M645" t="s">
        <v>343</v>
      </c>
      <c r="N645" t="s">
        <v>258</v>
      </c>
      <c r="O645" t="s">
        <v>945</v>
      </c>
      <c r="P645" t="s">
        <v>303</v>
      </c>
      <c r="Q645" t="s">
        <v>303</v>
      </c>
      <c r="R645">
        <v>5</v>
      </c>
      <c r="S645">
        <v>61</v>
      </c>
      <c r="T645">
        <v>11</v>
      </c>
      <c r="V645" s="111" t="s">
        <v>304</v>
      </c>
    </row>
    <row r="646" spans="1:22" x14ac:dyDescent="0.3">
      <c r="A646" s="17">
        <v>2728</v>
      </c>
      <c r="B646">
        <v>257</v>
      </c>
      <c r="C646" t="s">
        <v>530</v>
      </c>
      <c r="D646">
        <v>18</v>
      </c>
      <c r="E646" t="s">
        <v>53</v>
      </c>
      <c r="G646" t="s">
        <v>13</v>
      </c>
      <c r="I646" t="s">
        <v>258</v>
      </c>
      <c r="J646">
        <v>1</v>
      </c>
      <c r="K646" t="s">
        <v>300</v>
      </c>
      <c r="L646" t="s">
        <v>258</v>
      </c>
      <c r="M646" t="s">
        <v>531</v>
      </c>
      <c r="N646" t="s">
        <v>258</v>
      </c>
      <c r="O646" t="s">
        <v>946</v>
      </c>
      <c r="P646" t="s">
        <v>303</v>
      </c>
      <c r="Q646" t="s">
        <v>303</v>
      </c>
      <c r="R646">
        <v>5</v>
      </c>
      <c r="S646">
        <v>259</v>
      </c>
      <c r="T646">
        <v>21</v>
      </c>
      <c r="V646" s="111" t="s">
        <v>304</v>
      </c>
    </row>
    <row r="647" spans="1:22" x14ac:dyDescent="0.3">
      <c r="A647" s="17">
        <v>2746</v>
      </c>
      <c r="B647">
        <v>231</v>
      </c>
      <c r="C647" t="s">
        <v>305</v>
      </c>
      <c r="D647">
        <v>31</v>
      </c>
      <c r="E647" t="s">
        <v>27</v>
      </c>
      <c r="G647" t="s">
        <v>13</v>
      </c>
      <c r="I647" t="s">
        <v>258</v>
      </c>
      <c r="J647">
        <v>1</v>
      </c>
      <c r="K647" t="s">
        <v>300</v>
      </c>
      <c r="L647" t="s">
        <v>258</v>
      </c>
      <c r="M647" t="s">
        <v>306</v>
      </c>
      <c r="N647" t="s">
        <v>258</v>
      </c>
      <c r="O647" t="s">
        <v>947</v>
      </c>
      <c r="P647" t="s">
        <v>303</v>
      </c>
      <c r="Q647" t="s">
        <v>303</v>
      </c>
      <c r="R647">
        <v>5</v>
      </c>
      <c r="S647">
        <v>49</v>
      </c>
      <c r="T647">
        <v>8</v>
      </c>
      <c r="V647" s="111" t="s">
        <v>304</v>
      </c>
    </row>
    <row r="648" spans="1:22" x14ac:dyDescent="0.3">
      <c r="A648" s="17">
        <v>2913</v>
      </c>
      <c r="B648">
        <v>248</v>
      </c>
      <c r="C648" t="s">
        <v>104</v>
      </c>
      <c r="D648">
        <v>14</v>
      </c>
      <c r="E648" t="s">
        <v>43</v>
      </c>
      <c r="G648" t="s">
        <v>13</v>
      </c>
      <c r="I648" t="s">
        <v>258</v>
      </c>
      <c r="J648">
        <v>1</v>
      </c>
      <c r="K648" t="s">
        <v>300</v>
      </c>
      <c r="L648" t="s">
        <v>258</v>
      </c>
      <c r="M648" t="s">
        <v>377</v>
      </c>
      <c r="N648" t="s">
        <v>258</v>
      </c>
      <c r="O648" t="s">
        <v>948</v>
      </c>
      <c r="P648" t="s">
        <v>303</v>
      </c>
      <c r="Q648" t="s">
        <v>303</v>
      </c>
      <c r="R648">
        <v>5</v>
      </c>
      <c r="S648">
        <v>184</v>
      </c>
      <c r="T648">
        <v>64</v>
      </c>
      <c r="V648" s="111" t="s">
        <v>304</v>
      </c>
    </row>
    <row r="649" spans="1:22" x14ac:dyDescent="0.3">
      <c r="A649" s="17">
        <v>2949</v>
      </c>
      <c r="B649">
        <v>236</v>
      </c>
      <c r="C649" t="s">
        <v>379</v>
      </c>
      <c r="D649">
        <v>8</v>
      </c>
      <c r="E649" t="s">
        <v>38</v>
      </c>
      <c r="G649" t="s">
        <v>13</v>
      </c>
      <c r="I649" t="s">
        <v>258</v>
      </c>
      <c r="J649">
        <v>1</v>
      </c>
      <c r="K649" t="s">
        <v>300</v>
      </c>
      <c r="L649" t="s">
        <v>258</v>
      </c>
      <c r="M649" t="s">
        <v>380</v>
      </c>
      <c r="N649" t="s">
        <v>258</v>
      </c>
      <c r="O649" t="s">
        <v>949</v>
      </c>
      <c r="P649" t="s">
        <v>303</v>
      </c>
      <c r="Q649" t="s">
        <v>303</v>
      </c>
      <c r="R649">
        <v>5</v>
      </c>
      <c r="S649">
        <v>252</v>
      </c>
      <c r="T649">
        <v>47</v>
      </c>
      <c r="V649" s="111" t="s">
        <v>304</v>
      </c>
    </row>
    <row r="650" spans="1:22" x14ac:dyDescent="0.3">
      <c r="A650" s="17">
        <v>2952</v>
      </c>
      <c r="B650">
        <v>248</v>
      </c>
      <c r="C650" t="s">
        <v>104</v>
      </c>
      <c r="D650">
        <v>14</v>
      </c>
      <c r="E650" t="s">
        <v>43</v>
      </c>
      <c r="G650" t="s">
        <v>13</v>
      </c>
      <c r="I650" t="s">
        <v>258</v>
      </c>
      <c r="J650">
        <v>1</v>
      </c>
      <c r="K650" t="s">
        <v>300</v>
      </c>
      <c r="L650" t="s">
        <v>258</v>
      </c>
      <c r="M650" t="s">
        <v>377</v>
      </c>
      <c r="N650" t="s">
        <v>258</v>
      </c>
      <c r="O650" t="s">
        <v>950</v>
      </c>
      <c r="P650" t="s">
        <v>303</v>
      </c>
      <c r="Q650" t="s">
        <v>303</v>
      </c>
      <c r="R650">
        <v>5</v>
      </c>
      <c r="S650">
        <v>184</v>
      </c>
      <c r="T650">
        <v>64</v>
      </c>
      <c r="V650" s="111" t="s">
        <v>304</v>
      </c>
    </row>
    <row r="651" spans="1:22" x14ac:dyDescent="0.3">
      <c r="A651" s="17">
        <v>2956</v>
      </c>
      <c r="B651">
        <v>236</v>
      </c>
      <c r="C651" t="s">
        <v>379</v>
      </c>
      <c r="D651">
        <v>8</v>
      </c>
      <c r="E651" t="s">
        <v>38</v>
      </c>
      <c r="G651" t="s">
        <v>13</v>
      </c>
      <c r="I651" t="s">
        <v>258</v>
      </c>
      <c r="J651">
        <v>1</v>
      </c>
      <c r="K651" t="s">
        <v>300</v>
      </c>
      <c r="L651" t="s">
        <v>258</v>
      </c>
      <c r="M651" t="s">
        <v>380</v>
      </c>
      <c r="N651" t="s">
        <v>258</v>
      </c>
      <c r="O651" t="s">
        <v>951</v>
      </c>
      <c r="P651" t="s">
        <v>303</v>
      </c>
      <c r="Q651" t="s">
        <v>303</v>
      </c>
      <c r="R651">
        <v>5</v>
      </c>
      <c r="S651">
        <v>252</v>
      </c>
      <c r="T651">
        <v>47</v>
      </c>
      <c r="V651" s="111" t="s">
        <v>304</v>
      </c>
    </row>
    <row r="652" spans="1:22" x14ac:dyDescent="0.3">
      <c r="A652" s="17">
        <v>2961</v>
      </c>
      <c r="B652">
        <v>233</v>
      </c>
      <c r="C652" t="s">
        <v>274</v>
      </c>
      <c r="D652">
        <v>29</v>
      </c>
      <c r="E652" t="s">
        <v>46</v>
      </c>
      <c r="G652" t="s">
        <v>13</v>
      </c>
      <c r="I652" t="s">
        <v>258</v>
      </c>
      <c r="J652">
        <v>1</v>
      </c>
      <c r="K652" t="s">
        <v>300</v>
      </c>
      <c r="L652" t="s">
        <v>258</v>
      </c>
      <c r="M652" t="s">
        <v>615</v>
      </c>
      <c r="N652" t="s">
        <v>258</v>
      </c>
      <c r="O652" t="s">
        <v>952</v>
      </c>
      <c r="P652" t="s">
        <v>303</v>
      </c>
      <c r="Q652" t="s">
        <v>303</v>
      </c>
      <c r="R652">
        <v>5</v>
      </c>
      <c r="S652">
        <v>45</v>
      </c>
      <c r="T652">
        <v>24</v>
      </c>
      <c r="V652" s="111" t="s">
        <v>304</v>
      </c>
    </row>
    <row r="653" spans="1:22" x14ac:dyDescent="0.3">
      <c r="A653" s="17">
        <v>2995</v>
      </c>
      <c r="B653">
        <v>184</v>
      </c>
      <c r="C653" t="s">
        <v>953</v>
      </c>
      <c r="D653">
        <v>8</v>
      </c>
      <c r="E653" t="s">
        <v>38</v>
      </c>
      <c r="G653" t="s">
        <v>13</v>
      </c>
      <c r="I653" t="s">
        <v>258</v>
      </c>
      <c r="J653">
        <v>1</v>
      </c>
      <c r="K653" t="s">
        <v>300</v>
      </c>
      <c r="L653" t="s">
        <v>258</v>
      </c>
      <c r="M653" t="s">
        <v>954</v>
      </c>
      <c r="N653" t="s">
        <v>258</v>
      </c>
      <c r="O653" t="s">
        <v>955</v>
      </c>
      <c r="P653" t="s">
        <v>303</v>
      </c>
      <c r="Q653" t="s">
        <v>303</v>
      </c>
      <c r="R653">
        <v>5</v>
      </c>
      <c r="S653">
        <v>149</v>
      </c>
      <c r="T653">
        <v>47</v>
      </c>
      <c r="V653" s="111" t="s">
        <v>304</v>
      </c>
    </row>
    <row r="654" spans="1:22" x14ac:dyDescent="0.3">
      <c r="A654" s="17">
        <v>2996</v>
      </c>
      <c r="B654">
        <v>237</v>
      </c>
      <c r="C654" t="s">
        <v>801</v>
      </c>
      <c r="D654">
        <v>4</v>
      </c>
      <c r="E654" t="s">
        <v>802</v>
      </c>
      <c r="G654" t="s">
        <v>13</v>
      </c>
      <c r="I654" t="s">
        <v>258</v>
      </c>
      <c r="J654">
        <v>1</v>
      </c>
      <c r="K654" t="s">
        <v>300</v>
      </c>
      <c r="L654" t="s">
        <v>258</v>
      </c>
      <c r="M654" t="s">
        <v>803</v>
      </c>
      <c r="N654" t="s">
        <v>258</v>
      </c>
      <c r="O654" t="s">
        <v>956</v>
      </c>
      <c r="P654" t="s">
        <v>303</v>
      </c>
      <c r="Q654" t="s">
        <v>303</v>
      </c>
      <c r="R654">
        <v>5</v>
      </c>
      <c r="S654">
        <v>66</v>
      </c>
      <c r="T654">
        <v>12</v>
      </c>
      <c r="V654" s="111" t="s">
        <v>304</v>
      </c>
    </row>
    <row r="655" spans="1:22" x14ac:dyDescent="0.3">
      <c r="A655" s="17">
        <v>3003</v>
      </c>
      <c r="B655">
        <v>233</v>
      </c>
      <c r="C655" t="s">
        <v>274</v>
      </c>
      <c r="D655">
        <v>29</v>
      </c>
      <c r="E655" t="s">
        <v>46</v>
      </c>
      <c r="G655" t="s">
        <v>13</v>
      </c>
      <c r="I655" t="s">
        <v>258</v>
      </c>
      <c r="J655">
        <v>1</v>
      </c>
      <c r="K655" t="s">
        <v>300</v>
      </c>
      <c r="L655" t="s">
        <v>258</v>
      </c>
      <c r="M655" t="s">
        <v>615</v>
      </c>
      <c r="N655" t="s">
        <v>258</v>
      </c>
      <c r="O655" t="s">
        <v>957</v>
      </c>
      <c r="P655" t="s">
        <v>303</v>
      </c>
      <c r="Q655" t="s">
        <v>303</v>
      </c>
      <c r="R655">
        <v>5</v>
      </c>
      <c r="S655">
        <v>45</v>
      </c>
      <c r="T655">
        <v>24</v>
      </c>
      <c r="V655" s="111" t="s">
        <v>304</v>
      </c>
    </row>
    <row r="656" spans="1:22" x14ac:dyDescent="0.3">
      <c r="A656" s="17">
        <v>3019</v>
      </c>
      <c r="B656">
        <v>171</v>
      </c>
      <c r="C656" t="s">
        <v>958</v>
      </c>
      <c r="D656">
        <v>23</v>
      </c>
      <c r="E656" t="s">
        <v>137</v>
      </c>
      <c r="G656" t="s">
        <v>13</v>
      </c>
      <c r="I656" t="s">
        <v>258</v>
      </c>
      <c r="J656">
        <v>1</v>
      </c>
      <c r="K656" t="s">
        <v>300</v>
      </c>
      <c r="L656" t="s">
        <v>258</v>
      </c>
      <c r="M656" t="s">
        <v>959</v>
      </c>
      <c r="N656" t="s">
        <v>258</v>
      </c>
      <c r="O656" t="s">
        <v>960</v>
      </c>
      <c r="P656" t="s">
        <v>303</v>
      </c>
      <c r="Q656" t="s">
        <v>303</v>
      </c>
      <c r="R656">
        <v>5</v>
      </c>
      <c r="S656">
        <v>497</v>
      </c>
      <c r="V656" s="111" t="s">
        <v>304</v>
      </c>
    </row>
    <row r="657" spans="1:22" x14ac:dyDescent="0.3">
      <c r="A657" s="17">
        <v>2785</v>
      </c>
      <c r="B657">
        <v>166</v>
      </c>
      <c r="C657" t="s">
        <v>780</v>
      </c>
      <c r="D657">
        <v>42</v>
      </c>
      <c r="E657" t="s">
        <v>26</v>
      </c>
      <c r="G657" t="s">
        <v>13</v>
      </c>
      <c r="I657" t="s">
        <v>258</v>
      </c>
      <c r="J657">
        <v>1</v>
      </c>
      <c r="K657" t="s">
        <v>300</v>
      </c>
      <c r="L657" t="s">
        <v>258</v>
      </c>
      <c r="M657" t="s">
        <v>781</v>
      </c>
      <c r="N657" t="s">
        <v>258</v>
      </c>
      <c r="O657" t="s">
        <v>961</v>
      </c>
      <c r="P657" t="s">
        <v>303</v>
      </c>
      <c r="Q657" t="s">
        <v>303</v>
      </c>
      <c r="R657">
        <v>5</v>
      </c>
      <c r="S657">
        <v>2</v>
      </c>
      <c r="T657">
        <v>6</v>
      </c>
      <c r="V657" s="111" t="s">
        <v>304</v>
      </c>
    </row>
    <row r="658" spans="1:22" x14ac:dyDescent="0.3">
      <c r="A658" s="17">
        <v>2835</v>
      </c>
      <c r="B658">
        <v>259</v>
      </c>
      <c r="C658" t="s">
        <v>124</v>
      </c>
      <c r="D658">
        <v>34</v>
      </c>
      <c r="E658" t="s">
        <v>30</v>
      </c>
      <c r="G658" t="s">
        <v>13</v>
      </c>
      <c r="I658" t="s">
        <v>258</v>
      </c>
      <c r="J658">
        <v>1</v>
      </c>
      <c r="K658" t="s">
        <v>300</v>
      </c>
      <c r="L658" t="s">
        <v>258</v>
      </c>
      <c r="M658" t="s">
        <v>962</v>
      </c>
      <c r="N658" t="s">
        <v>258</v>
      </c>
      <c r="O658" t="s">
        <v>963</v>
      </c>
      <c r="P658" t="s">
        <v>303</v>
      </c>
      <c r="Q658" t="s">
        <v>303</v>
      </c>
      <c r="R658">
        <v>5</v>
      </c>
      <c r="S658">
        <v>70</v>
      </c>
      <c r="T658">
        <v>35</v>
      </c>
      <c r="V658" s="111" t="s">
        <v>304</v>
      </c>
    </row>
    <row r="659" spans="1:22" x14ac:dyDescent="0.3">
      <c r="A659" s="17">
        <v>2910</v>
      </c>
      <c r="B659">
        <v>184</v>
      </c>
      <c r="C659" t="s">
        <v>953</v>
      </c>
      <c r="D659">
        <v>8</v>
      </c>
      <c r="E659" t="s">
        <v>38</v>
      </c>
      <c r="G659" t="s">
        <v>13</v>
      </c>
      <c r="I659" t="s">
        <v>258</v>
      </c>
      <c r="J659">
        <v>1</v>
      </c>
      <c r="K659" t="s">
        <v>300</v>
      </c>
      <c r="L659" t="s">
        <v>258</v>
      </c>
      <c r="M659" t="s">
        <v>954</v>
      </c>
      <c r="N659" t="s">
        <v>258</v>
      </c>
      <c r="O659" t="s">
        <v>964</v>
      </c>
      <c r="P659" t="s">
        <v>303</v>
      </c>
      <c r="Q659" t="s">
        <v>303</v>
      </c>
      <c r="R659">
        <v>5</v>
      </c>
      <c r="S659">
        <v>149</v>
      </c>
      <c r="T659">
        <v>47</v>
      </c>
      <c r="V659" s="111" t="s">
        <v>304</v>
      </c>
    </row>
    <row r="660" spans="1:22" x14ac:dyDescent="0.3">
      <c r="A660" s="17">
        <v>3319</v>
      </c>
      <c r="B660">
        <v>175</v>
      </c>
      <c r="C660" t="s">
        <v>116</v>
      </c>
      <c r="D660">
        <v>18</v>
      </c>
      <c r="E660" t="s">
        <v>53</v>
      </c>
      <c r="G660" t="s">
        <v>13</v>
      </c>
      <c r="I660" t="s">
        <v>258</v>
      </c>
      <c r="J660">
        <v>1</v>
      </c>
      <c r="K660" t="s">
        <v>300</v>
      </c>
      <c r="L660" t="s">
        <v>258</v>
      </c>
      <c r="M660" t="s">
        <v>535</v>
      </c>
      <c r="N660" t="s">
        <v>258</v>
      </c>
      <c r="O660" t="s">
        <v>2512</v>
      </c>
      <c r="P660" t="s">
        <v>303</v>
      </c>
      <c r="Q660" t="s">
        <v>303</v>
      </c>
      <c r="R660">
        <v>5</v>
      </c>
      <c r="S660">
        <v>4</v>
      </c>
      <c r="T660">
        <v>21</v>
      </c>
      <c r="V660" s="111" t="s">
        <v>304</v>
      </c>
    </row>
    <row r="661" spans="1:22" x14ac:dyDescent="0.3">
      <c r="A661" s="17">
        <v>3343</v>
      </c>
      <c r="B661">
        <v>240</v>
      </c>
      <c r="C661" t="s">
        <v>184</v>
      </c>
      <c r="D661">
        <v>3</v>
      </c>
      <c r="E661" t="s">
        <v>34</v>
      </c>
      <c r="G661" t="s">
        <v>13</v>
      </c>
      <c r="I661" t="s">
        <v>258</v>
      </c>
      <c r="J661">
        <v>1</v>
      </c>
      <c r="K661" t="s">
        <v>300</v>
      </c>
      <c r="L661" t="s">
        <v>258</v>
      </c>
      <c r="M661" t="s">
        <v>925</v>
      </c>
      <c r="N661" t="s">
        <v>258</v>
      </c>
      <c r="O661" t="s">
        <v>2513</v>
      </c>
      <c r="P661" t="s">
        <v>303</v>
      </c>
      <c r="Q661" t="s">
        <v>303</v>
      </c>
      <c r="R661">
        <v>5</v>
      </c>
      <c r="S661">
        <v>97</v>
      </c>
      <c r="T661">
        <v>11</v>
      </c>
      <c r="V661" s="111" t="s">
        <v>304</v>
      </c>
    </row>
    <row r="662" spans="1:22" x14ac:dyDescent="0.3">
      <c r="A662" s="17">
        <v>3397</v>
      </c>
      <c r="B662">
        <v>232</v>
      </c>
      <c r="C662" t="s">
        <v>263</v>
      </c>
      <c r="D662">
        <v>25</v>
      </c>
      <c r="E662" t="s">
        <v>25</v>
      </c>
      <c r="G662" t="s">
        <v>13</v>
      </c>
      <c r="I662" t="s">
        <v>258</v>
      </c>
      <c r="J662">
        <v>1</v>
      </c>
      <c r="K662" t="s">
        <v>300</v>
      </c>
      <c r="L662" t="s">
        <v>258</v>
      </c>
      <c r="M662" t="s">
        <v>607</v>
      </c>
      <c r="N662" t="s">
        <v>258</v>
      </c>
      <c r="O662" t="s">
        <v>2514</v>
      </c>
      <c r="P662" t="s">
        <v>303</v>
      </c>
      <c r="Q662" t="s">
        <v>303</v>
      </c>
      <c r="R662">
        <v>5</v>
      </c>
      <c r="S662">
        <v>49</v>
      </c>
      <c r="T662">
        <v>4</v>
      </c>
      <c r="V662" s="111" t="s">
        <v>304</v>
      </c>
    </row>
    <row r="663" spans="1:22" x14ac:dyDescent="0.3">
      <c r="A663" s="17">
        <v>3381</v>
      </c>
      <c r="B663">
        <v>252</v>
      </c>
      <c r="C663" t="s">
        <v>186</v>
      </c>
      <c r="D663">
        <v>15</v>
      </c>
      <c r="E663" t="s">
        <v>49</v>
      </c>
      <c r="G663" t="s">
        <v>13</v>
      </c>
      <c r="I663" t="s">
        <v>258</v>
      </c>
      <c r="J663">
        <v>1</v>
      </c>
      <c r="K663" t="s">
        <v>300</v>
      </c>
      <c r="L663" t="s">
        <v>258</v>
      </c>
      <c r="M663" t="s">
        <v>611</v>
      </c>
      <c r="N663" t="s">
        <v>258</v>
      </c>
      <c r="O663" t="s">
        <v>2515</v>
      </c>
      <c r="P663" t="s">
        <v>303</v>
      </c>
      <c r="Q663" t="s">
        <v>303</v>
      </c>
      <c r="R663">
        <v>5</v>
      </c>
      <c r="S663">
        <v>65</v>
      </c>
      <c r="T663">
        <v>19</v>
      </c>
      <c r="V663" s="111" t="s">
        <v>304</v>
      </c>
    </row>
    <row r="664" spans="1:22" x14ac:dyDescent="0.3">
      <c r="A664" s="17">
        <v>3385</v>
      </c>
      <c r="B664">
        <v>248</v>
      </c>
      <c r="C664" t="s">
        <v>104</v>
      </c>
      <c r="D664">
        <v>14</v>
      </c>
      <c r="E664" t="s">
        <v>43</v>
      </c>
      <c r="G664" t="s">
        <v>13</v>
      </c>
      <c r="I664" t="s">
        <v>258</v>
      </c>
      <c r="J664">
        <v>1</v>
      </c>
      <c r="K664" t="s">
        <v>300</v>
      </c>
      <c r="L664" t="s">
        <v>258</v>
      </c>
      <c r="M664" t="s">
        <v>377</v>
      </c>
      <c r="N664" t="s">
        <v>258</v>
      </c>
      <c r="O664" t="s">
        <v>2516</v>
      </c>
      <c r="P664" t="s">
        <v>303</v>
      </c>
      <c r="Q664" t="s">
        <v>303</v>
      </c>
      <c r="R664">
        <v>5</v>
      </c>
      <c r="S664">
        <v>184</v>
      </c>
      <c r="T664">
        <v>64</v>
      </c>
      <c r="V664" s="111" t="s">
        <v>304</v>
      </c>
    </row>
    <row r="665" spans="1:22" x14ac:dyDescent="0.3">
      <c r="A665" s="17">
        <v>3386</v>
      </c>
      <c r="B665">
        <v>248</v>
      </c>
      <c r="C665" t="s">
        <v>104</v>
      </c>
      <c r="D665">
        <v>14</v>
      </c>
      <c r="E665" t="s">
        <v>43</v>
      </c>
      <c r="G665" t="s">
        <v>13</v>
      </c>
      <c r="I665" t="s">
        <v>258</v>
      </c>
      <c r="J665">
        <v>1</v>
      </c>
      <c r="K665" t="s">
        <v>300</v>
      </c>
      <c r="L665" t="s">
        <v>258</v>
      </c>
      <c r="M665" t="s">
        <v>377</v>
      </c>
      <c r="N665" t="s">
        <v>258</v>
      </c>
      <c r="O665" t="s">
        <v>2517</v>
      </c>
      <c r="P665" t="s">
        <v>303</v>
      </c>
      <c r="Q665" t="s">
        <v>303</v>
      </c>
      <c r="R665">
        <v>5</v>
      </c>
      <c r="S665">
        <v>184</v>
      </c>
      <c r="T665">
        <v>64</v>
      </c>
      <c r="V665" s="111" t="s">
        <v>304</v>
      </c>
    </row>
    <row r="666" spans="1:22" x14ac:dyDescent="0.3">
      <c r="A666" s="17">
        <v>3387</v>
      </c>
      <c r="B666">
        <v>248</v>
      </c>
      <c r="C666" t="s">
        <v>104</v>
      </c>
      <c r="D666">
        <v>14</v>
      </c>
      <c r="E666" t="s">
        <v>43</v>
      </c>
      <c r="G666" t="s">
        <v>13</v>
      </c>
      <c r="I666" t="s">
        <v>258</v>
      </c>
      <c r="J666">
        <v>1</v>
      </c>
      <c r="K666" t="s">
        <v>300</v>
      </c>
      <c r="L666" t="s">
        <v>258</v>
      </c>
      <c r="M666" t="s">
        <v>377</v>
      </c>
      <c r="N666" t="s">
        <v>258</v>
      </c>
      <c r="O666" t="s">
        <v>2518</v>
      </c>
      <c r="P666" t="s">
        <v>303</v>
      </c>
      <c r="Q666" t="s">
        <v>303</v>
      </c>
      <c r="R666">
        <v>5</v>
      </c>
      <c r="S666">
        <v>184</v>
      </c>
      <c r="T666">
        <v>64</v>
      </c>
      <c r="V666" s="111" t="s">
        <v>304</v>
      </c>
    </row>
    <row r="667" spans="1:22" x14ac:dyDescent="0.3">
      <c r="A667" s="17">
        <v>3392</v>
      </c>
      <c r="B667">
        <v>248</v>
      </c>
      <c r="C667" t="s">
        <v>104</v>
      </c>
      <c r="D667">
        <v>14</v>
      </c>
      <c r="E667" t="s">
        <v>43</v>
      </c>
      <c r="G667" t="s">
        <v>13</v>
      </c>
      <c r="I667" t="s">
        <v>258</v>
      </c>
      <c r="J667">
        <v>1</v>
      </c>
      <c r="K667" t="s">
        <v>300</v>
      </c>
      <c r="L667" t="s">
        <v>258</v>
      </c>
      <c r="M667" t="s">
        <v>377</v>
      </c>
      <c r="N667" t="s">
        <v>258</v>
      </c>
      <c r="O667" t="s">
        <v>2519</v>
      </c>
      <c r="P667" t="s">
        <v>303</v>
      </c>
      <c r="Q667" t="s">
        <v>303</v>
      </c>
      <c r="R667">
        <v>5</v>
      </c>
      <c r="S667">
        <v>184</v>
      </c>
      <c r="T667">
        <v>64</v>
      </c>
      <c r="V667" s="111" t="s">
        <v>304</v>
      </c>
    </row>
    <row r="668" spans="1:22" x14ac:dyDescent="0.3">
      <c r="A668" s="17">
        <v>3393</v>
      </c>
      <c r="B668">
        <v>248</v>
      </c>
      <c r="C668" t="s">
        <v>104</v>
      </c>
      <c r="D668">
        <v>14</v>
      </c>
      <c r="E668" t="s">
        <v>43</v>
      </c>
      <c r="G668" t="s">
        <v>13</v>
      </c>
      <c r="I668" t="s">
        <v>258</v>
      </c>
      <c r="J668">
        <v>1</v>
      </c>
      <c r="K668" t="s">
        <v>300</v>
      </c>
      <c r="L668" t="s">
        <v>258</v>
      </c>
      <c r="M668" t="s">
        <v>377</v>
      </c>
      <c r="N668" t="s">
        <v>258</v>
      </c>
      <c r="O668" t="s">
        <v>2520</v>
      </c>
      <c r="P668" t="s">
        <v>303</v>
      </c>
      <c r="Q668" t="s">
        <v>303</v>
      </c>
      <c r="R668">
        <v>5</v>
      </c>
      <c r="S668">
        <v>184</v>
      </c>
      <c r="T668">
        <v>64</v>
      </c>
      <c r="V668" s="111" t="s">
        <v>304</v>
      </c>
    </row>
    <row r="669" spans="1:22" x14ac:dyDescent="0.3">
      <c r="A669" s="17">
        <v>3391</v>
      </c>
      <c r="B669">
        <v>556</v>
      </c>
      <c r="C669" t="s">
        <v>625</v>
      </c>
      <c r="D669">
        <v>117</v>
      </c>
      <c r="E669" t="s">
        <v>23</v>
      </c>
      <c r="G669" t="s">
        <v>13</v>
      </c>
      <c r="I669" t="s">
        <v>258</v>
      </c>
      <c r="J669">
        <v>1</v>
      </c>
      <c r="K669" t="s">
        <v>300</v>
      </c>
      <c r="L669" t="s">
        <v>258</v>
      </c>
      <c r="M669" t="s">
        <v>626</v>
      </c>
      <c r="N669" t="s">
        <v>258</v>
      </c>
      <c r="O669" t="s">
        <v>2521</v>
      </c>
      <c r="P669" t="s">
        <v>303</v>
      </c>
      <c r="Q669" t="s">
        <v>303</v>
      </c>
      <c r="R669">
        <v>5</v>
      </c>
      <c r="S669">
        <v>151</v>
      </c>
      <c r="T669">
        <v>49</v>
      </c>
      <c r="V669" s="111" t="s">
        <v>304</v>
      </c>
    </row>
    <row r="670" spans="1:22" x14ac:dyDescent="0.3">
      <c r="A670" s="17">
        <v>3396</v>
      </c>
      <c r="B670">
        <v>232</v>
      </c>
      <c r="C670" t="s">
        <v>263</v>
      </c>
      <c r="D670">
        <v>25</v>
      </c>
      <c r="E670" t="s">
        <v>25</v>
      </c>
      <c r="G670" t="s">
        <v>13</v>
      </c>
      <c r="I670" t="s">
        <v>258</v>
      </c>
      <c r="J670">
        <v>1</v>
      </c>
      <c r="K670" t="s">
        <v>300</v>
      </c>
      <c r="L670" t="s">
        <v>258</v>
      </c>
      <c r="M670" t="s">
        <v>607</v>
      </c>
      <c r="N670" t="s">
        <v>258</v>
      </c>
      <c r="O670" t="s">
        <v>2522</v>
      </c>
      <c r="P670" t="s">
        <v>303</v>
      </c>
      <c r="Q670" t="s">
        <v>303</v>
      </c>
      <c r="R670">
        <v>5</v>
      </c>
      <c r="S670">
        <v>51</v>
      </c>
      <c r="T670">
        <v>4</v>
      </c>
      <c r="V670" s="111" t="s">
        <v>304</v>
      </c>
    </row>
    <row r="671" spans="1:22" x14ac:dyDescent="0.3">
      <c r="A671" s="17">
        <v>3384</v>
      </c>
      <c r="B671">
        <v>248</v>
      </c>
      <c r="C671" t="s">
        <v>104</v>
      </c>
      <c r="D671">
        <v>14</v>
      </c>
      <c r="E671" t="s">
        <v>43</v>
      </c>
      <c r="G671" t="s">
        <v>13</v>
      </c>
      <c r="I671" t="s">
        <v>258</v>
      </c>
      <c r="J671">
        <v>1</v>
      </c>
      <c r="K671" t="s">
        <v>300</v>
      </c>
      <c r="L671" t="s">
        <v>258</v>
      </c>
      <c r="M671" t="s">
        <v>377</v>
      </c>
      <c r="N671" t="s">
        <v>258</v>
      </c>
      <c r="O671" t="s">
        <v>2523</v>
      </c>
      <c r="P671" t="s">
        <v>303</v>
      </c>
      <c r="Q671" t="s">
        <v>303</v>
      </c>
      <c r="R671">
        <v>5</v>
      </c>
      <c r="S671">
        <v>184</v>
      </c>
      <c r="T671">
        <v>64</v>
      </c>
      <c r="V671" s="111" t="s">
        <v>304</v>
      </c>
    </row>
    <row r="672" spans="1:22" x14ac:dyDescent="0.3">
      <c r="A672" s="17">
        <v>3439</v>
      </c>
      <c r="B672">
        <v>231</v>
      </c>
      <c r="C672" t="s">
        <v>305</v>
      </c>
      <c r="D672">
        <v>25</v>
      </c>
      <c r="E672" t="s">
        <v>25</v>
      </c>
      <c r="G672" t="s">
        <v>13</v>
      </c>
      <c r="I672" t="s">
        <v>258</v>
      </c>
      <c r="J672">
        <v>1</v>
      </c>
      <c r="K672" t="s">
        <v>300</v>
      </c>
      <c r="L672" t="s">
        <v>258</v>
      </c>
      <c r="M672" t="s">
        <v>877</v>
      </c>
      <c r="N672" t="s">
        <v>258</v>
      </c>
      <c r="O672" t="s">
        <v>2524</v>
      </c>
      <c r="P672" t="s">
        <v>303</v>
      </c>
      <c r="Q672" t="s">
        <v>303</v>
      </c>
      <c r="R672">
        <v>5</v>
      </c>
      <c r="S672">
        <v>49</v>
      </c>
      <c r="T672">
        <v>4</v>
      </c>
      <c r="V672" s="111" t="s">
        <v>304</v>
      </c>
    </row>
    <row r="673" spans="1:22" x14ac:dyDescent="0.3">
      <c r="A673" s="17">
        <v>3408</v>
      </c>
      <c r="B673">
        <v>239</v>
      </c>
      <c r="C673" t="s">
        <v>605</v>
      </c>
      <c r="D673">
        <v>17</v>
      </c>
      <c r="E673" t="s">
        <v>51</v>
      </c>
      <c r="G673" t="s">
        <v>13</v>
      </c>
      <c r="I673" t="s">
        <v>258</v>
      </c>
      <c r="J673">
        <v>1</v>
      </c>
      <c r="K673" t="s">
        <v>300</v>
      </c>
      <c r="L673" t="s">
        <v>258</v>
      </c>
      <c r="M673" t="s">
        <v>898</v>
      </c>
      <c r="N673" t="s">
        <v>258</v>
      </c>
      <c r="O673" t="s">
        <v>2525</v>
      </c>
      <c r="P673" t="s">
        <v>303</v>
      </c>
      <c r="Q673" t="s">
        <v>303</v>
      </c>
      <c r="R673">
        <v>5</v>
      </c>
      <c r="S673">
        <v>154</v>
      </c>
      <c r="T673">
        <v>51</v>
      </c>
      <c r="V673" s="111" t="s">
        <v>304</v>
      </c>
    </row>
    <row r="674" spans="1:22" x14ac:dyDescent="0.3">
      <c r="A674" s="17">
        <v>3426</v>
      </c>
      <c r="B674">
        <v>172</v>
      </c>
      <c r="C674" t="s">
        <v>793</v>
      </c>
      <c r="D674">
        <v>15</v>
      </c>
      <c r="E674" t="s">
        <v>49</v>
      </c>
      <c r="G674" t="s">
        <v>13</v>
      </c>
      <c r="I674" t="s">
        <v>258</v>
      </c>
      <c r="J674">
        <v>1</v>
      </c>
      <c r="K674" t="s">
        <v>300</v>
      </c>
      <c r="L674" t="s">
        <v>258</v>
      </c>
      <c r="M674" t="s">
        <v>794</v>
      </c>
      <c r="N674" t="s">
        <v>258</v>
      </c>
      <c r="O674" t="s">
        <v>2526</v>
      </c>
      <c r="P674" t="s">
        <v>303</v>
      </c>
      <c r="Q674" t="s">
        <v>303</v>
      </c>
      <c r="R674">
        <v>5</v>
      </c>
      <c r="S674">
        <v>6</v>
      </c>
      <c r="T674">
        <v>19</v>
      </c>
      <c r="V674" s="111" t="s">
        <v>304</v>
      </c>
    </row>
    <row r="675" spans="1:22" x14ac:dyDescent="0.3">
      <c r="A675" s="17">
        <v>3456</v>
      </c>
      <c r="B675">
        <v>232</v>
      </c>
      <c r="C675" t="s">
        <v>263</v>
      </c>
      <c r="D675">
        <v>25</v>
      </c>
      <c r="E675" t="s">
        <v>25</v>
      </c>
      <c r="G675" t="s">
        <v>13</v>
      </c>
      <c r="I675" t="s">
        <v>258</v>
      </c>
      <c r="J675">
        <v>1</v>
      </c>
      <c r="K675" t="s">
        <v>300</v>
      </c>
      <c r="L675" t="s">
        <v>258</v>
      </c>
      <c r="M675" t="s">
        <v>607</v>
      </c>
      <c r="N675" t="s">
        <v>258</v>
      </c>
      <c r="O675" t="s">
        <v>2527</v>
      </c>
      <c r="P675" t="s">
        <v>303</v>
      </c>
      <c r="Q675" t="s">
        <v>303</v>
      </c>
      <c r="R675">
        <v>5</v>
      </c>
      <c r="S675">
        <v>51</v>
      </c>
      <c r="T675">
        <v>4</v>
      </c>
      <c r="V675" s="111" t="s">
        <v>304</v>
      </c>
    </row>
    <row r="676" spans="1:22" x14ac:dyDescent="0.3">
      <c r="A676" s="17">
        <v>3460</v>
      </c>
      <c r="B676">
        <v>360</v>
      </c>
      <c r="C676" t="s">
        <v>965</v>
      </c>
      <c r="D676">
        <v>125</v>
      </c>
      <c r="E676" t="s">
        <v>966</v>
      </c>
      <c r="G676" t="s">
        <v>13</v>
      </c>
      <c r="I676" t="s">
        <v>258</v>
      </c>
      <c r="J676">
        <v>1</v>
      </c>
      <c r="K676" t="s">
        <v>300</v>
      </c>
      <c r="L676" t="s">
        <v>258</v>
      </c>
      <c r="M676" t="s">
        <v>967</v>
      </c>
      <c r="N676" t="s">
        <v>258</v>
      </c>
      <c r="O676" t="s">
        <v>2528</v>
      </c>
      <c r="P676" t="s">
        <v>303</v>
      </c>
      <c r="Q676" t="s">
        <v>303</v>
      </c>
      <c r="R676">
        <v>5</v>
      </c>
      <c r="S676">
        <v>157</v>
      </c>
      <c r="T676">
        <v>52</v>
      </c>
      <c r="V676" s="111" t="s">
        <v>304</v>
      </c>
    </row>
    <row r="677" spans="1:22" x14ac:dyDescent="0.3">
      <c r="A677" s="17">
        <v>3453</v>
      </c>
      <c r="B677">
        <v>233</v>
      </c>
      <c r="C677" t="s">
        <v>274</v>
      </c>
      <c r="D677">
        <v>29</v>
      </c>
      <c r="E677" t="s">
        <v>46</v>
      </c>
      <c r="G677" t="s">
        <v>13</v>
      </c>
      <c r="I677" t="s">
        <v>258</v>
      </c>
      <c r="J677">
        <v>1</v>
      </c>
      <c r="K677" t="s">
        <v>300</v>
      </c>
      <c r="L677" t="s">
        <v>258</v>
      </c>
      <c r="M677" t="s">
        <v>615</v>
      </c>
      <c r="N677" t="s">
        <v>258</v>
      </c>
      <c r="O677" t="s">
        <v>2529</v>
      </c>
      <c r="P677" t="s">
        <v>303</v>
      </c>
      <c r="Q677" t="s">
        <v>303</v>
      </c>
      <c r="R677">
        <v>5</v>
      </c>
      <c r="S677">
        <v>45</v>
      </c>
      <c r="T677">
        <v>24</v>
      </c>
      <c r="V677" s="111" t="s">
        <v>304</v>
      </c>
    </row>
    <row r="678" spans="1:22" x14ac:dyDescent="0.3">
      <c r="A678" s="17">
        <v>3507</v>
      </c>
      <c r="B678">
        <v>162</v>
      </c>
      <c r="C678" t="s">
        <v>147</v>
      </c>
      <c r="D678">
        <v>42</v>
      </c>
      <c r="E678" t="s">
        <v>26</v>
      </c>
      <c r="G678" t="s">
        <v>13</v>
      </c>
      <c r="I678" t="s">
        <v>258</v>
      </c>
      <c r="J678">
        <v>1</v>
      </c>
      <c r="K678" t="s">
        <v>300</v>
      </c>
      <c r="L678" t="s">
        <v>258</v>
      </c>
      <c r="M678" t="s">
        <v>400</v>
      </c>
      <c r="N678" t="s">
        <v>258</v>
      </c>
      <c r="O678" t="s">
        <v>2530</v>
      </c>
      <c r="P678" t="s">
        <v>303</v>
      </c>
      <c r="Q678" t="s">
        <v>303</v>
      </c>
      <c r="R678">
        <v>5</v>
      </c>
      <c r="S678">
        <v>1</v>
      </c>
      <c r="T678">
        <v>6</v>
      </c>
      <c r="V678" s="111" t="s">
        <v>304</v>
      </c>
    </row>
    <row r="679" spans="1:22" x14ac:dyDescent="0.3">
      <c r="A679" s="17">
        <v>3473</v>
      </c>
      <c r="B679">
        <v>249</v>
      </c>
      <c r="C679" t="s">
        <v>100</v>
      </c>
      <c r="D679">
        <v>14</v>
      </c>
      <c r="E679" t="s">
        <v>43</v>
      </c>
      <c r="G679" t="s">
        <v>13</v>
      </c>
      <c r="I679" t="s">
        <v>258</v>
      </c>
      <c r="J679">
        <v>1</v>
      </c>
      <c r="K679" t="s">
        <v>300</v>
      </c>
      <c r="L679" t="s">
        <v>258</v>
      </c>
      <c r="M679" t="s">
        <v>311</v>
      </c>
      <c r="N679" t="s">
        <v>258</v>
      </c>
      <c r="O679" t="s">
        <v>2531</v>
      </c>
      <c r="P679" t="s">
        <v>303</v>
      </c>
      <c r="Q679" t="s">
        <v>303</v>
      </c>
      <c r="R679">
        <v>5</v>
      </c>
      <c r="S679">
        <v>61</v>
      </c>
      <c r="T679">
        <v>64</v>
      </c>
      <c r="V679" s="111" t="s">
        <v>304</v>
      </c>
    </row>
    <row r="680" spans="1:22" x14ac:dyDescent="0.3">
      <c r="A680" s="17">
        <v>3492</v>
      </c>
      <c r="B680">
        <v>172</v>
      </c>
      <c r="C680" t="s">
        <v>793</v>
      </c>
      <c r="D680">
        <v>15</v>
      </c>
      <c r="E680" t="s">
        <v>49</v>
      </c>
      <c r="G680" t="s">
        <v>13</v>
      </c>
      <c r="I680" t="s">
        <v>258</v>
      </c>
      <c r="J680">
        <v>1</v>
      </c>
      <c r="K680" t="s">
        <v>300</v>
      </c>
      <c r="L680" t="s">
        <v>258</v>
      </c>
      <c r="M680" t="s">
        <v>794</v>
      </c>
      <c r="N680" t="s">
        <v>258</v>
      </c>
      <c r="O680" t="s">
        <v>2532</v>
      </c>
      <c r="P680" t="s">
        <v>303</v>
      </c>
      <c r="Q680" t="s">
        <v>303</v>
      </c>
      <c r="R680">
        <v>5</v>
      </c>
      <c r="S680">
        <v>6</v>
      </c>
      <c r="T680">
        <v>19</v>
      </c>
      <c r="V680" s="111" t="s">
        <v>304</v>
      </c>
    </row>
    <row r="681" spans="1:22" x14ac:dyDescent="0.3">
      <c r="A681" s="17">
        <v>3461</v>
      </c>
      <c r="B681">
        <v>556</v>
      </c>
      <c r="C681" t="s">
        <v>625</v>
      </c>
      <c r="D681">
        <v>120</v>
      </c>
      <c r="E681" t="s">
        <v>23</v>
      </c>
      <c r="G681" t="s">
        <v>13</v>
      </c>
      <c r="I681" t="s">
        <v>258</v>
      </c>
      <c r="J681">
        <v>1</v>
      </c>
      <c r="K681" t="s">
        <v>300</v>
      </c>
      <c r="L681" t="s">
        <v>258</v>
      </c>
      <c r="M681" t="s">
        <v>626</v>
      </c>
      <c r="N681" t="s">
        <v>258</v>
      </c>
      <c r="O681" t="s">
        <v>2533</v>
      </c>
      <c r="P681" t="s">
        <v>303</v>
      </c>
      <c r="Q681" t="s">
        <v>303</v>
      </c>
      <c r="R681">
        <v>5</v>
      </c>
      <c r="S681">
        <v>151</v>
      </c>
      <c r="T681">
        <v>49</v>
      </c>
      <c r="V681" s="111" t="s">
        <v>304</v>
      </c>
    </row>
    <row r="682" spans="1:22" x14ac:dyDescent="0.3">
      <c r="A682" s="17">
        <v>3505</v>
      </c>
      <c r="B682">
        <v>556</v>
      </c>
      <c r="C682" t="s">
        <v>625</v>
      </c>
      <c r="D682">
        <v>120</v>
      </c>
      <c r="E682" t="s">
        <v>23</v>
      </c>
      <c r="G682" t="s">
        <v>13</v>
      </c>
      <c r="I682" t="s">
        <v>258</v>
      </c>
      <c r="J682">
        <v>1</v>
      </c>
      <c r="K682" t="s">
        <v>300</v>
      </c>
      <c r="L682" t="s">
        <v>258</v>
      </c>
      <c r="M682" t="s">
        <v>626</v>
      </c>
      <c r="N682" t="s">
        <v>258</v>
      </c>
      <c r="O682" t="s">
        <v>2534</v>
      </c>
      <c r="P682" t="s">
        <v>303</v>
      </c>
      <c r="Q682" t="s">
        <v>303</v>
      </c>
      <c r="R682">
        <v>5</v>
      </c>
      <c r="S682">
        <v>151</v>
      </c>
      <c r="T682">
        <v>49</v>
      </c>
      <c r="V682" s="111" t="s">
        <v>304</v>
      </c>
    </row>
    <row r="683" spans="1:22" x14ac:dyDescent="0.3">
      <c r="A683" s="17">
        <v>3463</v>
      </c>
      <c r="B683">
        <v>233</v>
      </c>
      <c r="C683" t="s">
        <v>274</v>
      </c>
      <c r="D683">
        <v>29</v>
      </c>
      <c r="E683" t="s">
        <v>46</v>
      </c>
      <c r="G683" t="s">
        <v>13</v>
      </c>
      <c r="I683" t="s">
        <v>258</v>
      </c>
      <c r="J683">
        <v>1</v>
      </c>
      <c r="K683" t="s">
        <v>300</v>
      </c>
      <c r="L683" t="s">
        <v>258</v>
      </c>
      <c r="M683" t="s">
        <v>615</v>
      </c>
      <c r="N683" t="s">
        <v>258</v>
      </c>
      <c r="O683" t="s">
        <v>2535</v>
      </c>
      <c r="P683" t="s">
        <v>303</v>
      </c>
      <c r="Q683" t="s">
        <v>303</v>
      </c>
      <c r="R683">
        <v>5</v>
      </c>
      <c r="S683">
        <v>45</v>
      </c>
      <c r="T683">
        <v>24</v>
      </c>
      <c r="V683" s="111" t="s">
        <v>304</v>
      </c>
    </row>
    <row r="684" spans="1:22" x14ac:dyDescent="0.3">
      <c r="A684" s="17">
        <v>3472</v>
      </c>
      <c r="B684">
        <v>572</v>
      </c>
      <c r="C684" t="s">
        <v>896</v>
      </c>
      <c r="D684">
        <v>21</v>
      </c>
      <c r="E684" t="s">
        <v>33</v>
      </c>
      <c r="G684" t="s">
        <v>13</v>
      </c>
      <c r="I684" t="s">
        <v>258</v>
      </c>
      <c r="J684">
        <v>1</v>
      </c>
      <c r="K684" t="s">
        <v>300</v>
      </c>
      <c r="L684" t="s">
        <v>258</v>
      </c>
      <c r="M684" t="s">
        <v>968</v>
      </c>
      <c r="N684" t="s">
        <v>258</v>
      </c>
      <c r="O684" t="s">
        <v>2536</v>
      </c>
      <c r="P684" t="s">
        <v>303</v>
      </c>
      <c r="Q684" t="s">
        <v>303</v>
      </c>
      <c r="R684">
        <v>5</v>
      </c>
      <c r="S684">
        <v>40</v>
      </c>
      <c r="T684">
        <v>25</v>
      </c>
      <c r="V684" s="111" t="s">
        <v>304</v>
      </c>
    </row>
    <row r="685" spans="1:22" x14ac:dyDescent="0.3">
      <c r="A685" s="17">
        <v>3514</v>
      </c>
      <c r="B685">
        <v>232</v>
      </c>
      <c r="C685" t="s">
        <v>263</v>
      </c>
      <c r="D685">
        <v>25</v>
      </c>
      <c r="E685" t="s">
        <v>25</v>
      </c>
      <c r="G685" t="s">
        <v>13</v>
      </c>
      <c r="I685" t="s">
        <v>258</v>
      </c>
      <c r="J685">
        <v>1</v>
      </c>
      <c r="K685" t="s">
        <v>300</v>
      </c>
      <c r="L685" t="s">
        <v>258</v>
      </c>
      <c r="M685" t="s">
        <v>607</v>
      </c>
      <c r="N685" t="s">
        <v>258</v>
      </c>
      <c r="O685" t="s">
        <v>2537</v>
      </c>
      <c r="P685" t="s">
        <v>303</v>
      </c>
      <c r="Q685" t="s">
        <v>303</v>
      </c>
      <c r="R685">
        <v>5</v>
      </c>
      <c r="S685">
        <v>51</v>
      </c>
      <c r="T685">
        <v>4</v>
      </c>
      <c r="V685" s="111" t="s">
        <v>304</v>
      </c>
    </row>
    <row r="686" spans="1:22" x14ac:dyDescent="0.3">
      <c r="A686" s="17">
        <v>3539</v>
      </c>
      <c r="B686">
        <v>579</v>
      </c>
      <c r="C686" t="s">
        <v>920</v>
      </c>
      <c r="D686">
        <v>137</v>
      </c>
      <c r="E686" t="s">
        <v>921</v>
      </c>
      <c r="G686" t="s">
        <v>13</v>
      </c>
      <c r="I686" t="s">
        <v>258</v>
      </c>
      <c r="J686">
        <v>1</v>
      </c>
      <c r="K686" t="s">
        <v>300</v>
      </c>
      <c r="L686" t="s">
        <v>258</v>
      </c>
      <c r="M686" t="s">
        <v>922</v>
      </c>
      <c r="N686" t="s">
        <v>258</v>
      </c>
      <c r="O686" t="s">
        <v>2538</v>
      </c>
      <c r="P686" t="s">
        <v>303</v>
      </c>
      <c r="Q686" t="s">
        <v>303</v>
      </c>
      <c r="R686">
        <v>5</v>
      </c>
      <c r="S686">
        <v>163</v>
      </c>
      <c r="T686">
        <v>55</v>
      </c>
      <c r="V686" s="111" t="s">
        <v>304</v>
      </c>
    </row>
    <row r="687" spans="1:22" x14ac:dyDescent="0.3">
      <c r="A687" s="17">
        <v>3502</v>
      </c>
      <c r="B687">
        <v>248</v>
      </c>
      <c r="C687" t="s">
        <v>104</v>
      </c>
      <c r="D687">
        <v>14</v>
      </c>
      <c r="E687" t="s">
        <v>43</v>
      </c>
      <c r="G687" t="s">
        <v>13</v>
      </c>
      <c r="I687" t="s">
        <v>258</v>
      </c>
      <c r="J687">
        <v>1</v>
      </c>
      <c r="K687" t="s">
        <v>300</v>
      </c>
      <c r="L687" t="s">
        <v>258</v>
      </c>
      <c r="M687" t="s">
        <v>377</v>
      </c>
      <c r="N687" t="s">
        <v>258</v>
      </c>
      <c r="O687" t="s">
        <v>2539</v>
      </c>
      <c r="P687" t="s">
        <v>303</v>
      </c>
      <c r="Q687" t="s">
        <v>303</v>
      </c>
      <c r="R687">
        <v>5</v>
      </c>
      <c r="S687">
        <v>184</v>
      </c>
      <c r="T687">
        <v>64</v>
      </c>
      <c r="V687" s="111" t="s">
        <v>304</v>
      </c>
    </row>
    <row r="688" spans="1:22" x14ac:dyDescent="0.3">
      <c r="A688" s="17">
        <v>3503</v>
      </c>
      <c r="B688">
        <v>248</v>
      </c>
      <c r="C688" t="s">
        <v>104</v>
      </c>
      <c r="D688">
        <v>14</v>
      </c>
      <c r="E688" t="s">
        <v>43</v>
      </c>
      <c r="G688" t="s">
        <v>13</v>
      </c>
      <c r="I688" t="s">
        <v>258</v>
      </c>
      <c r="J688">
        <v>1</v>
      </c>
      <c r="K688" t="s">
        <v>300</v>
      </c>
      <c r="L688" t="s">
        <v>258</v>
      </c>
      <c r="M688" t="s">
        <v>377</v>
      </c>
      <c r="N688" t="s">
        <v>258</v>
      </c>
      <c r="O688" t="s">
        <v>2540</v>
      </c>
      <c r="P688" t="s">
        <v>303</v>
      </c>
      <c r="Q688" t="s">
        <v>303</v>
      </c>
      <c r="R688">
        <v>5</v>
      </c>
      <c r="S688">
        <v>184</v>
      </c>
      <c r="T688">
        <v>64</v>
      </c>
      <c r="V688" s="111" t="s">
        <v>304</v>
      </c>
    </row>
    <row r="689" spans="1:22" x14ac:dyDescent="0.3">
      <c r="A689" s="17">
        <v>3553</v>
      </c>
      <c r="B689">
        <v>184</v>
      </c>
      <c r="C689" t="s">
        <v>953</v>
      </c>
      <c r="D689">
        <v>8</v>
      </c>
      <c r="E689" t="s">
        <v>38</v>
      </c>
      <c r="G689" t="s">
        <v>13</v>
      </c>
      <c r="I689" t="s">
        <v>258</v>
      </c>
      <c r="J689">
        <v>1</v>
      </c>
      <c r="K689" t="s">
        <v>300</v>
      </c>
      <c r="L689" t="s">
        <v>258</v>
      </c>
      <c r="M689" t="s">
        <v>954</v>
      </c>
      <c r="N689" t="s">
        <v>258</v>
      </c>
      <c r="O689" t="s">
        <v>2541</v>
      </c>
      <c r="P689" t="s">
        <v>303</v>
      </c>
      <c r="Q689" t="s">
        <v>303</v>
      </c>
      <c r="R689">
        <v>5</v>
      </c>
      <c r="S689">
        <v>149</v>
      </c>
      <c r="T689">
        <v>47</v>
      </c>
      <c r="V689" s="111" t="s">
        <v>304</v>
      </c>
    </row>
    <row r="690" spans="1:22" x14ac:dyDescent="0.3">
      <c r="A690" s="17">
        <v>3560</v>
      </c>
      <c r="B690">
        <v>248</v>
      </c>
      <c r="C690" t="s">
        <v>104</v>
      </c>
      <c r="D690">
        <v>33</v>
      </c>
      <c r="E690" t="s">
        <v>48</v>
      </c>
      <c r="G690" t="s">
        <v>13</v>
      </c>
      <c r="I690" t="s">
        <v>258</v>
      </c>
      <c r="J690">
        <v>1</v>
      </c>
      <c r="K690" t="s">
        <v>300</v>
      </c>
      <c r="L690" t="s">
        <v>258</v>
      </c>
      <c r="M690" t="s">
        <v>392</v>
      </c>
      <c r="N690" t="s">
        <v>258</v>
      </c>
      <c r="O690" t="s">
        <v>2542</v>
      </c>
      <c r="P690" t="s">
        <v>303</v>
      </c>
      <c r="Q690" t="s">
        <v>303</v>
      </c>
      <c r="R690">
        <v>5</v>
      </c>
      <c r="S690">
        <v>184</v>
      </c>
      <c r="T690">
        <v>41</v>
      </c>
      <c r="V690" s="111" t="s">
        <v>304</v>
      </c>
    </row>
    <row r="691" spans="1:22" x14ac:dyDescent="0.3">
      <c r="A691" s="17">
        <v>3572</v>
      </c>
      <c r="B691">
        <v>231</v>
      </c>
      <c r="C691" t="s">
        <v>305</v>
      </c>
      <c r="D691">
        <v>31</v>
      </c>
      <c r="E691" t="s">
        <v>27</v>
      </c>
      <c r="G691" t="s">
        <v>13</v>
      </c>
      <c r="I691" t="s">
        <v>258</v>
      </c>
      <c r="J691">
        <v>1</v>
      </c>
      <c r="K691" t="s">
        <v>300</v>
      </c>
      <c r="L691" t="s">
        <v>258</v>
      </c>
      <c r="M691" t="s">
        <v>306</v>
      </c>
      <c r="N691" t="s">
        <v>258</v>
      </c>
      <c r="O691" t="s">
        <v>2543</v>
      </c>
      <c r="P691" t="s">
        <v>303</v>
      </c>
      <c r="Q691" t="s">
        <v>303</v>
      </c>
      <c r="R691">
        <v>5</v>
      </c>
      <c r="S691">
        <v>49</v>
      </c>
      <c r="T691">
        <v>47</v>
      </c>
      <c r="V691" s="111" t="s">
        <v>304</v>
      </c>
    </row>
    <row r="692" spans="1:22" x14ac:dyDescent="0.3">
      <c r="A692" s="17">
        <v>3504</v>
      </c>
      <c r="B692">
        <v>233</v>
      </c>
      <c r="C692" t="s">
        <v>274</v>
      </c>
      <c r="D692">
        <v>29</v>
      </c>
      <c r="E692" t="s">
        <v>46</v>
      </c>
      <c r="G692" t="s">
        <v>13</v>
      </c>
      <c r="I692" t="s">
        <v>258</v>
      </c>
      <c r="J692">
        <v>1</v>
      </c>
      <c r="K692" t="s">
        <v>300</v>
      </c>
      <c r="L692" t="s">
        <v>258</v>
      </c>
      <c r="M692" t="s">
        <v>615</v>
      </c>
      <c r="N692" t="s">
        <v>258</v>
      </c>
      <c r="O692" t="s">
        <v>2544</v>
      </c>
      <c r="P692" t="s">
        <v>303</v>
      </c>
      <c r="Q692" t="s">
        <v>303</v>
      </c>
      <c r="R692">
        <v>5</v>
      </c>
      <c r="S692">
        <v>45</v>
      </c>
      <c r="T692">
        <v>24</v>
      </c>
      <c r="V692" s="111" t="s">
        <v>304</v>
      </c>
    </row>
    <row r="693" spans="1:22" x14ac:dyDescent="0.3">
      <c r="A693" s="17">
        <v>3547</v>
      </c>
      <c r="B693">
        <v>250</v>
      </c>
      <c r="C693" t="s">
        <v>181</v>
      </c>
      <c r="D693">
        <v>15</v>
      </c>
      <c r="E693" t="s">
        <v>49</v>
      </c>
      <c r="G693" t="s">
        <v>13</v>
      </c>
      <c r="I693" t="s">
        <v>258</v>
      </c>
      <c r="J693">
        <v>1</v>
      </c>
      <c r="K693" t="s">
        <v>300</v>
      </c>
      <c r="L693" t="s">
        <v>258</v>
      </c>
      <c r="M693" t="s">
        <v>910</v>
      </c>
      <c r="N693" t="s">
        <v>258</v>
      </c>
      <c r="O693" t="s">
        <v>2545</v>
      </c>
      <c r="P693" t="s">
        <v>303</v>
      </c>
      <c r="Q693" t="s">
        <v>303</v>
      </c>
      <c r="R693">
        <v>5</v>
      </c>
      <c r="S693">
        <v>63</v>
      </c>
      <c r="T693">
        <v>19</v>
      </c>
      <c r="V693" s="111" t="s">
        <v>304</v>
      </c>
    </row>
    <row r="694" spans="1:22" x14ac:dyDescent="0.3">
      <c r="A694" s="17">
        <v>3631</v>
      </c>
      <c r="B694">
        <v>556</v>
      </c>
      <c r="C694" t="s">
        <v>625</v>
      </c>
      <c r="D694">
        <v>120</v>
      </c>
      <c r="E694" t="s">
        <v>23</v>
      </c>
      <c r="G694" t="s">
        <v>13</v>
      </c>
      <c r="I694" t="s">
        <v>258</v>
      </c>
      <c r="J694">
        <v>1</v>
      </c>
      <c r="K694" t="s">
        <v>300</v>
      </c>
      <c r="L694" t="s">
        <v>258</v>
      </c>
      <c r="M694" t="s">
        <v>626</v>
      </c>
      <c r="N694" t="s">
        <v>258</v>
      </c>
      <c r="O694" t="s">
        <v>2546</v>
      </c>
      <c r="P694" t="s">
        <v>303</v>
      </c>
      <c r="Q694" t="s">
        <v>303</v>
      </c>
      <c r="R694">
        <v>5</v>
      </c>
      <c r="S694">
        <v>151</v>
      </c>
      <c r="T694">
        <v>49</v>
      </c>
      <c r="V694" s="111" t="s">
        <v>304</v>
      </c>
    </row>
    <row r="695" spans="1:22" x14ac:dyDescent="0.3">
      <c r="A695" s="17">
        <v>3636</v>
      </c>
      <c r="B695">
        <v>231</v>
      </c>
      <c r="C695" t="s">
        <v>305</v>
      </c>
      <c r="D695">
        <v>25</v>
      </c>
      <c r="E695" t="s">
        <v>25</v>
      </c>
      <c r="G695" t="s">
        <v>13</v>
      </c>
      <c r="I695" t="s">
        <v>258</v>
      </c>
      <c r="J695">
        <v>1</v>
      </c>
      <c r="K695" t="s">
        <v>300</v>
      </c>
      <c r="L695" t="s">
        <v>258</v>
      </c>
      <c r="M695" t="s">
        <v>877</v>
      </c>
      <c r="N695" t="s">
        <v>258</v>
      </c>
      <c r="O695" t="s">
        <v>2547</v>
      </c>
      <c r="P695" t="s">
        <v>303</v>
      </c>
      <c r="Q695" t="s">
        <v>303</v>
      </c>
      <c r="R695">
        <v>5</v>
      </c>
      <c r="S695">
        <v>49</v>
      </c>
      <c r="T695">
        <v>4</v>
      </c>
      <c r="V695" s="111" t="s">
        <v>304</v>
      </c>
    </row>
    <row r="696" spans="1:22" x14ac:dyDescent="0.3">
      <c r="A696" s="17">
        <v>3640</v>
      </c>
      <c r="B696">
        <v>232</v>
      </c>
      <c r="C696" t="s">
        <v>263</v>
      </c>
      <c r="D696">
        <v>25</v>
      </c>
      <c r="E696" t="s">
        <v>25</v>
      </c>
      <c r="G696" t="s">
        <v>13</v>
      </c>
      <c r="I696" t="s">
        <v>258</v>
      </c>
      <c r="J696">
        <v>1</v>
      </c>
      <c r="K696" t="s">
        <v>300</v>
      </c>
      <c r="L696" t="s">
        <v>258</v>
      </c>
      <c r="M696" t="s">
        <v>607</v>
      </c>
      <c r="N696" t="s">
        <v>258</v>
      </c>
      <c r="O696" t="s">
        <v>2548</v>
      </c>
      <c r="P696" t="s">
        <v>303</v>
      </c>
      <c r="Q696" t="s">
        <v>303</v>
      </c>
      <c r="R696">
        <v>5</v>
      </c>
      <c r="S696">
        <v>51</v>
      </c>
      <c r="T696">
        <v>4</v>
      </c>
      <c r="V696" s="111" t="s">
        <v>304</v>
      </c>
    </row>
    <row r="697" spans="1:22" x14ac:dyDescent="0.3">
      <c r="A697" s="17">
        <v>3652</v>
      </c>
      <c r="B697">
        <v>176</v>
      </c>
      <c r="C697" t="s">
        <v>141</v>
      </c>
      <c r="D697">
        <v>39</v>
      </c>
      <c r="E697" t="s">
        <v>52</v>
      </c>
      <c r="G697" t="s">
        <v>13</v>
      </c>
      <c r="I697" t="s">
        <v>258</v>
      </c>
      <c r="J697">
        <v>1</v>
      </c>
      <c r="K697" t="s">
        <v>300</v>
      </c>
      <c r="L697" t="s">
        <v>258</v>
      </c>
      <c r="M697" t="s">
        <v>912</v>
      </c>
      <c r="N697" t="s">
        <v>258</v>
      </c>
      <c r="O697" t="s">
        <v>2549</v>
      </c>
      <c r="P697" t="s">
        <v>303</v>
      </c>
      <c r="Q697" t="s">
        <v>303</v>
      </c>
      <c r="R697">
        <v>5</v>
      </c>
      <c r="S697">
        <v>144</v>
      </c>
      <c r="T697">
        <v>43</v>
      </c>
      <c r="V697" s="111" t="s">
        <v>304</v>
      </c>
    </row>
    <row r="698" spans="1:22" x14ac:dyDescent="0.3">
      <c r="A698" s="17">
        <v>3672</v>
      </c>
      <c r="B698">
        <v>556</v>
      </c>
      <c r="C698" t="s">
        <v>625</v>
      </c>
      <c r="D698">
        <v>120</v>
      </c>
      <c r="E698" t="s">
        <v>23</v>
      </c>
      <c r="G698" t="s">
        <v>13</v>
      </c>
      <c r="I698" t="s">
        <v>258</v>
      </c>
      <c r="J698">
        <v>1</v>
      </c>
      <c r="K698" t="s">
        <v>300</v>
      </c>
      <c r="L698" t="s">
        <v>258</v>
      </c>
      <c r="M698" t="s">
        <v>626</v>
      </c>
      <c r="N698" t="s">
        <v>258</v>
      </c>
      <c r="O698" t="s">
        <v>2550</v>
      </c>
      <c r="P698" t="s">
        <v>303</v>
      </c>
      <c r="Q698" t="s">
        <v>303</v>
      </c>
      <c r="R698">
        <v>5</v>
      </c>
      <c r="S698">
        <v>151</v>
      </c>
      <c r="T698">
        <v>49</v>
      </c>
      <c r="V698" s="111" t="s">
        <v>304</v>
      </c>
    </row>
    <row r="699" spans="1:22" x14ac:dyDescent="0.3">
      <c r="A699" s="17">
        <v>3728</v>
      </c>
      <c r="B699">
        <v>184</v>
      </c>
      <c r="C699" t="s">
        <v>953</v>
      </c>
      <c r="D699">
        <v>8</v>
      </c>
      <c r="E699" t="s">
        <v>38</v>
      </c>
      <c r="G699" t="s">
        <v>13</v>
      </c>
      <c r="I699" t="s">
        <v>258</v>
      </c>
      <c r="J699">
        <v>1</v>
      </c>
      <c r="K699" t="s">
        <v>300</v>
      </c>
      <c r="L699" t="s">
        <v>258</v>
      </c>
      <c r="M699" t="s">
        <v>954</v>
      </c>
      <c r="N699" t="s">
        <v>258</v>
      </c>
      <c r="O699" t="s">
        <v>2551</v>
      </c>
      <c r="P699" t="s">
        <v>303</v>
      </c>
      <c r="Q699" t="s">
        <v>303</v>
      </c>
      <c r="R699">
        <v>5</v>
      </c>
      <c r="S699">
        <v>149</v>
      </c>
      <c r="T699">
        <v>47</v>
      </c>
      <c r="V699" s="111" t="s">
        <v>304</v>
      </c>
    </row>
    <row r="700" spans="1:22" x14ac:dyDescent="0.3">
      <c r="A700" s="17">
        <v>3760</v>
      </c>
      <c r="B700">
        <v>624</v>
      </c>
      <c r="C700" t="s">
        <v>969</v>
      </c>
      <c r="D700">
        <v>176</v>
      </c>
      <c r="E700" t="s">
        <v>198</v>
      </c>
      <c r="G700" t="s">
        <v>13</v>
      </c>
      <c r="I700" t="s">
        <v>258</v>
      </c>
      <c r="J700">
        <v>1</v>
      </c>
      <c r="K700" t="s">
        <v>300</v>
      </c>
      <c r="L700" t="s">
        <v>258</v>
      </c>
      <c r="M700" t="s">
        <v>970</v>
      </c>
      <c r="N700" t="s">
        <v>258</v>
      </c>
      <c r="O700" t="s">
        <v>2552</v>
      </c>
      <c r="P700" t="s">
        <v>303</v>
      </c>
      <c r="Q700" t="s">
        <v>303</v>
      </c>
      <c r="R700">
        <v>5</v>
      </c>
      <c r="S700">
        <v>397</v>
      </c>
      <c r="T700">
        <v>173</v>
      </c>
      <c r="V700" s="111" t="s">
        <v>304</v>
      </c>
    </row>
    <row r="701" spans="1:22" x14ac:dyDescent="0.3">
      <c r="A701" s="17">
        <v>3334</v>
      </c>
      <c r="B701">
        <v>240</v>
      </c>
      <c r="C701" t="s">
        <v>184</v>
      </c>
      <c r="D701">
        <v>3</v>
      </c>
      <c r="E701" t="s">
        <v>34</v>
      </c>
      <c r="G701" t="s">
        <v>10</v>
      </c>
      <c r="I701" t="s">
        <v>258</v>
      </c>
      <c r="J701">
        <v>1</v>
      </c>
      <c r="K701" t="s">
        <v>300</v>
      </c>
      <c r="L701" t="s">
        <v>258</v>
      </c>
      <c r="M701" t="s">
        <v>925</v>
      </c>
      <c r="N701" t="s">
        <v>258</v>
      </c>
      <c r="O701" t="s">
        <v>2553</v>
      </c>
      <c r="P701" t="s">
        <v>303</v>
      </c>
      <c r="Q701" t="s">
        <v>303</v>
      </c>
      <c r="R701">
        <v>3</v>
      </c>
      <c r="S701">
        <v>97</v>
      </c>
      <c r="T701">
        <v>11</v>
      </c>
      <c r="V701" s="111" t="s">
        <v>304</v>
      </c>
    </row>
    <row r="702" spans="1:22" x14ac:dyDescent="0.3">
      <c r="A702" s="17">
        <v>3380</v>
      </c>
      <c r="B702">
        <v>201</v>
      </c>
      <c r="C702" t="s">
        <v>105</v>
      </c>
      <c r="D702">
        <v>5</v>
      </c>
      <c r="E702" t="s">
        <v>35</v>
      </c>
      <c r="G702" t="s">
        <v>10</v>
      </c>
      <c r="I702" t="s">
        <v>258</v>
      </c>
      <c r="J702">
        <v>1</v>
      </c>
      <c r="K702" t="s">
        <v>300</v>
      </c>
      <c r="L702" t="s">
        <v>258</v>
      </c>
      <c r="M702" t="s">
        <v>337</v>
      </c>
      <c r="N702" t="s">
        <v>258</v>
      </c>
      <c r="O702" t="s">
        <v>2554</v>
      </c>
      <c r="P702" t="s">
        <v>303</v>
      </c>
      <c r="Q702" t="s">
        <v>303</v>
      </c>
      <c r="R702">
        <v>3</v>
      </c>
      <c r="S702">
        <v>25</v>
      </c>
      <c r="T702">
        <v>13</v>
      </c>
      <c r="V702" s="111" t="s">
        <v>304</v>
      </c>
    </row>
    <row r="703" spans="1:22" x14ac:dyDescent="0.3">
      <c r="A703" s="17">
        <v>3382</v>
      </c>
      <c r="B703">
        <v>165</v>
      </c>
      <c r="C703" t="s">
        <v>926</v>
      </c>
      <c r="D703">
        <v>45</v>
      </c>
      <c r="E703" t="s">
        <v>28</v>
      </c>
      <c r="G703" t="s">
        <v>10</v>
      </c>
      <c r="I703" t="s">
        <v>258</v>
      </c>
      <c r="J703">
        <v>1</v>
      </c>
      <c r="K703" t="s">
        <v>300</v>
      </c>
      <c r="L703" t="s">
        <v>258</v>
      </c>
      <c r="M703" t="s">
        <v>927</v>
      </c>
      <c r="N703" t="s">
        <v>258</v>
      </c>
      <c r="O703" t="s">
        <v>2555</v>
      </c>
      <c r="P703" t="s">
        <v>303</v>
      </c>
      <c r="Q703" t="s">
        <v>303</v>
      </c>
      <c r="R703">
        <v>3</v>
      </c>
      <c r="S703">
        <v>86</v>
      </c>
      <c r="T703">
        <v>9</v>
      </c>
      <c r="V703" s="111" t="s">
        <v>304</v>
      </c>
    </row>
    <row r="704" spans="1:22" x14ac:dyDescent="0.3">
      <c r="A704" s="17">
        <v>3368</v>
      </c>
      <c r="B704">
        <v>551</v>
      </c>
      <c r="C704" t="s">
        <v>916</v>
      </c>
      <c r="D704">
        <v>3</v>
      </c>
      <c r="E704" t="s">
        <v>34</v>
      </c>
      <c r="G704" t="s">
        <v>10</v>
      </c>
      <c r="I704" t="s">
        <v>258</v>
      </c>
      <c r="J704">
        <v>1</v>
      </c>
      <c r="K704" t="s">
        <v>300</v>
      </c>
      <c r="L704" t="s">
        <v>258</v>
      </c>
      <c r="M704" t="s">
        <v>917</v>
      </c>
      <c r="N704" t="s">
        <v>258</v>
      </c>
      <c r="O704" t="s">
        <v>2556</v>
      </c>
      <c r="P704" t="s">
        <v>303</v>
      </c>
      <c r="Q704" t="s">
        <v>303</v>
      </c>
      <c r="R704">
        <v>3</v>
      </c>
      <c r="S704">
        <v>146</v>
      </c>
      <c r="T704">
        <v>11</v>
      </c>
      <c r="V704" s="111" t="s">
        <v>304</v>
      </c>
    </row>
    <row r="705" spans="1:22" x14ac:dyDescent="0.3">
      <c r="A705" s="17">
        <v>3437</v>
      </c>
      <c r="B705">
        <v>257</v>
      </c>
      <c r="C705" t="s">
        <v>530</v>
      </c>
      <c r="D705">
        <v>18</v>
      </c>
      <c r="E705" t="s">
        <v>53</v>
      </c>
      <c r="G705" t="s">
        <v>10</v>
      </c>
      <c r="I705" t="s">
        <v>258</v>
      </c>
      <c r="J705">
        <v>1</v>
      </c>
      <c r="K705" t="s">
        <v>300</v>
      </c>
      <c r="L705" t="s">
        <v>258</v>
      </c>
      <c r="M705" t="s">
        <v>531</v>
      </c>
      <c r="N705" t="s">
        <v>258</v>
      </c>
      <c r="O705" t="s">
        <v>2557</v>
      </c>
      <c r="P705" t="s">
        <v>303</v>
      </c>
      <c r="Q705" t="s">
        <v>303</v>
      </c>
      <c r="R705">
        <v>3</v>
      </c>
      <c r="S705">
        <v>72</v>
      </c>
      <c r="T705">
        <v>21</v>
      </c>
      <c r="V705" s="111" t="s">
        <v>304</v>
      </c>
    </row>
    <row r="706" spans="1:22" x14ac:dyDescent="0.3">
      <c r="A706" s="17">
        <v>3436</v>
      </c>
      <c r="B706">
        <v>175</v>
      </c>
      <c r="C706" t="s">
        <v>116</v>
      </c>
      <c r="D706">
        <v>18</v>
      </c>
      <c r="E706" t="s">
        <v>53</v>
      </c>
      <c r="G706" t="s">
        <v>10</v>
      </c>
      <c r="I706" t="s">
        <v>258</v>
      </c>
      <c r="J706">
        <v>1</v>
      </c>
      <c r="K706" t="s">
        <v>300</v>
      </c>
      <c r="L706" t="s">
        <v>258</v>
      </c>
      <c r="M706" t="s">
        <v>535</v>
      </c>
      <c r="N706" t="s">
        <v>258</v>
      </c>
      <c r="O706" t="s">
        <v>2558</v>
      </c>
      <c r="P706" t="s">
        <v>303</v>
      </c>
      <c r="Q706" t="s">
        <v>303</v>
      </c>
      <c r="R706">
        <v>3</v>
      </c>
      <c r="S706">
        <v>4</v>
      </c>
      <c r="T706">
        <v>21</v>
      </c>
      <c r="V706" s="111" t="s">
        <v>304</v>
      </c>
    </row>
    <row r="707" spans="1:22" x14ac:dyDescent="0.3">
      <c r="A707" s="17">
        <v>3415</v>
      </c>
      <c r="B707">
        <v>566</v>
      </c>
      <c r="C707" t="s">
        <v>120</v>
      </c>
      <c r="D707">
        <v>5</v>
      </c>
      <c r="E707" t="s">
        <v>35</v>
      </c>
      <c r="G707" t="s">
        <v>10</v>
      </c>
      <c r="I707" t="s">
        <v>258</v>
      </c>
      <c r="J707">
        <v>1</v>
      </c>
      <c r="K707" t="s">
        <v>300</v>
      </c>
      <c r="L707" t="s">
        <v>258</v>
      </c>
      <c r="M707" t="s">
        <v>928</v>
      </c>
      <c r="N707" t="s">
        <v>258</v>
      </c>
      <c r="O707" t="s">
        <v>2559</v>
      </c>
      <c r="P707" t="s">
        <v>303</v>
      </c>
      <c r="Q707" t="s">
        <v>303</v>
      </c>
      <c r="R707">
        <v>3</v>
      </c>
      <c r="S707">
        <v>172</v>
      </c>
      <c r="T707">
        <v>13</v>
      </c>
      <c r="V707" s="111" t="s">
        <v>304</v>
      </c>
    </row>
    <row r="708" spans="1:22" x14ac:dyDescent="0.3">
      <c r="A708" s="17">
        <v>3409</v>
      </c>
      <c r="B708">
        <v>249</v>
      </c>
      <c r="C708" t="s">
        <v>100</v>
      </c>
      <c r="D708">
        <v>3</v>
      </c>
      <c r="E708" t="s">
        <v>34</v>
      </c>
      <c r="G708" t="s">
        <v>10</v>
      </c>
      <c r="I708" t="s">
        <v>258</v>
      </c>
      <c r="J708">
        <v>1</v>
      </c>
      <c r="K708" t="s">
        <v>300</v>
      </c>
      <c r="L708" t="s">
        <v>258</v>
      </c>
      <c r="M708" t="s">
        <v>343</v>
      </c>
      <c r="N708" t="s">
        <v>258</v>
      </c>
      <c r="O708" t="s">
        <v>2560</v>
      </c>
      <c r="P708" t="s">
        <v>303</v>
      </c>
      <c r="Q708" t="s">
        <v>303</v>
      </c>
      <c r="R708">
        <v>3</v>
      </c>
      <c r="S708">
        <v>61</v>
      </c>
      <c r="T708">
        <v>11</v>
      </c>
      <c r="V708" s="111" t="s">
        <v>304</v>
      </c>
    </row>
    <row r="709" spans="1:22" x14ac:dyDescent="0.3">
      <c r="A709" s="17">
        <v>3421</v>
      </c>
      <c r="B709">
        <v>259</v>
      </c>
      <c r="C709" t="s">
        <v>124</v>
      </c>
      <c r="D709">
        <v>45</v>
      </c>
      <c r="E709" t="s">
        <v>28</v>
      </c>
      <c r="G709" t="s">
        <v>10</v>
      </c>
      <c r="I709" t="s">
        <v>258</v>
      </c>
      <c r="J709">
        <v>1</v>
      </c>
      <c r="K709" t="s">
        <v>300</v>
      </c>
      <c r="L709" t="s">
        <v>258</v>
      </c>
      <c r="M709" t="s">
        <v>430</v>
      </c>
      <c r="N709" t="s">
        <v>258</v>
      </c>
      <c r="O709" t="s">
        <v>2561</v>
      </c>
      <c r="P709" t="s">
        <v>303</v>
      </c>
      <c r="Q709" t="s">
        <v>303</v>
      </c>
      <c r="R709">
        <v>3</v>
      </c>
      <c r="S709">
        <v>70</v>
      </c>
      <c r="T709">
        <v>9</v>
      </c>
      <c r="V709" s="111" t="s">
        <v>304</v>
      </c>
    </row>
    <row r="710" spans="1:22" x14ac:dyDescent="0.3">
      <c r="A710" s="17">
        <v>3455</v>
      </c>
      <c r="B710">
        <v>162</v>
      </c>
      <c r="C710" t="s">
        <v>147</v>
      </c>
      <c r="D710">
        <v>42</v>
      </c>
      <c r="E710" t="s">
        <v>26</v>
      </c>
      <c r="G710" t="s">
        <v>10</v>
      </c>
      <c r="I710" t="s">
        <v>258</v>
      </c>
      <c r="J710">
        <v>1</v>
      </c>
      <c r="K710" t="s">
        <v>300</v>
      </c>
      <c r="L710" t="s">
        <v>258</v>
      </c>
      <c r="M710" t="s">
        <v>400</v>
      </c>
      <c r="N710" t="s">
        <v>258</v>
      </c>
      <c r="O710" t="s">
        <v>2562</v>
      </c>
      <c r="P710" t="s">
        <v>303</v>
      </c>
      <c r="Q710" t="s">
        <v>303</v>
      </c>
      <c r="R710">
        <v>3</v>
      </c>
      <c r="S710">
        <v>1</v>
      </c>
      <c r="T710">
        <v>6</v>
      </c>
      <c r="V710" s="111" t="s">
        <v>304</v>
      </c>
    </row>
    <row r="711" spans="1:22" x14ac:dyDescent="0.3">
      <c r="A711" s="17">
        <v>3482</v>
      </c>
      <c r="B711">
        <v>257</v>
      </c>
      <c r="C711" t="s">
        <v>530</v>
      </c>
      <c r="D711">
        <v>18</v>
      </c>
      <c r="E711" t="s">
        <v>53</v>
      </c>
      <c r="G711" t="s">
        <v>10</v>
      </c>
      <c r="I711" t="s">
        <v>258</v>
      </c>
      <c r="J711">
        <v>1</v>
      </c>
      <c r="K711" t="s">
        <v>300</v>
      </c>
      <c r="L711" t="s">
        <v>258</v>
      </c>
      <c r="M711" t="s">
        <v>531</v>
      </c>
      <c r="N711" t="s">
        <v>258</v>
      </c>
      <c r="O711" t="s">
        <v>2563</v>
      </c>
      <c r="P711" t="s">
        <v>303</v>
      </c>
      <c r="Q711" t="s">
        <v>303</v>
      </c>
      <c r="R711">
        <v>3</v>
      </c>
      <c r="S711">
        <v>72</v>
      </c>
      <c r="T711">
        <v>21</v>
      </c>
      <c r="V711" s="111" t="s">
        <v>304</v>
      </c>
    </row>
    <row r="712" spans="1:22" x14ac:dyDescent="0.3">
      <c r="A712" s="17">
        <v>3506</v>
      </c>
      <c r="B712">
        <v>162</v>
      </c>
      <c r="C712" t="s">
        <v>147</v>
      </c>
      <c r="D712">
        <v>42</v>
      </c>
      <c r="E712" t="s">
        <v>26</v>
      </c>
      <c r="G712" t="s">
        <v>10</v>
      </c>
      <c r="I712" t="s">
        <v>258</v>
      </c>
      <c r="J712">
        <v>1</v>
      </c>
      <c r="K712" t="s">
        <v>300</v>
      </c>
      <c r="L712" t="s">
        <v>258</v>
      </c>
      <c r="M712" t="s">
        <v>400</v>
      </c>
      <c r="N712" t="s">
        <v>258</v>
      </c>
      <c r="O712" t="s">
        <v>2564</v>
      </c>
      <c r="P712" t="s">
        <v>303</v>
      </c>
      <c r="Q712" t="s">
        <v>303</v>
      </c>
      <c r="R712">
        <v>3</v>
      </c>
      <c r="S712">
        <v>1</v>
      </c>
      <c r="T712">
        <v>6</v>
      </c>
      <c r="V712" s="111" t="s">
        <v>304</v>
      </c>
    </row>
    <row r="713" spans="1:22" x14ac:dyDescent="0.3">
      <c r="A713" s="17">
        <v>3429</v>
      </c>
      <c r="B713">
        <v>216</v>
      </c>
      <c r="C713" t="s">
        <v>126</v>
      </c>
      <c r="D713">
        <v>2</v>
      </c>
      <c r="E713" t="s">
        <v>29</v>
      </c>
      <c r="G713" t="s">
        <v>10</v>
      </c>
      <c r="I713" t="s">
        <v>258</v>
      </c>
      <c r="J713">
        <v>1</v>
      </c>
      <c r="K713" t="s">
        <v>300</v>
      </c>
      <c r="L713" t="s">
        <v>258</v>
      </c>
      <c r="M713" t="s">
        <v>340</v>
      </c>
      <c r="N713" t="s">
        <v>258</v>
      </c>
      <c r="O713" t="s">
        <v>2565</v>
      </c>
      <c r="P713" t="s">
        <v>303</v>
      </c>
      <c r="Q713" t="s">
        <v>303</v>
      </c>
      <c r="R713">
        <v>3</v>
      </c>
      <c r="S713">
        <v>75</v>
      </c>
      <c r="T713">
        <v>10</v>
      </c>
      <c r="V713" s="111" t="s">
        <v>304</v>
      </c>
    </row>
    <row r="714" spans="1:22" x14ac:dyDescent="0.3">
      <c r="A714" s="17">
        <v>3432</v>
      </c>
      <c r="B714">
        <v>248</v>
      </c>
      <c r="C714" t="s">
        <v>104</v>
      </c>
      <c r="D714">
        <v>14</v>
      </c>
      <c r="E714" t="s">
        <v>43</v>
      </c>
      <c r="G714" t="s">
        <v>10</v>
      </c>
      <c r="I714" t="s">
        <v>258</v>
      </c>
      <c r="J714">
        <v>1</v>
      </c>
      <c r="K714" t="s">
        <v>300</v>
      </c>
      <c r="L714" t="s">
        <v>258</v>
      </c>
      <c r="M714" t="s">
        <v>377</v>
      </c>
      <c r="N714" t="s">
        <v>258</v>
      </c>
      <c r="O714" t="s">
        <v>2566</v>
      </c>
      <c r="P714" t="s">
        <v>303</v>
      </c>
      <c r="Q714" t="s">
        <v>303</v>
      </c>
      <c r="R714">
        <v>3</v>
      </c>
      <c r="S714">
        <v>184</v>
      </c>
      <c r="T714">
        <v>64</v>
      </c>
      <c r="V714" s="111" t="s">
        <v>304</v>
      </c>
    </row>
    <row r="715" spans="1:22" x14ac:dyDescent="0.3">
      <c r="A715" s="17">
        <v>3479</v>
      </c>
      <c r="B715">
        <v>248</v>
      </c>
      <c r="C715" t="s">
        <v>104</v>
      </c>
      <c r="D715">
        <v>14</v>
      </c>
      <c r="E715" t="s">
        <v>43</v>
      </c>
      <c r="G715" t="s">
        <v>10</v>
      </c>
      <c r="I715" t="s">
        <v>258</v>
      </c>
      <c r="J715">
        <v>1</v>
      </c>
      <c r="K715" t="s">
        <v>300</v>
      </c>
      <c r="L715" t="s">
        <v>258</v>
      </c>
      <c r="M715" t="s">
        <v>377</v>
      </c>
      <c r="N715" t="s">
        <v>258</v>
      </c>
      <c r="O715" t="s">
        <v>2567</v>
      </c>
      <c r="P715" t="s">
        <v>303</v>
      </c>
      <c r="Q715" t="s">
        <v>303</v>
      </c>
      <c r="R715">
        <v>3</v>
      </c>
      <c r="S715">
        <v>184</v>
      </c>
      <c r="T715">
        <v>64</v>
      </c>
      <c r="V715" s="111" t="s">
        <v>304</v>
      </c>
    </row>
    <row r="716" spans="1:22" x14ac:dyDescent="0.3">
      <c r="A716" s="17">
        <v>3466</v>
      </c>
      <c r="B716">
        <v>193</v>
      </c>
      <c r="C716" t="s">
        <v>123</v>
      </c>
      <c r="D716">
        <v>42</v>
      </c>
      <c r="E716" t="s">
        <v>26</v>
      </c>
      <c r="G716" t="s">
        <v>10</v>
      </c>
      <c r="I716" t="s">
        <v>258</v>
      </c>
      <c r="J716">
        <v>1</v>
      </c>
      <c r="K716" t="s">
        <v>300</v>
      </c>
      <c r="L716" t="s">
        <v>258</v>
      </c>
      <c r="M716" t="s">
        <v>621</v>
      </c>
      <c r="N716" t="s">
        <v>258</v>
      </c>
      <c r="O716" t="s">
        <v>2568</v>
      </c>
      <c r="P716" t="s">
        <v>303</v>
      </c>
      <c r="Q716" t="s">
        <v>303</v>
      </c>
      <c r="R716">
        <v>3</v>
      </c>
      <c r="S716">
        <v>20</v>
      </c>
      <c r="T716">
        <v>6</v>
      </c>
      <c r="V716" s="111" t="s">
        <v>304</v>
      </c>
    </row>
    <row r="717" spans="1:22" x14ac:dyDescent="0.3">
      <c r="A717" s="17">
        <v>3467</v>
      </c>
      <c r="B717">
        <v>193</v>
      </c>
      <c r="C717" t="s">
        <v>123</v>
      </c>
      <c r="D717">
        <v>42</v>
      </c>
      <c r="E717" t="s">
        <v>26</v>
      </c>
      <c r="G717" t="s">
        <v>10</v>
      </c>
      <c r="I717" t="s">
        <v>258</v>
      </c>
      <c r="J717">
        <v>1</v>
      </c>
      <c r="K717" t="s">
        <v>300</v>
      </c>
      <c r="L717" t="s">
        <v>258</v>
      </c>
      <c r="M717" t="s">
        <v>621</v>
      </c>
      <c r="N717" t="s">
        <v>258</v>
      </c>
      <c r="O717" t="s">
        <v>2569</v>
      </c>
      <c r="P717" t="s">
        <v>303</v>
      </c>
      <c r="Q717" t="s">
        <v>303</v>
      </c>
      <c r="R717">
        <v>3</v>
      </c>
      <c r="S717">
        <v>20</v>
      </c>
      <c r="T717">
        <v>6</v>
      </c>
      <c r="V717" s="111" t="s">
        <v>304</v>
      </c>
    </row>
    <row r="718" spans="1:22" x14ac:dyDescent="0.3">
      <c r="A718" s="17">
        <v>3497</v>
      </c>
      <c r="B718">
        <v>194</v>
      </c>
      <c r="C718" t="s">
        <v>160</v>
      </c>
      <c r="D718">
        <v>42</v>
      </c>
      <c r="E718" t="s">
        <v>26</v>
      </c>
      <c r="G718" t="s">
        <v>10</v>
      </c>
      <c r="I718" t="s">
        <v>258</v>
      </c>
      <c r="J718">
        <v>1</v>
      </c>
      <c r="K718" t="s">
        <v>300</v>
      </c>
      <c r="L718" t="s">
        <v>258</v>
      </c>
      <c r="M718" t="s">
        <v>929</v>
      </c>
      <c r="N718" t="s">
        <v>258</v>
      </c>
      <c r="O718" t="s">
        <v>2570</v>
      </c>
      <c r="P718" t="s">
        <v>303</v>
      </c>
      <c r="Q718" t="s">
        <v>303</v>
      </c>
      <c r="R718">
        <v>3</v>
      </c>
      <c r="S718">
        <v>21</v>
      </c>
      <c r="T718">
        <v>6</v>
      </c>
      <c r="V718" s="111" t="s">
        <v>304</v>
      </c>
    </row>
    <row r="719" spans="1:22" x14ac:dyDescent="0.3">
      <c r="A719" s="17">
        <v>3818</v>
      </c>
      <c r="B719">
        <v>208</v>
      </c>
      <c r="C719" t="s">
        <v>177</v>
      </c>
      <c r="D719">
        <v>5</v>
      </c>
      <c r="E719" t="s">
        <v>35</v>
      </c>
      <c r="G719" t="s">
        <v>10</v>
      </c>
      <c r="I719" t="s">
        <v>258</v>
      </c>
      <c r="J719">
        <v>1</v>
      </c>
      <c r="K719" t="s">
        <v>300</v>
      </c>
      <c r="L719" t="s">
        <v>258</v>
      </c>
      <c r="M719" t="s">
        <v>398</v>
      </c>
      <c r="N719" t="s">
        <v>258</v>
      </c>
      <c r="O719" t="s">
        <v>2571</v>
      </c>
      <c r="P719" t="s">
        <v>303</v>
      </c>
      <c r="Q719" t="s">
        <v>303</v>
      </c>
      <c r="R719">
        <v>3</v>
      </c>
      <c r="S719">
        <v>33</v>
      </c>
      <c r="T719">
        <v>13</v>
      </c>
      <c r="V719" s="111" t="s">
        <v>304</v>
      </c>
    </row>
    <row r="720" spans="1:22" x14ac:dyDescent="0.3">
      <c r="A720" s="17">
        <v>3431</v>
      </c>
      <c r="B720">
        <v>248</v>
      </c>
      <c r="C720" t="s">
        <v>104</v>
      </c>
      <c r="D720">
        <v>14</v>
      </c>
      <c r="E720" t="s">
        <v>43</v>
      </c>
      <c r="G720" t="s">
        <v>10</v>
      </c>
      <c r="I720" t="s">
        <v>258</v>
      </c>
      <c r="J720">
        <v>1</v>
      </c>
      <c r="K720" t="s">
        <v>300</v>
      </c>
      <c r="L720" t="s">
        <v>258</v>
      </c>
      <c r="M720" t="s">
        <v>377</v>
      </c>
      <c r="N720" t="s">
        <v>258</v>
      </c>
      <c r="O720" t="s">
        <v>2572</v>
      </c>
      <c r="P720" t="s">
        <v>303</v>
      </c>
      <c r="Q720" t="s">
        <v>303</v>
      </c>
      <c r="R720">
        <v>3</v>
      </c>
      <c r="S720">
        <v>184</v>
      </c>
      <c r="T720">
        <v>64</v>
      </c>
      <c r="V720" s="111" t="s">
        <v>304</v>
      </c>
    </row>
    <row r="721" spans="1:22" x14ac:dyDescent="0.3">
      <c r="A721" s="17">
        <v>3445</v>
      </c>
      <c r="B721">
        <v>249</v>
      </c>
      <c r="C721" t="s">
        <v>100</v>
      </c>
      <c r="D721">
        <v>3</v>
      </c>
      <c r="E721" t="s">
        <v>34</v>
      </c>
      <c r="G721" t="s">
        <v>10</v>
      </c>
      <c r="I721" t="s">
        <v>258</v>
      </c>
      <c r="J721">
        <v>1</v>
      </c>
      <c r="K721" t="s">
        <v>300</v>
      </c>
      <c r="L721" t="s">
        <v>258</v>
      </c>
      <c r="M721" t="s">
        <v>343</v>
      </c>
      <c r="N721" t="s">
        <v>258</v>
      </c>
      <c r="O721" t="s">
        <v>2573</v>
      </c>
      <c r="P721" t="s">
        <v>303</v>
      </c>
      <c r="Q721" t="s">
        <v>303</v>
      </c>
      <c r="R721">
        <v>3</v>
      </c>
      <c r="S721">
        <v>61</v>
      </c>
      <c r="T721">
        <v>11</v>
      </c>
      <c r="V721" s="111" t="s">
        <v>304</v>
      </c>
    </row>
    <row r="722" spans="1:22" x14ac:dyDescent="0.3">
      <c r="A722" s="17">
        <v>3462</v>
      </c>
      <c r="B722">
        <v>165</v>
      </c>
      <c r="C722" t="s">
        <v>926</v>
      </c>
      <c r="D722">
        <v>45</v>
      </c>
      <c r="E722" t="s">
        <v>28</v>
      </c>
      <c r="G722" t="s">
        <v>10</v>
      </c>
      <c r="I722" t="s">
        <v>258</v>
      </c>
      <c r="J722">
        <v>1</v>
      </c>
      <c r="K722" t="s">
        <v>300</v>
      </c>
      <c r="L722" t="s">
        <v>258</v>
      </c>
      <c r="M722" t="s">
        <v>927</v>
      </c>
      <c r="N722" t="s">
        <v>258</v>
      </c>
      <c r="O722" t="s">
        <v>2574</v>
      </c>
      <c r="P722" t="s">
        <v>303</v>
      </c>
      <c r="Q722" t="s">
        <v>303</v>
      </c>
      <c r="R722">
        <v>3</v>
      </c>
      <c r="S722">
        <v>86</v>
      </c>
      <c r="T722">
        <v>9</v>
      </c>
      <c r="V722" s="111" t="s">
        <v>304</v>
      </c>
    </row>
    <row r="723" spans="1:22" x14ac:dyDescent="0.3">
      <c r="A723" s="17">
        <v>3538</v>
      </c>
      <c r="B723">
        <v>162</v>
      </c>
      <c r="C723" t="s">
        <v>147</v>
      </c>
      <c r="D723">
        <v>42</v>
      </c>
      <c r="E723" t="s">
        <v>26</v>
      </c>
      <c r="G723" t="s">
        <v>10</v>
      </c>
      <c r="I723" t="s">
        <v>258</v>
      </c>
      <c r="J723">
        <v>1</v>
      </c>
      <c r="K723" t="s">
        <v>300</v>
      </c>
      <c r="L723" t="s">
        <v>258</v>
      </c>
      <c r="M723" t="s">
        <v>400</v>
      </c>
      <c r="N723" t="s">
        <v>258</v>
      </c>
      <c r="O723" t="s">
        <v>2575</v>
      </c>
      <c r="P723" t="s">
        <v>303</v>
      </c>
      <c r="Q723" t="s">
        <v>303</v>
      </c>
      <c r="R723">
        <v>3</v>
      </c>
      <c r="S723">
        <v>1</v>
      </c>
      <c r="T723">
        <v>6</v>
      </c>
      <c r="V723" s="111" t="s">
        <v>304</v>
      </c>
    </row>
    <row r="724" spans="1:22" x14ac:dyDescent="0.3">
      <c r="A724" s="17">
        <v>3551</v>
      </c>
      <c r="B724">
        <v>193</v>
      </c>
      <c r="C724" t="s">
        <v>123</v>
      </c>
      <c r="D724">
        <v>42</v>
      </c>
      <c r="E724" t="s">
        <v>26</v>
      </c>
      <c r="G724" t="s">
        <v>10</v>
      </c>
      <c r="I724" t="s">
        <v>258</v>
      </c>
      <c r="J724">
        <v>1</v>
      </c>
      <c r="K724" t="s">
        <v>300</v>
      </c>
      <c r="L724" t="s">
        <v>258</v>
      </c>
      <c r="M724" t="s">
        <v>621</v>
      </c>
      <c r="N724" t="s">
        <v>258</v>
      </c>
      <c r="O724" t="s">
        <v>2576</v>
      </c>
      <c r="P724" t="s">
        <v>303</v>
      </c>
      <c r="Q724" t="s">
        <v>303</v>
      </c>
      <c r="R724">
        <v>3</v>
      </c>
      <c r="S724">
        <v>20</v>
      </c>
      <c r="T724">
        <v>6</v>
      </c>
      <c r="V724" s="111" t="s">
        <v>304</v>
      </c>
    </row>
    <row r="725" spans="1:22" x14ac:dyDescent="0.3">
      <c r="A725" s="17">
        <v>3543</v>
      </c>
      <c r="B725">
        <v>248</v>
      </c>
      <c r="C725" t="s">
        <v>104</v>
      </c>
      <c r="D725">
        <v>3</v>
      </c>
      <c r="E725" t="s">
        <v>34</v>
      </c>
      <c r="G725" t="s">
        <v>10</v>
      </c>
      <c r="I725" t="s">
        <v>258</v>
      </c>
      <c r="J725">
        <v>1</v>
      </c>
      <c r="K725" t="s">
        <v>300</v>
      </c>
      <c r="L725" t="s">
        <v>258</v>
      </c>
      <c r="M725" t="s">
        <v>324</v>
      </c>
      <c r="N725" t="s">
        <v>258</v>
      </c>
      <c r="O725" t="s">
        <v>2577</v>
      </c>
      <c r="P725" t="s">
        <v>303</v>
      </c>
      <c r="Q725" t="s">
        <v>303</v>
      </c>
      <c r="R725">
        <v>3</v>
      </c>
      <c r="S725">
        <v>184</v>
      </c>
      <c r="T725">
        <v>11</v>
      </c>
      <c r="V725" s="111" t="s">
        <v>304</v>
      </c>
    </row>
    <row r="726" spans="1:22" x14ac:dyDescent="0.3">
      <c r="A726" s="17">
        <v>3545</v>
      </c>
      <c r="B726">
        <v>191</v>
      </c>
      <c r="C726" t="s">
        <v>110</v>
      </c>
      <c r="D726">
        <v>42</v>
      </c>
      <c r="E726" t="s">
        <v>26</v>
      </c>
      <c r="G726" t="s">
        <v>10</v>
      </c>
      <c r="I726" t="s">
        <v>258</v>
      </c>
      <c r="J726">
        <v>1</v>
      </c>
      <c r="K726" t="s">
        <v>300</v>
      </c>
      <c r="L726" t="s">
        <v>258</v>
      </c>
      <c r="M726" t="s">
        <v>575</v>
      </c>
      <c r="N726" t="s">
        <v>258</v>
      </c>
      <c r="O726" t="s">
        <v>2578</v>
      </c>
      <c r="P726" t="s">
        <v>303</v>
      </c>
      <c r="Q726" t="s">
        <v>303</v>
      </c>
      <c r="R726">
        <v>3</v>
      </c>
      <c r="S726">
        <v>18</v>
      </c>
      <c r="T726">
        <v>6</v>
      </c>
      <c r="V726" s="111" t="s">
        <v>304</v>
      </c>
    </row>
    <row r="727" spans="1:22" x14ac:dyDescent="0.3">
      <c r="A727" s="17">
        <v>3562</v>
      </c>
      <c r="B727">
        <v>251</v>
      </c>
      <c r="C727" t="s">
        <v>157</v>
      </c>
      <c r="D727">
        <v>15</v>
      </c>
      <c r="E727" t="s">
        <v>49</v>
      </c>
      <c r="G727" t="s">
        <v>10</v>
      </c>
      <c r="I727" t="s">
        <v>258</v>
      </c>
      <c r="J727">
        <v>1</v>
      </c>
      <c r="K727" t="s">
        <v>300</v>
      </c>
      <c r="L727" t="s">
        <v>258</v>
      </c>
      <c r="M727" t="s">
        <v>909</v>
      </c>
      <c r="N727" t="s">
        <v>258</v>
      </c>
      <c r="O727" t="s">
        <v>2579</v>
      </c>
      <c r="P727" t="s">
        <v>303</v>
      </c>
      <c r="Q727" t="s">
        <v>303</v>
      </c>
      <c r="R727">
        <v>3</v>
      </c>
      <c r="S727">
        <v>64</v>
      </c>
      <c r="T727">
        <v>19</v>
      </c>
      <c r="V727" s="111" t="s">
        <v>304</v>
      </c>
    </row>
    <row r="728" spans="1:22" x14ac:dyDescent="0.3">
      <c r="A728" s="17">
        <v>3564</v>
      </c>
      <c r="B728">
        <v>162</v>
      </c>
      <c r="C728" t="s">
        <v>147</v>
      </c>
      <c r="D728">
        <v>42</v>
      </c>
      <c r="E728" t="s">
        <v>26</v>
      </c>
      <c r="G728" t="s">
        <v>10</v>
      </c>
      <c r="I728" t="s">
        <v>258</v>
      </c>
      <c r="J728">
        <v>1</v>
      </c>
      <c r="K728" t="s">
        <v>300</v>
      </c>
      <c r="L728" t="s">
        <v>258</v>
      </c>
      <c r="M728" t="s">
        <v>400</v>
      </c>
      <c r="N728" t="s">
        <v>258</v>
      </c>
      <c r="O728" t="s">
        <v>2580</v>
      </c>
      <c r="P728" t="s">
        <v>303</v>
      </c>
      <c r="Q728" t="s">
        <v>303</v>
      </c>
      <c r="R728">
        <v>3</v>
      </c>
      <c r="S728">
        <v>1</v>
      </c>
      <c r="T728">
        <v>6</v>
      </c>
      <c r="V728" s="111" t="s">
        <v>304</v>
      </c>
    </row>
    <row r="729" spans="1:22" x14ac:dyDescent="0.3">
      <c r="A729" s="17">
        <v>3566</v>
      </c>
      <c r="B729">
        <v>577</v>
      </c>
      <c r="C729" t="s">
        <v>121</v>
      </c>
      <c r="D729">
        <v>42</v>
      </c>
      <c r="E729" t="s">
        <v>26</v>
      </c>
      <c r="G729" t="s">
        <v>10</v>
      </c>
      <c r="I729" t="s">
        <v>258</v>
      </c>
      <c r="J729">
        <v>1</v>
      </c>
      <c r="K729" t="s">
        <v>300</v>
      </c>
      <c r="L729" t="s">
        <v>258</v>
      </c>
      <c r="M729" t="s">
        <v>930</v>
      </c>
      <c r="N729" t="s">
        <v>258</v>
      </c>
      <c r="O729" t="s">
        <v>2581</v>
      </c>
      <c r="P729" t="s">
        <v>303</v>
      </c>
      <c r="Q729" t="s">
        <v>303</v>
      </c>
      <c r="R729">
        <v>3</v>
      </c>
      <c r="S729">
        <v>175</v>
      </c>
      <c r="T729">
        <v>6</v>
      </c>
      <c r="V729" s="111" t="s">
        <v>304</v>
      </c>
    </row>
    <row r="730" spans="1:22" x14ac:dyDescent="0.3">
      <c r="A730" s="17">
        <v>3590</v>
      </c>
      <c r="B730">
        <v>255</v>
      </c>
      <c r="C730" t="s">
        <v>609</v>
      </c>
      <c r="D730">
        <v>15</v>
      </c>
      <c r="E730" t="s">
        <v>49</v>
      </c>
      <c r="G730" t="s">
        <v>10</v>
      </c>
      <c r="I730" t="s">
        <v>258</v>
      </c>
      <c r="J730">
        <v>1</v>
      </c>
      <c r="K730" t="s">
        <v>300</v>
      </c>
      <c r="L730" t="s">
        <v>258</v>
      </c>
      <c r="M730" t="s">
        <v>610</v>
      </c>
      <c r="N730" t="s">
        <v>258</v>
      </c>
      <c r="O730" t="s">
        <v>2582</v>
      </c>
      <c r="P730" t="s">
        <v>303</v>
      </c>
      <c r="Q730" t="s">
        <v>303</v>
      </c>
      <c r="R730">
        <v>3</v>
      </c>
      <c r="S730">
        <v>62</v>
      </c>
      <c r="T730">
        <v>19</v>
      </c>
      <c r="V730" s="111" t="s">
        <v>304</v>
      </c>
    </row>
    <row r="731" spans="1:22" x14ac:dyDescent="0.3">
      <c r="A731" s="17">
        <v>3583</v>
      </c>
      <c r="B731">
        <v>175</v>
      </c>
      <c r="C731" t="s">
        <v>116</v>
      </c>
      <c r="D731">
        <v>18</v>
      </c>
      <c r="E731" t="s">
        <v>53</v>
      </c>
      <c r="G731" t="s">
        <v>10</v>
      </c>
      <c r="I731" t="s">
        <v>258</v>
      </c>
      <c r="J731">
        <v>1</v>
      </c>
      <c r="K731" t="s">
        <v>300</v>
      </c>
      <c r="L731" t="s">
        <v>258</v>
      </c>
      <c r="M731" t="s">
        <v>535</v>
      </c>
      <c r="N731" t="s">
        <v>258</v>
      </c>
      <c r="O731" t="s">
        <v>2583</v>
      </c>
      <c r="P731" t="s">
        <v>303</v>
      </c>
      <c r="Q731" t="s">
        <v>303</v>
      </c>
      <c r="R731">
        <v>3</v>
      </c>
      <c r="S731">
        <v>4</v>
      </c>
      <c r="T731">
        <v>21</v>
      </c>
      <c r="V731" s="111" t="s">
        <v>304</v>
      </c>
    </row>
    <row r="732" spans="1:22" x14ac:dyDescent="0.3">
      <c r="A732" s="17">
        <v>3604</v>
      </c>
      <c r="B732">
        <v>259</v>
      </c>
      <c r="C732" t="s">
        <v>124</v>
      </c>
      <c r="D732">
        <v>45</v>
      </c>
      <c r="E732" t="s">
        <v>28</v>
      </c>
      <c r="G732" t="s">
        <v>10</v>
      </c>
      <c r="I732" t="s">
        <v>258</v>
      </c>
      <c r="J732">
        <v>1</v>
      </c>
      <c r="K732" t="s">
        <v>300</v>
      </c>
      <c r="L732" t="s">
        <v>258</v>
      </c>
      <c r="M732" t="s">
        <v>430</v>
      </c>
      <c r="N732" t="s">
        <v>258</v>
      </c>
      <c r="O732" t="s">
        <v>2584</v>
      </c>
      <c r="P732" t="s">
        <v>303</v>
      </c>
      <c r="Q732" t="s">
        <v>303</v>
      </c>
      <c r="R732">
        <v>3</v>
      </c>
      <c r="S732">
        <v>70</v>
      </c>
      <c r="T732">
        <v>9</v>
      </c>
      <c r="V732" s="111" t="s">
        <v>304</v>
      </c>
    </row>
    <row r="733" spans="1:22" x14ac:dyDescent="0.3">
      <c r="A733" s="17">
        <v>3580</v>
      </c>
      <c r="B733">
        <v>248</v>
      </c>
      <c r="C733" t="s">
        <v>104</v>
      </c>
      <c r="D733">
        <v>14</v>
      </c>
      <c r="E733" t="s">
        <v>43</v>
      </c>
      <c r="G733" t="s">
        <v>10</v>
      </c>
      <c r="I733" t="s">
        <v>258</v>
      </c>
      <c r="J733">
        <v>1</v>
      </c>
      <c r="K733" t="s">
        <v>300</v>
      </c>
      <c r="L733" t="s">
        <v>258</v>
      </c>
      <c r="M733" t="s">
        <v>377</v>
      </c>
      <c r="N733" t="s">
        <v>258</v>
      </c>
      <c r="O733" t="s">
        <v>2585</v>
      </c>
      <c r="P733" t="s">
        <v>303</v>
      </c>
      <c r="Q733" t="s">
        <v>303</v>
      </c>
      <c r="R733">
        <v>3</v>
      </c>
      <c r="S733">
        <v>184</v>
      </c>
      <c r="T733">
        <v>64</v>
      </c>
      <c r="V733" s="111" t="s">
        <v>304</v>
      </c>
    </row>
    <row r="734" spans="1:22" x14ac:dyDescent="0.3">
      <c r="A734" s="17">
        <v>3348</v>
      </c>
      <c r="B734">
        <v>248</v>
      </c>
      <c r="C734" t="s">
        <v>104</v>
      </c>
      <c r="D734">
        <v>3</v>
      </c>
      <c r="E734" t="s">
        <v>34</v>
      </c>
      <c r="G734" t="s">
        <v>10</v>
      </c>
      <c r="I734" t="s">
        <v>258</v>
      </c>
      <c r="J734">
        <v>1</v>
      </c>
      <c r="K734" t="s">
        <v>300</v>
      </c>
      <c r="L734" t="s">
        <v>258</v>
      </c>
      <c r="M734" t="s">
        <v>324</v>
      </c>
      <c r="N734" t="s">
        <v>258</v>
      </c>
      <c r="O734" t="s">
        <v>2586</v>
      </c>
      <c r="P734" t="s">
        <v>303</v>
      </c>
      <c r="Q734" t="s">
        <v>303</v>
      </c>
      <c r="R734">
        <v>3</v>
      </c>
      <c r="S734">
        <v>184</v>
      </c>
      <c r="T734">
        <v>11</v>
      </c>
      <c r="V734" s="111" t="s">
        <v>304</v>
      </c>
    </row>
    <row r="735" spans="1:22" x14ac:dyDescent="0.3">
      <c r="A735" s="17">
        <v>3459</v>
      </c>
      <c r="B735">
        <v>175</v>
      </c>
      <c r="C735" t="s">
        <v>116</v>
      </c>
      <c r="D735">
        <v>18</v>
      </c>
      <c r="E735" t="s">
        <v>53</v>
      </c>
      <c r="G735" t="s">
        <v>10</v>
      </c>
      <c r="I735" t="s">
        <v>258</v>
      </c>
      <c r="J735">
        <v>1</v>
      </c>
      <c r="K735" t="s">
        <v>300</v>
      </c>
      <c r="L735" t="s">
        <v>258</v>
      </c>
      <c r="M735" t="s">
        <v>535</v>
      </c>
      <c r="N735" t="s">
        <v>258</v>
      </c>
      <c r="O735" t="s">
        <v>2587</v>
      </c>
      <c r="P735" t="s">
        <v>303</v>
      </c>
      <c r="Q735" t="s">
        <v>303</v>
      </c>
      <c r="R735">
        <v>3</v>
      </c>
      <c r="S735">
        <v>4</v>
      </c>
      <c r="T735">
        <v>21</v>
      </c>
      <c r="V735" s="111" t="s">
        <v>304</v>
      </c>
    </row>
    <row r="736" spans="1:22" x14ac:dyDescent="0.3">
      <c r="A736" s="17">
        <v>3593</v>
      </c>
      <c r="B736">
        <v>200</v>
      </c>
      <c r="C736" t="s">
        <v>106</v>
      </c>
      <c r="D736">
        <v>5</v>
      </c>
      <c r="E736" t="s">
        <v>35</v>
      </c>
      <c r="G736" t="s">
        <v>10</v>
      </c>
      <c r="I736" t="s">
        <v>258</v>
      </c>
      <c r="J736">
        <v>1</v>
      </c>
      <c r="K736" t="s">
        <v>300</v>
      </c>
      <c r="L736" t="s">
        <v>258</v>
      </c>
      <c r="M736" t="s">
        <v>533</v>
      </c>
      <c r="N736" t="s">
        <v>258</v>
      </c>
      <c r="O736" t="s">
        <v>2588</v>
      </c>
      <c r="P736" t="s">
        <v>303</v>
      </c>
      <c r="Q736" t="s">
        <v>303</v>
      </c>
      <c r="R736">
        <v>3</v>
      </c>
      <c r="S736">
        <v>24</v>
      </c>
      <c r="T736">
        <v>13</v>
      </c>
      <c r="V736" s="111" t="s">
        <v>304</v>
      </c>
    </row>
    <row r="737" spans="1:22" x14ac:dyDescent="0.3">
      <c r="A737" s="17">
        <v>3603</v>
      </c>
      <c r="B737">
        <v>223</v>
      </c>
      <c r="C737" t="s">
        <v>107</v>
      </c>
      <c r="D737">
        <v>2</v>
      </c>
      <c r="E737" t="s">
        <v>29</v>
      </c>
      <c r="G737" t="s">
        <v>10</v>
      </c>
      <c r="I737" t="s">
        <v>258</v>
      </c>
      <c r="J737">
        <v>1</v>
      </c>
      <c r="K737" t="s">
        <v>300</v>
      </c>
      <c r="L737" t="s">
        <v>258</v>
      </c>
      <c r="M737" t="s">
        <v>320</v>
      </c>
      <c r="N737" t="s">
        <v>258</v>
      </c>
      <c r="O737" t="s">
        <v>2589</v>
      </c>
      <c r="P737" t="s">
        <v>303</v>
      </c>
      <c r="Q737" t="s">
        <v>303</v>
      </c>
      <c r="R737">
        <v>3</v>
      </c>
      <c r="S737">
        <v>78</v>
      </c>
      <c r="T737">
        <v>10</v>
      </c>
      <c r="V737" s="111" t="s">
        <v>304</v>
      </c>
    </row>
    <row r="738" spans="1:22" x14ac:dyDescent="0.3">
      <c r="A738" s="17">
        <v>3611</v>
      </c>
      <c r="B738">
        <v>175</v>
      </c>
      <c r="C738" t="s">
        <v>116</v>
      </c>
      <c r="D738">
        <v>18</v>
      </c>
      <c r="E738" t="s">
        <v>53</v>
      </c>
      <c r="G738" t="s">
        <v>10</v>
      </c>
      <c r="I738" t="s">
        <v>258</v>
      </c>
      <c r="J738">
        <v>1</v>
      </c>
      <c r="K738" t="s">
        <v>300</v>
      </c>
      <c r="L738" t="s">
        <v>258</v>
      </c>
      <c r="M738" t="s">
        <v>535</v>
      </c>
      <c r="N738" t="s">
        <v>258</v>
      </c>
      <c r="O738" t="s">
        <v>2590</v>
      </c>
      <c r="P738" t="s">
        <v>303</v>
      </c>
      <c r="Q738" t="s">
        <v>303</v>
      </c>
      <c r="R738">
        <v>3</v>
      </c>
      <c r="S738">
        <v>4</v>
      </c>
      <c r="T738">
        <v>21</v>
      </c>
      <c r="V738" s="111" t="s">
        <v>304</v>
      </c>
    </row>
    <row r="739" spans="1:22" x14ac:dyDescent="0.3">
      <c r="A739" s="17">
        <v>3621</v>
      </c>
      <c r="B739">
        <v>211</v>
      </c>
      <c r="C739" t="s">
        <v>125</v>
      </c>
      <c r="D739">
        <v>5</v>
      </c>
      <c r="E739" t="s">
        <v>35</v>
      </c>
      <c r="G739" t="s">
        <v>10</v>
      </c>
      <c r="I739" t="s">
        <v>258</v>
      </c>
      <c r="J739">
        <v>1</v>
      </c>
      <c r="K739" t="s">
        <v>300</v>
      </c>
      <c r="L739" t="s">
        <v>258</v>
      </c>
      <c r="M739" t="s">
        <v>693</v>
      </c>
      <c r="N739" t="s">
        <v>258</v>
      </c>
      <c r="O739" t="s">
        <v>2591</v>
      </c>
      <c r="P739" t="s">
        <v>303</v>
      </c>
      <c r="Q739" t="s">
        <v>303</v>
      </c>
      <c r="R739">
        <v>3</v>
      </c>
      <c r="S739">
        <v>178</v>
      </c>
      <c r="T739">
        <v>13</v>
      </c>
      <c r="V739" s="111" t="s">
        <v>304</v>
      </c>
    </row>
    <row r="740" spans="1:22" x14ac:dyDescent="0.3">
      <c r="A740" s="17">
        <v>3608</v>
      </c>
      <c r="B740">
        <v>248</v>
      </c>
      <c r="C740" t="s">
        <v>104</v>
      </c>
      <c r="D740">
        <v>3</v>
      </c>
      <c r="E740" t="s">
        <v>34</v>
      </c>
      <c r="G740" t="s">
        <v>10</v>
      </c>
      <c r="I740" t="s">
        <v>258</v>
      </c>
      <c r="J740">
        <v>1</v>
      </c>
      <c r="K740" t="s">
        <v>300</v>
      </c>
      <c r="L740" t="s">
        <v>258</v>
      </c>
      <c r="M740" t="s">
        <v>324</v>
      </c>
      <c r="N740" t="s">
        <v>258</v>
      </c>
      <c r="O740" t="s">
        <v>2592</v>
      </c>
      <c r="P740" t="s">
        <v>303</v>
      </c>
      <c r="Q740" t="s">
        <v>303</v>
      </c>
      <c r="R740">
        <v>3</v>
      </c>
      <c r="S740">
        <v>184</v>
      </c>
      <c r="T740">
        <v>11</v>
      </c>
      <c r="V740" s="111" t="s">
        <v>304</v>
      </c>
    </row>
    <row r="741" spans="1:22" x14ac:dyDescent="0.3">
      <c r="A741" s="17">
        <v>3626</v>
      </c>
      <c r="B741">
        <v>259</v>
      </c>
      <c r="C741" t="s">
        <v>124</v>
      </c>
      <c r="D741">
        <v>45</v>
      </c>
      <c r="E741" t="s">
        <v>28</v>
      </c>
      <c r="G741" t="s">
        <v>10</v>
      </c>
      <c r="I741" t="s">
        <v>258</v>
      </c>
      <c r="J741">
        <v>1</v>
      </c>
      <c r="K741" t="s">
        <v>300</v>
      </c>
      <c r="L741" t="s">
        <v>258</v>
      </c>
      <c r="M741" t="s">
        <v>430</v>
      </c>
      <c r="N741" t="s">
        <v>258</v>
      </c>
      <c r="O741" t="s">
        <v>2593</v>
      </c>
      <c r="P741" t="s">
        <v>303</v>
      </c>
      <c r="Q741" t="s">
        <v>303</v>
      </c>
      <c r="R741">
        <v>3</v>
      </c>
      <c r="S741">
        <v>70</v>
      </c>
      <c r="T741">
        <v>9</v>
      </c>
      <c r="V741" s="111" t="s">
        <v>304</v>
      </c>
    </row>
    <row r="742" spans="1:22" x14ac:dyDescent="0.3">
      <c r="A742" s="17">
        <v>3597</v>
      </c>
      <c r="B742">
        <v>162</v>
      </c>
      <c r="C742" t="s">
        <v>147</v>
      </c>
      <c r="D742">
        <v>42</v>
      </c>
      <c r="E742" t="s">
        <v>26</v>
      </c>
      <c r="G742" t="s">
        <v>10</v>
      </c>
      <c r="I742" t="s">
        <v>258</v>
      </c>
      <c r="J742">
        <v>1</v>
      </c>
      <c r="K742" t="s">
        <v>300</v>
      </c>
      <c r="L742" t="s">
        <v>258</v>
      </c>
      <c r="M742" t="s">
        <v>400</v>
      </c>
      <c r="N742" t="s">
        <v>258</v>
      </c>
      <c r="O742" t="s">
        <v>2594</v>
      </c>
      <c r="P742" t="s">
        <v>303</v>
      </c>
      <c r="Q742" t="s">
        <v>303</v>
      </c>
      <c r="R742">
        <v>3</v>
      </c>
      <c r="S742">
        <v>1</v>
      </c>
      <c r="T742">
        <v>6</v>
      </c>
      <c r="V742" s="111" t="s">
        <v>304</v>
      </c>
    </row>
    <row r="743" spans="1:22" x14ac:dyDescent="0.3">
      <c r="A743" s="17">
        <v>3599</v>
      </c>
      <c r="B743">
        <v>162</v>
      </c>
      <c r="C743" t="s">
        <v>147</v>
      </c>
      <c r="D743">
        <v>42</v>
      </c>
      <c r="E743" t="s">
        <v>26</v>
      </c>
      <c r="G743" t="s">
        <v>10</v>
      </c>
      <c r="I743" t="s">
        <v>258</v>
      </c>
      <c r="J743">
        <v>1</v>
      </c>
      <c r="K743" t="s">
        <v>300</v>
      </c>
      <c r="L743" t="s">
        <v>258</v>
      </c>
      <c r="M743" t="s">
        <v>400</v>
      </c>
      <c r="N743" t="s">
        <v>258</v>
      </c>
      <c r="O743" t="s">
        <v>2595</v>
      </c>
      <c r="P743" t="s">
        <v>303</v>
      </c>
      <c r="Q743" t="s">
        <v>303</v>
      </c>
      <c r="R743">
        <v>3</v>
      </c>
      <c r="S743">
        <v>1</v>
      </c>
      <c r="T743">
        <v>6</v>
      </c>
      <c r="V743" s="111" t="s">
        <v>304</v>
      </c>
    </row>
    <row r="744" spans="1:22" x14ac:dyDescent="0.3">
      <c r="A744" s="17">
        <v>3637</v>
      </c>
      <c r="B744">
        <v>165</v>
      </c>
      <c r="C744" t="s">
        <v>926</v>
      </c>
      <c r="D744">
        <v>45</v>
      </c>
      <c r="E744" t="s">
        <v>28</v>
      </c>
      <c r="G744" t="s">
        <v>10</v>
      </c>
      <c r="I744" t="s">
        <v>258</v>
      </c>
      <c r="J744">
        <v>1</v>
      </c>
      <c r="K744" t="s">
        <v>300</v>
      </c>
      <c r="L744" t="s">
        <v>258</v>
      </c>
      <c r="M744" t="s">
        <v>927</v>
      </c>
      <c r="N744" t="s">
        <v>258</v>
      </c>
      <c r="O744" t="s">
        <v>2596</v>
      </c>
      <c r="P744" t="s">
        <v>303</v>
      </c>
      <c r="Q744" t="s">
        <v>303</v>
      </c>
      <c r="R744">
        <v>3</v>
      </c>
      <c r="S744">
        <v>86</v>
      </c>
      <c r="T744">
        <v>9</v>
      </c>
      <c r="V744" s="111" t="s">
        <v>304</v>
      </c>
    </row>
    <row r="745" spans="1:22" x14ac:dyDescent="0.3">
      <c r="A745" s="17">
        <v>3637</v>
      </c>
      <c r="B745">
        <v>165</v>
      </c>
      <c r="C745" t="s">
        <v>926</v>
      </c>
      <c r="D745">
        <v>45</v>
      </c>
      <c r="E745" t="s">
        <v>28</v>
      </c>
      <c r="G745" t="s">
        <v>10</v>
      </c>
      <c r="I745" t="s">
        <v>258</v>
      </c>
      <c r="J745">
        <v>1</v>
      </c>
      <c r="K745" t="s">
        <v>300</v>
      </c>
      <c r="L745" t="s">
        <v>258</v>
      </c>
      <c r="M745" t="s">
        <v>927</v>
      </c>
      <c r="N745" t="s">
        <v>258</v>
      </c>
      <c r="O745" t="s">
        <v>2596</v>
      </c>
      <c r="P745" t="s">
        <v>303</v>
      </c>
      <c r="Q745" t="s">
        <v>303</v>
      </c>
      <c r="R745">
        <v>3</v>
      </c>
      <c r="S745">
        <v>86</v>
      </c>
      <c r="T745">
        <v>9</v>
      </c>
      <c r="V745" s="111" t="s">
        <v>304</v>
      </c>
    </row>
    <row r="746" spans="1:22" x14ac:dyDescent="0.3">
      <c r="A746" s="17">
        <v>3641</v>
      </c>
      <c r="B746">
        <v>551</v>
      </c>
      <c r="C746" t="s">
        <v>916</v>
      </c>
      <c r="D746">
        <v>3</v>
      </c>
      <c r="E746" t="s">
        <v>34</v>
      </c>
      <c r="G746" t="s">
        <v>10</v>
      </c>
      <c r="I746" t="s">
        <v>258</v>
      </c>
      <c r="J746">
        <v>1</v>
      </c>
      <c r="K746" t="s">
        <v>300</v>
      </c>
      <c r="L746" t="s">
        <v>258</v>
      </c>
      <c r="M746" t="s">
        <v>917</v>
      </c>
      <c r="N746" t="s">
        <v>258</v>
      </c>
      <c r="O746" t="s">
        <v>2597</v>
      </c>
      <c r="P746" t="s">
        <v>303</v>
      </c>
      <c r="Q746" t="s">
        <v>303</v>
      </c>
      <c r="R746">
        <v>3</v>
      </c>
      <c r="S746">
        <v>146</v>
      </c>
      <c r="T746">
        <v>11</v>
      </c>
      <c r="V746" s="111" t="s">
        <v>304</v>
      </c>
    </row>
    <row r="747" spans="1:22" x14ac:dyDescent="0.3">
      <c r="A747" s="17">
        <v>3648</v>
      </c>
      <c r="B747">
        <v>239</v>
      </c>
      <c r="C747" t="s">
        <v>605</v>
      </c>
      <c r="D747">
        <v>17</v>
      </c>
      <c r="E747" t="s">
        <v>51</v>
      </c>
      <c r="G747" t="s">
        <v>10</v>
      </c>
      <c r="I747" t="s">
        <v>258</v>
      </c>
      <c r="J747">
        <v>1</v>
      </c>
      <c r="K747" t="s">
        <v>300</v>
      </c>
      <c r="L747" t="s">
        <v>258</v>
      </c>
      <c r="M747" t="s">
        <v>898</v>
      </c>
      <c r="N747" t="s">
        <v>258</v>
      </c>
      <c r="O747" t="s">
        <v>2598</v>
      </c>
      <c r="P747" t="s">
        <v>303</v>
      </c>
      <c r="Q747" t="s">
        <v>303</v>
      </c>
      <c r="R747">
        <v>3</v>
      </c>
      <c r="S747">
        <v>154</v>
      </c>
      <c r="T747">
        <v>51</v>
      </c>
      <c r="V747" s="111" t="s">
        <v>304</v>
      </c>
    </row>
    <row r="748" spans="1:22" x14ac:dyDescent="0.3">
      <c r="A748" s="17">
        <v>3655</v>
      </c>
      <c r="B748">
        <v>257</v>
      </c>
      <c r="C748" t="s">
        <v>530</v>
      </c>
      <c r="D748">
        <v>18</v>
      </c>
      <c r="E748" t="s">
        <v>53</v>
      </c>
      <c r="G748" t="s">
        <v>10</v>
      </c>
      <c r="I748" t="s">
        <v>258</v>
      </c>
      <c r="J748">
        <v>1</v>
      </c>
      <c r="K748" t="s">
        <v>300</v>
      </c>
      <c r="L748" t="s">
        <v>258</v>
      </c>
      <c r="M748" t="s">
        <v>531</v>
      </c>
      <c r="N748" t="s">
        <v>258</v>
      </c>
      <c r="O748" t="s">
        <v>2599</v>
      </c>
      <c r="P748" t="s">
        <v>303</v>
      </c>
      <c r="Q748" t="s">
        <v>303</v>
      </c>
      <c r="R748">
        <v>3</v>
      </c>
      <c r="S748">
        <v>72</v>
      </c>
      <c r="T748">
        <v>21</v>
      </c>
      <c r="V748" s="111" t="s">
        <v>304</v>
      </c>
    </row>
    <row r="749" spans="1:22" x14ac:dyDescent="0.3">
      <c r="A749" s="17">
        <v>3662</v>
      </c>
      <c r="B749">
        <v>216</v>
      </c>
      <c r="C749" t="s">
        <v>126</v>
      </c>
      <c r="D749">
        <v>2</v>
      </c>
      <c r="E749" t="s">
        <v>29</v>
      </c>
      <c r="G749" t="s">
        <v>10</v>
      </c>
      <c r="I749" t="s">
        <v>258</v>
      </c>
      <c r="J749">
        <v>1</v>
      </c>
      <c r="K749" t="s">
        <v>300</v>
      </c>
      <c r="L749" t="s">
        <v>258</v>
      </c>
      <c r="M749" t="s">
        <v>340</v>
      </c>
      <c r="N749" t="s">
        <v>258</v>
      </c>
      <c r="O749" t="s">
        <v>2600</v>
      </c>
      <c r="P749" t="s">
        <v>303</v>
      </c>
      <c r="Q749" t="s">
        <v>303</v>
      </c>
      <c r="R749">
        <v>3</v>
      </c>
      <c r="S749">
        <v>75</v>
      </c>
      <c r="T749">
        <v>10</v>
      </c>
      <c r="V749" s="111" t="s">
        <v>304</v>
      </c>
    </row>
    <row r="750" spans="1:22" x14ac:dyDescent="0.3">
      <c r="A750" s="17">
        <v>3630</v>
      </c>
      <c r="B750">
        <v>325</v>
      </c>
      <c r="C750" t="s">
        <v>902</v>
      </c>
      <c r="D750">
        <v>18</v>
      </c>
      <c r="E750" t="s">
        <v>53</v>
      </c>
      <c r="G750" t="s">
        <v>10</v>
      </c>
      <c r="I750" t="s">
        <v>258</v>
      </c>
      <c r="J750">
        <v>1</v>
      </c>
      <c r="K750" t="s">
        <v>300</v>
      </c>
      <c r="L750" t="s">
        <v>258</v>
      </c>
      <c r="M750" t="s">
        <v>903</v>
      </c>
      <c r="N750" t="s">
        <v>258</v>
      </c>
      <c r="O750" t="s">
        <v>2601</v>
      </c>
      <c r="P750" t="s">
        <v>303</v>
      </c>
      <c r="Q750" t="s">
        <v>303</v>
      </c>
      <c r="R750">
        <v>3</v>
      </c>
      <c r="S750">
        <v>141</v>
      </c>
      <c r="T750">
        <v>21</v>
      </c>
      <c r="V750" s="111" t="s">
        <v>304</v>
      </c>
    </row>
    <row r="751" spans="1:22" x14ac:dyDescent="0.3">
      <c r="A751" s="17">
        <v>3638</v>
      </c>
      <c r="B751">
        <v>217</v>
      </c>
      <c r="C751" t="s">
        <v>132</v>
      </c>
      <c r="D751">
        <v>2</v>
      </c>
      <c r="E751" t="s">
        <v>29</v>
      </c>
      <c r="G751" t="s">
        <v>10</v>
      </c>
      <c r="I751" t="s">
        <v>258</v>
      </c>
      <c r="J751">
        <v>1</v>
      </c>
      <c r="K751" t="s">
        <v>300</v>
      </c>
      <c r="L751" t="s">
        <v>258</v>
      </c>
      <c r="M751" t="s">
        <v>360</v>
      </c>
      <c r="N751" t="s">
        <v>258</v>
      </c>
      <c r="O751" t="s">
        <v>2602</v>
      </c>
      <c r="P751" t="s">
        <v>303</v>
      </c>
      <c r="Q751" t="s">
        <v>303</v>
      </c>
      <c r="R751">
        <v>3</v>
      </c>
      <c r="S751">
        <v>76</v>
      </c>
      <c r="T751">
        <v>10</v>
      </c>
      <c r="V751" s="111" t="s">
        <v>304</v>
      </c>
    </row>
    <row r="752" spans="1:22" x14ac:dyDescent="0.3">
      <c r="A752" s="17">
        <v>3658</v>
      </c>
      <c r="B752">
        <v>191</v>
      </c>
      <c r="C752" t="s">
        <v>110</v>
      </c>
      <c r="D752">
        <v>42</v>
      </c>
      <c r="E752" t="s">
        <v>26</v>
      </c>
      <c r="G752" t="s">
        <v>10</v>
      </c>
      <c r="I752" t="s">
        <v>258</v>
      </c>
      <c r="J752">
        <v>1</v>
      </c>
      <c r="K752" t="s">
        <v>300</v>
      </c>
      <c r="L752" t="s">
        <v>258</v>
      </c>
      <c r="M752" t="s">
        <v>575</v>
      </c>
      <c r="N752" t="s">
        <v>258</v>
      </c>
      <c r="O752" t="s">
        <v>2603</v>
      </c>
      <c r="P752" t="s">
        <v>303</v>
      </c>
      <c r="Q752" t="s">
        <v>303</v>
      </c>
      <c r="R752">
        <v>3</v>
      </c>
      <c r="S752">
        <v>18</v>
      </c>
      <c r="T752">
        <v>6</v>
      </c>
      <c r="V752" s="111" t="s">
        <v>304</v>
      </c>
    </row>
    <row r="753" spans="1:22" x14ac:dyDescent="0.3">
      <c r="A753" s="17">
        <v>3819</v>
      </c>
      <c r="B753">
        <v>207</v>
      </c>
      <c r="C753" t="s">
        <v>183</v>
      </c>
      <c r="D753">
        <v>5</v>
      </c>
      <c r="E753" t="s">
        <v>35</v>
      </c>
      <c r="G753" t="s">
        <v>10</v>
      </c>
      <c r="I753" t="s">
        <v>258</v>
      </c>
      <c r="J753">
        <v>1</v>
      </c>
      <c r="K753" t="s">
        <v>300</v>
      </c>
      <c r="L753" t="s">
        <v>258</v>
      </c>
      <c r="M753" t="s">
        <v>491</v>
      </c>
      <c r="N753" t="s">
        <v>258</v>
      </c>
      <c r="O753" t="s">
        <v>2604</v>
      </c>
      <c r="P753" t="s">
        <v>303</v>
      </c>
      <c r="Q753" t="s">
        <v>303</v>
      </c>
      <c r="R753">
        <v>3</v>
      </c>
      <c r="S753">
        <v>32</v>
      </c>
      <c r="T753">
        <v>13</v>
      </c>
      <c r="V753" s="111" t="s">
        <v>304</v>
      </c>
    </row>
    <row r="754" spans="1:22" x14ac:dyDescent="0.3">
      <c r="A754" s="17">
        <v>3701</v>
      </c>
      <c r="B754">
        <v>193</v>
      </c>
      <c r="C754" t="s">
        <v>123</v>
      </c>
      <c r="D754">
        <v>42</v>
      </c>
      <c r="E754" t="s">
        <v>26</v>
      </c>
      <c r="G754" t="s">
        <v>10</v>
      </c>
      <c r="I754" t="s">
        <v>258</v>
      </c>
      <c r="J754">
        <v>1</v>
      </c>
      <c r="K754" t="s">
        <v>300</v>
      </c>
      <c r="L754" t="s">
        <v>258</v>
      </c>
      <c r="M754" t="s">
        <v>621</v>
      </c>
      <c r="N754" t="s">
        <v>258</v>
      </c>
      <c r="O754" t="s">
        <v>2605</v>
      </c>
      <c r="P754" t="s">
        <v>303</v>
      </c>
      <c r="Q754" t="s">
        <v>303</v>
      </c>
      <c r="R754">
        <v>3</v>
      </c>
      <c r="S754">
        <v>20</v>
      </c>
      <c r="T754">
        <v>6</v>
      </c>
      <c r="V754" s="111" t="s">
        <v>304</v>
      </c>
    </row>
    <row r="755" spans="1:22" x14ac:dyDescent="0.3">
      <c r="A755" s="17">
        <v>3820</v>
      </c>
      <c r="B755">
        <v>200</v>
      </c>
      <c r="C755" t="s">
        <v>106</v>
      </c>
      <c r="D755">
        <v>5</v>
      </c>
      <c r="E755" t="s">
        <v>35</v>
      </c>
      <c r="G755" t="s">
        <v>10</v>
      </c>
      <c r="I755" t="s">
        <v>258</v>
      </c>
      <c r="J755">
        <v>1</v>
      </c>
      <c r="K755" t="s">
        <v>300</v>
      </c>
      <c r="L755" t="s">
        <v>258</v>
      </c>
      <c r="M755" t="s">
        <v>533</v>
      </c>
      <c r="N755" t="s">
        <v>258</v>
      </c>
      <c r="O755" t="s">
        <v>2606</v>
      </c>
      <c r="P755" t="s">
        <v>303</v>
      </c>
      <c r="Q755" t="s">
        <v>303</v>
      </c>
      <c r="R755">
        <v>3</v>
      </c>
      <c r="S755">
        <v>24</v>
      </c>
      <c r="T755">
        <v>13</v>
      </c>
      <c r="V755" s="111" t="s">
        <v>304</v>
      </c>
    </row>
    <row r="756" spans="1:22" x14ac:dyDescent="0.3">
      <c r="A756" s="17">
        <v>3821</v>
      </c>
      <c r="B756">
        <v>209</v>
      </c>
      <c r="C756" t="s">
        <v>195</v>
      </c>
      <c r="D756">
        <v>5</v>
      </c>
      <c r="E756" t="s">
        <v>35</v>
      </c>
      <c r="G756" t="s">
        <v>10</v>
      </c>
      <c r="I756" t="s">
        <v>258</v>
      </c>
      <c r="J756">
        <v>1</v>
      </c>
      <c r="K756" t="s">
        <v>300</v>
      </c>
      <c r="L756" t="s">
        <v>258</v>
      </c>
      <c r="M756" t="s">
        <v>472</v>
      </c>
      <c r="N756" t="s">
        <v>258</v>
      </c>
      <c r="O756" t="s">
        <v>2607</v>
      </c>
      <c r="P756" t="s">
        <v>303</v>
      </c>
      <c r="Q756" t="s">
        <v>303</v>
      </c>
      <c r="R756">
        <v>3</v>
      </c>
      <c r="S756">
        <v>34</v>
      </c>
      <c r="T756">
        <v>13</v>
      </c>
      <c r="V756" s="111" t="s">
        <v>304</v>
      </c>
    </row>
    <row r="757" spans="1:22" x14ac:dyDescent="0.3">
      <c r="A757" s="17">
        <v>3720</v>
      </c>
      <c r="B757">
        <v>172</v>
      </c>
      <c r="C757" t="s">
        <v>793</v>
      </c>
      <c r="D757">
        <v>15</v>
      </c>
      <c r="E757" t="s">
        <v>49</v>
      </c>
      <c r="G757" t="s">
        <v>10</v>
      </c>
      <c r="I757" t="s">
        <v>258</v>
      </c>
      <c r="J757">
        <v>1</v>
      </c>
      <c r="K757" t="s">
        <v>300</v>
      </c>
      <c r="L757" t="s">
        <v>258</v>
      </c>
      <c r="M757" t="s">
        <v>794</v>
      </c>
      <c r="N757" t="s">
        <v>258</v>
      </c>
      <c r="O757" t="s">
        <v>2608</v>
      </c>
      <c r="P757" t="s">
        <v>303</v>
      </c>
      <c r="Q757" t="s">
        <v>303</v>
      </c>
      <c r="R757">
        <v>3</v>
      </c>
      <c r="S757">
        <v>6</v>
      </c>
      <c r="T757">
        <v>19</v>
      </c>
      <c r="V757" s="111" t="s">
        <v>304</v>
      </c>
    </row>
    <row r="758" spans="1:22" x14ac:dyDescent="0.3">
      <c r="A758" s="17">
        <v>3712</v>
      </c>
      <c r="B758">
        <v>577</v>
      </c>
      <c r="C758" t="s">
        <v>121</v>
      </c>
      <c r="D758">
        <v>42</v>
      </c>
      <c r="E758" t="s">
        <v>26</v>
      </c>
      <c r="G758" t="s">
        <v>10</v>
      </c>
      <c r="I758" t="s">
        <v>258</v>
      </c>
      <c r="J758">
        <v>1</v>
      </c>
      <c r="K758" t="s">
        <v>300</v>
      </c>
      <c r="L758" t="s">
        <v>258</v>
      </c>
      <c r="M758" t="s">
        <v>930</v>
      </c>
      <c r="N758" t="s">
        <v>258</v>
      </c>
      <c r="O758" t="s">
        <v>2609</v>
      </c>
      <c r="P758" t="s">
        <v>303</v>
      </c>
      <c r="Q758" t="s">
        <v>303</v>
      </c>
      <c r="R758">
        <v>3</v>
      </c>
      <c r="S758">
        <v>175</v>
      </c>
      <c r="T758">
        <v>6</v>
      </c>
      <c r="V758" s="111" t="s">
        <v>304</v>
      </c>
    </row>
    <row r="759" spans="1:22" x14ac:dyDescent="0.3">
      <c r="A759" s="17">
        <v>3745</v>
      </c>
      <c r="B759">
        <v>259</v>
      </c>
      <c r="C759" t="s">
        <v>124</v>
      </c>
      <c r="D759">
        <v>45</v>
      </c>
      <c r="E759" t="s">
        <v>28</v>
      </c>
      <c r="G759" t="s">
        <v>10</v>
      </c>
      <c r="I759" t="s">
        <v>258</v>
      </c>
      <c r="J759">
        <v>1</v>
      </c>
      <c r="K759" t="s">
        <v>300</v>
      </c>
      <c r="L759" t="s">
        <v>258</v>
      </c>
      <c r="M759" t="s">
        <v>430</v>
      </c>
      <c r="N759" t="s">
        <v>258</v>
      </c>
      <c r="O759" t="s">
        <v>2610</v>
      </c>
      <c r="P759" t="s">
        <v>303</v>
      </c>
      <c r="Q759" t="s">
        <v>303</v>
      </c>
      <c r="R759">
        <v>3</v>
      </c>
      <c r="S759">
        <v>70</v>
      </c>
      <c r="T759">
        <v>9</v>
      </c>
      <c r="V759" s="111" t="s">
        <v>304</v>
      </c>
    </row>
    <row r="760" spans="1:22" x14ac:dyDescent="0.3">
      <c r="A760" s="17">
        <v>3709</v>
      </c>
      <c r="B760">
        <v>257</v>
      </c>
      <c r="C760" t="s">
        <v>530</v>
      </c>
      <c r="D760">
        <v>33</v>
      </c>
      <c r="E760" t="s">
        <v>48</v>
      </c>
      <c r="G760" t="s">
        <v>10</v>
      </c>
      <c r="I760" t="s">
        <v>258</v>
      </c>
      <c r="J760">
        <v>1</v>
      </c>
      <c r="K760" t="s">
        <v>300</v>
      </c>
      <c r="L760" t="s">
        <v>258</v>
      </c>
      <c r="M760" t="s">
        <v>931</v>
      </c>
      <c r="N760" t="s">
        <v>258</v>
      </c>
      <c r="O760" t="s">
        <v>2611</v>
      </c>
      <c r="P760" t="s">
        <v>303</v>
      </c>
      <c r="Q760" t="s">
        <v>303</v>
      </c>
      <c r="R760">
        <v>3</v>
      </c>
      <c r="S760">
        <v>259</v>
      </c>
      <c r="T760">
        <v>169</v>
      </c>
      <c r="V760" s="111" t="s">
        <v>304</v>
      </c>
    </row>
    <row r="761" spans="1:22" x14ac:dyDescent="0.3">
      <c r="A761" s="17">
        <v>3337</v>
      </c>
      <c r="B761">
        <v>576</v>
      </c>
      <c r="C761" t="s">
        <v>899</v>
      </c>
      <c r="D761">
        <v>6</v>
      </c>
      <c r="E761" t="s">
        <v>36</v>
      </c>
      <c r="G761" t="s">
        <v>10</v>
      </c>
      <c r="I761" t="s">
        <v>258</v>
      </c>
      <c r="J761">
        <v>1</v>
      </c>
      <c r="K761" t="s">
        <v>300</v>
      </c>
      <c r="L761" t="s">
        <v>258</v>
      </c>
      <c r="M761" t="s">
        <v>932</v>
      </c>
      <c r="N761" t="s">
        <v>258</v>
      </c>
      <c r="O761" t="s">
        <v>2612</v>
      </c>
      <c r="P761" t="s">
        <v>303</v>
      </c>
      <c r="Q761" t="s">
        <v>303</v>
      </c>
      <c r="R761">
        <v>3</v>
      </c>
      <c r="S761">
        <v>139</v>
      </c>
      <c r="T761">
        <v>14</v>
      </c>
      <c r="V761" s="111" t="s">
        <v>304</v>
      </c>
    </row>
    <row r="762" spans="1:22" x14ac:dyDescent="0.3">
      <c r="A762" s="17">
        <v>3718</v>
      </c>
      <c r="B762">
        <v>292</v>
      </c>
      <c r="C762" t="s">
        <v>601</v>
      </c>
      <c r="D762">
        <v>3</v>
      </c>
      <c r="E762" t="s">
        <v>34</v>
      </c>
      <c r="G762" t="s">
        <v>10</v>
      </c>
      <c r="I762" t="s">
        <v>258</v>
      </c>
      <c r="J762">
        <v>1</v>
      </c>
      <c r="K762" t="s">
        <v>300</v>
      </c>
      <c r="L762" t="s">
        <v>258</v>
      </c>
      <c r="M762" t="s">
        <v>933</v>
      </c>
      <c r="N762" t="s">
        <v>258</v>
      </c>
      <c r="O762" t="s">
        <v>2613</v>
      </c>
      <c r="P762" t="s">
        <v>303</v>
      </c>
      <c r="Q762" t="s">
        <v>303</v>
      </c>
      <c r="R762">
        <v>3</v>
      </c>
      <c r="S762">
        <v>203</v>
      </c>
      <c r="T762">
        <v>11</v>
      </c>
      <c r="V762" s="111" t="s">
        <v>304</v>
      </c>
    </row>
    <row r="763" spans="1:22" x14ac:dyDescent="0.3">
      <c r="A763" s="17">
        <v>3723</v>
      </c>
      <c r="B763">
        <v>292</v>
      </c>
      <c r="C763" t="s">
        <v>601</v>
      </c>
      <c r="D763">
        <v>3</v>
      </c>
      <c r="E763" t="s">
        <v>34</v>
      </c>
      <c r="G763" t="s">
        <v>10</v>
      </c>
      <c r="I763" t="s">
        <v>258</v>
      </c>
      <c r="J763">
        <v>1</v>
      </c>
      <c r="K763" t="s">
        <v>300</v>
      </c>
      <c r="L763" t="s">
        <v>258</v>
      </c>
      <c r="M763" t="s">
        <v>933</v>
      </c>
      <c r="N763" t="s">
        <v>258</v>
      </c>
      <c r="O763" t="s">
        <v>2614</v>
      </c>
      <c r="P763" t="s">
        <v>303</v>
      </c>
      <c r="Q763" t="s">
        <v>303</v>
      </c>
      <c r="R763">
        <v>3</v>
      </c>
      <c r="S763">
        <v>203</v>
      </c>
      <c r="T763">
        <v>11</v>
      </c>
      <c r="V763" s="111" t="s">
        <v>304</v>
      </c>
    </row>
    <row r="764" spans="1:22" x14ac:dyDescent="0.3">
      <c r="A764" s="17">
        <v>3735</v>
      </c>
      <c r="B764">
        <v>292</v>
      </c>
      <c r="C764" t="s">
        <v>601</v>
      </c>
      <c r="D764">
        <v>3</v>
      </c>
      <c r="E764" t="s">
        <v>34</v>
      </c>
      <c r="G764" t="s">
        <v>10</v>
      </c>
      <c r="I764" t="s">
        <v>258</v>
      </c>
      <c r="J764">
        <v>1</v>
      </c>
      <c r="K764" t="s">
        <v>300</v>
      </c>
      <c r="L764" t="s">
        <v>258</v>
      </c>
      <c r="M764" t="s">
        <v>933</v>
      </c>
      <c r="N764" t="s">
        <v>258</v>
      </c>
      <c r="O764" t="s">
        <v>2615</v>
      </c>
      <c r="P764" t="s">
        <v>303</v>
      </c>
      <c r="Q764" t="s">
        <v>303</v>
      </c>
      <c r="R764">
        <v>3</v>
      </c>
      <c r="S764">
        <v>203</v>
      </c>
      <c r="T764">
        <v>11</v>
      </c>
      <c r="V764" s="111" t="s">
        <v>304</v>
      </c>
    </row>
    <row r="765" spans="1:22" x14ac:dyDescent="0.3">
      <c r="A765" s="17">
        <v>3716</v>
      </c>
      <c r="B765">
        <v>249</v>
      </c>
      <c r="C765" t="s">
        <v>100</v>
      </c>
      <c r="D765">
        <v>14</v>
      </c>
      <c r="E765" t="s">
        <v>43</v>
      </c>
      <c r="G765" t="s">
        <v>10</v>
      </c>
      <c r="I765" t="s">
        <v>258</v>
      </c>
      <c r="J765">
        <v>1</v>
      </c>
      <c r="K765" t="s">
        <v>300</v>
      </c>
      <c r="L765" t="s">
        <v>258</v>
      </c>
      <c r="M765" t="s">
        <v>311</v>
      </c>
      <c r="N765" t="s">
        <v>258</v>
      </c>
      <c r="O765" t="s">
        <v>2616</v>
      </c>
      <c r="P765" t="s">
        <v>303</v>
      </c>
      <c r="Q765" t="s">
        <v>303</v>
      </c>
      <c r="R765">
        <v>3</v>
      </c>
      <c r="S765">
        <v>61</v>
      </c>
      <c r="T765">
        <v>64</v>
      </c>
      <c r="V765" s="111" t="s">
        <v>304</v>
      </c>
    </row>
    <row r="766" spans="1:22" x14ac:dyDescent="0.3">
      <c r="A766" s="17">
        <v>3752</v>
      </c>
      <c r="B766">
        <v>218</v>
      </c>
      <c r="C766" t="s">
        <v>265</v>
      </c>
      <c r="D766">
        <v>2</v>
      </c>
      <c r="E766" t="s">
        <v>29</v>
      </c>
      <c r="G766" t="s">
        <v>10</v>
      </c>
      <c r="I766" t="s">
        <v>258</v>
      </c>
      <c r="J766">
        <v>1</v>
      </c>
      <c r="K766" t="s">
        <v>300</v>
      </c>
      <c r="L766" t="s">
        <v>258</v>
      </c>
      <c r="M766" t="s">
        <v>934</v>
      </c>
      <c r="N766" t="s">
        <v>258</v>
      </c>
      <c r="O766" t="s">
        <v>2617</v>
      </c>
      <c r="P766" t="s">
        <v>303</v>
      </c>
      <c r="Q766" t="s">
        <v>303</v>
      </c>
      <c r="R766">
        <v>3</v>
      </c>
      <c r="S766">
        <v>77</v>
      </c>
      <c r="T766">
        <v>10</v>
      </c>
      <c r="V766" s="111" t="s">
        <v>304</v>
      </c>
    </row>
    <row r="767" spans="1:22" x14ac:dyDescent="0.3">
      <c r="A767" s="17">
        <v>3759</v>
      </c>
      <c r="B767">
        <v>625</v>
      </c>
      <c r="C767" t="s">
        <v>182</v>
      </c>
      <c r="D767">
        <v>3</v>
      </c>
      <c r="E767" t="s">
        <v>34</v>
      </c>
      <c r="G767" t="s">
        <v>10</v>
      </c>
      <c r="I767" t="s">
        <v>258</v>
      </c>
      <c r="J767">
        <v>1</v>
      </c>
      <c r="K767" t="s">
        <v>300</v>
      </c>
      <c r="L767" t="s">
        <v>258</v>
      </c>
      <c r="M767" t="s">
        <v>935</v>
      </c>
      <c r="N767" t="s">
        <v>258</v>
      </c>
      <c r="O767" t="s">
        <v>2618</v>
      </c>
      <c r="P767" t="s">
        <v>303</v>
      </c>
      <c r="Q767" t="s">
        <v>303</v>
      </c>
      <c r="R767">
        <v>3</v>
      </c>
      <c r="S767">
        <v>203</v>
      </c>
      <c r="T767">
        <v>11</v>
      </c>
      <c r="V767" s="111" t="s">
        <v>304</v>
      </c>
    </row>
    <row r="768" spans="1:22" x14ac:dyDescent="0.3">
      <c r="A768" s="17">
        <v>3682</v>
      </c>
      <c r="B768">
        <v>173</v>
      </c>
      <c r="C768" t="s">
        <v>115</v>
      </c>
      <c r="D768">
        <v>155</v>
      </c>
      <c r="E768" t="s">
        <v>50</v>
      </c>
      <c r="G768" t="s">
        <v>8</v>
      </c>
      <c r="I768" t="s">
        <v>258</v>
      </c>
      <c r="J768">
        <v>1</v>
      </c>
      <c r="K768" t="s">
        <v>300</v>
      </c>
      <c r="L768" t="s">
        <v>258</v>
      </c>
      <c r="M768" t="s">
        <v>322</v>
      </c>
      <c r="N768" t="s">
        <v>258</v>
      </c>
      <c r="O768" t="s">
        <v>2620</v>
      </c>
      <c r="P768" t="s">
        <v>303</v>
      </c>
      <c r="Q768" t="s">
        <v>303</v>
      </c>
      <c r="R768">
        <v>7</v>
      </c>
      <c r="S768">
        <v>7</v>
      </c>
      <c r="T768">
        <v>20</v>
      </c>
      <c r="V768" s="111" t="s">
        <v>304</v>
      </c>
    </row>
    <row r="769" spans="1:22" x14ac:dyDescent="0.3">
      <c r="A769" s="17">
        <v>3675</v>
      </c>
      <c r="B769">
        <v>173</v>
      </c>
      <c r="C769" t="s">
        <v>115</v>
      </c>
      <c r="D769">
        <v>155</v>
      </c>
      <c r="E769" t="s">
        <v>50</v>
      </c>
      <c r="G769" t="s">
        <v>1002</v>
      </c>
      <c r="I769" t="s">
        <v>258</v>
      </c>
      <c r="J769">
        <v>1</v>
      </c>
      <c r="K769" t="s">
        <v>300</v>
      </c>
      <c r="L769" t="s">
        <v>258</v>
      </c>
      <c r="M769" t="s">
        <v>322</v>
      </c>
      <c r="N769" t="s">
        <v>258</v>
      </c>
      <c r="O769" t="s">
        <v>2621</v>
      </c>
      <c r="P769" t="s">
        <v>303</v>
      </c>
      <c r="Q769" t="s">
        <v>303</v>
      </c>
      <c r="R769">
        <v>2</v>
      </c>
      <c r="S769">
        <v>7</v>
      </c>
      <c r="T769">
        <v>20</v>
      </c>
      <c r="V769" s="111" t="s">
        <v>304</v>
      </c>
    </row>
    <row r="770" spans="1:22" x14ac:dyDescent="0.3">
      <c r="A770" s="17">
        <v>2567</v>
      </c>
      <c r="B770">
        <v>213</v>
      </c>
      <c r="C770" t="s">
        <v>142</v>
      </c>
      <c r="D770">
        <v>16</v>
      </c>
      <c r="E770" t="s">
        <v>50</v>
      </c>
      <c r="G770" t="s">
        <v>13</v>
      </c>
      <c r="I770" t="s">
        <v>258</v>
      </c>
      <c r="J770">
        <v>1</v>
      </c>
      <c r="K770" t="s">
        <v>300</v>
      </c>
      <c r="L770" t="s">
        <v>258</v>
      </c>
      <c r="M770" t="s">
        <v>301</v>
      </c>
      <c r="N770" t="s">
        <v>258</v>
      </c>
      <c r="O770" t="s">
        <v>1016</v>
      </c>
      <c r="P770" t="s">
        <v>303</v>
      </c>
      <c r="Q770" t="s">
        <v>303</v>
      </c>
      <c r="R770">
        <v>5</v>
      </c>
      <c r="S770">
        <v>37</v>
      </c>
      <c r="T770">
        <v>20</v>
      </c>
      <c r="V770" s="111" t="s">
        <v>304</v>
      </c>
    </row>
    <row r="771" spans="1:22" x14ac:dyDescent="0.3">
      <c r="A771" s="17">
        <v>2648</v>
      </c>
      <c r="B771">
        <v>225</v>
      </c>
      <c r="C771" t="s">
        <v>144</v>
      </c>
      <c r="D771">
        <v>16</v>
      </c>
      <c r="E771" t="s">
        <v>50</v>
      </c>
      <c r="G771" t="s">
        <v>13</v>
      </c>
      <c r="I771" t="s">
        <v>258</v>
      </c>
      <c r="J771">
        <v>1</v>
      </c>
      <c r="K771" t="s">
        <v>300</v>
      </c>
      <c r="L771" t="s">
        <v>258</v>
      </c>
      <c r="M771" t="s">
        <v>1018</v>
      </c>
      <c r="N771" t="s">
        <v>258</v>
      </c>
      <c r="O771" t="s">
        <v>1024</v>
      </c>
      <c r="P771" t="s">
        <v>303</v>
      </c>
      <c r="Q771" t="s">
        <v>303</v>
      </c>
      <c r="R771">
        <v>5</v>
      </c>
      <c r="S771">
        <v>39</v>
      </c>
      <c r="T771">
        <v>20</v>
      </c>
      <c r="V771" s="111" t="s">
        <v>304</v>
      </c>
    </row>
    <row r="772" spans="1:22" x14ac:dyDescent="0.3">
      <c r="A772" s="17">
        <v>2655</v>
      </c>
      <c r="B772">
        <v>213</v>
      </c>
      <c r="C772" t="s">
        <v>142</v>
      </c>
      <c r="D772">
        <v>16</v>
      </c>
      <c r="E772" t="s">
        <v>50</v>
      </c>
      <c r="G772" t="s">
        <v>13</v>
      </c>
      <c r="I772" t="s">
        <v>258</v>
      </c>
      <c r="J772">
        <v>1</v>
      </c>
      <c r="K772" t="s">
        <v>300</v>
      </c>
      <c r="L772" t="s">
        <v>258</v>
      </c>
      <c r="M772" t="s">
        <v>301</v>
      </c>
      <c r="N772" t="s">
        <v>258</v>
      </c>
      <c r="O772" t="s">
        <v>1025</v>
      </c>
      <c r="P772" t="s">
        <v>303</v>
      </c>
      <c r="Q772" t="s">
        <v>303</v>
      </c>
      <c r="R772">
        <v>5</v>
      </c>
      <c r="S772">
        <v>37</v>
      </c>
      <c r="T772">
        <v>20</v>
      </c>
      <c r="V772" s="111" t="s">
        <v>304</v>
      </c>
    </row>
    <row r="773" spans="1:22" x14ac:dyDescent="0.3">
      <c r="A773" s="17">
        <v>2663</v>
      </c>
      <c r="B773">
        <v>173</v>
      </c>
      <c r="C773" t="s">
        <v>115</v>
      </c>
      <c r="D773">
        <v>16</v>
      </c>
      <c r="E773" t="s">
        <v>50</v>
      </c>
      <c r="G773" t="s">
        <v>13</v>
      </c>
      <c r="I773" t="s">
        <v>258</v>
      </c>
      <c r="J773">
        <v>1</v>
      </c>
      <c r="K773" t="s">
        <v>300</v>
      </c>
      <c r="L773" t="s">
        <v>258</v>
      </c>
      <c r="M773" t="s">
        <v>322</v>
      </c>
      <c r="N773" t="s">
        <v>258</v>
      </c>
      <c r="O773" t="s">
        <v>1026</v>
      </c>
      <c r="P773" t="s">
        <v>303</v>
      </c>
      <c r="Q773" t="s">
        <v>303</v>
      </c>
      <c r="R773">
        <v>5</v>
      </c>
      <c r="S773">
        <v>7</v>
      </c>
      <c r="T773">
        <v>20</v>
      </c>
      <c r="V773" s="111" t="s">
        <v>304</v>
      </c>
    </row>
    <row r="774" spans="1:22" x14ac:dyDescent="0.3">
      <c r="A774" s="17">
        <v>2682</v>
      </c>
      <c r="B774">
        <v>256</v>
      </c>
      <c r="C774" t="s">
        <v>1020</v>
      </c>
      <c r="D774">
        <v>16</v>
      </c>
      <c r="E774" t="s">
        <v>50</v>
      </c>
      <c r="G774" t="s">
        <v>13</v>
      </c>
      <c r="I774" t="s">
        <v>258</v>
      </c>
      <c r="J774">
        <v>1</v>
      </c>
      <c r="K774" t="s">
        <v>300</v>
      </c>
      <c r="L774" t="s">
        <v>258</v>
      </c>
      <c r="M774" t="s">
        <v>1021</v>
      </c>
      <c r="N774" t="s">
        <v>258</v>
      </c>
      <c r="O774" t="s">
        <v>1028</v>
      </c>
      <c r="P774" t="s">
        <v>303</v>
      </c>
      <c r="Q774" t="s">
        <v>303</v>
      </c>
      <c r="R774">
        <v>5</v>
      </c>
      <c r="S774">
        <v>507</v>
      </c>
      <c r="T774">
        <v>20</v>
      </c>
      <c r="V774" s="111" t="s">
        <v>304</v>
      </c>
    </row>
    <row r="775" spans="1:22" x14ac:dyDescent="0.3">
      <c r="A775" s="17">
        <v>2686</v>
      </c>
      <c r="B775">
        <v>173</v>
      </c>
      <c r="C775" t="s">
        <v>115</v>
      </c>
      <c r="D775">
        <v>16</v>
      </c>
      <c r="E775" t="s">
        <v>50</v>
      </c>
      <c r="G775" t="s">
        <v>13</v>
      </c>
      <c r="I775" t="s">
        <v>258</v>
      </c>
      <c r="J775">
        <v>1</v>
      </c>
      <c r="K775" t="s">
        <v>300</v>
      </c>
      <c r="L775" t="s">
        <v>258</v>
      </c>
      <c r="M775" t="s">
        <v>322</v>
      </c>
      <c r="N775" t="s">
        <v>258</v>
      </c>
      <c r="O775" t="s">
        <v>1029</v>
      </c>
      <c r="P775" t="s">
        <v>303</v>
      </c>
      <c r="Q775" t="s">
        <v>303</v>
      </c>
      <c r="R775">
        <v>5</v>
      </c>
      <c r="S775">
        <v>7</v>
      </c>
      <c r="T775">
        <v>20</v>
      </c>
      <c r="V775" s="111" t="s">
        <v>304</v>
      </c>
    </row>
    <row r="776" spans="1:22" x14ac:dyDescent="0.3">
      <c r="A776" s="17">
        <v>2711</v>
      </c>
      <c r="B776">
        <v>229</v>
      </c>
      <c r="C776" t="s">
        <v>102</v>
      </c>
      <c r="D776">
        <v>16</v>
      </c>
      <c r="E776" t="s">
        <v>50</v>
      </c>
      <c r="G776" t="s">
        <v>13</v>
      </c>
      <c r="I776" t="s">
        <v>258</v>
      </c>
      <c r="J776">
        <v>1</v>
      </c>
      <c r="K776" t="s">
        <v>300</v>
      </c>
      <c r="L776" t="s">
        <v>258</v>
      </c>
      <c r="M776" t="s">
        <v>326</v>
      </c>
      <c r="N776" t="s">
        <v>258</v>
      </c>
      <c r="O776" t="s">
        <v>1030</v>
      </c>
      <c r="P776" t="s">
        <v>303</v>
      </c>
      <c r="Q776" t="s">
        <v>303</v>
      </c>
      <c r="R776">
        <v>5</v>
      </c>
      <c r="S776">
        <v>134</v>
      </c>
      <c r="T776">
        <v>20</v>
      </c>
      <c r="V776" s="111" t="s">
        <v>304</v>
      </c>
    </row>
    <row r="777" spans="1:22" x14ac:dyDescent="0.3">
      <c r="A777" s="17">
        <v>2724</v>
      </c>
      <c r="B777">
        <v>173</v>
      </c>
      <c r="C777" t="s">
        <v>115</v>
      </c>
      <c r="D777">
        <v>16</v>
      </c>
      <c r="E777" t="s">
        <v>50</v>
      </c>
      <c r="G777" t="s">
        <v>13</v>
      </c>
      <c r="I777" t="s">
        <v>258</v>
      </c>
      <c r="J777">
        <v>1</v>
      </c>
      <c r="K777" t="s">
        <v>300</v>
      </c>
      <c r="L777" t="s">
        <v>258</v>
      </c>
      <c r="M777" t="s">
        <v>322</v>
      </c>
      <c r="N777" t="s">
        <v>258</v>
      </c>
      <c r="O777" t="s">
        <v>1032</v>
      </c>
      <c r="P777" t="s">
        <v>303</v>
      </c>
      <c r="Q777" t="s">
        <v>303</v>
      </c>
      <c r="R777">
        <v>5</v>
      </c>
      <c r="S777">
        <v>7</v>
      </c>
      <c r="T777">
        <v>20</v>
      </c>
      <c r="V777" s="111" t="s">
        <v>304</v>
      </c>
    </row>
    <row r="778" spans="1:22" x14ac:dyDescent="0.3">
      <c r="A778" s="17">
        <v>2742</v>
      </c>
      <c r="B778">
        <v>213</v>
      </c>
      <c r="C778" t="s">
        <v>142</v>
      </c>
      <c r="D778">
        <v>16</v>
      </c>
      <c r="E778" t="s">
        <v>50</v>
      </c>
      <c r="G778" t="s">
        <v>13</v>
      </c>
      <c r="I778" t="s">
        <v>258</v>
      </c>
      <c r="J778">
        <v>1</v>
      </c>
      <c r="K778" t="s">
        <v>300</v>
      </c>
      <c r="L778" t="s">
        <v>258</v>
      </c>
      <c r="M778" t="s">
        <v>301</v>
      </c>
      <c r="N778" t="s">
        <v>258</v>
      </c>
      <c r="O778" t="s">
        <v>1033</v>
      </c>
      <c r="P778" t="s">
        <v>303</v>
      </c>
      <c r="Q778" t="s">
        <v>303</v>
      </c>
      <c r="R778">
        <v>5</v>
      </c>
      <c r="S778">
        <v>37</v>
      </c>
      <c r="T778">
        <v>20</v>
      </c>
      <c r="V778" s="111" t="s">
        <v>304</v>
      </c>
    </row>
    <row r="779" spans="1:22" x14ac:dyDescent="0.3">
      <c r="A779" s="17">
        <v>2763</v>
      </c>
      <c r="B779">
        <v>213</v>
      </c>
      <c r="C779" t="s">
        <v>142</v>
      </c>
      <c r="D779">
        <v>16</v>
      </c>
      <c r="E779" t="s">
        <v>50</v>
      </c>
      <c r="G779" t="s">
        <v>13</v>
      </c>
      <c r="I779" t="s">
        <v>258</v>
      </c>
      <c r="J779">
        <v>1</v>
      </c>
      <c r="K779" t="s">
        <v>300</v>
      </c>
      <c r="L779" t="s">
        <v>258</v>
      </c>
      <c r="M779" t="s">
        <v>301</v>
      </c>
      <c r="N779" t="s">
        <v>258</v>
      </c>
      <c r="O779" t="s">
        <v>1036</v>
      </c>
      <c r="P779" t="s">
        <v>303</v>
      </c>
      <c r="Q779" t="s">
        <v>303</v>
      </c>
      <c r="R779">
        <v>5</v>
      </c>
      <c r="S779">
        <v>37</v>
      </c>
      <c r="T779">
        <v>20</v>
      </c>
      <c r="V779" s="111" t="s">
        <v>304</v>
      </c>
    </row>
    <row r="780" spans="1:22" x14ac:dyDescent="0.3">
      <c r="A780" s="17">
        <v>2769</v>
      </c>
      <c r="B780">
        <v>192</v>
      </c>
      <c r="C780" t="s">
        <v>143</v>
      </c>
      <c r="D780">
        <v>16</v>
      </c>
      <c r="E780" t="s">
        <v>50</v>
      </c>
      <c r="G780" t="s">
        <v>13</v>
      </c>
      <c r="I780" t="s">
        <v>258</v>
      </c>
      <c r="J780">
        <v>1</v>
      </c>
      <c r="K780" t="s">
        <v>300</v>
      </c>
      <c r="L780" t="s">
        <v>258</v>
      </c>
      <c r="M780" t="s">
        <v>612</v>
      </c>
      <c r="N780" t="s">
        <v>258</v>
      </c>
      <c r="O780" t="s">
        <v>1037</v>
      </c>
      <c r="P780" t="s">
        <v>303</v>
      </c>
      <c r="Q780" t="s">
        <v>303</v>
      </c>
      <c r="R780">
        <v>5</v>
      </c>
      <c r="S780">
        <v>57</v>
      </c>
      <c r="T780">
        <v>20</v>
      </c>
      <c r="V780" s="111" t="s">
        <v>304</v>
      </c>
    </row>
    <row r="781" spans="1:22" x14ac:dyDescent="0.3">
      <c r="A781" s="17">
        <v>2780</v>
      </c>
      <c r="B781">
        <v>229</v>
      </c>
      <c r="C781" t="s">
        <v>102</v>
      </c>
      <c r="D781">
        <v>16</v>
      </c>
      <c r="E781" t="s">
        <v>50</v>
      </c>
      <c r="G781" t="s">
        <v>13</v>
      </c>
      <c r="I781" t="s">
        <v>258</v>
      </c>
      <c r="J781">
        <v>1</v>
      </c>
      <c r="K781" t="s">
        <v>300</v>
      </c>
      <c r="L781" t="s">
        <v>258</v>
      </c>
      <c r="M781" t="s">
        <v>326</v>
      </c>
      <c r="N781" t="s">
        <v>258</v>
      </c>
      <c r="O781" t="s">
        <v>1038</v>
      </c>
      <c r="P781" t="s">
        <v>303</v>
      </c>
      <c r="Q781" t="s">
        <v>303</v>
      </c>
      <c r="R781">
        <v>5</v>
      </c>
      <c r="S781">
        <v>134</v>
      </c>
      <c r="T781">
        <v>20</v>
      </c>
      <c r="V781" s="111" t="s">
        <v>304</v>
      </c>
    </row>
    <row r="782" spans="1:22" x14ac:dyDescent="0.3">
      <c r="A782" s="17">
        <v>2890</v>
      </c>
      <c r="B782">
        <v>225</v>
      </c>
      <c r="C782" t="s">
        <v>144</v>
      </c>
      <c r="D782">
        <v>16</v>
      </c>
      <c r="E782" t="s">
        <v>50</v>
      </c>
      <c r="G782" t="s">
        <v>13</v>
      </c>
      <c r="I782" t="s">
        <v>258</v>
      </c>
      <c r="J782">
        <v>1</v>
      </c>
      <c r="K782" t="s">
        <v>300</v>
      </c>
      <c r="L782" t="s">
        <v>258</v>
      </c>
      <c r="M782" t="s">
        <v>1018</v>
      </c>
      <c r="N782" t="s">
        <v>258</v>
      </c>
      <c r="O782" t="s">
        <v>1054</v>
      </c>
      <c r="P782" t="s">
        <v>303</v>
      </c>
      <c r="Q782" t="s">
        <v>303</v>
      </c>
      <c r="R782">
        <v>5</v>
      </c>
      <c r="S782">
        <v>39</v>
      </c>
      <c r="T782">
        <v>20</v>
      </c>
      <c r="V782" s="111" t="s">
        <v>304</v>
      </c>
    </row>
    <row r="783" spans="1:22" x14ac:dyDescent="0.3">
      <c r="A783" s="17">
        <v>2895</v>
      </c>
      <c r="B783">
        <v>213</v>
      </c>
      <c r="C783" t="s">
        <v>142</v>
      </c>
      <c r="D783">
        <v>16</v>
      </c>
      <c r="E783" t="s">
        <v>50</v>
      </c>
      <c r="G783" t="s">
        <v>13</v>
      </c>
      <c r="I783" t="s">
        <v>258</v>
      </c>
      <c r="J783">
        <v>1</v>
      </c>
      <c r="K783" t="s">
        <v>300</v>
      </c>
      <c r="L783" t="s">
        <v>258</v>
      </c>
      <c r="M783" t="s">
        <v>301</v>
      </c>
      <c r="N783" t="s">
        <v>258</v>
      </c>
      <c r="O783" t="s">
        <v>1055</v>
      </c>
      <c r="P783" t="s">
        <v>303</v>
      </c>
      <c r="Q783" t="s">
        <v>303</v>
      </c>
      <c r="R783">
        <v>5</v>
      </c>
      <c r="S783">
        <v>37</v>
      </c>
      <c r="T783">
        <v>20</v>
      </c>
      <c r="V783" s="111" t="s">
        <v>304</v>
      </c>
    </row>
    <row r="784" spans="1:22" x14ac:dyDescent="0.3">
      <c r="A784" s="17">
        <v>2966</v>
      </c>
      <c r="B784">
        <v>225</v>
      </c>
      <c r="C784" t="s">
        <v>144</v>
      </c>
      <c r="D784">
        <v>16</v>
      </c>
      <c r="E784" t="s">
        <v>50</v>
      </c>
      <c r="G784" t="s">
        <v>13</v>
      </c>
      <c r="I784" t="s">
        <v>258</v>
      </c>
      <c r="J784">
        <v>1</v>
      </c>
      <c r="K784" t="s">
        <v>300</v>
      </c>
      <c r="L784" t="s">
        <v>258</v>
      </c>
      <c r="M784" t="s">
        <v>1018</v>
      </c>
      <c r="N784" t="s">
        <v>258</v>
      </c>
      <c r="O784" t="s">
        <v>1062</v>
      </c>
      <c r="P784" t="s">
        <v>303</v>
      </c>
      <c r="Q784" t="s">
        <v>303</v>
      </c>
      <c r="R784">
        <v>5</v>
      </c>
      <c r="S784">
        <v>39</v>
      </c>
      <c r="T784">
        <v>20</v>
      </c>
      <c r="V784" s="111" t="s">
        <v>304</v>
      </c>
    </row>
    <row r="785" spans="1:22" x14ac:dyDescent="0.3">
      <c r="A785" s="17">
        <v>3419</v>
      </c>
      <c r="B785">
        <v>225</v>
      </c>
      <c r="C785" t="s">
        <v>144</v>
      </c>
      <c r="D785">
        <v>16</v>
      </c>
      <c r="E785" t="s">
        <v>50</v>
      </c>
      <c r="G785" t="s">
        <v>10</v>
      </c>
      <c r="I785" t="s">
        <v>258</v>
      </c>
      <c r="J785">
        <v>1</v>
      </c>
      <c r="K785" t="s">
        <v>300</v>
      </c>
      <c r="L785" t="s">
        <v>258</v>
      </c>
      <c r="M785" t="s">
        <v>1018</v>
      </c>
      <c r="N785" t="s">
        <v>258</v>
      </c>
      <c r="O785" t="s">
        <v>2622</v>
      </c>
      <c r="P785" t="s">
        <v>303</v>
      </c>
      <c r="Q785" t="s">
        <v>303</v>
      </c>
      <c r="R785">
        <v>3</v>
      </c>
      <c r="S785">
        <v>39</v>
      </c>
      <c r="T785">
        <v>20</v>
      </c>
      <c r="V785" s="111" t="s">
        <v>304</v>
      </c>
    </row>
    <row r="786" spans="1:22" x14ac:dyDescent="0.3">
      <c r="A786" s="17">
        <v>3412</v>
      </c>
      <c r="B786">
        <v>213</v>
      </c>
      <c r="C786" t="s">
        <v>142</v>
      </c>
      <c r="D786">
        <v>16</v>
      </c>
      <c r="E786" t="s">
        <v>50</v>
      </c>
      <c r="G786" t="s">
        <v>13</v>
      </c>
      <c r="I786" t="s">
        <v>258</v>
      </c>
      <c r="J786">
        <v>1</v>
      </c>
      <c r="K786" t="s">
        <v>300</v>
      </c>
      <c r="L786" t="s">
        <v>258</v>
      </c>
      <c r="M786" t="s">
        <v>301</v>
      </c>
      <c r="N786" t="s">
        <v>258</v>
      </c>
      <c r="O786" t="s">
        <v>2623</v>
      </c>
      <c r="P786" t="s">
        <v>303</v>
      </c>
      <c r="Q786" t="s">
        <v>303</v>
      </c>
      <c r="R786">
        <v>5</v>
      </c>
      <c r="S786">
        <v>37</v>
      </c>
      <c r="T786">
        <v>20</v>
      </c>
      <c r="V786" s="111" t="s">
        <v>304</v>
      </c>
    </row>
    <row r="787" spans="1:22" x14ac:dyDescent="0.3">
      <c r="A787" s="17">
        <v>3438</v>
      </c>
      <c r="B787">
        <v>229</v>
      </c>
      <c r="C787" t="s">
        <v>102</v>
      </c>
      <c r="D787">
        <v>16</v>
      </c>
      <c r="E787" t="s">
        <v>50</v>
      </c>
      <c r="G787" t="s">
        <v>10</v>
      </c>
      <c r="I787" t="s">
        <v>258</v>
      </c>
      <c r="J787">
        <v>1</v>
      </c>
      <c r="K787" t="s">
        <v>300</v>
      </c>
      <c r="L787" t="s">
        <v>258</v>
      </c>
      <c r="M787" t="s">
        <v>326</v>
      </c>
      <c r="N787" t="s">
        <v>258</v>
      </c>
      <c r="O787" t="s">
        <v>2624</v>
      </c>
      <c r="P787" t="s">
        <v>303</v>
      </c>
      <c r="Q787" t="s">
        <v>303</v>
      </c>
      <c r="R787">
        <v>3</v>
      </c>
      <c r="S787">
        <v>40</v>
      </c>
      <c r="T787">
        <v>20</v>
      </c>
      <c r="V787" s="111" t="s">
        <v>304</v>
      </c>
    </row>
    <row r="788" spans="1:22" x14ac:dyDescent="0.3">
      <c r="A788" s="17">
        <v>3483</v>
      </c>
      <c r="B788">
        <v>164</v>
      </c>
      <c r="C788" t="s">
        <v>103</v>
      </c>
      <c r="D788">
        <v>16</v>
      </c>
      <c r="E788" t="s">
        <v>50</v>
      </c>
      <c r="G788" t="s">
        <v>1002</v>
      </c>
      <c r="I788" t="s">
        <v>258</v>
      </c>
      <c r="J788">
        <v>1</v>
      </c>
      <c r="K788" t="s">
        <v>300</v>
      </c>
      <c r="L788" t="s">
        <v>258</v>
      </c>
      <c r="M788" t="s">
        <v>608</v>
      </c>
      <c r="N788" t="s">
        <v>258</v>
      </c>
      <c r="O788" t="s">
        <v>2625</v>
      </c>
      <c r="P788" t="s">
        <v>303</v>
      </c>
      <c r="Q788" t="s">
        <v>303</v>
      </c>
      <c r="R788">
        <v>2</v>
      </c>
      <c r="S788">
        <v>69</v>
      </c>
      <c r="T788">
        <v>20</v>
      </c>
      <c r="V788" s="111" t="s">
        <v>304</v>
      </c>
    </row>
    <row r="789" spans="1:22" x14ac:dyDescent="0.3">
      <c r="A789" s="17">
        <v>3416</v>
      </c>
      <c r="B789">
        <v>173</v>
      </c>
      <c r="C789" t="s">
        <v>115</v>
      </c>
      <c r="D789">
        <v>16</v>
      </c>
      <c r="E789" t="s">
        <v>50</v>
      </c>
      <c r="G789" t="s">
        <v>1002</v>
      </c>
      <c r="I789" t="s">
        <v>258</v>
      </c>
      <c r="J789">
        <v>1</v>
      </c>
      <c r="K789" t="s">
        <v>300</v>
      </c>
      <c r="L789" t="s">
        <v>258</v>
      </c>
      <c r="M789" t="s">
        <v>322</v>
      </c>
      <c r="N789" t="s">
        <v>258</v>
      </c>
      <c r="O789" t="s">
        <v>2626</v>
      </c>
      <c r="P789" t="s">
        <v>303</v>
      </c>
      <c r="Q789" t="s">
        <v>303</v>
      </c>
      <c r="R789">
        <v>2</v>
      </c>
      <c r="S789">
        <v>7</v>
      </c>
      <c r="T789">
        <v>20</v>
      </c>
      <c r="V789" s="111" t="s">
        <v>304</v>
      </c>
    </row>
    <row r="790" spans="1:22" x14ac:dyDescent="0.3">
      <c r="A790" s="17">
        <v>3508</v>
      </c>
      <c r="B790">
        <v>213</v>
      </c>
      <c r="C790" t="s">
        <v>142</v>
      </c>
      <c r="D790">
        <v>16</v>
      </c>
      <c r="E790" t="s">
        <v>50</v>
      </c>
      <c r="G790" t="s">
        <v>1002</v>
      </c>
      <c r="I790" t="s">
        <v>258</v>
      </c>
      <c r="J790">
        <v>1</v>
      </c>
      <c r="K790" t="s">
        <v>300</v>
      </c>
      <c r="L790" t="s">
        <v>258</v>
      </c>
      <c r="M790" t="s">
        <v>301</v>
      </c>
      <c r="N790" t="s">
        <v>258</v>
      </c>
      <c r="O790" t="s">
        <v>2627</v>
      </c>
      <c r="P790" t="s">
        <v>303</v>
      </c>
      <c r="Q790" t="s">
        <v>303</v>
      </c>
      <c r="R790">
        <v>2</v>
      </c>
      <c r="S790">
        <v>37</v>
      </c>
      <c r="T790">
        <v>20</v>
      </c>
      <c r="V790" s="111" t="s">
        <v>304</v>
      </c>
    </row>
    <row r="791" spans="1:22" x14ac:dyDescent="0.3">
      <c r="A791" s="17">
        <v>3475</v>
      </c>
      <c r="B791">
        <v>173</v>
      </c>
      <c r="C791" t="s">
        <v>115</v>
      </c>
      <c r="D791">
        <v>16</v>
      </c>
      <c r="E791" t="s">
        <v>50</v>
      </c>
      <c r="G791" t="s">
        <v>10</v>
      </c>
      <c r="I791" t="s">
        <v>258</v>
      </c>
      <c r="J791">
        <v>1</v>
      </c>
      <c r="K791" t="s">
        <v>300</v>
      </c>
      <c r="L791" t="s">
        <v>258</v>
      </c>
      <c r="M791" t="s">
        <v>322</v>
      </c>
      <c r="N791" t="s">
        <v>258</v>
      </c>
      <c r="O791" t="s">
        <v>2628</v>
      </c>
      <c r="P791" t="s">
        <v>303</v>
      </c>
      <c r="Q791" t="s">
        <v>303</v>
      </c>
      <c r="R791">
        <v>3</v>
      </c>
      <c r="S791">
        <v>7</v>
      </c>
      <c r="T791">
        <v>20</v>
      </c>
      <c r="V791" s="111" t="s">
        <v>304</v>
      </c>
    </row>
    <row r="792" spans="1:22" x14ac:dyDescent="0.3">
      <c r="A792" s="17">
        <v>3476</v>
      </c>
      <c r="B792">
        <v>173</v>
      </c>
      <c r="C792" t="s">
        <v>115</v>
      </c>
      <c r="D792">
        <v>16</v>
      </c>
      <c r="E792" t="s">
        <v>50</v>
      </c>
      <c r="G792" t="s">
        <v>10</v>
      </c>
      <c r="I792" t="s">
        <v>258</v>
      </c>
      <c r="J792">
        <v>1</v>
      </c>
      <c r="K792" t="s">
        <v>300</v>
      </c>
      <c r="L792" t="s">
        <v>258</v>
      </c>
      <c r="M792" t="s">
        <v>322</v>
      </c>
      <c r="N792" t="s">
        <v>258</v>
      </c>
      <c r="O792" t="s">
        <v>2629</v>
      </c>
      <c r="P792" t="s">
        <v>303</v>
      </c>
      <c r="Q792" t="s">
        <v>303</v>
      </c>
      <c r="R792">
        <v>3</v>
      </c>
      <c r="S792">
        <v>7</v>
      </c>
      <c r="T792">
        <v>20</v>
      </c>
      <c r="V792" s="111" t="s">
        <v>304</v>
      </c>
    </row>
    <row r="793" spans="1:22" x14ac:dyDescent="0.3">
      <c r="A793" s="17">
        <v>3488</v>
      </c>
      <c r="B793">
        <v>213</v>
      </c>
      <c r="C793" t="s">
        <v>142</v>
      </c>
      <c r="D793">
        <v>16</v>
      </c>
      <c r="E793" t="s">
        <v>50</v>
      </c>
      <c r="G793" t="s">
        <v>10</v>
      </c>
      <c r="I793" t="s">
        <v>258</v>
      </c>
      <c r="J793">
        <v>1</v>
      </c>
      <c r="K793" t="s">
        <v>300</v>
      </c>
      <c r="L793" t="s">
        <v>258</v>
      </c>
      <c r="M793" t="s">
        <v>301</v>
      </c>
      <c r="N793" t="s">
        <v>258</v>
      </c>
      <c r="O793" t="s">
        <v>2630</v>
      </c>
      <c r="P793" t="s">
        <v>303</v>
      </c>
      <c r="Q793" t="s">
        <v>303</v>
      </c>
      <c r="R793">
        <v>3</v>
      </c>
      <c r="S793">
        <v>37</v>
      </c>
      <c r="T793">
        <v>20</v>
      </c>
      <c r="V793" s="111" t="s">
        <v>304</v>
      </c>
    </row>
    <row r="794" spans="1:22" x14ac:dyDescent="0.3">
      <c r="A794" s="17">
        <v>3490</v>
      </c>
      <c r="B794">
        <v>572</v>
      </c>
      <c r="C794" t="s">
        <v>896</v>
      </c>
      <c r="D794">
        <v>16</v>
      </c>
      <c r="E794" t="s">
        <v>50</v>
      </c>
      <c r="G794" t="s">
        <v>10</v>
      </c>
      <c r="I794" t="s">
        <v>258</v>
      </c>
      <c r="J794">
        <v>1</v>
      </c>
      <c r="K794" t="s">
        <v>300</v>
      </c>
      <c r="L794" t="s">
        <v>258</v>
      </c>
      <c r="M794" t="s">
        <v>1075</v>
      </c>
      <c r="N794" t="s">
        <v>258</v>
      </c>
      <c r="O794" t="s">
        <v>2631</v>
      </c>
      <c r="P794" t="s">
        <v>303</v>
      </c>
      <c r="Q794" t="s">
        <v>303</v>
      </c>
      <c r="R794">
        <v>3</v>
      </c>
      <c r="S794">
        <v>40</v>
      </c>
      <c r="T794">
        <v>20</v>
      </c>
      <c r="V794" s="111" t="s">
        <v>304</v>
      </c>
    </row>
    <row r="795" spans="1:22" x14ac:dyDescent="0.3">
      <c r="A795" s="17">
        <v>3515</v>
      </c>
      <c r="B795">
        <v>173</v>
      </c>
      <c r="C795" t="s">
        <v>115</v>
      </c>
      <c r="D795">
        <v>16</v>
      </c>
      <c r="E795" t="s">
        <v>50</v>
      </c>
      <c r="G795" t="s">
        <v>1002</v>
      </c>
      <c r="I795" t="s">
        <v>258</v>
      </c>
      <c r="J795">
        <v>1</v>
      </c>
      <c r="K795" t="s">
        <v>300</v>
      </c>
      <c r="L795" t="s">
        <v>258</v>
      </c>
      <c r="M795" t="s">
        <v>322</v>
      </c>
      <c r="N795" t="s">
        <v>258</v>
      </c>
      <c r="O795" t="s">
        <v>2632</v>
      </c>
      <c r="P795" t="s">
        <v>303</v>
      </c>
      <c r="Q795" t="s">
        <v>303</v>
      </c>
      <c r="R795">
        <v>2</v>
      </c>
      <c r="S795">
        <v>7</v>
      </c>
      <c r="T795">
        <v>20</v>
      </c>
      <c r="V795" s="111" t="s">
        <v>304</v>
      </c>
    </row>
    <row r="796" spans="1:22" x14ac:dyDescent="0.3">
      <c r="A796" s="17">
        <v>3733</v>
      </c>
      <c r="B796">
        <v>173</v>
      </c>
      <c r="C796" t="s">
        <v>115</v>
      </c>
      <c r="D796">
        <v>16</v>
      </c>
      <c r="E796" t="s">
        <v>50</v>
      </c>
      <c r="G796" t="s">
        <v>10</v>
      </c>
      <c r="I796" t="s">
        <v>258</v>
      </c>
      <c r="J796">
        <v>1</v>
      </c>
      <c r="K796" t="s">
        <v>300</v>
      </c>
      <c r="L796" t="s">
        <v>258</v>
      </c>
      <c r="M796" t="s">
        <v>322</v>
      </c>
      <c r="N796" t="s">
        <v>258</v>
      </c>
      <c r="O796" t="s">
        <v>2633</v>
      </c>
      <c r="P796" t="s">
        <v>303</v>
      </c>
      <c r="Q796" t="s">
        <v>303</v>
      </c>
      <c r="R796">
        <v>3</v>
      </c>
      <c r="S796">
        <v>7</v>
      </c>
      <c r="T796">
        <v>20</v>
      </c>
      <c r="V796" s="111" t="s">
        <v>304</v>
      </c>
    </row>
    <row r="797" spans="1:22" x14ac:dyDescent="0.3">
      <c r="A797" s="17">
        <v>3734</v>
      </c>
      <c r="B797">
        <v>225</v>
      </c>
      <c r="C797" t="s">
        <v>144</v>
      </c>
      <c r="D797">
        <v>16</v>
      </c>
      <c r="E797" t="s">
        <v>50</v>
      </c>
      <c r="G797" t="s">
        <v>1002</v>
      </c>
      <c r="I797" t="s">
        <v>258</v>
      </c>
      <c r="J797">
        <v>1</v>
      </c>
      <c r="K797" t="s">
        <v>300</v>
      </c>
      <c r="L797" t="s">
        <v>258</v>
      </c>
      <c r="M797" t="s">
        <v>1018</v>
      </c>
      <c r="N797" t="s">
        <v>258</v>
      </c>
      <c r="O797" t="s">
        <v>2634</v>
      </c>
      <c r="P797" t="s">
        <v>303</v>
      </c>
      <c r="Q797" t="s">
        <v>303</v>
      </c>
      <c r="R797">
        <v>2</v>
      </c>
      <c r="S797">
        <v>39</v>
      </c>
      <c r="T797">
        <v>20</v>
      </c>
      <c r="V797" s="111" t="s">
        <v>304</v>
      </c>
    </row>
    <row r="798" spans="1:22" x14ac:dyDescent="0.3">
      <c r="A798" s="17">
        <v>3730</v>
      </c>
      <c r="B798">
        <v>213</v>
      </c>
      <c r="C798" t="s">
        <v>142</v>
      </c>
      <c r="D798">
        <v>16</v>
      </c>
      <c r="E798" t="s">
        <v>50</v>
      </c>
      <c r="G798" t="s">
        <v>1002</v>
      </c>
      <c r="I798" t="s">
        <v>258</v>
      </c>
      <c r="J798">
        <v>1</v>
      </c>
      <c r="K798" t="s">
        <v>300</v>
      </c>
      <c r="L798" t="s">
        <v>258</v>
      </c>
      <c r="M798" t="s">
        <v>301</v>
      </c>
      <c r="N798" t="s">
        <v>258</v>
      </c>
      <c r="O798" t="s">
        <v>2635</v>
      </c>
      <c r="P798" t="s">
        <v>303</v>
      </c>
      <c r="Q798" t="s">
        <v>303</v>
      </c>
      <c r="R798">
        <v>2</v>
      </c>
      <c r="S798">
        <v>37</v>
      </c>
      <c r="T798">
        <v>20</v>
      </c>
      <c r="V798" s="111" t="s">
        <v>304</v>
      </c>
    </row>
    <row r="799" spans="1:22" x14ac:dyDescent="0.3">
      <c r="A799" s="17">
        <v>3629</v>
      </c>
      <c r="B799">
        <v>164</v>
      </c>
      <c r="C799" t="s">
        <v>103</v>
      </c>
      <c r="D799">
        <v>16</v>
      </c>
      <c r="E799" t="s">
        <v>50</v>
      </c>
      <c r="G799" t="s">
        <v>1002</v>
      </c>
      <c r="I799" t="s">
        <v>258</v>
      </c>
      <c r="J799">
        <v>1</v>
      </c>
      <c r="K799" t="s">
        <v>300</v>
      </c>
      <c r="L799" t="s">
        <v>258</v>
      </c>
      <c r="M799" t="s">
        <v>608</v>
      </c>
      <c r="N799" t="s">
        <v>258</v>
      </c>
      <c r="O799" t="s">
        <v>2636</v>
      </c>
      <c r="P799" t="s">
        <v>303</v>
      </c>
      <c r="Q799" t="s">
        <v>303</v>
      </c>
      <c r="R799">
        <v>2</v>
      </c>
      <c r="S799">
        <v>69</v>
      </c>
      <c r="T799">
        <v>20</v>
      </c>
      <c r="V799" s="111" t="s">
        <v>304</v>
      </c>
    </row>
    <row r="800" spans="1:22" x14ac:dyDescent="0.3">
      <c r="A800" s="17">
        <v>3491</v>
      </c>
      <c r="B800">
        <v>173</v>
      </c>
      <c r="C800" t="s">
        <v>115</v>
      </c>
      <c r="D800">
        <v>16</v>
      </c>
      <c r="E800" t="s">
        <v>50</v>
      </c>
      <c r="G800" t="s">
        <v>10</v>
      </c>
      <c r="I800" t="s">
        <v>258</v>
      </c>
      <c r="J800">
        <v>1</v>
      </c>
      <c r="K800" t="s">
        <v>300</v>
      </c>
      <c r="L800" t="s">
        <v>258</v>
      </c>
      <c r="M800" t="s">
        <v>322</v>
      </c>
      <c r="N800" t="s">
        <v>258</v>
      </c>
      <c r="O800" t="s">
        <v>2637</v>
      </c>
      <c r="P800" t="s">
        <v>303</v>
      </c>
      <c r="Q800" t="s">
        <v>303</v>
      </c>
      <c r="R800">
        <v>3</v>
      </c>
      <c r="S800">
        <v>7</v>
      </c>
      <c r="T800">
        <v>20</v>
      </c>
      <c r="V800" s="111" t="s">
        <v>304</v>
      </c>
    </row>
    <row r="801" spans="1:22" x14ac:dyDescent="0.3">
      <c r="A801" s="17">
        <v>3534</v>
      </c>
      <c r="B801">
        <v>192</v>
      </c>
      <c r="C801" t="s">
        <v>143</v>
      </c>
      <c r="D801">
        <v>16</v>
      </c>
      <c r="E801" t="s">
        <v>50</v>
      </c>
      <c r="G801" t="s">
        <v>10</v>
      </c>
      <c r="I801" t="s">
        <v>258</v>
      </c>
      <c r="J801">
        <v>1</v>
      </c>
      <c r="K801" t="s">
        <v>300</v>
      </c>
      <c r="L801" t="s">
        <v>258</v>
      </c>
      <c r="M801" t="s">
        <v>612</v>
      </c>
      <c r="N801" t="s">
        <v>258</v>
      </c>
      <c r="O801" t="s">
        <v>2638</v>
      </c>
      <c r="P801" t="s">
        <v>303</v>
      </c>
      <c r="Q801" t="s">
        <v>303</v>
      </c>
      <c r="R801">
        <v>3</v>
      </c>
      <c r="S801">
        <v>19</v>
      </c>
      <c r="T801">
        <v>20</v>
      </c>
      <c r="V801" s="111" t="s">
        <v>304</v>
      </c>
    </row>
    <row r="802" spans="1:22" x14ac:dyDescent="0.3">
      <c r="A802" s="17">
        <v>3542</v>
      </c>
      <c r="B802">
        <v>229</v>
      </c>
      <c r="C802" t="s">
        <v>102</v>
      </c>
      <c r="D802">
        <v>16</v>
      </c>
      <c r="E802" t="s">
        <v>50</v>
      </c>
      <c r="G802" t="s">
        <v>1002</v>
      </c>
      <c r="I802" t="s">
        <v>258</v>
      </c>
      <c r="J802">
        <v>1</v>
      </c>
      <c r="K802" t="s">
        <v>300</v>
      </c>
      <c r="L802" t="s">
        <v>258</v>
      </c>
      <c r="M802" t="s">
        <v>326</v>
      </c>
      <c r="N802" t="s">
        <v>258</v>
      </c>
      <c r="O802" t="s">
        <v>2639</v>
      </c>
      <c r="P802" t="s">
        <v>303</v>
      </c>
      <c r="Q802" t="s">
        <v>303</v>
      </c>
      <c r="R802">
        <v>2</v>
      </c>
      <c r="S802">
        <v>40</v>
      </c>
      <c r="T802">
        <v>20</v>
      </c>
      <c r="V802" s="111" t="s">
        <v>304</v>
      </c>
    </row>
    <row r="803" spans="1:22" x14ac:dyDescent="0.3">
      <c r="A803" s="17">
        <v>3578</v>
      </c>
      <c r="B803">
        <v>213</v>
      </c>
      <c r="C803" t="s">
        <v>142</v>
      </c>
      <c r="D803">
        <v>16</v>
      </c>
      <c r="E803" t="s">
        <v>50</v>
      </c>
      <c r="G803" t="s">
        <v>1002</v>
      </c>
      <c r="I803" t="s">
        <v>258</v>
      </c>
      <c r="J803">
        <v>1</v>
      </c>
      <c r="K803" t="s">
        <v>300</v>
      </c>
      <c r="L803" t="s">
        <v>258</v>
      </c>
      <c r="M803" t="s">
        <v>301</v>
      </c>
      <c r="N803" t="s">
        <v>258</v>
      </c>
      <c r="O803" t="s">
        <v>2640</v>
      </c>
      <c r="P803" t="s">
        <v>303</v>
      </c>
      <c r="Q803" t="s">
        <v>303</v>
      </c>
      <c r="R803">
        <v>2</v>
      </c>
      <c r="S803">
        <v>37</v>
      </c>
      <c r="T803">
        <v>20</v>
      </c>
      <c r="V803" s="111" t="s">
        <v>304</v>
      </c>
    </row>
    <row r="804" spans="1:22" x14ac:dyDescent="0.3">
      <c r="A804" s="17">
        <v>3585</v>
      </c>
      <c r="B804">
        <v>213</v>
      </c>
      <c r="C804" t="s">
        <v>142</v>
      </c>
      <c r="D804">
        <v>16</v>
      </c>
      <c r="E804" t="s">
        <v>50</v>
      </c>
      <c r="G804" t="s">
        <v>1002</v>
      </c>
      <c r="I804" t="s">
        <v>258</v>
      </c>
      <c r="J804">
        <v>1</v>
      </c>
      <c r="K804" t="s">
        <v>300</v>
      </c>
      <c r="L804" t="s">
        <v>258</v>
      </c>
      <c r="M804" t="s">
        <v>301</v>
      </c>
      <c r="N804" t="s">
        <v>258</v>
      </c>
      <c r="O804" t="s">
        <v>2641</v>
      </c>
      <c r="P804" t="s">
        <v>303</v>
      </c>
      <c r="Q804" t="s">
        <v>303</v>
      </c>
      <c r="R804">
        <v>2</v>
      </c>
      <c r="S804">
        <v>37</v>
      </c>
      <c r="T804">
        <v>20</v>
      </c>
      <c r="V804" s="111" t="s">
        <v>304</v>
      </c>
    </row>
    <row r="805" spans="1:22" x14ac:dyDescent="0.3">
      <c r="A805" s="17">
        <v>3486</v>
      </c>
      <c r="B805">
        <v>225</v>
      </c>
      <c r="C805" t="s">
        <v>144</v>
      </c>
      <c r="D805">
        <v>16</v>
      </c>
      <c r="E805" t="s">
        <v>50</v>
      </c>
      <c r="G805" t="s">
        <v>10</v>
      </c>
      <c r="I805" t="s">
        <v>258</v>
      </c>
      <c r="J805">
        <v>1</v>
      </c>
      <c r="K805" t="s">
        <v>300</v>
      </c>
      <c r="L805" t="s">
        <v>258</v>
      </c>
      <c r="M805" t="s">
        <v>1018</v>
      </c>
      <c r="N805" t="s">
        <v>258</v>
      </c>
      <c r="O805" t="s">
        <v>2642</v>
      </c>
      <c r="P805" t="s">
        <v>303</v>
      </c>
      <c r="Q805" t="s">
        <v>303</v>
      </c>
      <c r="R805">
        <v>3</v>
      </c>
      <c r="S805">
        <v>39</v>
      </c>
      <c r="T805">
        <v>20</v>
      </c>
      <c r="V805" s="111" t="s">
        <v>304</v>
      </c>
    </row>
    <row r="806" spans="1:22" x14ac:dyDescent="0.3">
      <c r="A806" s="17">
        <v>3487</v>
      </c>
      <c r="B806">
        <v>164</v>
      </c>
      <c r="C806" t="s">
        <v>103</v>
      </c>
      <c r="D806">
        <v>16</v>
      </c>
      <c r="E806" t="s">
        <v>50</v>
      </c>
      <c r="G806" t="s">
        <v>10</v>
      </c>
      <c r="I806" t="s">
        <v>258</v>
      </c>
      <c r="J806">
        <v>1</v>
      </c>
      <c r="K806" t="s">
        <v>300</v>
      </c>
      <c r="L806" t="s">
        <v>258</v>
      </c>
      <c r="M806" t="s">
        <v>608</v>
      </c>
      <c r="N806" t="s">
        <v>258</v>
      </c>
      <c r="O806" t="s">
        <v>2643</v>
      </c>
      <c r="P806" t="s">
        <v>303</v>
      </c>
      <c r="Q806" t="s">
        <v>303</v>
      </c>
      <c r="R806">
        <v>3</v>
      </c>
      <c r="S806">
        <v>69</v>
      </c>
      <c r="T806">
        <v>20</v>
      </c>
      <c r="V806" s="111" t="s">
        <v>304</v>
      </c>
    </row>
    <row r="807" spans="1:22" x14ac:dyDescent="0.3">
      <c r="A807" s="17">
        <v>3489</v>
      </c>
      <c r="B807">
        <v>192</v>
      </c>
      <c r="C807" t="s">
        <v>143</v>
      </c>
      <c r="D807">
        <v>16</v>
      </c>
      <c r="E807" t="s">
        <v>50</v>
      </c>
      <c r="G807" t="s">
        <v>10</v>
      </c>
      <c r="I807" t="s">
        <v>258</v>
      </c>
      <c r="J807">
        <v>1</v>
      </c>
      <c r="K807" t="s">
        <v>300</v>
      </c>
      <c r="L807" t="s">
        <v>258</v>
      </c>
      <c r="M807" t="s">
        <v>612</v>
      </c>
      <c r="N807" t="s">
        <v>258</v>
      </c>
      <c r="O807" t="s">
        <v>2644</v>
      </c>
      <c r="P807" t="s">
        <v>303</v>
      </c>
      <c r="Q807" t="s">
        <v>303</v>
      </c>
      <c r="R807">
        <v>3</v>
      </c>
      <c r="S807">
        <v>19</v>
      </c>
      <c r="T807">
        <v>20</v>
      </c>
      <c r="V807" s="111" t="s">
        <v>304</v>
      </c>
    </row>
    <row r="808" spans="1:22" x14ac:dyDescent="0.3">
      <c r="A808" s="17">
        <v>3532</v>
      </c>
      <c r="B808">
        <v>173</v>
      </c>
      <c r="C808" t="s">
        <v>115</v>
      </c>
      <c r="D808">
        <v>16</v>
      </c>
      <c r="E808" t="s">
        <v>50</v>
      </c>
      <c r="G808" t="s">
        <v>8</v>
      </c>
      <c r="I808" t="s">
        <v>258</v>
      </c>
      <c r="J808">
        <v>1</v>
      </c>
      <c r="K808" t="s">
        <v>300</v>
      </c>
      <c r="L808" t="s">
        <v>258</v>
      </c>
      <c r="M808" t="s">
        <v>322</v>
      </c>
      <c r="N808" t="s">
        <v>258</v>
      </c>
      <c r="O808" t="s">
        <v>2645</v>
      </c>
      <c r="P808" t="s">
        <v>303</v>
      </c>
      <c r="Q808" t="s">
        <v>303</v>
      </c>
      <c r="R808">
        <v>7</v>
      </c>
      <c r="S808">
        <v>7</v>
      </c>
      <c r="T808">
        <v>20</v>
      </c>
      <c r="V808" s="111" t="s">
        <v>304</v>
      </c>
    </row>
    <row r="809" spans="1:22" x14ac:dyDescent="0.3">
      <c r="A809" s="17">
        <v>3556</v>
      </c>
      <c r="B809">
        <v>213</v>
      </c>
      <c r="C809" t="s">
        <v>142</v>
      </c>
      <c r="D809">
        <v>16</v>
      </c>
      <c r="E809" t="s">
        <v>50</v>
      </c>
      <c r="G809" t="s">
        <v>1002</v>
      </c>
      <c r="I809" t="s">
        <v>258</v>
      </c>
      <c r="J809">
        <v>1</v>
      </c>
      <c r="K809" t="s">
        <v>300</v>
      </c>
      <c r="L809" t="s">
        <v>258</v>
      </c>
      <c r="M809" t="s">
        <v>301</v>
      </c>
      <c r="N809" t="s">
        <v>258</v>
      </c>
      <c r="O809" t="s">
        <v>2646</v>
      </c>
      <c r="P809" t="s">
        <v>303</v>
      </c>
      <c r="Q809" t="s">
        <v>303</v>
      </c>
      <c r="R809">
        <v>2</v>
      </c>
      <c r="S809">
        <v>37</v>
      </c>
      <c r="T809">
        <v>20</v>
      </c>
      <c r="V809" s="111" t="s">
        <v>304</v>
      </c>
    </row>
    <row r="810" spans="1:22" x14ac:dyDescent="0.3">
      <c r="A810" s="17">
        <v>3493</v>
      </c>
      <c r="B810">
        <v>229</v>
      </c>
      <c r="C810" t="s">
        <v>102</v>
      </c>
      <c r="D810">
        <v>16</v>
      </c>
      <c r="E810" t="s">
        <v>50</v>
      </c>
      <c r="G810" t="s">
        <v>1002</v>
      </c>
      <c r="I810" t="s">
        <v>258</v>
      </c>
      <c r="J810">
        <v>1</v>
      </c>
      <c r="K810" t="s">
        <v>300</v>
      </c>
      <c r="L810" t="s">
        <v>258</v>
      </c>
      <c r="M810" t="s">
        <v>326</v>
      </c>
      <c r="N810" t="s">
        <v>258</v>
      </c>
      <c r="O810" t="s">
        <v>2647</v>
      </c>
      <c r="P810" t="s">
        <v>303</v>
      </c>
      <c r="Q810" t="s">
        <v>303</v>
      </c>
      <c r="R810">
        <v>2</v>
      </c>
      <c r="S810">
        <v>40</v>
      </c>
      <c r="T810">
        <v>20</v>
      </c>
      <c r="V810" s="111" t="s">
        <v>304</v>
      </c>
    </row>
    <row r="811" spans="1:22" x14ac:dyDescent="0.3">
      <c r="A811" s="17">
        <v>3610</v>
      </c>
      <c r="B811">
        <v>164</v>
      </c>
      <c r="C811" t="s">
        <v>103</v>
      </c>
      <c r="D811">
        <v>16</v>
      </c>
      <c r="E811" t="s">
        <v>50</v>
      </c>
      <c r="G811" t="s">
        <v>1002</v>
      </c>
      <c r="I811" t="s">
        <v>258</v>
      </c>
      <c r="J811">
        <v>1</v>
      </c>
      <c r="K811" t="s">
        <v>300</v>
      </c>
      <c r="L811" t="s">
        <v>258</v>
      </c>
      <c r="M811" t="s">
        <v>608</v>
      </c>
      <c r="N811" t="s">
        <v>258</v>
      </c>
      <c r="O811" t="s">
        <v>2648</v>
      </c>
      <c r="P811" t="s">
        <v>303</v>
      </c>
      <c r="Q811" t="s">
        <v>303</v>
      </c>
      <c r="R811">
        <v>2</v>
      </c>
      <c r="S811">
        <v>69</v>
      </c>
      <c r="T811">
        <v>20</v>
      </c>
      <c r="V811" s="111" t="s">
        <v>304</v>
      </c>
    </row>
    <row r="812" spans="1:22" x14ac:dyDescent="0.3">
      <c r="A812" s="17">
        <v>3609</v>
      </c>
      <c r="B812">
        <v>164</v>
      </c>
      <c r="C812" t="s">
        <v>103</v>
      </c>
      <c r="D812">
        <v>16</v>
      </c>
      <c r="E812" t="s">
        <v>50</v>
      </c>
      <c r="G812" t="s">
        <v>10</v>
      </c>
      <c r="I812" t="s">
        <v>258</v>
      </c>
      <c r="J812">
        <v>1</v>
      </c>
      <c r="K812" t="s">
        <v>300</v>
      </c>
      <c r="L812" t="s">
        <v>258</v>
      </c>
      <c r="M812" t="s">
        <v>608</v>
      </c>
      <c r="N812" t="s">
        <v>258</v>
      </c>
      <c r="O812" t="s">
        <v>2649</v>
      </c>
      <c r="P812" t="s">
        <v>303</v>
      </c>
      <c r="Q812" t="s">
        <v>303</v>
      </c>
      <c r="R812">
        <v>3</v>
      </c>
      <c r="S812">
        <v>69</v>
      </c>
      <c r="T812">
        <v>20</v>
      </c>
      <c r="V812" s="111" t="s">
        <v>304</v>
      </c>
    </row>
    <row r="813" spans="1:22" x14ac:dyDescent="0.3">
      <c r="A813" s="17">
        <v>3496</v>
      </c>
      <c r="B813">
        <v>173</v>
      </c>
      <c r="C813" t="s">
        <v>115</v>
      </c>
      <c r="D813">
        <v>16</v>
      </c>
      <c r="E813" t="s">
        <v>50</v>
      </c>
      <c r="G813" t="s">
        <v>1002</v>
      </c>
      <c r="I813" t="s">
        <v>258</v>
      </c>
      <c r="J813">
        <v>1</v>
      </c>
      <c r="K813" t="s">
        <v>300</v>
      </c>
      <c r="L813" t="s">
        <v>258</v>
      </c>
      <c r="M813" t="s">
        <v>322</v>
      </c>
      <c r="N813" t="s">
        <v>258</v>
      </c>
      <c r="O813" t="s">
        <v>2650</v>
      </c>
      <c r="P813" t="s">
        <v>303</v>
      </c>
      <c r="Q813" t="s">
        <v>303</v>
      </c>
      <c r="R813">
        <v>2</v>
      </c>
      <c r="S813">
        <v>7</v>
      </c>
      <c r="T813">
        <v>20</v>
      </c>
      <c r="V813" s="111" t="s">
        <v>304</v>
      </c>
    </row>
    <row r="814" spans="1:22" x14ac:dyDescent="0.3">
      <c r="A814" s="17">
        <v>3624</v>
      </c>
      <c r="B814">
        <v>229</v>
      </c>
      <c r="C814" t="s">
        <v>102</v>
      </c>
      <c r="D814">
        <v>16</v>
      </c>
      <c r="E814" t="s">
        <v>50</v>
      </c>
      <c r="G814" t="s">
        <v>10</v>
      </c>
      <c r="I814" t="s">
        <v>258</v>
      </c>
      <c r="J814">
        <v>1</v>
      </c>
      <c r="K814" t="s">
        <v>300</v>
      </c>
      <c r="L814" t="s">
        <v>258</v>
      </c>
      <c r="M814" t="s">
        <v>326</v>
      </c>
      <c r="N814" t="s">
        <v>258</v>
      </c>
      <c r="O814" t="s">
        <v>2651</v>
      </c>
      <c r="P814" t="s">
        <v>303</v>
      </c>
      <c r="Q814" t="s">
        <v>303</v>
      </c>
      <c r="R814">
        <v>3</v>
      </c>
      <c r="S814">
        <v>40</v>
      </c>
      <c r="T814">
        <v>20</v>
      </c>
      <c r="V814" s="111" t="s">
        <v>304</v>
      </c>
    </row>
    <row r="815" spans="1:22" x14ac:dyDescent="0.3">
      <c r="A815" s="17">
        <v>3627</v>
      </c>
      <c r="B815">
        <v>192</v>
      </c>
      <c r="C815" t="s">
        <v>143</v>
      </c>
      <c r="D815">
        <v>16</v>
      </c>
      <c r="E815" t="s">
        <v>50</v>
      </c>
      <c r="G815" t="s">
        <v>10</v>
      </c>
      <c r="I815" t="s">
        <v>258</v>
      </c>
      <c r="J815">
        <v>1</v>
      </c>
      <c r="K815" t="s">
        <v>300</v>
      </c>
      <c r="L815" t="s">
        <v>258</v>
      </c>
      <c r="M815" t="s">
        <v>612</v>
      </c>
      <c r="N815" t="s">
        <v>258</v>
      </c>
      <c r="O815" t="s">
        <v>2652</v>
      </c>
      <c r="P815" t="s">
        <v>303</v>
      </c>
      <c r="Q815" t="s">
        <v>303</v>
      </c>
      <c r="R815">
        <v>3</v>
      </c>
      <c r="S815">
        <v>19</v>
      </c>
      <c r="T815">
        <v>20</v>
      </c>
      <c r="V815" s="111" t="s">
        <v>304</v>
      </c>
    </row>
    <row r="816" spans="1:22" x14ac:dyDescent="0.3">
      <c r="A816" s="17">
        <v>3485</v>
      </c>
      <c r="B816">
        <v>573</v>
      </c>
      <c r="C816" t="s">
        <v>896</v>
      </c>
      <c r="D816">
        <v>16</v>
      </c>
      <c r="E816" t="s">
        <v>50</v>
      </c>
      <c r="G816" t="s">
        <v>1002</v>
      </c>
      <c r="I816" t="s">
        <v>258</v>
      </c>
      <c r="J816">
        <v>1</v>
      </c>
      <c r="K816" t="s">
        <v>300</v>
      </c>
      <c r="L816" t="s">
        <v>258</v>
      </c>
      <c r="M816" t="s">
        <v>1075</v>
      </c>
      <c r="N816" t="s">
        <v>258</v>
      </c>
      <c r="O816" t="s">
        <v>2653</v>
      </c>
      <c r="P816" t="s">
        <v>303</v>
      </c>
      <c r="Q816" t="s">
        <v>303</v>
      </c>
      <c r="R816">
        <v>2</v>
      </c>
      <c r="S816">
        <v>40</v>
      </c>
      <c r="T816">
        <v>20</v>
      </c>
      <c r="V816" s="111" t="s">
        <v>304</v>
      </c>
    </row>
    <row r="817" spans="1:22" x14ac:dyDescent="0.3">
      <c r="A817" s="17">
        <v>3510</v>
      </c>
      <c r="B817">
        <v>173</v>
      </c>
      <c r="C817" t="s">
        <v>115</v>
      </c>
      <c r="D817">
        <v>16</v>
      </c>
      <c r="E817" t="s">
        <v>50</v>
      </c>
      <c r="G817" t="s">
        <v>1002</v>
      </c>
      <c r="I817" t="s">
        <v>258</v>
      </c>
      <c r="J817">
        <v>1</v>
      </c>
      <c r="K817" t="s">
        <v>300</v>
      </c>
      <c r="L817" t="s">
        <v>258</v>
      </c>
      <c r="M817" t="s">
        <v>322</v>
      </c>
      <c r="N817" t="s">
        <v>258</v>
      </c>
      <c r="O817" t="s">
        <v>2654</v>
      </c>
      <c r="P817" t="s">
        <v>303</v>
      </c>
      <c r="Q817" t="s">
        <v>303</v>
      </c>
      <c r="R817">
        <v>2</v>
      </c>
      <c r="S817">
        <v>7</v>
      </c>
      <c r="T817">
        <v>20</v>
      </c>
      <c r="V817" s="111" t="s">
        <v>304</v>
      </c>
    </row>
    <row r="818" spans="1:22" x14ac:dyDescent="0.3">
      <c r="A818" s="17">
        <v>3541</v>
      </c>
      <c r="B818">
        <v>173</v>
      </c>
      <c r="C818" t="s">
        <v>115</v>
      </c>
      <c r="D818">
        <v>16</v>
      </c>
      <c r="E818" t="s">
        <v>50</v>
      </c>
      <c r="G818" t="s">
        <v>10</v>
      </c>
      <c r="I818" t="s">
        <v>258</v>
      </c>
      <c r="J818">
        <v>1</v>
      </c>
      <c r="K818" t="s">
        <v>300</v>
      </c>
      <c r="L818" t="s">
        <v>258</v>
      </c>
      <c r="M818" t="s">
        <v>322</v>
      </c>
      <c r="N818" t="s">
        <v>258</v>
      </c>
      <c r="O818" t="s">
        <v>2655</v>
      </c>
      <c r="P818" t="s">
        <v>303</v>
      </c>
      <c r="Q818" t="s">
        <v>303</v>
      </c>
      <c r="R818">
        <v>3</v>
      </c>
      <c r="S818">
        <v>7</v>
      </c>
      <c r="T818">
        <v>20</v>
      </c>
      <c r="V818" s="111" t="s">
        <v>304</v>
      </c>
    </row>
    <row r="819" spans="1:22" x14ac:dyDescent="0.3">
      <c r="A819" s="17">
        <v>3565</v>
      </c>
      <c r="B819">
        <v>164</v>
      </c>
      <c r="C819" t="s">
        <v>103</v>
      </c>
      <c r="D819">
        <v>16</v>
      </c>
      <c r="E819" t="s">
        <v>50</v>
      </c>
      <c r="G819" t="s">
        <v>10</v>
      </c>
      <c r="I819" t="s">
        <v>258</v>
      </c>
      <c r="J819">
        <v>1</v>
      </c>
      <c r="K819" t="s">
        <v>300</v>
      </c>
      <c r="L819" t="s">
        <v>258</v>
      </c>
      <c r="M819" t="s">
        <v>608</v>
      </c>
      <c r="N819" t="s">
        <v>258</v>
      </c>
      <c r="O819" t="s">
        <v>2656</v>
      </c>
      <c r="P819" t="s">
        <v>303</v>
      </c>
      <c r="Q819" t="s">
        <v>303</v>
      </c>
      <c r="R819">
        <v>3</v>
      </c>
      <c r="S819">
        <v>69</v>
      </c>
      <c r="T819">
        <v>20</v>
      </c>
      <c r="V819" s="111" t="s">
        <v>304</v>
      </c>
    </row>
    <row r="820" spans="1:22" x14ac:dyDescent="0.3">
      <c r="A820" s="17">
        <v>3619</v>
      </c>
      <c r="B820">
        <v>225</v>
      </c>
      <c r="C820" t="s">
        <v>144</v>
      </c>
      <c r="D820">
        <v>16</v>
      </c>
      <c r="E820" t="s">
        <v>50</v>
      </c>
      <c r="G820" t="s">
        <v>10</v>
      </c>
      <c r="I820" t="s">
        <v>258</v>
      </c>
      <c r="J820">
        <v>1</v>
      </c>
      <c r="K820" t="s">
        <v>300</v>
      </c>
      <c r="L820" t="s">
        <v>258</v>
      </c>
      <c r="M820" t="s">
        <v>1018</v>
      </c>
      <c r="N820" t="s">
        <v>258</v>
      </c>
      <c r="O820" t="s">
        <v>2657</v>
      </c>
      <c r="P820" t="s">
        <v>303</v>
      </c>
      <c r="Q820" t="s">
        <v>303</v>
      </c>
      <c r="R820">
        <v>3</v>
      </c>
      <c r="S820">
        <v>39</v>
      </c>
      <c r="T820">
        <v>20</v>
      </c>
      <c r="V820" s="111" t="s">
        <v>304</v>
      </c>
    </row>
    <row r="821" spans="1:22" x14ac:dyDescent="0.3">
      <c r="A821" s="17">
        <v>3800</v>
      </c>
      <c r="B821">
        <v>173</v>
      </c>
      <c r="C821" t="s">
        <v>115</v>
      </c>
      <c r="D821">
        <v>16</v>
      </c>
      <c r="E821" t="s">
        <v>50</v>
      </c>
      <c r="G821" t="s">
        <v>9</v>
      </c>
      <c r="I821" t="s">
        <v>258</v>
      </c>
      <c r="J821">
        <v>1</v>
      </c>
      <c r="K821" t="s">
        <v>300</v>
      </c>
      <c r="L821" t="s">
        <v>258</v>
      </c>
      <c r="M821" t="s">
        <v>322</v>
      </c>
      <c r="N821" t="s">
        <v>258</v>
      </c>
      <c r="O821" t="s">
        <v>2658</v>
      </c>
      <c r="P821" t="s">
        <v>303</v>
      </c>
      <c r="Q821" t="s">
        <v>303</v>
      </c>
      <c r="R821">
        <v>4</v>
      </c>
      <c r="S821">
        <v>7</v>
      </c>
      <c r="T821">
        <v>20</v>
      </c>
      <c r="V821" s="111" t="s">
        <v>304</v>
      </c>
    </row>
    <row r="822" spans="1:22" x14ac:dyDescent="0.3">
      <c r="A822" s="17">
        <v>3801</v>
      </c>
      <c r="B822">
        <v>213</v>
      </c>
      <c r="C822" t="s">
        <v>142</v>
      </c>
      <c r="D822">
        <v>16</v>
      </c>
      <c r="E822" t="s">
        <v>50</v>
      </c>
      <c r="G822" t="s">
        <v>9</v>
      </c>
      <c r="I822" t="s">
        <v>258</v>
      </c>
      <c r="J822">
        <v>1</v>
      </c>
      <c r="K822" t="s">
        <v>300</v>
      </c>
      <c r="L822" t="s">
        <v>258</v>
      </c>
      <c r="M822" t="s">
        <v>301</v>
      </c>
      <c r="N822" t="s">
        <v>258</v>
      </c>
      <c r="O822" t="s">
        <v>2659</v>
      </c>
      <c r="P822" t="s">
        <v>303</v>
      </c>
      <c r="Q822" t="s">
        <v>303</v>
      </c>
      <c r="R822">
        <v>4</v>
      </c>
      <c r="S822">
        <v>37</v>
      </c>
      <c r="T822">
        <v>20</v>
      </c>
      <c r="V822" s="111" t="s">
        <v>304</v>
      </c>
    </row>
    <row r="823" spans="1:22" x14ac:dyDescent="0.3">
      <c r="A823" s="17">
        <v>3802</v>
      </c>
      <c r="B823">
        <v>229</v>
      </c>
      <c r="C823" t="s">
        <v>102</v>
      </c>
      <c r="D823">
        <v>16</v>
      </c>
      <c r="E823" t="s">
        <v>50</v>
      </c>
      <c r="G823" t="s">
        <v>9</v>
      </c>
      <c r="I823" t="s">
        <v>258</v>
      </c>
      <c r="J823">
        <v>1</v>
      </c>
      <c r="K823" t="s">
        <v>300</v>
      </c>
      <c r="L823" t="s">
        <v>258</v>
      </c>
      <c r="M823" t="s">
        <v>326</v>
      </c>
      <c r="N823" t="s">
        <v>258</v>
      </c>
      <c r="O823" t="s">
        <v>2660</v>
      </c>
      <c r="P823" t="s">
        <v>303</v>
      </c>
      <c r="Q823" t="s">
        <v>303</v>
      </c>
      <c r="R823">
        <v>4</v>
      </c>
      <c r="S823">
        <v>40</v>
      </c>
      <c r="T823">
        <v>20</v>
      </c>
      <c r="V823" s="111" t="s">
        <v>304</v>
      </c>
    </row>
    <row r="824" spans="1:22" x14ac:dyDescent="0.3">
      <c r="A824" s="17">
        <v>3803</v>
      </c>
      <c r="B824">
        <v>192</v>
      </c>
      <c r="C824" t="s">
        <v>143</v>
      </c>
      <c r="D824">
        <v>16</v>
      </c>
      <c r="E824" t="s">
        <v>50</v>
      </c>
      <c r="G824" t="s">
        <v>9</v>
      </c>
      <c r="I824" t="s">
        <v>258</v>
      </c>
      <c r="J824">
        <v>1</v>
      </c>
      <c r="K824" t="s">
        <v>300</v>
      </c>
      <c r="L824" t="s">
        <v>258</v>
      </c>
      <c r="M824" t="s">
        <v>612</v>
      </c>
      <c r="N824" t="s">
        <v>258</v>
      </c>
      <c r="O824" t="s">
        <v>2661</v>
      </c>
      <c r="P824" t="s">
        <v>303</v>
      </c>
      <c r="Q824" t="s">
        <v>303</v>
      </c>
      <c r="R824">
        <v>4</v>
      </c>
      <c r="S824">
        <v>19</v>
      </c>
      <c r="T824">
        <v>20</v>
      </c>
      <c r="V824" s="111" t="s">
        <v>304</v>
      </c>
    </row>
    <row r="825" spans="1:22" x14ac:dyDescent="0.3">
      <c r="A825" s="17">
        <v>3804</v>
      </c>
      <c r="B825">
        <v>225</v>
      </c>
      <c r="C825" t="s">
        <v>144</v>
      </c>
      <c r="D825">
        <v>16</v>
      </c>
      <c r="E825" t="s">
        <v>50</v>
      </c>
      <c r="G825" t="s">
        <v>9</v>
      </c>
      <c r="I825" t="s">
        <v>258</v>
      </c>
      <c r="J825">
        <v>1</v>
      </c>
      <c r="K825" t="s">
        <v>300</v>
      </c>
      <c r="L825" t="s">
        <v>258</v>
      </c>
      <c r="M825" t="s">
        <v>1018</v>
      </c>
      <c r="N825" t="s">
        <v>258</v>
      </c>
      <c r="O825" t="s">
        <v>2662</v>
      </c>
      <c r="P825" t="s">
        <v>303</v>
      </c>
      <c r="Q825" t="s">
        <v>303</v>
      </c>
      <c r="R825">
        <v>4</v>
      </c>
      <c r="S825">
        <v>39</v>
      </c>
      <c r="T825">
        <v>20</v>
      </c>
      <c r="V825" s="111" t="s">
        <v>304</v>
      </c>
    </row>
    <row r="826" spans="1:22" x14ac:dyDescent="0.3">
      <c r="A826" s="17">
        <v>3805</v>
      </c>
      <c r="B826">
        <v>164</v>
      </c>
      <c r="C826" t="s">
        <v>103</v>
      </c>
      <c r="D826">
        <v>16</v>
      </c>
      <c r="E826" t="s">
        <v>50</v>
      </c>
      <c r="G826" t="s">
        <v>9</v>
      </c>
      <c r="I826" t="s">
        <v>258</v>
      </c>
      <c r="J826">
        <v>1</v>
      </c>
      <c r="K826" t="s">
        <v>300</v>
      </c>
      <c r="L826" t="s">
        <v>258</v>
      </c>
      <c r="M826" t="s">
        <v>608</v>
      </c>
      <c r="N826" t="s">
        <v>258</v>
      </c>
      <c r="O826" t="s">
        <v>2663</v>
      </c>
      <c r="P826" t="s">
        <v>303</v>
      </c>
      <c r="Q826" t="s">
        <v>303</v>
      </c>
      <c r="R826">
        <v>4</v>
      </c>
      <c r="S826">
        <v>69</v>
      </c>
      <c r="T826">
        <v>20</v>
      </c>
      <c r="V826" s="111" t="s">
        <v>304</v>
      </c>
    </row>
    <row r="827" spans="1:22" x14ac:dyDescent="0.3">
      <c r="A827" s="17">
        <v>3617</v>
      </c>
      <c r="B827">
        <v>173</v>
      </c>
      <c r="C827" t="s">
        <v>115</v>
      </c>
      <c r="D827">
        <v>16</v>
      </c>
      <c r="E827" t="s">
        <v>50</v>
      </c>
      <c r="G827" t="s">
        <v>1002</v>
      </c>
      <c r="I827" t="s">
        <v>258</v>
      </c>
      <c r="J827">
        <v>1</v>
      </c>
      <c r="K827" t="s">
        <v>300</v>
      </c>
      <c r="L827" t="s">
        <v>258</v>
      </c>
      <c r="M827" t="s">
        <v>322</v>
      </c>
      <c r="N827" t="s">
        <v>258</v>
      </c>
      <c r="O827" t="s">
        <v>2664</v>
      </c>
      <c r="P827" t="s">
        <v>303</v>
      </c>
      <c r="Q827" t="s">
        <v>303</v>
      </c>
      <c r="R827">
        <v>2</v>
      </c>
      <c r="S827">
        <v>7</v>
      </c>
      <c r="T827">
        <v>20</v>
      </c>
      <c r="V827" s="111" t="s">
        <v>304</v>
      </c>
    </row>
    <row r="828" spans="1:22" x14ac:dyDescent="0.3">
      <c r="A828" s="17">
        <v>3643</v>
      </c>
      <c r="B828">
        <v>192</v>
      </c>
      <c r="C828" t="s">
        <v>143</v>
      </c>
      <c r="D828">
        <v>16</v>
      </c>
      <c r="E828" t="s">
        <v>50</v>
      </c>
      <c r="G828" t="s">
        <v>1002</v>
      </c>
      <c r="I828" t="s">
        <v>258</v>
      </c>
      <c r="J828">
        <v>1</v>
      </c>
      <c r="K828" t="s">
        <v>300</v>
      </c>
      <c r="L828" t="s">
        <v>258</v>
      </c>
      <c r="M828" t="s">
        <v>612</v>
      </c>
      <c r="N828" t="s">
        <v>258</v>
      </c>
      <c r="O828" t="s">
        <v>2665</v>
      </c>
      <c r="P828" t="s">
        <v>303</v>
      </c>
      <c r="Q828" t="s">
        <v>303</v>
      </c>
      <c r="R828">
        <v>2</v>
      </c>
      <c r="S828">
        <v>19</v>
      </c>
      <c r="T828">
        <v>20</v>
      </c>
      <c r="V828" s="111" t="s">
        <v>304</v>
      </c>
    </row>
    <row r="829" spans="1:22" x14ac:dyDescent="0.3">
      <c r="A829" s="17">
        <v>3676</v>
      </c>
      <c r="B829">
        <v>225</v>
      </c>
      <c r="C829" t="s">
        <v>144</v>
      </c>
      <c r="D829">
        <v>16</v>
      </c>
      <c r="E829" t="s">
        <v>50</v>
      </c>
      <c r="G829" t="s">
        <v>10</v>
      </c>
      <c r="I829" t="s">
        <v>258</v>
      </c>
      <c r="J829">
        <v>1</v>
      </c>
      <c r="K829" t="s">
        <v>300</v>
      </c>
      <c r="L829" t="s">
        <v>258</v>
      </c>
      <c r="M829" t="s">
        <v>1018</v>
      </c>
      <c r="N829" t="s">
        <v>258</v>
      </c>
      <c r="O829" t="s">
        <v>2666</v>
      </c>
      <c r="P829" t="s">
        <v>303</v>
      </c>
      <c r="Q829" t="s">
        <v>303</v>
      </c>
      <c r="R829">
        <v>3</v>
      </c>
      <c r="S829">
        <v>39</v>
      </c>
      <c r="T829">
        <v>20</v>
      </c>
      <c r="V829" s="111" t="s">
        <v>304</v>
      </c>
    </row>
    <row r="830" spans="1:22" x14ac:dyDescent="0.3">
      <c r="A830" s="17">
        <v>3677</v>
      </c>
      <c r="B830">
        <v>229</v>
      </c>
      <c r="C830" t="s">
        <v>102</v>
      </c>
      <c r="D830">
        <v>16</v>
      </c>
      <c r="E830" t="s">
        <v>50</v>
      </c>
      <c r="G830" t="s">
        <v>1002</v>
      </c>
      <c r="I830" t="s">
        <v>258</v>
      </c>
      <c r="J830">
        <v>1</v>
      </c>
      <c r="K830" t="s">
        <v>300</v>
      </c>
      <c r="L830" t="s">
        <v>258</v>
      </c>
      <c r="M830" t="s">
        <v>326</v>
      </c>
      <c r="N830" t="s">
        <v>258</v>
      </c>
      <c r="O830" t="s">
        <v>2667</v>
      </c>
      <c r="P830" t="s">
        <v>303</v>
      </c>
      <c r="Q830" t="s">
        <v>303</v>
      </c>
      <c r="R830">
        <v>2</v>
      </c>
      <c r="S830">
        <v>40</v>
      </c>
      <c r="T830">
        <v>20</v>
      </c>
      <c r="V830" s="111" t="s">
        <v>304</v>
      </c>
    </row>
    <row r="831" spans="1:22" x14ac:dyDescent="0.3">
      <c r="A831" s="17">
        <v>3721</v>
      </c>
      <c r="B831">
        <v>213</v>
      </c>
      <c r="C831" t="s">
        <v>142</v>
      </c>
      <c r="D831">
        <v>16</v>
      </c>
      <c r="E831" t="s">
        <v>50</v>
      </c>
      <c r="G831" t="s">
        <v>1077</v>
      </c>
      <c r="I831" t="s">
        <v>258</v>
      </c>
      <c r="J831">
        <v>1</v>
      </c>
      <c r="K831" t="s">
        <v>300</v>
      </c>
      <c r="L831" t="s">
        <v>258</v>
      </c>
      <c r="M831" t="s">
        <v>301</v>
      </c>
      <c r="N831" t="s">
        <v>258</v>
      </c>
      <c r="O831" t="s">
        <v>2668</v>
      </c>
      <c r="P831" t="s">
        <v>303</v>
      </c>
      <c r="Q831" t="s">
        <v>303</v>
      </c>
      <c r="R831">
        <v>9</v>
      </c>
      <c r="S831">
        <v>37</v>
      </c>
      <c r="T831">
        <v>20</v>
      </c>
      <c r="V831" s="111" t="s">
        <v>304</v>
      </c>
    </row>
    <row r="832" spans="1:22" x14ac:dyDescent="0.3">
      <c r="A832" s="17">
        <v>3725</v>
      </c>
      <c r="B832">
        <v>192</v>
      </c>
      <c r="C832" t="s">
        <v>143</v>
      </c>
      <c r="D832">
        <v>16</v>
      </c>
      <c r="E832" t="s">
        <v>50</v>
      </c>
      <c r="G832" t="s">
        <v>1002</v>
      </c>
      <c r="I832" t="s">
        <v>258</v>
      </c>
      <c r="J832">
        <v>1</v>
      </c>
      <c r="K832" t="s">
        <v>300</v>
      </c>
      <c r="L832" t="s">
        <v>258</v>
      </c>
      <c r="M832" t="s">
        <v>612</v>
      </c>
      <c r="N832" t="s">
        <v>258</v>
      </c>
      <c r="O832" t="s">
        <v>2669</v>
      </c>
      <c r="P832" t="s">
        <v>303</v>
      </c>
      <c r="Q832" t="s">
        <v>303</v>
      </c>
      <c r="R832">
        <v>2</v>
      </c>
      <c r="S832">
        <v>19</v>
      </c>
      <c r="T832">
        <v>20</v>
      </c>
      <c r="V832" s="111" t="s">
        <v>304</v>
      </c>
    </row>
    <row r="833" spans="1:22" x14ac:dyDescent="0.3">
      <c r="A833" s="17">
        <v>3681</v>
      </c>
      <c r="B833">
        <v>164</v>
      </c>
      <c r="C833" t="s">
        <v>103</v>
      </c>
      <c r="D833">
        <v>16</v>
      </c>
      <c r="E833" t="s">
        <v>50</v>
      </c>
      <c r="G833" t="s">
        <v>8</v>
      </c>
      <c r="I833" t="s">
        <v>258</v>
      </c>
      <c r="J833">
        <v>1</v>
      </c>
      <c r="K833" t="s">
        <v>300</v>
      </c>
      <c r="L833" t="s">
        <v>258</v>
      </c>
      <c r="M833" t="s">
        <v>608</v>
      </c>
      <c r="N833" t="s">
        <v>258</v>
      </c>
      <c r="O833" t="s">
        <v>2670</v>
      </c>
      <c r="P833" t="s">
        <v>303</v>
      </c>
      <c r="Q833" t="s">
        <v>303</v>
      </c>
      <c r="R833">
        <v>7</v>
      </c>
      <c r="S833">
        <v>69</v>
      </c>
      <c r="T833">
        <v>20</v>
      </c>
      <c r="V833" s="111" t="s">
        <v>304</v>
      </c>
    </row>
    <row r="834" spans="1:22" x14ac:dyDescent="0.3">
      <c r="A834" s="17">
        <v>3654</v>
      </c>
      <c r="B834">
        <v>164</v>
      </c>
      <c r="C834" t="s">
        <v>103</v>
      </c>
      <c r="D834">
        <v>16</v>
      </c>
      <c r="E834" t="s">
        <v>50</v>
      </c>
      <c r="G834" t="s">
        <v>9</v>
      </c>
      <c r="I834" t="s">
        <v>258</v>
      </c>
      <c r="J834">
        <v>1</v>
      </c>
      <c r="K834" t="s">
        <v>300</v>
      </c>
      <c r="L834" t="s">
        <v>258</v>
      </c>
      <c r="M834" t="s">
        <v>608</v>
      </c>
      <c r="N834" t="s">
        <v>258</v>
      </c>
      <c r="O834" t="s">
        <v>2671</v>
      </c>
      <c r="P834" t="s">
        <v>303</v>
      </c>
      <c r="Q834" t="s">
        <v>303</v>
      </c>
      <c r="R834">
        <v>4</v>
      </c>
      <c r="S834">
        <v>69</v>
      </c>
      <c r="T834">
        <v>20</v>
      </c>
      <c r="V834" s="111" t="s">
        <v>304</v>
      </c>
    </row>
    <row r="835" spans="1:22" x14ac:dyDescent="0.3">
      <c r="A835" s="17">
        <v>3738</v>
      </c>
      <c r="B835">
        <v>213</v>
      </c>
      <c r="C835" t="s">
        <v>142</v>
      </c>
      <c r="D835">
        <v>16</v>
      </c>
      <c r="E835" t="s">
        <v>50</v>
      </c>
      <c r="G835" t="s">
        <v>1002</v>
      </c>
      <c r="I835" t="s">
        <v>258</v>
      </c>
      <c r="J835">
        <v>1</v>
      </c>
      <c r="K835" t="s">
        <v>300</v>
      </c>
      <c r="L835" t="s">
        <v>258</v>
      </c>
      <c r="M835" t="s">
        <v>301</v>
      </c>
      <c r="N835" t="s">
        <v>258</v>
      </c>
      <c r="O835" t="s">
        <v>2672</v>
      </c>
      <c r="P835" t="s">
        <v>303</v>
      </c>
      <c r="Q835" t="s">
        <v>303</v>
      </c>
      <c r="R835">
        <v>2</v>
      </c>
      <c r="S835">
        <v>37</v>
      </c>
      <c r="T835">
        <v>20</v>
      </c>
      <c r="V835" s="111" t="s">
        <v>304</v>
      </c>
    </row>
    <row r="836" spans="1:22" x14ac:dyDescent="0.3">
      <c r="A836" s="17">
        <v>3743</v>
      </c>
      <c r="B836">
        <v>173</v>
      </c>
      <c r="C836" t="s">
        <v>115</v>
      </c>
      <c r="D836">
        <v>16</v>
      </c>
      <c r="E836" t="s">
        <v>50</v>
      </c>
      <c r="G836" t="s">
        <v>1002</v>
      </c>
      <c r="I836" t="s">
        <v>258</v>
      </c>
      <c r="J836">
        <v>1</v>
      </c>
      <c r="K836" t="s">
        <v>300</v>
      </c>
      <c r="L836" t="s">
        <v>258</v>
      </c>
      <c r="M836" t="s">
        <v>322</v>
      </c>
      <c r="N836" t="s">
        <v>258</v>
      </c>
      <c r="O836" t="s">
        <v>2673</v>
      </c>
      <c r="P836" t="s">
        <v>303</v>
      </c>
      <c r="Q836" t="s">
        <v>303</v>
      </c>
      <c r="R836">
        <v>2</v>
      </c>
      <c r="S836">
        <v>7</v>
      </c>
      <c r="T836">
        <v>20</v>
      </c>
      <c r="V836" s="111" t="s">
        <v>304</v>
      </c>
    </row>
    <row r="837" spans="1:22" x14ac:dyDescent="0.3">
      <c r="A837" s="17">
        <v>3711</v>
      </c>
      <c r="B837">
        <v>164</v>
      </c>
      <c r="C837" t="s">
        <v>103</v>
      </c>
      <c r="D837">
        <v>16</v>
      </c>
      <c r="E837" t="s">
        <v>50</v>
      </c>
      <c r="G837" t="s">
        <v>10</v>
      </c>
      <c r="I837" t="s">
        <v>258</v>
      </c>
      <c r="J837">
        <v>1</v>
      </c>
      <c r="K837" t="s">
        <v>300</v>
      </c>
      <c r="L837" t="s">
        <v>258</v>
      </c>
      <c r="M837" t="s">
        <v>608</v>
      </c>
      <c r="N837" t="s">
        <v>258</v>
      </c>
      <c r="O837" t="s">
        <v>2674</v>
      </c>
      <c r="P837" t="s">
        <v>303</v>
      </c>
      <c r="Q837" t="s">
        <v>303</v>
      </c>
      <c r="R837">
        <v>3</v>
      </c>
      <c r="S837">
        <v>69</v>
      </c>
      <c r="T837">
        <v>20</v>
      </c>
      <c r="V837" s="111" t="s">
        <v>304</v>
      </c>
    </row>
    <row r="838" spans="1:22" x14ac:dyDescent="0.3">
      <c r="A838" s="17">
        <v>3744</v>
      </c>
      <c r="B838">
        <v>229</v>
      </c>
      <c r="C838" t="s">
        <v>102</v>
      </c>
      <c r="D838">
        <v>16</v>
      </c>
      <c r="E838" t="s">
        <v>50</v>
      </c>
      <c r="G838" t="s">
        <v>10</v>
      </c>
      <c r="I838" t="s">
        <v>258</v>
      </c>
      <c r="J838">
        <v>1</v>
      </c>
      <c r="K838" t="s">
        <v>300</v>
      </c>
      <c r="L838" t="s">
        <v>258</v>
      </c>
      <c r="M838" t="s">
        <v>326</v>
      </c>
      <c r="N838" t="s">
        <v>258</v>
      </c>
      <c r="O838" t="s">
        <v>2675</v>
      </c>
      <c r="P838" t="s">
        <v>303</v>
      </c>
      <c r="Q838" t="s">
        <v>303</v>
      </c>
      <c r="R838">
        <v>3</v>
      </c>
      <c r="S838">
        <v>40</v>
      </c>
      <c r="T838">
        <v>20</v>
      </c>
      <c r="V838" s="111" t="s">
        <v>304</v>
      </c>
    </row>
    <row r="839" spans="1:22" x14ac:dyDescent="0.3">
      <c r="A839" s="17">
        <v>3755</v>
      </c>
      <c r="B839">
        <v>229</v>
      </c>
      <c r="C839" t="s">
        <v>102</v>
      </c>
      <c r="D839">
        <v>16</v>
      </c>
      <c r="E839" t="s">
        <v>50</v>
      </c>
      <c r="G839" t="s">
        <v>9</v>
      </c>
      <c r="I839" t="s">
        <v>258</v>
      </c>
      <c r="J839">
        <v>1</v>
      </c>
      <c r="K839" t="s">
        <v>300</v>
      </c>
      <c r="L839" t="s">
        <v>258</v>
      </c>
      <c r="M839" t="s">
        <v>326</v>
      </c>
      <c r="N839" t="s">
        <v>258</v>
      </c>
      <c r="O839" t="s">
        <v>2676</v>
      </c>
      <c r="P839" t="s">
        <v>303</v>
      </c>
      <c r="Q839" t="s">
        <v>303</v>
      </c>
      <c r="R839">
        <v>4</v>
      </c>
      <c r="S839">
        <v>40</v>
      </c>
      <c r="T839">
        <v>20</v>
      </c>
      <c r="V839" s="111" t="s">
        <v>304</v>
      </c>
    </row>
    <row r="840" spans="1:22" x14ac:dyDescent="0.3">
      <c r="A840" s="17">
        <v>3763</v>
      </c>
      <c r="B840">
        <v>173</v>
      </c>
      <c r="C840" t="s">
        <v>115</v>
      </c>
      <c r="D840">
        <v>16</v>
      </c>
      <c r="E840" t="s">
        <v>50</v>
      </c>
      <c r="G840" t="s">
        <v>1002</v>
      </c>
      <c r="I840" t="s">
        <v>258</v>
      </c>
      <c r="J840">
        <v>1</v>
      </c>
      <c r="K840" t="s">
        <v>300</v>
      </c>
      <c r="L840" t="s">
        <v>258</v>
      </c>
      <c r="M840" t="s">
        <v>322</v>
      </c>
      <c r="N840" t="s">
        <v>258</v>
      </c>
      <c r="O840" t="s">
        <v>2677</v>
      </c>
      <c r="P840" t="s">
        <v>303</v>
      </c>
      <c r="Q840" t="s">
        <v>303</v>
      </c>
      <c r="R840">
        <v>2</v>
      </c>
      <c r="S840">
        <v>7</v>
      </c>
      <c r="T840">
        <v>20</v>
      </c>
      <c r="V840" s="111" t="s">
        <v>304</v>
      </c>
    </row>
    <row r="841" spans="1:22" x14ac:dyDescent="0.3">
      <c r="A841" s="17">
        <v>3764</v>
      </c>
      <c r="B841">
        <v>173</v>
      </c>
      <c r="C841" t="s">
        <v>115</v>
      </c>
      <c r="D841">
        <v>16</v>
      </c>
      <c r="E841" t="s">
        <v>50</v>
      </c>
      <c r="G841" t="s">
        <v>1002</v>
      </c>
      <c r="I841" t="s">
        <v>258</v>
      </c>
      <c r="J841">
        <v>1</v>
      </c>
      <c r="K841" t="s">
        <v>300</v>
      </c>
      <c r="L841" t="s">
        <v>258</v>
      </c>
      <c r="M841" t="s">
        <v>322</v>
      </c>
      <c r="N841" t="s">
        <v>258</v>
      </c>
      <c r="O841" t="s">
        <v>2678</v>
      </c>
      <c r="P841" t="s">
        <v>303</v>
      </c>
      <c r="Q841" t="s">
        <v>303</v>
      </c>
      <c r="R841">
        <v>2</v>
      </c>
      <c r="S841">
        <v>7</v>
      </c>
      <c r="T841">
        <v>20</v>
      </c>
      <c r="V841" s="111" t="s">
        <v>304</v>
      </c>
    </row>
    <row r="842" spans="1:22" x14ac:dyDescent="0.3">
      <c r="A842" s="17">
        <v>3696</v>
      </c>
      <c r="B842">
        <v>229</v>
      </c>
      <c r="C842" t="s">
        <v>102</v>
      </c>
      <c r="D842">
        <v>16</v>
      </c>
      <c r="E842" t="s">
        <v>50</v>
      </c>
      <c r="G842" t="s">
        <v>1002</v>
      </c>
      <c r="I842" t="s">
        <v>258</v>
      </c>
      <c r="J842">
        <v>1</v>
      </c>
      <c r="K842" t="s">
        <v>300</v>
      </c>
      <c r="L842" t="s">
        <v>258</v>
      </c>
      <c r="M842" t="s">
        <v>326</v>
      </c>
      <c r="N842" t="s">
        <v>258</v>
      </c>
      <c r="O842" t="s">
        <v>2679</v>
      </c>
      <c r="P842" t="s">
        <v>303</v>
      </c>
      <c r="Q842" t="s">
        <v>303</v>
      </c>
      <c r="R842">
        <v>2</v>
      </c>
      <c r="S842">
        <v>40</v>
      </c>
      <c r="T842">
        <v>20</v>
      </c>
      <c r="V842" s="111" t="s">
        <v>304</v>
      </c>
    </row>
    <row r="843" spans="1:22" x14ac:dyDescent="0.3">
      <c r="A843" s="17">
        <v>3769</v>
      </c>
      <c r="B843">
        <v>164</v>
      </c>
      <c r="C843" t="s">
        <v>103</v>
      </c>
      <c r="D843">
        <v>16</v>
      </c>
      <c r="E843" t="s">
        <v>50</v>
      </c>
      <c r="G843" t="s">
        <v>1002</v>
      </c>
      <c r="I843" t="s">
        <v>258</v>
      </c>
      <c r="J843">
        <v>1</v>
      </c>
      <c r="K843" t="s">
        <v>300</v>
      </c>
      <c r="L843" t="s">
        <v>258</v>
      </c>
      <c r="M843" t="s">
        <v>608</v>
      </c>
      <c r="N843" t="s">
        <v>258</v>
      </c>
      <c r="O843" t="s">
        <v>2680</v>
      </c>
      <c r="P843" t="s">
        <v>303</v>
      </c>
      <c r="Q843" t="s">
        <v>303</v>
      </c>
      <c r="R843">
        <v>2</v>
      </c>
      <c r="S843">
        <v>69</v>
      </c>
      <c r="T843">
        <v>20</v>
      </c>
      <c r="V843" s="111" t="s">
        <v>304</v>
      </c>
    </row>
    <row r="844" spans="1:22" x14ac:dyDescent="0.3">
      <c r="A844" s="17">
        <v>3659</v>
      </c>
      <c r="B844">
        <v>213</v>
      </c>
      <c r="C844" t="s">
        <v>142</v>
      </c>
      <c r="D844">
        <v>16</v>
      </c>
      <c r="E844" t="s">
        <v>50</v>
      </c>
      <c r="G844" t="s">
        <v>1002</v>
      </c>
      <c r="I844" t="s">
        <v>258</v>
      </c>
      <c r="J844">
        <v>1</v>
      </c>
      <c r="K844" t="s">
        <v>300</v>
      </c>
      <c r="L844" t="s">
        <v>258</v>
      </c>
      <c r="M844" t="s">
        <v>301</v>
      </c>
      <c r="N844" t="s">
        <v>258</v>
      </c>
      <c r="O844" t="s">
        <v>2681</v>
      </c>
      <c r="P844" t="s">
        <v>303</v>
      </c>
      <c r="Q844" t="s">
        <v>303</v>
      </c>
      <c r="R844">
        <v>2</v>
      </c>
      <c r="S844">
        <v>37</v>
      </c>
      <c r="T844">
        <v>20</v>
      </c>
      <c r="V844" s="111" t="s">
        <v>304</v>
      </c>
    </row>
    <row r="845" spans="1:22" x14ac:dyDescent="0.3">
      <c r="A845" s="17">
        <v>3702</v>
      </c>
      <c r="B845">
        <v>164</v>
      </c>
      <c r="C845" t="s">
        <v>103</v>
      </c>
      <c r="D845">
        <v>16</v>
      </c>
      <c r="E845" t="s">
        <v>50</v>
      </c>
      <c r="G845" t="s">
        <v>10</v>
      </c>
      <c r="I845" t="s">
        <v>258</v>
      </c>
      <c r="J845">
        <v>1</v>
      </c>
      <c r="K845" t="s">
        <v>300</v>
      </c>
      <c r="L845" t="s">
        <v>258</v>
      </c>
      <c r="M845" t="s">
        <v>608</v>
      </c>
      <c r="N845" t="s">
        <v>258</v>
      </c>
      <c r="O845" t="s">
        <v>2682</v>
      </c>
      <c r="P845" t="s">
        <v>303</v>
      </c>
      <c r="Q845" t="s">
        <v>303</v>
      </c>
      <c r="R845">
        <v>3</v>
      </c>
      <c r="S845">
        <v>69</v>
      </c>
      <c r="T845">
        <v>20</v>
      </c>
      <c r="V845" s="111" t="s">
        <v>304</v>
      </c>
    </row>
    <row r="846" spans="1:22" x14ac:dyDescent="0.3">
      <c r="A846" s="17">
        <v>3726</v>
      </c>
      <c r="B846">
        <v>213</v>
      </c>
      <c r="C846" t="s">
        <v>142</v>
      </c>
      <c r="D846">
        <v>16</v>
      </c>
      <c r="E846" t="s">
        <v>50</v>
      </c>
      <c r="G846" t="s">
        <v>1002</v>
      </c>
      <c r="I846" t="s">
        <v>258</v>
      </c>
      <c r="J846">
        <v>1</v>
      </c>
      <c r="K846" t="s">
        <v>300</v>
      </c>
      <c r="L846" t="s">
        <v>258</v>
      </c>
      <c r="M846" t="s">
        <v>301</v>
      </c>
      <c r="N846" t="s">
        <v>258</v>
      </c>
      <c r="O846" t="s">
        <v>2683</v>
      </c>
      <c r="P846" t="s">
        <v>303</v>
      </c>
      <c r="Q846" t="s">
        <v>303</v>
      </c>
      <c r="R846">
        <v>2</v>
      </c>
      <c r="S846">
        <v>37</v>
      </c>
      <c r="T846">
        <v>20</v>
      </c>
      <c r="V846" s="111" t="s">
        <v>304</v>
      </c>
    </row>
    <row r="847" spans="1:22" x14ac:dyDescent="0.3">
      <c r="A847" s="17">
        <v>3729</v>
      </c>
      <c r="B847">
        <v>213</v>
      </c>
      <c r="C847" t="s">
        <v>142</v>
      </c>
      <c r="D847">
        <v>16</v>
      </c>
      <c r="E847" t="s">
        <v>50</v>
      </c>
      <c r="G847" t="s">
        <v>10</v>
      </c>
      <c r="I847" t="s">
        <v>258</v>
      </c>
      <c r="J847">
        <v>1</v>
      </c>
      <c r="K847" t="s">
        <v>300</v>
      </c>
      <c r="L847" t="s">
        <v>258</v>
      </c>
      <c r="M847" t="s">
        <v>301</v>
      </c>
      <c r="N847" t="s">
        <v>258</v>
      </c>
      <c r="O847" t="s">
        <v>2684</v>
      </c>
      <c r="P847" t="s">
        <v>303</v>
      </c>
      <c r="Q847" t="s">
        <v>303</v>
      </c>
      <c r="R847">
        <v>3</v>
      </c>
      <c r="S847">
        <v>37</v>
      </c>
      <c r="T847">
        <v>20</v>
      </c>
      <c r="V847" s="111" t="s">
        <v>304</v>
      </c>
    </row>
    <row r="848" spans="1:22" x14ac:dyDescent="0.3">
      <c r="A848" s="17">
        <v>3739</v>
      </c>
      <c r="B848">
        <v>213</v>
      </c>
      <c r="C848" t="s">
        <v>142</v>
      </c>
      <c r="D848">
        <v>16</v>
      </c>
      <c r="E848" t="s">
        <v>50</v>
      </c>
      <c r="G848" t="s">
        <v>1002</v>
      </c>
      <c r="I848" t="s">
        <v>258</v>
      </c>
      <c r="J848">
        <v>1</v>
      </c>
      <c r="K848" t="s">
        <v>300</v>
      </c>
      <c r="L848" t="s">
        <v>258</v>
      </c>
      <c r="M848" t="s">
        <v>301</v>
      </c>
      <c r="N848" t="s">
        <v>258</v>
      </c>
      <c r="O848" t="s">
        <v>2685</v>
      </c>
      <c r="P848" t="s">
        <v>303</v>
      </c>
      <c r="Q848" t="s">
        <v>303</v>
      </c>
      <c r="R848">
        <v>2</v>
      </c>
      <c r="S848">
        <v>37</v>
      </c>
      <c r="T848">
        <v>20</v>
      </c>
      <c r="V848" s="111" t="s">
        <v>304</v>
      </c>
    </row>
    <row r="849" spans="1:22" x14ac:dyDescent="0.3">
      <c r="A849" s="17">
        <v>3774</v>
      </c>
      <c r="B849">
        <v>213</v>
      </c>
      <c r="C849" t="s">
        <v>142</v>
      </c>
      <c r="D849">
        <v>16</v>
      </c>
      <c r="E849" t="s">
        <v>50</v>
      </c>
      <c r="G849" t="s">
        <v>10</v>
      </c>
      <c r="I849" t="s">
        <v>258</v>
      </c>
      <c r="J849">
        <v>1</v>
      </c>
      <c r="K849" t="s">
        <v>300</v>
      </c>
      <c r="L849" t="s">
        <v>258</v>
      </c>
      <c r="M849" t="s">
        <v>301</v>
      </c>
      <c r="N849" t="s">
        <v>258</v>
      </c>
      <c r="O849" t="s">
        <v>2686</v>
      </c>
      <c r="P849" t="s">
        <v>303</v>
      </c>
      <c r="Q849" t="s">
        <v>303</v>
      </c>
      <c r="R849">
        <v>3</v>
      </c>
      <c r="S849">
        <v>37</v>
      </c>
      <c r="T849">
        <v>20</v>
      </c>
      <c r="V849" s="111" t="s">
        <v>304</v>
      </c>
    </row>
    <row r="850" spans="1:22" x14ac:dyDescent="0.3">
      <c r="A850" s="17">
        <v>3780</v>
      </c>
      <c r="B850">
        <v>229</v>
      </c>
      <c r="C850" t="s">
        <v>102</v>
      </c>
      <c r="D850">
        <v>16</v>
      </c>
      <c r="E850" t="s">
        <v>50</v>
      </c>
      <c r="G850" t="s">
        <v>10</v>
      </c>
      <c r="I850" t="s">
        <v>258</v>
      </c>
      <c r="J850">
        <v>1</v>
      </c>
      <c r="K850" t="s">
        <v>300</v>
      </c>
      <c r="L850" t="s">
        <v>258</v>
      </c>
      <c r="M850" t="s">
        <v>326</v>
      </c>
      <c r="N850" t="s">
        <v>258</v>
      </c>
      <c r="O850" t="s">
        <v>2687</v>
      </c>
      <c r="P850" t="s">
        <v>303</v>
      </c>
      <c r="Q850" t="s">
        <v>303</v>
      </c>
      <c r="R850">
        <v>3</v>
      </c>
      <c r="S850">
        <v>40</v>
      </c>
      <c r="T850">
        <v>20</v>
      </c>
      <c r="V850" s="111" t="s">
        <v>304</v>
      </c>
    </row>
    <row r="851" spans="1:22" x14ac:dyDescent="0.3">
      <c r="A851" s="17">
        <v>3782</v>
      </c>
      <c r="B851">
        <v>229</v>
      </c>
      <c r="C851" t="s">
        <v>102</v>
      </c>
      <c r="D851">
        <v>16</v>
      </c>
      <c r="E851" t="s">
        <v>50</v>
      </c>
      <c r="G851" t="s">
        <v>1002</v>
      </c>
      <c r="I851" t="s">
        <v>258</v>
      </c>
      <c r="J851">
        <v>1</v>
      </c>
      <c r="K851" t="s">
        <v>300</v>
      </c>
      <c r="L851" t="s">
        <v>258</v>
      </c>
      <c r="M851" t="s">
        <v>326</v>
      </c>
      <c r="N851" t="s">
        <v>258</v>
      </c>
      <c r="O851" t="s">
        <v>2688</v>
      </c>
      <c r="P851" t="s">
        <v>303</v>
      </c>
      <c r="Q851" t="s">
        <v>303</v>
      </c>
      <c r="R851">
        <v>2</v>
      </c>
      <c r="S851">
        <v>40</v>
      </c>
      <c r="T851">
        <v>20</v>
      </c>
      <c r="V851" s="111" t="s">
        <v>304</v>
      </c>
    </row>
    <row r="852" spans="1:22" x14ac:dyDescent="0.3">
      <c r="A852" s="17">
        <v>3757</v>
      </c>
      <c r="B852">
        <v>225</v>
      </c>
      <c r="C852" t="s">
        <v>144</v>
      </c>
      <c r="D852">
        <v>16</v>
      </c>
      <c r="E852" t="s">
        <v>50</v>
      </c>
      <c r="G852" t="s">
        <v>10</v>
      </c>
      <c r="I852" t="s">
        <v>258</v>
      </c>
      <c r="J852">
        <v>1</v>
      </c>
      <c r="K852" t="s">
        <v>300</v>
      </c>
      <c r="L852" t="s">
        <v>258</v>
      </c>
      <c r="M852" t="s">
        <v>1018</v>
      </c>
      <c r="N852" t="s">
        <v>258</v>
      </c>
      <c r="O852" t="s">
        <v>2689</v>
      </c>
      <c r="P852" t="s">
        <v>303</v>
      </c>
      <c r="Q852" t="s">
        <v>303</v>
      </c>
      <c r="R852">
        <v>3</v>
      </c>
      <c r="S852">
        <v>39</v>
      </c>
      <c r="T852">
        <v>20</v>
      </c>
      <c r="V852" s="111" t="s">
        <v>304</v>
      </c>
    </row>
    <row r="853" spans="1:22" x14ac:dyDescent="0.3">
      <c r="A853" s="17">
        <v>3750</v>
      </c>
      <c r="B853">
        <v>213</v>
      </c>
      <c r="C853" t="s">
        <v>142</v>
      </c>
      <c r="D853">
        <v>16</v>
      </c>
      <c r="E853" t="s">
        <v>50</v>
      </c>
      <c r="G853" t="s">
        <v>10</v>
      </c>
      <c r="I853" t="s">
        <v>258</v>
      </c>
      <c r="J853">
        <v>1</v>
      </c>
      <c r="K853" t="s">
        <v>300</v>
      </c>
      <c r="L853" t="s">
        <v>258</v>
      </c>
      <c r="M853" t="s">
        <v>301</v>
      </c>
      <c r="N853" t="s">
        <v>258</v>
      </c>
      <c r="O853" t="s">
        <v>2690</v>
      </c>
      <c r="P853" t="s">
        <v>303</v>
      </c>
      <c r="Q853" t="s">
        <v>303</v>
      </c>
      <c r="R853">
        <v>3</v>
      </c>
      <c r="S853">
        <v>37</v>
      </c>
      <c r="T853">
        <v>20</v>
      </c>
      <c r="V853" s="111" t="s">
        <v>304</v>
      </c>
    </row>
    <row r="854" spans="1:22" x14ac:dyDescent="0.3">
      <c r="A854" s="17">
        <v>3756</v>
      </c>
      <c r="B854">
        <v>225</v>
      </c>
      <c r="C854" t="s">
        <v>144</v>
      </c>
      <c r="D854">
        <v>16</v>
      </c>
      <c r="E854" t="s">
        <v>50</v>
      </c>
      <c r="G854" t="s">
        <v>10</v>
      </c>
      <c r="I854" t="s">
        <v>258</v>
      </c>
      <c r="J854">
        <v>1</v>
      </c>
      <c r="K854" t="s">
        <v>300</v>
      </c>
      <c r="L854" t="s">
        <v>258</v>
      </c>
      <c r="M854" t="s">
        <v>1018</v>
      </c>
      <c r="N854" t="s">
        <v>258</v>
      </c>
      <c r="O854" t="s">
        <v>2691</v>
      </c>
      <c r="P854" t="s">
        <v>303</v>
      </c>
      <c r="Q854" t="s">
        <v>303</v>
      </c>
      <c r="R854">
        <v>3</v>
      </c>
      <c r="S854">
        <v>39</v>
      </c>
      <c r="T854">
        <v>20</v>
      </c>
      <c r="V854" s="111" t="s">
        <v>304</v>
      </c>
    </row>
    <row r="855" spans="1:22" x14ac:dyDescent="0.3">
      <c r="A855" s="17">
        <v>3758</v>
      </c>
      <c r="B855">
        <v>225</v>
      </c>
      <c r="C855" t="s">
        <v>144</v>
      </c>
      <c r="D855">
        <v>16</v>
      </c>
      <c r="E855" t="s">
        <v>50</v>
      </c>
      <c r="G855" t="s">
        <v>10</v>
      </c>
      <c r="I855" t="s">
        <v>258</v>
      </c>
      <c r="J855">
        <v>1</v>
      </c>
      <c r="K855" t="s">
        <v>300</v>
      </c>
      <c r="L855" t="s">
        <v>258</v>
      </c>
      <c r="M855" t="s">
        <v>1018</v>
      </c>
      <c r="N855" t="s">
        <v>258</v>
      </c>
      <c r="O855" t="s">
        <v>2692</v>
      </c>
      <c r="P855" t="s">
        <v>303</v>
      </c>
      <c r="Q855" t="s">
        <v>303</v>
      </c>
      <c r="R855">
        <v>3</v>
      </c>
      <c r="S855">
        <v>39</v>
      </c>
      <c r="T855">
        <v>20</v>
      </c>
      <c r="V855" s="111" t="s">
        <v>304</v>
      </c>
    </row>
    <row r="856" spans="1:22" x14ac:dyDescent="0.3">
      <c r="A856" s="17">
        <v>2530</v>
      </c>
      <c r="B856">
        <v>172</v>
      </c>
      <c r="C856" t="s">
        <v>793</v>
      </c>
      <c r="D856">
        <v>15</v>
      </c>
      <c r="E856" t="s">
        <v>49</v>
      </c>
      <c r="G856" t="s">
        <v>11</v>
      </c>
      <c r="I856" t="s">
        <v>258</v>
      </c>
      <c r="J856">
        <v>1</v>
      </c>
      <c r="K856" t="s">
        <v>300</v>
      </c>
      <c r="L856" t="s">
        <v>258</v>
      </c>
      <c r="M856" t="s">
        <v>794</v>
      </c>
      <c r="N856" t="s">
        <v>258</v>
      </c>
      <c r="O856" t="s">
        <v>795</v>
      </c>
      <c r="P856" t="s">
        <v>303</v>
      </c>
      <c r="Q856" t="s">
        <v>303</v>
      </c>
      <c r="R856">
        <v>6</v>
      </c>
      <c r="S856">
        <v>134</v>
      </c>
      <c r="T856">
        <v>19</v>
      </c>
      <c r="V856" s="111" t="s">
        <v>304</v>
      </c>
    </row>
    <row r="857" spans="1:22" x14ac:dyDescent="0.3">
      <c r="A857" s="17">
        <v>2553</v>
      </c>
      <c r="B857">
        <v>253</v>
      </c>
      <c r="C857" t="s">
        <v>603</v>
      </c>
      <c r="D857">
        <v>15</v>
      </c>
      <c r="E857" t="s">
        <v>49</v>
      </c>
      <c r="G857" t="s">
        <v>11</v>
      </c>
      <c r="I857" t="s">
        <v>258</v>
      </c>
      <c r="J857">
        <v>1</v>
      </c>
      <c r="K857" t="s">
        <v>300</v>
      </c>
      <c r="L857" t="s">
        <v>258</v>
      </c>
      <c r="M857" t="s">
        <v>604</v>
      </c>
      <c r="N857" t="s">
        <v>258</v>
      </c>
      <c r="O857" t="s">
        <v>796</v>
      </c>
      <c r="P857" t="s">
        <v>303</v>
      </c>
      <c r="Q857" t="s">
        <v>303</v>
      </c>
      <c r="R857">
        <v>6</v>
      </c>
      <c r="S857">
        <v>66</v>
      </c>
      <c r="T857">
        <v>19</v>
      </c>
      <c r="V857" s="111" t="s">
        <v>304</v>
      </c>
    </row>
    <row r="858" spans="1:22" x14ac:dyDescent="0.3">
      <c r="A858" s="17">
        <v>2566</v>
      </c>
      <c r="B858">
        <v>186</v>
      </c>
      <c r="C858" t="s">
        <v>748</v>
      </c>
      <c r="D858">
        <v>11</v>
      </c>
      <c r="E858" t="s">
        <v>42</v>
      </c>
      <c r="G858" t="s">
        <v>11</v>
      </c>
      <c r="I858" t="s">
        <v>258</v>
      </c>
      <c r="J858">
        <v>1</v>
      </c>
      <c r="K858" t="s">
        <v>300</v>
      </c>
      <c r="L858" t="s">
        <v>258</v>
      </c>
      <c r="M858" t="s">
        <v>749</v>
      </c>
      <c r="N858" t="s">
        <v>258</v>
      </c>
      <c r="O858" t="s">
        <v>797</v>
      </c>
      <c r="P858" t="s">
        <v>303</v>
      </c>
      <c r="Q858" t="s">
        <v>303</v>
      </c>
      <c r="R858">
        <v>6</v>
      </c>
      <c r="S858">
        <v>12</v>
      </c>
      <c r="T858">
        <v>16</v>
      </c>
      <c r="V858" s="111" t="s">
        <v>304</v>
      </c>
    </row>
    <row r="859" spans="1:22" x14ac:dyDescent="0.3">
      <c r="A859" s="17">
        <v>2569</v>
      </c>
      <c r="B859">
        <v>182</v>
      </c>
      <c r="C859" t="s">
        <v>268</v>
      </c>
      <c r="D859">
        <v>11</v>
      </c>
      <c r="E859" t="s">
        <v>42</v>
      </c>
      <c r="G859" t="s">
        <v>11</v>
      </c>
      <c r="I859" t="s">
        <v>258</v>
      </c>
      <c r="J859">
        <v>1</v>
      </c>
      <c r="K859" t="s">
        <v>300</v>
      </c>
      <c r="L859" t="s">
        <v>258</v>
      </c>
      <c r="M859" t="s">
        <v>719</v>
      </c>
      <c r="N859" t="s">
        <v>258</v>
      </c>
      <c r="O859" t="s">
        <v>798</v>
      </c>
      <c r="P859" t="s">
        <v>303</v>
      </c>
      <c r="Q859" t="s">
        <v>303</v>
      </c>
      <c r="R859">
        <v>6</v>
      </c>
      <c r="S859">
        <v>15</v>
      </c>
      <c r="T859">
        <v>16</v>
      </c>
      <c r="V859" s="111" t="s">
        <v>304</v>
      </c>
    </row>
    <row r="860" spans="1:22" x14ac:dyDescent="0.3">
      <c r="A860" s="17">
        <v>2572</v>
      </c>
      <c r="B860">
        <v>266</v>
      </c>
      <c r="C860" t="s">
        <v>594</v>
      </c>
      <c r="D860">
        <v>43</v>
      </c>
      <c r="E860" t="s">
        <v>546</v>
      </c>
      <c r="G860" t="s">
        <v>11</v>
      </c>
      <c r="I860" t="s">
        <v>258</v>
      </c>
      <c r="J860">
        <v>1</v>
      </c>
      <c r="K860" t="s">
        <v>300</v>
      </c>
      <c r="L860" t="s">
        <v>258</v>
      </c>
      <c r="M860" t="s">
        <v>799</v>
      </c>
      <c r="N860" t="s">
        <v>258</v>
      </c>
      <c r="O860" t="s">
        <v>800</v>
      </c>
      <c r="P860" t="s">
        <v>303</v>
      </c>
      <c r="Q860" t="s">
        <v>303</v>
      </c>
      <c r="R860">
        <v>6</v>
      </c>
      <c r="S860">
        <v>503</v>
      </c>
      <c r="T860">
        <v>7</v>
      </c>
      <c r="V860" s="111" t="s">
        <v>304</v>
      </c>
    </row>
    <row r="861" spans="1:22" x14ac:dyDescent="0.3">
      <c r="A861" s="17">
        <v>2577</v>
      </c>
      <c r="B861">
        <v>237</v>
      </c>
      <c r="C861" t="s">
        <v>801</v>
      </c>
      <c r="D861">
        <v>4</v>
      </c>
      <c r="E861" t="s">
        <v>802</v>
      </c>
      <c r="G861" t="s">
        <v>11</v>
      </c>
      <c r="I861" t="s">
        <v>258</v>
      </c>
      <c r="J861">
        <v>1</v>
      </c>
      <c r="K861" t="s">
        <v>300</v>
      </c>
      <c r="L861" t="s">
        <v>258</v>
      </c>
      <c r="M861" t="s">
        <v>803</v>
      </c>
      <c r="N861" t="s">
        <v>258</v>
      </c>
      <c r="O861" t="s">
        <v>804</v>
      </c>
      <c r="P861" t="s">
        <v>303</v>
      </c>
      <c r="Q861" t="s">
        <v>303</v>
      </c>
      <c r="R861">
        <v>6</v>
      </c>
      <c r="S861">
        <v>66</v>
      </c>
      <c r="T861">
        <v>12</v>
      </c>
      <c r="V861" s="111" t="s">
        <v>304</v>
      </c>
    </row>
    <row r="862" spans="1:22" x14ac:dyDescent="0.3">
      <c r="A862" s="17">
        <v>2591</v>
      </c>
      <c r="B862">
        <v>229</v>
      </c>
      <c r="C862" t="s">
        <v>102</v>
      </c>
      <c r="D862">
        <v>16</v>
      </c>
      <c r="E862" t="s">
        <v>50</v>
      </c>
      <c r="G862" t="s">
        <v>11</v>
      </c>
      <c r="I862" t="s">
        <v>258</v>
      </c>
      <c r="J862">
        <v>1</v>
      </c>
      <c r="K862" t="s">
        <v>300</v>
      </c>
      <c r="L862" t="s">
        <v>258</v>
      </c>
      <c r="M862" t="s">
        <v>326</v>
      </c>
      <c r="N862" t="s">
        <v>258</v>
      </c>
      <c r="O862" t="s">
        <v>1017</v>
      </c>
      <c r="P862" t="s">
        <v>303</v>
      </c>
      <c r="Q862" t="s">
        <v>303</v>
      </c>
      <c r="R862">
        <v>6</v>
      </c>
      <c r="S862">
        <v>134</v>
      </c>
      <c r="T862">
        <v>20</v>
      </c>
      <c r="V862" s="111" t="s">
        <v>304</v>
      </c>
    </row>
    <row r="863" spans="1:22" x14ac:dyDescent="0.3">
      <c r="A863" s="17">
        <v>2592</v>
      </c>
      <c r="B863">
        <v>225</v>
      </c>
      <c r="C863" t="s">
        <v>144</v>
      </c>
      <c r="D863">
        <v>16</v>
      </c>
      <c r="E863" t="s">
        <v>50</v>
      </c>
      <c r="G863" t="s">
        <v>11</v>
      </c>
      <c r="I863" t="s">
        <v>258</v>
      </c>
      <c r="J863">
        <v>1</v>
      </c>
      <c r="K863" t="s">
        <v>300</v>
      </c>
      <c r="L863" t="s">
        <v>258</v>
      </c>
      <c r="M863" t="s">
        <v>1018</v>
      </c>
      <c r="N863" t="s">
        <v>258</v>
      </c>
      <c r="O863" t="s">
        <v>1019</v>
      </c>
      <c r="P863" t="s">
        <v>303</v>
      </c>
      <c r="Q863" t="s">
        <v>303</v>
      </c>
      <c r="R863">
        <v>6</v>
      </c>
      <c r="S863">
        <v>39</v>
      </c>
      <c r="T863">
        <v>20</v>
      </c>
      <c r="V863" s="111" t="s">
        <v>304</v>
      </c>
    </row>
    <row r="864" spans="1:22" x14ac:dyDescent="0.3">
      <c r="A864" s="17">
        <v>2596</v>
      </c>
      <c r="B864">
        <v>256</v>
      </c>
      <c r="C864" t="s">
        <v>1020</v>
      </c>
      <c r="D864">
        <v>16</v>
      </c>
      <c r="E864" t="s">
        <v>50</v>
      </c>
      <c r="G864" t="s">
        <v>11</v>
      </c>
      <c r="I864" t="s">
        <v>258</v>
      </c>
      <c r="J864">
        <v>1</v>
      </c>
      <c r="K864" t="s">
        <v>300</v>
      </c>
      <c r="L864" t="s">
        <v>258</v>
      </c>
      <c r="M864" t="s">
        <v>1021</v>
      </c>
      <c r="N864" t="s">
        <v>258</v>
      </c>
      <c r="O864" t="s">
        <v>1022</v>
      </c>
      <c r="P864" t="s">
        <v>303</v>
      </c>
      <c r="Q864" t="s">
        <v>303</v>
      </c>
      <c r="R864">
        <v>6</v>
      </c>
      <c r="S864">
        <v>507</v>
      </c>
      <c r="T864">
        <v>20</v>
      </c>
      <c r="V864" s="111" t="s">
        <v>304</v>
      </c>
    </row>
    <row r="865" spans="1:22" x14ac:dyDescent="0.3">
      <c r="A865" s="17">
        <v>2628</v>
      </c>
      <c r="B865">
        <v>229</v>
      </c>
      <c r="C865" t="s">
        <v>102</v>
      </c>
      <c r="D865">
        <v>6</v>
      </c>
      <c r="E865" t="s">
        <v>36</v>
      </c>
      <c r="G865" t="s">
        <v>11</v>
      </c>
      <c r="I865" t="s">
        <v>258</v>
      </c>
      <c r="J865">
        <v>1</v>
      </c>
      <c r="K865" t="s">
        <v>300</v>
      </c>
      <c r="L865" t="s">
        <v>258</v>
      </c>
      <c r="M865" t="s">
        <v>456</v>
      </c>
      <c r="N865" t="s">
        <v>258</v>
      </c>
      <c r="O865" t="s">
        <v>805</v>
      </c>
      <c r="P865" t="s">
        <v>303</v>
      </c>
      <c r="Q865" t="s">
        <v>303</v>
      </c>
      <c r="R865">
        <v>6</v>
      </c>
      <c r="S865">
        <v>134</v>
      </c>
      <c r="T865">
        <v>14</v>
      </c>
      <c r="V865" s="111" t="s">
        <v>304</v>
      </c>
    </row>
    <row r="866" spans="1:22" x14ac:dyDescent="0.3">
      <c r="A866" s="17">
        <v>2630</v>
      </c>
      <c r="B866">
        <v>249</v>
      </c>
      <c r="C866" t="s">
        <v>100</v>
      </c>
      <c r="D866">
        <v>14</v>
      </c>
      <c r="E866" t="s">
        <v>43</v>
      </c>
      <c r="G866" t="s">
        <v>11</v>
      </c>
      <c r="I866" t="s">
        <v>258</v>
      </c>
      <c r="J866">
        <v>1</v>
      </c>
      <c r="K866" t="s">
        <v>300</v>
      </c>
      <c r="L866" t="s">
        <v>258</v>
      </c>
      <c r="M866" t="s">
        <v>311</v>
      </c>
      <c r="N866" t="s">
        <v>258</v>
      </c>
      <c r="O866" t="s">
        <v>806</v>
      </c>
      <c r="P866" t="s">
        <v>303</v>
      </c>
      <c r="Q866" t="s">
        <v>303</v>
      </c>
      <c r="R866">
        <v>6</v>
      </c>
      <c r="S866">
        <v>61</v>
      </c>
      <c r="T866">
        <v>64</v>
      </c>
      <c r="V866" s="111" t="s">
        <v>304</v>
      </c>
    </row>
    <row r="867" spans="1:22" x14ac:dyDescent="0.3">
      <c r="A867" s="17">
        <v>2631</v>
      </c>
      <c r="B867">
        <v>249</v>
      </c>
      <c r="C867" t="s">
        <v>100</v>
      </c>
      <c r="D867">
        <v>14</v>
      </c>
      <c r="E867" t="s">
        <v>43</v>
      </c>
      <c r="G867" t="s">
        <v>11</v>
      </c>
      <c r="I867" t="s">
        <v>258</v>
      </c>
      <c r="J867">
        <v>1</v>
      </c>
      <c r="K867" t="s">
        <v>300</v>
      </c>
      <c r="L867" t="s">
        <v>258</v>
      </c>
      <c r="M867" t="s">
        <v>311</v>
      </c>
      <c r="N867" t="s">
        <v>258</v>
      </c>
      <c r="O867" t="s">
        <v>807</v>
      </c>
      <c r="P867" t="s">
        <v>303</v>
      </c>
      <c r="Q867" t="s">
        <v>303</v>
      </c>
      <c r="R867">
        <v>6</v>
      </c>
      <c r="S867">
        <v>61</v>
      </c>
      <c r="T867">
        <v>64</v>
      </c>
      <c r="V867" s="111" t="s">
        <v>304</v>
      </c>
    </row>
    <row r="868" spans="1:22" x14ac:dyDescent="0.3">
      <c r="A868" s="17">
        <v>2636</v>
      </c>
      <c r="B868">
        <v>234</v>
      </c>
      <c r="C868" t="s">
        <v>808</v>
      </c>
      <c r="D868">
        <v>32</v>
      </c>
      <c r="E868" t="s">
        <v>809</v>
      </c>
      <c r="G868" t="s">
        <v>11</v>
      </c>
      <c r="I868" t="s">
        <v>258</v>
      </c>
      <c r="J868">
        <v>1</v>
      </c>
      <c r="K868" t="s">
        <v>300</v>
      </c>
      <c r="L868" t="s">
        <v>258</v>
      </c>
      <c r="M868" t="s">
        <v>810</v>
      </c>
      <c r="N868" t="s">
        <v>258</v>
      </c>
      <c r="O868" t="s">
        <v>811</v>
      </c>
      <c r="P868" t="s">
        <v>303</v>
      </c>
      <c r="Q868" t="s">
        <v>303</v>
      </c>
      <c r="R868">
        <v>6</v>
      </c>
      <c r="S868">
        <v>46</v>
      </c>
      <c r="T868">
        <v>2</v>
      </c>
      <c r="V868" s="111" t="s">
        <v>304</v>
      </c>
    </row>
    <row r="869" spans="1:22" x14ac:dyDescent="0.3">
      <c r="A869" s="17">
        <v>2637</v>
      </c>
      <c r="B869">
        <v>179</v>
      </c>
      <c r="C869" t="s">
        <v>328</v>
      </c>
      <c r="D869">
        <v>11</v>
      </c>
      <c r="E869" t="s">
        <v>42</v>
      </c>
      <c r="G869" t="s">
        <v>11</v>
      </c>
      <c r="I869" t="s">
        <v>258</v>
      </c>
      <c r="J869">
        <v>1</v>
      </c>
      <c r="K869" t="s">
        <v>300</v>
      </c>
      <c r="L869" t="s">
        <v>258</v>
      </c>
      <c r="M869" t="s">
        <v>640</v>
      </c>
      <c r="N869" t="s">
        <v>258</v>
      </c>
      <c r="O869" t="s">
        <v>812</v>
      </c>
      <c r="P869" t="s">
        <v>303</v>
      </c>
      <c r="Q869" t="s">
        <v>303</v>
      </c>
      <c r="R869">
        <v>6</v>
      </c>
      <c r="S869">
        <v>252</v>
      </c>
      <c r="T869">
        <v>16</v>
      </c>
      <c r="V869" s="111" t="s">
        <v>304</v>
      </c>
    </row>
    <row r="870" spans="1:22" x14ac:dyDescent="0.3">
      <c r="A870" s="17">
        <v>2643</v>
      </c>
      <c r="B870">
        <v>172</v>
      </c>
      <c r="C870" t="s">
        <v>793</v>
      </c>
      <c r="D870">
        <v>15</v>
      </c>
      <c r="E870" t="s">
        <v>49</v>
      </c>
      <c r="G870" t="s">
        <v>11</v>
      </c>
      <c r="I870" t="s">
        <v>258</v>
      </c>
      <c r="J870">
        <v>1</v>
      </c>
      <c r="K870" t="s">
        <v>300</v>
      </c>
      <c r="L870" t="s">
        <v>258</v>
      </c>
      <c r="M870" t="s">
        <v>794</v>
      </c>
      <c r="N870" t="s">
        <v>258</v>
      </c>
      <c r="O870" t="s">
        <v>813</v>
      </c>
      <c r="P870" t="s">
        <v>303</v>
      </c>
      <c r="Q870" t="s">
        <v>303</v>
      </c>
      <c r="R870">
        <v>6</v>
      </c>
      <c r="S870">
        <v>134</v>
      </c>
      <c r="T870">
        <v>19</v>
      </c>
      <c r="V870" s="111" t="s">
        <v>304</v>
      </c>
    </row>
    <row r="871" spans="1:22" x14ac:dyDescent="0.3">
      <c r="A871" s="17">
        <v>2645</v>
      </c>
      <c r="B871">
        <v>227</v>
      </c>
      <c r="C871" t="s">
        <v>814</v>
      </c>
      <c r="D871">
        <v>12</v>
      </c>
      <c r="E871" t="s">
        <v>809</v>
      </c>
      <c r="G871" t="s">
        <v>11</v>
      </c>
      <c r="I871" t="s">
        <v>258</v>
      </c>
      <c r="J871">
        <v>1</v>
      </c>
      <c r="K871" t="s">
        <v>300</v>
      </c>
      <c r="L871" t="s">
        <v>258</v>
      </c>
      <c r="M871" t="s">
        <v>815</v>
      </c>
      <c r="N871" t="s">
        <v>258</v>
      </c>
      <c r="O871" t="s">
        <v>816</v>
      </c>
      <c r="P871" t="s">
        <v>303</v>
      </c>
      <c r="Q871" t="s">
        <v>303</v>
      </c>
      <c r="R871">
        <v>6</v>
      </c>
      <c r="S871">
        <v>41</v>
      </c>
      <c r="T871">
        <v>2</v>
      </c>
      <c r="V871" s="111" t="s">
        <v>304</v>
      </c>
    </row>
    <row r="872" spans="1:22" x14ac:dyDescent="0.3">
      <c r="A872" s="17">
        <v>2647</v>
      </c>
      <c r="B872">
        <v>225</v>
      </c>
      <c r="C872" t="s">
        <v>144</v>
      </c>
      <c r="D872">
        <v>16</v>
      </c>
      <c r="E872" t="s">
        <v>50</v>
      </c>
      <c r="G872" t="s">
        <v>11</v>
      </c>
      <c r="I872" t="s">
        <v>258</v>
      </c>
      <c r="J872">
        <v>1</v>
      </c>
      <c r="K872" t="s">
        <v>300</v>
      </c>
      <c r="L872" t="s">
        <v>258</v>
      </c>
      <c r="M872" t="s">
        <v>1018</v>
      </c>
      <c r="N872" t="s">
        <v>258</v>
      </c>
      <c r="O872" t="s">
        <v>1023</v>
      </c>
      <c r="P872" t="s">
        <v>303</v>
      </c>
      <c r="Q872" t="s">
        <v>303</v>
      </c>
      <c r="R872">
        <v>6</v>
      </c>
      <c r="S872">
        <v>39</v>
      </c>
      <c r="T872">
        <v>20</v>
      </c>
      <c r="V872" s="111" t="s">
        <v>304</v>
      </c>
    </row>
    <row r="873" spans="1:22" x14ac:dyDescent="0.3">
      <c r="A873" s="17">
        <v>2658</v>
      </c>
      <c r="B873">
        <v>172</v>
      </c>
      <c r="C873" t="s">
        <v>793</v>
      </c>
      <c r="D873">
        <v>15</v>
      </c>
      <c r="E873" t="s">
        <v>49</v>
      </c>
      <c r="G873" t="s">
        <v>11</v>
      </c>
      <c r="I873" t="s">
        <v>258</v>
      </c>
      <c r="J873">
        <v>1</v>
      </c>
      <c r="K873" t="s">
        <v>300</v>
      </c>
      <c r="L873" t="s">
        <v>258</v>
      </c>
      <c r="M873" t="s">
        <v>794</v>
      </c>
      <c r="N873" t="s">
        <v>258</v>
      </c>
      <c r="O873" t="s">
        <v>817</v>
      </c>
      <c r="P873" t="s">
        <v>303</v>
      </c>
      <c r="Q873" t="s">
        <v>303</v>
      </c>
      <c r="R873">
        <v>6</v>
      </c>
      <c r="S873">
        <v>134</v>
      </c>
      <c r="T873">
        <v>19</v>
      </c>
      <c r="V873" s="111" t="s">
        <v>304</v>
      </c>
    </row>
    <row r="874" spans="1:22" x14ac:dyDescent="0.3">
      <c r="A874" s="17">
        <v>2664</v>
      </c>
      <c r="B874">
        <v>248</v>
      </c>
      <c r="C874" t="s">
        <v>104</v>
      </c>
      <c r="D874">
        <v>14</v>
      </c>
      <c r="E874" t="s">
        <v>43</v>
      </c>
      <c r="G874" t="s">
        <v>11</v>
      </c>
      <c r="I874" t="s">
        <v>258</v>
      </c>
      <c r="J874">
        <v>1</v>
      </c>
      <c r="K874" t="s">
        <v>300</v>
      </c>
      <c r="L874" t="s">
        <v>258</v>
      </c>
      <c r="M874" t="s">
        <v>377</v>
      </c>
      <c r="N874" t="s">
        <v>258</v>
      </c>
      <c r="O874" t="s">
        <v>818</v>
      </c>
      <c r="P874" t="s">
        <v>303</v>
      </c>
      <c r="Q874" t="s">
        <v>303</v>
      </c>
      <c r="R874">
        <v>6</v>
      </c>
      <c r="S874">
        <v>184</v>
      </c>
      <c r="T874">
        <v>64</v>
      </c>
      <c r="V874" s="111" t="s">
        <v>304</v>
      </c>
    </row>
    <row r="875" spans="1:22" x14ac:dyDescent="0.3">
      <c r="A875" s="17">
        <v>2666</v>
      </c>
      <c r="B875">
        <v>255</v>
      </c>
      <c r="C875" t="s">
        <v>609</v>
      </c>
      <c r="D875">
        <v>15</v>
      </c>
      <c r="E875" t="s">
        <v>49</v>
      </c>
      <c r="G875" t="s">
        <v>11</v>
      </c>
      <c r="I875" t="s">
        <v>258</v>
      </c>
      <c r="J875">
        <v>1</v>
      </c>
      <c r="K875" t="s">
        <v>300</v>
      </c>
      <c r="L875" t="s">
        <v>258</v>
      </c>
      <c r="M875" t="s">
        <v>610</v>
      </c>
      <c r="N875" t="s">
        <v>258</v>
      </c>
      <c r="O875" t="s">
        <v>819</v>
      </c>
      <c r="P875" t="s">
        <v>303</v>
      </c>
      <c r="Q875" t="s">
        <v>303</v>
      </c>
      <c r="R875">
        <v>6</v>
      </c>
      <c r="S875">
        <v>62</v>
      </c>
      <c r="T875">
        <v>19</v>
      </c>
      <c r="V875" s="111" t="s">
        <v>304</v>
      </c>
    </row>
    <row r="876" spans="1:22" x14ac:dyDescent="0.3">
      <c r="A876" s="17">
        <v>2671</v>
      </c>
      <c r="B876">
        <v>192</v>
      </c>
      <c r="C876" t="s">
        <v>143</v>
      </c>
      <c r="D876">
        <v>16</v>
      </c>
      <c r="E876" t="s">
        <v>50</v>
      </c>
      <c r="G876" t="s">
        <v>11</v>
      </c>
      <c r="I876" t="s">
        <v>258</v>
      </c>
      <c r="J876">
        <v>1</v>
      </c>
      <c r="K876" t="s">
        <v>300</v>
      </c>
      <c r="L876" t="s">
        <v>258</v>
      </c>
      <c r="M876" t="s">
        <v>612</v>
      </c>
      <c r="N876" t="s">
        <v>258</v>
      </c>
      <c r="O876" t="s">
        <v>1027</v>
      </c>
      <c r="P876" t="s">
        <v>303</v>
      </c>
      <c r="Q876" t="s">
        <v>303</v>
      </c>
      <c r="R876">
        <v>6</v>
      </c>
      <c r="S876">
        <v>57</v>
      </c>
      <c r="T876">
        <v>20</v>
      </c>
      <c r="V876" s="111" t="s">
        <v>304</v>
      </c>
    </row>
    <row r="877" spans="1:22" x14ac:dyDescent="0.3">
      <c r="A877" s="17">
        <v>2674</v>
      </c>
      <c r="B877">
        <v>257</v>
      </c>
      <c r="C877" t="s">
        <v>530</v>
      </c>
      <c r="D877">
        <v>18</v>
      </c>
      <c r="E877" t="s">
        <v>53</v>
      </c>
      <c r="G877" t="s">
        <v>11</v>
      </c>
      <c r="I877" t="s">
        <v>258</v>
      </c>
      <c r="J877">
        <v>1</v>
      </c>
      <c r="K877" t="s">
        <v>300</v>
      </c>
      <c r="L877" t="s">
        <v>258</v>
      </c>
      <c r="M877" t="s">
        <v>531</v>
      </c>
      <c r="N877" t="s">
        <v>258</v>
      </c>
      <c r="O877" t="s">
        <v>820</v>
      </c>
      <c r="P877" t="s">
        <v>303</v>
      </c>
      <c r="Q877" t="s">
        <v>303</v>
      </c>
      <c r="R877">
        <v>6</v>
      </c>
      <c r="S877">
        <v>259</v>
      </c>
      <c r="T877">
        <v>21</v>
      </c>
      <c r="V877" s="111" t="s">
        <v>304</v>
      </c>
    </row>
    <row r="878" spans="1:22" x14ac:dyDescent="0.3">
      <c r="A878" s="17">
        <v>2675</v>
      </c>
      <c r="B878">
        <v>249</v>
      </c>
      <c r="C878" t="s">
        <v>100</v>
      </c>
      <c r="D878">
        <v>14</v>
      </c>
      <c r="E878" t="s">
        <v>43</v>
      </c>
      <c r="G878" t="s">
        <v>11</v>
      </c>
      <c r="I878" t="s">
        <v>258</v>
      </c>
      <c r="J878">
        <v>1</v>
      </c>
      <c r="K878" t="s">
        <v>300</v>
      </c>
      <c r="L878" t="s">
        <v>258</v>
      </c>
      <c r="M878" t="s">
        <v>311</v>
      </c>
      <c r="N878" t="s">
        <v>258</v>
      </c>
      <c r="O878" t="s">
        <v>821</v>
      </c>
      <c r="P878" t="s">
        <v>303</v>
      </c>
      <c r="Q878" t="s">
        <v>303</v>
      </c>
      <c r="R878">
        <v>6</v>
      </c>
      <c r="S878">
        <v>61</v>
      </c>
      <c r="T878">
        <v>64</v>
      </c>
      <c r="V878" s="111" t="s">
        <v>304</v>
      </c>
    </row>
    <row r="879" spans="1:22" x14ac:dyDescent="0.3">
      <c r="A879" s="17">
        <v>2687</v>
      </c>
      <c r="B879">
        <v>182</v>
      </c>
      <c r="C879" t="s">
        <v>268</v>
      </c>
      <c r="D879">
        <v>11</v>
      </c>
      <c r="E879" t="s">
        <v>42</v>
      </c>
      <c r="G879" t="s">
        <v>11</v>
      </c>
      <c r="I879" t="s">
        <v>258</v>
      </c>
      <c r="J879">
        <v>1</v>
      </c>
      <c r="K879" t="s">
        <v>300</v>
      </c>
      <c r="L879" t="s">
        <v>258</v>
      </c>
      <c r="M879" t="s">
        <v>719</v>
      </c>
      <c r="N879" t="s">
        <v>258</v>
      </c>
      <c r="O879" t="s">
        <v>822</v>
      </c>
      <c r="P879" t="s">
        <v>303</v>
      </c>
      <c r="Q879" t="s">
        <v>303</v>
      </c>
      <c r="R879">
        <v>6</v>
      </c>
      <c r="S879">
        <v>15</v>
      </c>
      <c r="T879">
        <v>16</v>
      </c>
      <c r="V879" s="111" t="s">
        <v>304</v>
      </c>
    </row>
    <row r="880" spans="1:22" x14ac:dyDescent="0.3">
      <c r="A880" s="17">
        <v>2688</v>
      </c>
      <c r="B880">
        <v>179</v>
      </c>
      <c r="C880" t="s">
        <v>328</v>
      </c>
      <c r="D880">
        <v>11</v>
      </c>
      <c r="E880" t="s">
        <v>42</v>
      </c>
      <c r="G880" t="s">
        <v>11</v>
      </c>
      <c r="I880" t="s">
        <v>258</v>
      </c>
      <c r="J880">
        <v>1</v>
      </c>
      <c r="K880" t="s">
        <v>300</v>
      </c>
      <c r="L880" t="s">
        <v>258</v>
      </c>
      <c r="M880" t="s">
        <v>640</v>
      </c>
      <c r="N880" t="s">
        <v>258</v>
      </c>
      <c r="O880" t="s">
        <v>823</v>
      </c>
      <c r="P880" t="s">
        <v>303</v>
      </c>
      <c r="Q880" t="s">
        <v>303</v>
      </c>
      <c r="R880">
        <v>6</v>
      </c>
      <c r="S880">
        <v>252</v>
      </c>
      <c r="T880">
        <v>16</v>
      </c>
      <c r="V880" s="111" t="s">
        <v>304</v>
      </c>
    </row>
    <row r="881" spans="1:22" x14ac:dyDescent="0.3">
      <c r="A881" s="17">
        <v>2692</v>
      </c>
      <c r="B881">
        <v>175</v>
      </c>
      <c r="C881" t="s">
        <v>116</v>
      </c>
      <c r="D881">
        <v>18</v>
      </c>
      <c r="E881" t="s">
        <v>53</v>
      </c>
      <c r="G881" t="s">
        <v>11</v>
      </c>
      <c r="I881" t="s">
        <v>258</v>
      </c>
      <c r="J881">
        <v>1</v>
      </c>
      <c r="K881" t="s">
        <v>300</v>
      </c>
      <c r="L881" t="s">
        <v>258</v>
      </c>
      <c r="M881" t="s">
        <v>535</v>
      </c>
      <c r="N881" t="s">
        <v>258</v>
      </c>
      <c r="O881" t="s">
        <v>824</v>
      </c>
      <c r="P881" t="s">
        <v>303</v>
      </c>
      <c r="Q881" t="s">
        <v>303</v>
      </c>
      <c r="R881">
        <v>6</v>
      </c>
      <c r="S881">
        <v>136</v>
      </c>
      <c r="T881">
        <v>21</v>
      </c>
      <c r="V881" s="111" t="s">
        <v>304</v>
      </c>
    </row>
    <row r="882" spans="1:22" x14ac:dyDescent="0.3">
      <c r="A882" s="17">
        <v>2709</v>
      </c>
      <c r="B882">
        <v>233</v>
      </c>
      <c r="C882" t="s">
        <v>274</v>
      </c>
      <c r="D882">
        <v>29</v>
      </c>
      <c r="E882" t="s">
        <v>46</v>
      </c>
      <c r="G882" t="s">
        <v>11</v>
      </c>
      <c r="I882" t="s">
        <v>258</v>
      </c>
      <c r="J882">
        <v>1</v>
      </c>
      <c r="K882" t="s">
        <v>300</v>
      </c>
      <c r="L882" t="s">
        <v>258</v>
      </c>
      <c r="M882" t="s">
        <v>615</v>
      </c>
      <c r="N882" t="s">
        <v>258</v>
      </c>
      <c r="O882" t="s">
        <v>825</v>
      </c>
      <c r="P882" t="s">
        <v>303</v>
      </c>
      <c r="Q882" t="s">
        <v>303</v>
      </c>
      <c r="R882">
        <v>6</v>
      </c>
      <c r="S882">
        <v>45</v>
      </c>
      <c r="T882">
        <v>24</v>
      </c>
      <c r="V882" s="111" t="s">
        <v>304</v>
      </c>
    </row>
    <row r="883" spans="1:22" x14ac:dyDescent="0.3">
      <c r="A883" s="17">
        <v>2739</v>
      </c>
      <c r="B883">
        <v>235</v>
      </c>
      <c r="C883" t="s">
        <v>826</v>
      </c>
      <c r="D883">
        <v>12</v>
      </c>
      <c r="E883" t="s">
        <v>809</v>
      </c>
      <c r="G883" t="s">
        <v>11</v>
      </c>
      <c r="I883" t="s">
        <v>258</v>
      </c>
      <c r="J883">
        <v>1</v>
      </c>
      <c r="K883" t="s">
        <v>300</v>
      </c>
      <c r="L883" t="s">
        <v>258</v>
      </c>
      <c r="M883" t="s">
        <v>827</v>
      </c>
      <c r="N883" t="s">
        <v>258</v>
      </c>
      <c r="O883" t="s">
        <v>828</v>
      </c>
      <c r="P883" t="s">
        <v>303</v>
      </c>
      <c r="Q883" t="s">
        <v>303</v>
      </c>
      <c r="R883">
        <v>6</v>
      </c>
      <c r="S883">
        <v>65</v>
      </c>
      <c r="T883">
        <v>2</v>
      </c>
      <c r="V883" s="111" t="s">
        <v>304</v>
      </c>
    </row>
    <row r="884" spans="1:22" x14ac:dyDescent="0.3">
      <c r="A884" s="17">
        <v>2773</v>
      </c>
      <c r="B884">
        <v>254</v>
      </c>
      <c r="C884" t="s">
        <v>829</v>
      </c>
      <c r="D884">
        <v>15</v>
      </c>
      <c r="E884" t="s">
        <v>49</v>
      </c>
      <c r="G884" t="s">
        <v>11</v>
      </c>
      <c r="I884" t="s">
        <v>258</v>
      </c>
      <c r="J884">
        <v>1</v>
      </c>
      <c r="K884" t="s">
        <v>300</v>
      </c>
      <c r="L884" t="s">
        <v>258</v>
      </c>
      <c r="M884" t="s">
        <v>830</v>
      </c>
      <c r="N884" t="s">
        <v>258</v>
      </c>
      <c r="O884" t="s">
        <v>831</v>
      </c>
      <c r="P884" t="s">
        <v>303</v>
      </c>
      <c r="Q884" t="s">
        <v>303</v>
      </c>
      <c r="R884">
        <v>6</v>
      </c>
      <c r="S884">
        <v>67</v>
      </c>
      <c r="T884">
        <v>19</v>
      </c>
      <c r="V884" s="111" t="s">
        <v>304</v>
      </c>
    </row>
    <row r="885" spans="1:22" x14ac:dyDescent="0.3">
      <c r="A885" s="17">
        <v>2776</v>
      </c>
      <c r="B885">
        <v>179</v>
      </c>
      <c r="C885" t="s">
        <v>328</v>
      </c>
      <c r="D885">
        <v>11</v>
      </c>
      <c r="E885" t="s">
        <v>42</v>
      </c>
      <c r="G885" t="s">
        <v>11</v>
      </c>
      <c r="I885" t="s">
        <v>258</v>
      </c>
      <c r="J885">
        <v>1</v>
      </c>
      <c r="K885" t="s">
        <v>300</v>
      </c>
      <c r="L885" t="s">
        <v>258</v>
      </c>
      <c r="M885" t="s">
        <v>640</v>
      </c>
      <c r="N885" t="s">
        <v>258</v>
      </c>
      <c r="O885" t="s">
        <v>832</v>
      </c>
      <c r="P885" t="s">
        <v>303</v>
      </c>
      <c r="Q885" t="s">
        <v>303</v>
      </c>
      <c r="R885">
        <v>6</v>
      </c>
      <c r="S885">
        <v>252</v>
      </c>
      <c r="T885">
        <v>16</v>
      </c>
      <c r="V885" s="111" t="s">
        <v>304</v>
      </c>
    </row>
    <row r="886" spans="1:22" x14ac:dyDescent="0.3">
      <c r="A886" s="17">
        <v>2788</v>
      </c>
      <c r="B886">
        <v>164</v>
      </c>
      <c r="C886" t="s">
        <v>103</v>
      </c>
      <c r="D886">
        <v>16</v>
      </c>
      <c r="E886" t="s">
        <v>50</v>
      </c>
      <c r="G886" t="s">
        <v>11</v>
      </c>
      <c r="I886" t="s">
        <v>258</v>
      </c>
      <c r="J886">
        <v>1</v>
      </c>
      <c r="K886" t="s">
        <v>300</v>
      </c>
      <c r="L886" t="s">
        <v>258</v>
      </c>
      <c r="M886" t="s">
        <v>608</v>
      </c>
      <c r="N886" t="s">
        <v>258</v>
      </c>
      <c r="O886" t="s">
        <v>1040</v>
      </c>
      <c r="P886" t="s">
        <v>303</v>
      </c>
      <c r="Q886" t="s">
        <v>303</v>
      </c>
      <c r="R886">
        <v>6</v>
      </c>
      <c r="S886">
        <v>137</v>
      </c>
      <c r="T886">
        <v>20</v>
      </c>
      <c r="V886" s="111" t="s">
        <v>304</v>
      </c>
    </row>
    <row r="887" spans="1:22" x14ac:dyDescent="0.3">
      <c r="A887" s="17">
        <v>2797</v>
      </c>
      <c r="B887">
        <v>243</v>
      </c>
      <c r="C887" t="s">
        <v>833</v>
      </c>
      <c r="D887">
        <v>9</v>
      </c>
      <c r="E887" t="s">
        <v>39</v>
      </c>
      <c r="G887" t="s">
        <v>11</v>
      </c>
      <c r="I887" t="s">
        <v>258</v>
      </c>
      <c r="J887">
        <v>1</v>
      </c>
      <c r="K887" t="s">
        <v>300</v>
      </c>
      <c r="L887" t="s">
        <v>258</v>
      </c>
      <c r="M887" t="s">
        <v>834</v>
      </c>
      <c r="N887" t="s">
        <v>258</v>
      </c>
      <c r="O887" t="s">
        <v>835</v>
      </c>
      <c r="P887" t="s">
        <v>303</v>
      </c>
      <c r="Q887" t="s">
        <v>303</v>
      </c>
      <c r="R887">
        <v>6</v>
      </c>
      <c r="S887">
        <v>57</v>
      </c>
      <c r="T887">
        <v>15</v>
      </c>
      <c r="V887" s="111" t="s">
        <v>304</v>
      </c>
    </row>
    <row r="888" spans="1:22" x14ac:dyDescent="0.3">
      <c r="A888" s="17">
        <v>2804</v>
      </c>
      <c r="B888">
        <v>248</v>
      </c>
      <c r="C888" t="s">
        <v>104</v>
      </c>
      <c r="D888">
        <v>14</v>
      </c>
      <c r="E888" t="s">
        <v>43</v>
      </c>
      <c r="G888" t="s">
        <v>11</v>
      </c>
      <c r="I888" t="s">
        <v>258</v>
      </c>
      <c r="J888">
        <v>1</v>
      </c>
      <c r="K888" t="s">
        <v>300</v>
      </c>
      <c r="L888" t="s">
        <v>258</v>
      </c>
      <c r="M888" t="s">
        <v>377</v>
      </c>
      <c r="N888" t="s">
        <v>258</v>
      </c>
      <c r="O888" t="s">
        <v>836</v>
      </c>
      <c r="P888" t="s">
        <v>303</v>
      </c>
      <c r="Q888" t="s">
        <v>303</v>
      </c>
      <c r="R888">
        <v>6</v>
      </c>
      <c r="S888">
        <v>184</v>
      </c>
      <c r="T888">
        <v>64</v>
      </c>
      <c r="V888" s="111" t="s">
        <v>304</v>
      </c>
    </row>
    <row r="889" spans="1:22" x14ac:dyDescent="0.3">
      <c r="A889" s="17">
        <v>2821</v>
      </c>
      <c r="B889">
        <v>243</v>
      </c>
      <c r="C889" t="s">
        <v>833</v>
      </c>
      <c r="D889">
        <v>9</v>
      </c>
      <c r="E889" t="s">
        <v>39</v>
      </c>
      <c r="G889" t="s">
        <v>11</v>
      </c>
      <c r="I889" t="s">
        <v>258</v>
      </c>
      <c r="J889">
        <v>1</v>
      </c>
      <c r="K889" t="s">
        <v>300</v>
      </c>
      <c r="L889" t="s">
        <v>258</v>
      </c>
      <c r="M889" t="s">
        <v>834</v>
      </c>
      <c r="N889" t="s">
        <v>258</v>
      </c>
      <c r="O889" t="s">
        <v>837</v>
      </c>
      <c r="P889" t="s">
        <v>303</v>
      </c>
      <c r="Q889" t="s">
        <v>303</v>
      </c>
      <c r="R889">
        <v>6</v>
      </c>
      <c r="S889">
        <v>57</v>
      </c>
      <c r="T889">
        <v>15</v>
      </c>
      <c r="V889" s="111" t="s">
        <v>304</v>
      </c>
    </row>
    <row r="890" spans="1:22" x14ac:dyDescent="0.3">
      <c r="A890" s="17">
        <v>2828</v>
      </c>
      <c r="B890">
        <v>243</v>
      </c>
      <c r="C890" t="s">
        <v>833</v>
      </c>
      <c r="D890">
        <v>9</v>
      </c>
      <c r="E890" t="s">
        <v>39</v>
      </c>
      <c r="G890" t="s">
        <v>11</v>
      </c>
      <c r="I890" t="s">
        <v>258</v>
      </c>
      <c r="J890">
        <v>1</v>
      </c>
      <c r="K890" t="s">
        <v>300</v>
      </c>
      <c r="L890" t="s">
        <v>258</v>
      </c>
      <c r="M890" t="s">
        <v>834</v>
      </c>
      <c r="N890" t="s">
        <v>258</v>
      </c>
      <c r="O890" t="s">
        <v>838</v>
      </c>
      <c r="P890" t="s">
        <v>303</v>
      </c>
      <c r="Q890" t="s">
        <v>303</v>
      </c>
      <c r="R890">
        <v>6</v>
      </c>
      <c r="S890">
        <v>57</v>
      </c>
      <c r="T890">
        <v>15</v>
      </c>
      <c r="V890" s="111" t="s">
        <v>304</v>
      </c>
    </row>
    <row r="891" spans="1:22" x14ac:dyDescent="0.3">
      <c r="A891" s="17">
        <v>2831</v>
      </c>
      <c r="B891">
        <v>179</v>
      </c>
      <c r="C891" t="s">
        <v>328</v>
      </c>
      <c r="D891">
        <v>11</v>
      </c>
      <c r="E891" t="s">
        <v>42</v>
      </c>
      <c r="G891" t="s">
        <v>11</v>
      </c>
      <c r="I891" t="s">
        <v>258</v>
      </c>
      <c r="J891">
        <v>1</v>
      </c>
      <c r="K891" t="s">
        <v>300</v>
      </c>
      <c r="L891" t="s">
        <v>258</v>
      </c>
      <c r="M891" t="s">
        <v>640</v>
      </c>
      <c r="N891" t="s">
        <v>258</v>
      </c>
      <c r="O891" t="s">
        <v>839</v>
      </c>
      <c r="P891" t="s">
        <v>303</v>
      </c>
      <c r="Q891" t="s">
        <v>303</v>
      </c>
      <c r="R891">
        <v>6</v>
      </c>
      <c r="S891">
        <v>252</v>
      </c>
      <c r="T891">
        <v>16</v>
      </c>
      <c r="V891" s="111" t="s">
        <v>304</v>
      </c>
    </row>
    <row r="892" spans="1:22" x14ac:dyDescent="0.3">
      <c r="A892" s="17">
        <v>2839</v>
      </c>
      <c r="B892">
        <v>175</v>
      </c>
      <c r="C892" t="s">
        <v>116</v>
      </c>
      <c r="D892">
        <v>18</v>
      </c>
      <c r="E892" t="s">
        <v>53</v>
      </c>
      <c r="G892" t="s">
        <v>11</v>
      </c>
      <c r="I892" t="s">
        <v>258</v>
      </c>
      <c r="J892">
        <v>1</v>
      </c>
      <c r="K892" t="s">
        <v>300</v>
      </c>
      <c r="L892" t="s">
        <v>258</v>
      </c>
      <c r="M892" t="s">
        <v>535</v>
      </c>
      <c r="N892" t="s">
        <v>258</v>
      </c>
      <c r="O892" t="s">
        <v>840</v>
      </c>
      <c r="P892" t="s">
        <v>303</v>
      </c>
      <c r="Q892" t="s">
        <v>303</v>
      </c>
      <c r="R892">
        <v>6</v>
      </c>
      <c r="S892">
        <v>136</v>
      </c>
      <c r="T892">
        <v>21</v>
      </c>
      <c r="V892" s="111" t="s">
        <v>304</v>
      </c>
    </row>
    <row r="893" spans="1:22" x14ac:dyDescent="0.3">
      <c r="A893" s="17">
        <v>2840</v>
      </c>
      <c r="B893">
        <v>257</v>
      </c>
      <c r="C893" t="s">
        <v>530</v>
      </c>
      <c r="D893">
        <v>18</v>
      </c>
      <c r="E893" t="s">
        <v>53</v>
      </c>
      <c r="G893" t="s">
        <v>11</v>
      </c>
      <c r="I893" t="s">
        <v>258</v>
      </c>
      <c r="J893">
        <v>1</v>
      </c>
      <c r="K893" t="s">
        <v>300</v>
      </c>
      <c r="L893" t="s">
        <v>258</v>
      </c>
      <c r="M893" t="s">
        <v>531</v>
      </c>
      <c r="N893" t="s">
        <v>258</v>
      </c>
      <c r="O893" t="s">
        <v>841</v>
      </c>
      <c r="P893" t="s">
        <v>303</v>
      </c>
      <c r="Q893" t="s">
        <v>303</v>
      </c>
      <c r="R893">
        <v>6</v>
      </c>
      <c r="S893">
        <v>259</v>
      </c>
      <c r="T893">
        <v>21</v>
      </c>
      <c r="V893" s="111" t="s">
        <v>304</v>
      </c>
    </row>
    <row r="894" spans="1:22" x14ac:dyDescent="0.3">
      <c r="A894" s="17">
        <v>2843</v>
      </c>
      <c r="B894">
        <v>243</v>
      </c>
      <c r="C894" t="s">
        <v>833</v>
      </c>
      <c r="D894">
        <v>9</v>
      </c>
      <c r="E894" t="s">
        <v>39</v>
      </c>
      <c r="G894" t="s">
        <v>11</v>
      </c>
      <c r="I894" t="s">
        <v>258</v>
      </c>
      <c r="J894">
        <v>1</v>
      </c>
      <c r="K894" t="s">
        <v>300</v>
      </c>
      <c r="L894" t="s">
        <v>258</v>
      </c>
      <c r="M894" t="s">
        <v>834</v>
      </c>
      <c r="N894" t="s">
        <v>258</v>
      </c>
      <c r="O894" t="s">
        <v>842</v>
      </c>
      <c r="P894" t="s">
        <v>303</v>
      </c>
      <c r="Q894" t="s">
        <v>303</v>
      </c>
      <c r="R894">
        <v>6</v>
      </c>
      <c r="S894">
        <v>57</v>
      </c>
      <c r="T894">
        <v>15</v>
      </c>
      <c r="V894" s="111" t="s">
        <v>304</v>
      </c>
    </row>
    <row r="895" spans="1:22" x14ac:dyDescent="0.3">
      <c r="A895" s="17">
        <v>2863</v>
      </c>
      <c r="B895">
        <v>237</v>
      </c>
      <c r="C895" t="s">
        <v>801</v>
      </c>
      <c r="D895">
        <v>4</v>
      </c>
      <c r="E895" t="s">
        <v>802</v>
      </c>
      <c r="G895" t="s">
        <v>11</v>
      </c>
      <c r="I895" t="s">
        <v>258</v>
      </c>
      <c r="J895">
        <v>1</v>
      </c>
      <c r="K895" t="s">
        <v>300</v>
      </c>
      <c r="L895" t="s">
        <v>258</v>
      </c>
      <c r="M895" t="s">
        <v>803</v>
      </c>
      <c r="N895" t="s">
        <v>258</v>
      </c>
      <c r="O895" t="s">
        <v>843</v>
      </c>
      <c r="P895" t="s">
        <v>303</v>
      </c>
      <c r="Q895" t="s">
        <v>303</v>
      </c>
      <c r="R895">
        <v>6</v>
      </c>
      <c r="S895">
        <v>66</v>
      </c>
      <c r="T895">
        <v>12</v>
      </c>
      <c r="V895" s="111" t="s">
        <v>304</v>
      </c>
    </row>
    <row r="896" spans="1:22" x14ac:dyDescent="0.3">
      <c r="A896" s="17">
        <v>2894</v>
      </c>
      <c r="B896">
        <v>266</v>
      </c>
      <c r="C896" t="s">
        <v>594</v>
      </c>
      <c r="D896">
        <v>6</v>
      </c>
      <c r="E896" t="s">
        <v>36</v>
      </c>
      <c r="G896" t="s">
        <v>11</v>
      </c>
      <c r="I896" t="s">
        <v>258</v>
      </c>
      <c r="J896">
        <v>1</v>
      </c>
      <c r="K896" t="s">
        <v>300</v>
      </c>
      <c r="L896" t="s">
        <v>258</v>
      </c>
      <c r="M896" t="s">
        <v>844</v>
      </c>
      <c r="N896" t="s">
        <v>258</v>
      </c>
      <c r="O896" t="s">
        <v>845</v>
      </c>
      <c r="P896" t="s">
        <v>303</v>
      </c>
      <c r="Q896" t="s">
        <v>303</v>
      </c>
      <c r="R896">
        <v>6</v>
      </c>
      <c r="S896">
        <v>503</v>
      </c>
      <c r="T896">
        <v>14</v>
      </c>
      <c r="V896" s="111" t="s">
        <v>304</v>
      </c>
    </row>
    <row r="897" spans="1:22" x14ac:dyDescent="0.3">
      <c r="A897" s="17">
        <v>2905</v>
      </c>
      <c r="B897">
        <v>187</v>
      </c>
      <c r="C897" t="s">
        <v>771</v>
      </c>
      <c r="D897">
        <v>11</v>
      </c>
      <c r="E897" t="s">
        <v>42</v>
      </c>
      <c r="G897" t="s">
        <v>11</v>
      </c>
      <c r="I897" t="s">
        <v>258</v>
      </c>
      <c r="J897">
        <v>1</v>
      </c>
      <c r="K897" t="s">
        <v>300</v>
      </c>
      <c r="L897" t="s">
        <v>258</v>
      </c>
      <c r="M897" t="s">
        <v>772</v>
      </c>
      <c r="N897" t="s">
        <v>258</v>
      </c>
      <c r="O897" t="s">
        <v>846</v>
      </c>
      <c r="P897" t="s">
        <v>303</v>
      </c>
      <c r="Q897" t="s">
        <v>303</v>
      </c>
      <c r="R897">
        <v>6</v>
      </c>
      <c r="S897">
        <v>13</v>
      </c>
      <c r="T897">
        <v>16</v>
      </c>
      <c r="V897" s="111" t="s">
        <v>304</v>
      </c>
    </row>
    <row r="898" spans="1:22" x14ac:dyDescent="0.3">
      <c r="A898" s="17">
        <v>2912</v>
      </c>
      <c r="B898">
        <v>233</v>
      </c>
      <c r="C898" t="s">
        <v>274</v>
      </c>
      <c r="D898">
        <v>29</v>
      </c>
      <c r="E898" t="s">
        <v>46</v>
      </c>
      <c r="G898" t="s">
        <v>11</v>
      </c>
      <c r="I898" t="s">
        <v>258</v>
      </c>
      <c r="J898">
        <v>1</v>
      </c>
      <c r="K898" t="s">
        <v>300</v>
      </c>
      <c r="L898" t="s">
        <v>258</v>
      </c>
      <c r="M898" t="s">
        <v>615</v>
      </c>
      <c r="N898" t="s">
        <v>258</v>
      </c>
      <c r="O898" t="s">
        <v>847</v>
      </c>
      <c r="P898" t="s">
        <v>303</v>
      </c>
      <c r="Q898" t="s">
        <v>303</v>
      </c>
      <c r="R898">
        <v>6</v>
      </c>
      <c r="S898">
        <v>45</v>
      </c>
      <c r="T898">
        <v>24</v>
      </c>
      <c r="V898" s="111" t="s">
        <v>304</v>
      </c>
    </row>
    <row r="899" spans="1:22" x14ac:dyDescent="0.3">
      <c r="A899" s="17">
        <v>2916</v>
      </c>
      <c r="B899">
        <v>182</v>
      </c>
      <c r="C899" t="s">
        <v>268</v>
      </c>
      <c r="D899">
        <v>11</v>
      </c>
      <c r="E899" t="s">
        <v>42</v>
      </c>
      <c r="G899" t="s">
        <v>11</v>
      </c>
      <c r="I899" t="s">
        <v>258</v>
      </c>
      <c r="J899">
        <v>1</v>
      </c>
      <c r="K899" t="s">
        <v>300</v>
      </c>
      <c r="L899" t="s">
        <v>258</v>
      </c>
      <c r="M899" t="s">
        <v>719</v>
      </c>
      <c r="N899" t="s">
        <v>258</v>
      </c>
      <c r="O899" t="s">
        <v>848</v>
      </c>
      <c r="P899" t="s">
        <v>303</v>
      </c>
      <c r="Q899" t="s">
        <v>303</v>
      </c>
      <c r="R899">
        <v>6</v>
      </c>
      <c r="S899">
        <v>15</v>
      </c>
      <c r="T899">
        <v>16</v>
      </c>
      <c r="V899" s="111" t="s">
        <v>304</v>
      </c>
    </row>
    <row r="900" spans="1:22" x14ac:dyDescent="0.3">
      <c r="A900" s="17">
        <v>2932</v>
      </c>
      <c r="B900">
        <v>185</v>
      </c>
      <c r="C900" t="s">
        <v>729</v>
      </c>
      <c r="D900">
        <v>11</v>
      </c>
      <c r="E900" t="s">
        <v>42</v>
      </c>
      <c r="G900" t="s">
        <v>11</v>
      </c>
      <c r="I900" t="s">
        <v>258</v>
      </c>
      <c r="J900">
        <v>1</v>
      </c>
      <c r="K900" t="s">
        <v>300</v>
      </c>
      <c r="L900" t="s">
        <v>258</v>
      </c>
      <c r="M900" t="s">
        <v>730</v>
      </c>
      <c r="N900" t="s">
        <v>258</v>
      </c>
      <c r="O900" t="s">
        <v>849</v>
      </c>
      <c r="P900" t="s">
        <v>303</v>
      </c>
      <c r="Q900" t="s">
        <v>303</v>
      </c>
      <c r="R900">
        <v>6</v>
      </c>
      <c r="S900">
        <v>5</v>
      </c>
      <c r="T900">
        <v>16</v>
      </c>
      <c r="V900" s="111" t="s">
        <v>304</v>
      </c>
    </row>
    <row r="901" spans="1:22" x14ac:dyDescent="0.3">
      <c r="A901" s="17">
        <v>2933</v>
      </c>
      <c r="B901">
        <v>179</v>
      </c>
      <c r="C901" t="s">
        <v>328</v>
      </c>
      <c r="D901">
        <v>11</v>
      </c>
      <c r="E901" t="s">
        <v>42</v>
      </c>
      <c r="G901" t="s">
        <v>11</v>
      </c>
      <c r="I901" t="s">
        <v>258</v>
      </c>
      <c r="J901">
        <v>1</v>
      </c>
      <c r="K901" t="s">
        <v>300</v>
      </c>
      <c r="L901" t="s">
        <v>258</v>
      </c>
      <c r="M901" t="s">
        <v>640</v>
      </c>
      <c r="N901" t="s">
        <v>258</v>
      </c>
      <c r="O901" t="s">
        <v>850</v>
      </c>
      <c r="P901" t="s">
        <v>303</v>
      </c>
      <c r="Q901" t="s">
        <v>303</v>
      </c>
      <c r="R901">
        <v>6</v>
      </c>
      <c r="S901">
        <v>252</v>
      </c>
      <c r="T901">
        <v>16</v>
      </c>
      <c r="V901" s="111" t="s">
        <v>304</v>
      </c>
    </row>
    <row r="902" spans="1:22" x14ac:dyDescent="0.3">
      <c r="A902" s="17">
        <v>2934</v>
      </c>
      <c r="B902">
        <v>193</v>
      </c>
      <c r="C902" t="s">
        <v>123</v>
      </c>
      <c r="D902">
        <v>42</v>
      </c>
      <c r="E902" t="s">
        <v>26</v>
      </c>
      <c r="G902" t="s">
        <v>11</v>
      </c>
      <c r="I902" t="s">
        <v>258</v>
      </c>
      <c r="J902">
        <v>1</v>
      </c>
      <c r="K902" t="s">
        <v>300</v>
      </c>
      <c r="L902" t="s">
        <v>258</v>
      </c>
      <c r="M902" t="s">
        <v>621</v>
      </c>
      <c r="N902" t="s">
        <v>258</v>
      </c>
      <c r="O902" t="s">
        <v>851</v>
      </c>
      <c r="P902" t="s">
        <v>303</v>
      </c>
      <c r="Q902" t="s">
        <v>303</v>
      </c>
      <c r="R902">
        <v>6</v>
      </c>
      <c r="S902">
        <v>20</v>
      </c>
      <c r="T902">
        <v>6</v>
      </c>
      <c r="V902" s="111" t="s">
        <v>304</v>
      </c>
    </row>
    <row r="903" spans="1:22" x14ac:dyDescent="0.3">
      <c r="A903" s="17">
        <v>2935</v>
      </c>
      <c r="B903">
        <v>234</v>
      </c>
      <c r="C903" t="s">
        <v>808</v>
      </c>
      <c r="D903">
        <v>32</v>
      </c>
      <c r="E903" t="s">
        <v>809</v>
      </c>
      <c r="G903" t="s">
        <v>11</v>
      </c>
      <c r="I903" t="s">
        <v>258</v>
      </c>
      <c r="J903">
        <v>1</v>
      </c>
      <c r="K903" t="s">
        <v>300</v>
      </c>
      <c r="L903" t="s">
        <v>258</v>
      </c>
      <c r="M903" t="s">
        <v>810</v>
      </c>
      <c r="N903" t="s">
        <v>258</v>
      </c>
      <c r="O903" t="s">
        <v>852</v>
      </c>
      <c r="P903" t="s">
        <v>303</v>
      </c>
      <c r="Q903" t="s">
        <v>303</v>
      </c>
      <c r="R903">
        <v>6</v>
      </c>
      <c r="S903">
        <v>46</v>
      </c>
      <c r="T903">
        <v>2</v>
      </c>
      <c r="V903" s="111" t="s">
        <v>304</v>
      </c>
    </row>
    <row r="904" spans="1:22" x14ac:dyDescent="0.3">
      <c r="A904" s="17">
        <v>2939</v>
      </c>
      <c r="B904">
        <v>180</v>
      </c>
      <c r="C904" t="s">
        <v>663</v>
      </c>
      <c r="D904">
        <v>11</v>
      </c>
      <c r="E904" t="s">
        <v>42</v>
      </c>
      <c r="G904" t="s">
        <v>11</v>
      </c>
      <c r="I904" t="s">
        <v>258</v>
      </c>
      <c r="J904">
        <v>1</v>
      </c>
      <c r="K904" t="s">
        <v>300</v>
      </c>
      <c r="L904" t="s">
        <v>258</v>
      </c>
      <c r="M904" t="s">
        <v>664</v>
      </c>
      <c r="N904" t="s">
        <v>258</v>
      </c>
      <c r="O904" t="s">
        <v>853</v>
      </c>
      <c r="P904" t="s">
        <v>303</v>
      </c>
      <c r="Q904" t="s">
        <v>303</v>
      </c>
      <c r="R904">
        <v>6</v>
      </c>
      <c r="S904">
        <v>11</v>
      </c>
      <c r="T904">
        <v>16</v>
      </c>
      <c r="V904" s="111" t="s">
        <v>304</v>
      </c>
    </row>
    <row r="905" spans="1:22" x14ac:dyDescent="0.3">
      <c r="A905" s="17">
        <v>2940</v>
      </c>
      <c r="B905">
        <v>266</v>
      </c>
      <c r="C905" t="s">
        <v>594</v>
      </c>
      <c r="D905">
        <v>19</v>
      </c>
      <c r="E905" t="s">
        <v>854</v>
      </c>
      <c r="G905" t="s">
        <v>11</v>
      </c>
      <c r="I905" t="s">
        <v>258</v>
      </c>
      <c r="J905">
        <v>1</v>
      </c>
      <c r="K905" t="s">
        <v>300</v>
      </c>
      <c r="L905" t="s">
        <v>258</v>
      </c>
      <c r="M905" t="s">
        <v>855</v>
      </c>
      <c r="N905" t="s">
        <v>258</v>
      </c>
      <c r="O905" t="s">
        <v>856</v>
      </c>
      <c r="P905" t="s">
        <v>303</v>
      </c>
      <c r="Q905" t="s">
        <v>303</v>
      </c>
      <c r="R905">
        <v>6</v>
      </c>
      <c r="S905">
        <v>503</v>
      </c>
      <c r="T905">
        <v>50</v>
      </c>
      <c r="V905" s="111" t="s">
        <v>304</v>
      </c>
    </row>
    <row r="906" spans="1:22" x14ac:dyDescent="0.3">
      <c r="A906" s="17">
        <v>2945</v>
      </c>
      <c r="B906">
        <v>224</v>
      </c>
      <c r="C906" t="s">
        <v>357</v>
      </c>
      <c r="D906">
        <v>2</v>
      </c>
      <c r="E906" t="s">
        <v>29</v>
      </c>
      <c r="G906" t="s">
        <v>11</v>
      </c>
      <c r="I906" t="s">
        <v>258</v>
      </c>
      <c r="J906">
        <v>1</v>
      </c>
      <c r="K906" t="s">
        <v>300</v>
      </c>
      <c r="L906" t="s">
        <v>258</v>
      </c>
      <c r="M906" t="s">
        <v>358</v>
      </c>
      <c r="N906" t="s">
        <v>258</v>
      </c>
      <c r="O906" t="s">
        <v>857</v>
      </c>
      <c r="P906" t="s">
        <v>303</v>
      </c>
      <c r="Q906" t="s">
        <v>303</v>
      </c>
      <c r="R906">
        <v>6</v>
      </c>
      <c r="S906">
        <v>79</v>
      </c>
      <c r="T906">
        <v>10</v>
      </c>
      <c r="V906" s="111" t="s">
        <v>304</v>
      </c>
    </row>
    <row r="907" spans="1:22" x14ac:dyDescent="0.3">
      <c r="A907" s="17">
        <v>2946</v>
      </c>
      <c r="B907">
        <v>179</v>
      </c>
      <c r="C907" t="s">
        <v>328</v>
      </c>
      <c r="D907">
        <v>11</v>
      </c>
      <c r="E907" t="s">
        <v>42</v>
      </c>
      <c r="G907" t="s">
        <v>11</v>
      </c>
      <c r="I907" t="s">
        <v>258</v>
      </c>
      <c r="J907">
        <v>1</v>
      </c>
      <c r="K907" t="s">
        <v>300</v>
      </c>
      <c r="L907" t="s">
        <v>258</v>
      </c>
      <c r="M907" t="s">
        <v>640</v>
      </c>
      <c r="N907" t="s">
        <v>258</v>
      </c>
      <c r="O907" t="s">
        <v>858</v>
      </c>
      <c r="P907" t="s">
        <v>303</v>
      </c>
      <c r="Q907" t="s">
        <v>303</v>
      </c>
      <c r="R907">
        <v>6</v>
      </c>
      <c r="S907">
        <v>252</v>
      </c>
      <c r="T907">
        <v>16</v>
      </c>
      <c r="V907" s="111" t="s">
        <v>304</v>
      </c>
    </row>
    <row r="908" spans="1:22" x14ac:dyDescent="0.3">
      <c r="A908" s="17">
        <v>2950</v>
      </c>
      <c r="B908">
        <v>175</v>
      </c>
      <c r="C908" t="s">
        <v>116</v>
      </c>
      <c r="D908">
        <v>18</v>
      </c>
      <c r="E908" t="s">
        <v>53</v>
      </c>
      <c r="G908" t="s">
        <v>11</v>
      </c>
      <c r="I908" t="s">
        <v>258</v>
      </c>
      <c r="J908">
        <v>1</v>
      </c>
      <c r="K908" t="s">
        <v>300</v>
      </c>
      <c r="L908" t="s">
        <v>258</v>
      </c>
      <c r="M908" t="s">
        <v>535</v>
      </c>
      <c r="N908" t="s">
        <v>258</v>
      </c>
      <c r="O908" t="s">
        <v>859</v>
      </c>
      <c r="P908" t="s">
        <v>303</v>
      </c>
      <c r="Q908" t="s">
        <v>303</v>
      </c>
      <c r="R908">
        <v>6</v>
      </c>
      <c r="S908">
        <v>136</v>
      </c>
      <c r="T908">
        <v>21</v>
      </c>
      <c r="V908" s="111" t="s">
        <v>304</v>
      </c>
    </row>
    <row r="909" spans="1:22" x14ac:dyDescent="0.3">
      <c r="A909" s="17">
        <v>2958</v>
      </c>
      <c r="B909">
        <v>249</v>
      </c>
      <c r="C909" t="s">
        <v>100</v>
      </c>
      <c r="D909">
        <v>14</v>
      </c>
      <c r="E909" t="s">
        <v>43</v>
      </c>
      <c r="G909" t="s">
        <v>11</v>
      </c>
      <c r="I909" t="s">
        <v>258</v>
      </c>
      <c r="J909">
        <v>1</v>
      </c>
      <c r="K909" t="s">
        <v>300</v>
      </c>
      <c r="L909" t="s">
        <v>258</v>
      </c>
      <c r="M909" t="s">
        <v>311</v>
      </c>
      <c r="N909" t="s">
        <v>258</v>
      </c>
      <c r="O909" t="s">
        <v>860</v>
      </c>
      <c r="P909" t="s">
        <v>303</v>
      </c>
      <c r="Q909" t="s">
        <v>303</v>
      </c>
      <c r="R909">
        <v>6</v>
      </c>
      <c r="S909">
        <v>61</v>
      </c>
      <c r="T909">
        <v>64</v>
      </c>
      <c r="V909" s="111" t="s">
        <v>304</v>
      </c>
    </row>
    <row r="910" spans="1:22" x14ac:dyDescent="0.3">
      <c r="A910" s="17">
        <v>2959</v>
      </c>
      <c r="B910">
        <v>249</v>
      </c>
      <c r="C910" t="s">
        <v>100</v>
      </c>
      <c r="D910">
        <v>14</v>
      </c>
      <c r="E910" t="s">
        <v>43</v>
      </c>
      <c r="G910" t="s">
        <v>11</v>
      </c>
      <c r="I910" t="s">
        <v>258</v>
      </c>
      <c r="J910">
        <v>1</v>
      </c>
      <c r="K910" t="s">
        <v>300</v>
      </c>
      <c r="L910" t="s">
        <v>258</v>
      </c>
      <c r="M910" t="s">
        <v>311</v>
      </c>
      <c r="N910" t="s">
        <v>258</v>
      </c>
      <c r="O910" t="s">
        <v>861</v>
      </c>
      <c r="P910" t="s">
        <v>303</v>
      </c>
      <c r="Q910" t="s">
        <v>303</v>
      </c>
      <c r="R910">
        <v>6</v>
      </c>
      <c r="S910">
        <v>61</v>
      </c>
      <c r="T910">
        <v>64</v>
      </c>
      <c r="V910" s="111" t="s">
        <v>304</v>
      </c>
    </row>
    <row r="911" spans="1:22" x14ac:dyDescent="0.3">
      <c r="A911" s="17">
        <v>2979</v>
      </c>
      <c r="B911">
        <v>174</v>
      </c>
      <c r="C911" t="s">
        <v>862</v>
      </c>
      <c r="D911">
        <v>14</v>
      </c>
      <c r="E911" t="s">
        <v>43</v>
      </c>
      <c r="G911" t="s">
        <v>11</v>
      </c>
      <c r="I911" t="s">
        <v>258</v>
      </c>
      <c r="J911">
        <v>1</v>
      </c>
      <c r="K911" t="s">
        <v>300</v>
      </c>
      <c r="L911" t="s">
        <v>258</v>
      </c>
      <c r="M911" t="s">
        <v>863</v>
      </c>
      <c r="N911" t="s">
        <v>258</v>
      </c>
      <c r="O911" t="s">
        <v>864</v>
      </c>
      <c r="P911" t="s">
        <v>303</v>
      </c>
      <c r="Q911" t="s">
        <v>303</v>
      </c>
      <c r="R911">
        <v>6</v>
      </c>
      <c r="S911">
        <v>192</v>
      </c>
      <c r="T911">
        <v>64</v>
      </c>
      <c r="V911" s="111" t="s">
        <v>304</v>
      </c>
    </row>
    <row r="912" spans="1:22" x14ac:dyDescent="0.3">
      <c r="A912" s="17">
        <v>2981</v>
      </c>
      <c r="B912">
        <v>164</v>
      </c>
      <c r="C912" t="s">
        <v>103</v>
      </c>
      <c r="D912">
        <v>16</v>
      </c>
      <c r="E912" t="s">
        <v>50</v>
      </c>
      <c r="G912" t="s">
        <v>11</v>
      </c>
      <c r="I912" t="s">
        <v>258</v>
      </c>
      <c r="J912">
        <v>1</v>
      </c>
      <c r="K912" t="s">
        <v>300</v>
      </c>
      <c r="L912" t="s">
        <v>258</v>
      </c>
      <c r="M912" t="s">
        <v>608</v>
      </c>
      <c r="N912" t="s">
        <v>258</v>
      </c>
      <c r="O912" t="s">
        <v>1063</v>
      </c>
      <c r="P912" t="s">
        <v>303</v>
      </c>
      <c r="Q912" t="s">
        <v>303</v>
      </c>
      <c r="R912">
        <v>6</v>
      </c>
      <c r="S912">
        <v>137</v>
      </c>
      <c r="T912">
        <v>20</v>
      </c>
      <c r="V912" s="111" t="s">
        <v>304</v>
      </c>
    </row>
    <row r="913" spans="1:22" x14ac:dyDescent="0.3">
      <c r="A913" s="17">
        <v>2985</v>
      </c>
      <c r="B913">
        <v>164</v>
      </c>
      <c r="C913" t="s">
        <v>103</v>
      </c>
      <c r="D913">
        <v>16</v>
      </c>
      <c r="E913" t="s">
        <v>50</v>
      </c>
      <c r="G913" t="s">
        <v>11</v>
      </c>
      <c r="I913" t="s">
        <v>258</v>
      </c>
      <c r="J913">
        <v>1</v>
      </c>
      <c r="K913" t="s">
        <v>300</v>
      </c>
      <c r="L913" t="s">
        <v>258</v>
      </c>
      <c r="M913" t="s">
        <v>608</v>
      </c>
      <c r="N913" t="s">
        <v>258</v>
      </c>
      <c r="O913" t="s">
        <v>1064</v>
      </c>
      <c r="P913" t="s">
        <v>303</v>
      </c>
      <c r="Q913" t="s">
        <v>303</v>
      </c>
      <c r="R913">
        <v>6</v>
      </c>
      <c r="S913">
        <v>137</v>
      </c>
      <c r="T913">
        <v>20</v>
      </c>
      <c r="V913" s="111" t="s">
        <v>304</v>
      </c>
    </row>
    <row r="914" spans="1:22" x14ac:dyDescent="0.3">
      <c r="A914" s="17">
        <v>2994</v>
      </c>
      <c r="B914">
        <v>234</v>
      </c>
      <c r="C914" t="s">
        <v>808</v>
      </c>
      <c r="D914">
        <v>12</v>
      </c>
      <c r="E914" t="s">
        <v>809</v>
      </c>
      <c r="G914" t="s">
        <v>11</v>
      </c>
      <c r="I914" t="s">
        <v>258</v>
      </c>
      <c r="J914">
        <v>1</v>
      </c>
      <c r="K914" t="s">
        <v>300</v>
      </c>
      <c r="L914" t="s">
        <v>258</v>
      </c>
      <c r="M914" t="s">
        <v>810</v>
      </c>
      <c r="N914" t="s">
        <v>258</v>
      </c>
      <c r="O914" t="s">
        <v>865</v>
      </c>
      <c r="P914" t="s">
        <v>303</v>
      </c>
      <c r="Q914" t="s">
        <v>303</v>
      </c>
      <c r="R914">
        <v>6</v>
      </c>
      <c r="S914">
        <v>46</v>
      </c>
      <c r="T914">
        <v>2</v>
      </c>
      <c r="V914" s="111" t="s">
        <v>304</v>
      </c>
    </row>
    <row r="915" spans="1:22" x14ac:dyDescent="0.3">
      <c r="A915" s="17">
        <v>3012</v>
      </c>
      <c r="B915">
        <v>234</v>
      </c>
      <c r="C915" t="s">
        <v>808</v>
      </c>
      <c r="D915">
        <v>32</v>
      </c>
      <c r="E915" t="s">
        <v>809</v>
      </c>
      <c r="G915" t="s">
        <v>11</v>
      </c>
      <c r="I915" t="s">
        <v>258</v>
      </c>
      <c r="J915">
        <v>1</v>
      </c>
      <c r="K915" t="s">
        <v>300</v>
      </c>
      <c r="L915" t="s">
        <v>258</v>
      </c>
      <c r="M915" t="s">
        <v>810</v>
      </c>
      <c r="N915" t="s">
        <v>258</v>
      </c>
      <c r="O915" t="s">
        <v>866</v>
      </c>
      <c r="P915" t="s">
        <v>303</v>
      </c>
      <c r="Q915" t="s">
        <v>303</v>
      </c>
      <c r="R915">
        <v>6</v>
      </c>
      <c r="S915">
        <v>46</v>
      </c>
      <c r="T915">
        <v>2</v>
      </c>
      <c r="V915" s="111" t="s">
        <v>304</v>
      </c>
    </row>
    <row r="916" spans="1:22" x14ac:dyDescent="0.3">
      <c r="A916" s="17">
        <v>3014</v>
      </c>
      <c r="B916">
        <v>266</v>
      </c>
      <c r="C916" t="s">
        <v>594</v>
      </c>
      <c r="D916">
        <v>6</v>
      </c>
      <c r="E916" t="s">
        <v>36</v>
      </c>
      <c r="G916" t="s">
        <v>11</v>
      </c>
      <c r="I916" t="s">
        <v>258</v>
      </c>
      <c r="J916">
        <v>1</v>
      </c>
      <c r="K916" t="s">
        <v>300</v>
      </c>
      <c r="L916" t="s">
        <v>258</v>
      </c>
      <c r="M916" t="s">
        <v>844</v>
      </c>
      <c r="N916" t="s">
        <v>258</v>
      </c>
      <c r="O916" t="s">
        <v>867</v>
      </c>
      <c r="P916" t="s">
        <v>303</v>
      </c>
      <c r="Q916" t="s">
        <v>303</v>
      </c>
      <c r="R916">
        <v>6</v>
      </c>
      <c r="S916">
        <v>503</v>
      </c>
      <c r="T916">
        <v>14</v>
      </c>
      <c r="V916" s="111" t="s">
        <v>304</v>
      </c>
    </row>
    <row r="917" spans="1:22" x14ac:dyDescent="0.3">
      <c r="A917" s="17">
        <v>3024</v>
      </c>
      <c r="B917">
        <v>197</v>
      </c>
      <c r="C917" t="s">
        <v>199</v>
      </c>
      <c r="D917">
        <v>23</v>
      </c>
      <c r="E917" t="s">
        <v>137</v>
      </c>
      <c r="G917" t="s">
        <v>11</v>
      </c>
      <c r="I917" t="s">
        <v>258</v>
      </c>
      <c r="J917">
        <v>1</v>
      </c>
      <c r="K917" t="s">
        <v>300</v>
      </c>
      <c r="L917" t="s">
        <v>258</v>
      </c>
      <c r="M917" t="s">
        <v>868</v>
      </c>
      <c r="N917" t="s">
        <v>258</v>
      </c>
      <c r="O917" t="s">
        <v>869</v>
      </c>
      <c r="P917" t="s">
        <v>303</v>
      </c>
      <c r="Q917" t="s">
        <v>303</v>
      </c>
      <c r="R917">
        <v>6</v>
      </c>
      <c r="S917">
        <v>397</v>
      </c>
      <c r="V917" s="111" t="s">
        <v>304</v>
      </c>
    </row>
    <row r="918" spans="1:22" x14ac:dyDescent="0.3">
      <c r="A918" s="17">
        <v>2792</v>
      </c>
      <c r="B918">
        <v>172</v>
      </c>
      <c r="C918" t="s">
        <v>793</v>
      </c>
      <c r="D918">
        <v>15</v>
      </c>
      <c r="E918" t="s">
        <v>49</v>
      </c>
      <c r="G918" t="s">
        <v>11</v>
      </c>
      <c r="I918" t="s">
        <v>258</v>
      </c>
      <c r="J918">
        <v>1</v>
      </c>
      <c r="K918" t="s">
        <v>300</v>
      </c>
      <c r="L918" t="s">
        <v>258</v>
      </c>
      <c r="M918" t="s">
        <v>794</v>
      </c>
      <c r="N918" t="s">
        <v>258</v>
      </c>
      <c r="O918" t="s">
        <v>870</v>
      </c>
      <c r="P918" t="s">
        <v>303</v>
      </c>
      <c r="Q918" t="s">
        <v>303</v>
      </c>
      <c r="R918">
        <v>6</v>
      </c>
      <c r="S918">
        <v>134</v>
      </c>
      <c r="T918">
        <v>19</v>
      </c>
      <c r="V918" s="111" t="s">
        <v>304</v>
      </c>
    </row>
    <row r="919" spans="1:22" x14ac:dyDescent="0.3">
      <c r="A919" s="17">
        <v>2820</v>
      </c>
      <c r="B919">
        <v>233</v>
      </c>
      <c r="C919" t="s">
        <v>274</v>
      </c>
      <c r="D919">
        <v>29</v>
      </c>
      <c r="E919" t="s">
        <v>46</v>
      </c>
      <c r="G919" t="s">
        <v>11</v>
      </c>
      <c r="I919" t="s">
        <v>258</v>
      </c>
      <c r="J919">
        <v>1</v>
      </c>
      <c r="K919" t="s">
        <v>300</v>
      </c>
      <c r="L919" t="s">
        <v>258</v>
      </c>
      <c r="M919" t="s">
        <v>615</v>
      </c>
      <c r="N919" t="s">
        <v>258</v>
      </c>
      <c r="O919" t="s">
        <v>871</v>
      </c>
      <c r="P919" t="s">
        <v>303</v>
      </c>
      <c r="Q919" t="s">
        <v>303</v>
      </c>
      <c r="R919">
        <v>6</v>
      </c>
      <c r="S919">
        <v>45</v>
      </c>
      <c r="T919">
        <v>24</v>
      </c>
      <c r="V919" s="111" t="s">
        <v>304</v>
      </c>
    </row>
    <row r="920" spans="1:22" x14ac:dyDescent="0.3">
      <c r="A920" s="17">
        <v>2823</v>
      </c>
      <c r="B920">
        <v>175</v>
      </c>
      <c r="C920" t="s">
        <v>116</v>
      </c>
      <c r="D920">
        <v>18</v>
      </c>
      <c r="E920" t="s">
        <v>53</v>
      </c>
      <c r="G920" t="s">
        <v>11</v>
      </c>
      <c r="I920" t="s">
        <v>258</v>
      </c>
      <c r="J920">
        <v>1</v>
      </c>
      <c r="K920" t="s">
        <v>300</v>
      </c>
      <c r="L920" t="s">
        <v>258</v>
      </c>
      <c r="M920" t="s">
        <v>535</v>
      </c>
      <c r="N920" t="s">
        <v>258</v>
      </c>
      <c r="O920" t="s">
        <v>872</v>
      </c>
      <c r="P920" t="s">
        <v>303</v>
      </c>
      <c r="Q920" t="s">
        <v>303</v>
      </c>
      <c r="R920">
        <v>6</v>
      </c>
      <c r="S920">
        <v>136</v>
      </c>
      <c r="T920">
        <v>21</v>
      </c>
      <c r="V920" s="111" t="s">
        <v>304</v>
      </c>
    </row>
    <row r="921" spans="1:22" x14ac:dyDescent="0.3">
      <c r="A921" s="17">
        <v>2830</v>
      </c>
      <c r="B921">
        <v>186</v>
      </c>
      <c r="C921" t="s">
        <v>748</v>
      </c>
      <c r="D921">
        <v>11</v>
      </c>
      <c r="E921" t="s">
        <v>42</v>
      </c>
      <c r="G921" t="s">
        <v>11</v>
      </c>
      <c r="I921" t="s">
        <v>258</v>
      </c>
      <c r="J921">
        <v>1</v>
      </c>
      <c r="K921" t="s">
        <v>300</v>
      </c>
      <c r="L921" t="s">
        <v>258</v>
      </c>
      <c r="M921" t="s">
        <v>749</v>
      </c>
      <c r="N921" t="s">
        <v>258</v>
      </c>
      <c r="O921" t="s">
        <v>873</v>
      </c>
      <c r="P921" t="s">
        <v>303</v>
      </c>
      <c r="Q921" t="s">
        <v>303</v>
      </c>
      <c r="R921">
        <v>6</v>
      </c>
      <c r="S921">
        <v>12</v>
      </c>
      <c r="T921">
        <v>16</v>
      </c>
      <c r="V921" s="111" t="s">
        <v>304</v>
      </c>
    </row>
    <row r="922" spans="1:22" x14ac:dyDescent="0.3">
      <c r="A922" s="17">
        <v>2898</v>
      </c>
      <c r="B922">
        <v>250</v>
      </c>
      <c r="C922" t="s">
        <v>181</v>
      </c>
      <c r="E922" t="s">
        <v>874</v>
      </c>
      <c r="G922" t="s">
        <v>11</v>
      </c>
      <c r="I922" t="s">
        <v>258</v>
      </c>
      <c r="J922">
        <v>1</v>
      </c>
      <c r="K922" t="s">
        <v>300</v>
      </c>
      <c r="L922" t="s">
        <v>258</v>
      </c>
      <c r="M922" t="s">
        <v>875</v>
      </c>
      <c r="N922" t="s">
        <v>258</v>
      </c>
      <c r="O922" t="s">
        <v>876</v>
      </c>
      <c r="P922" t="s">
        <v>303</v>
      </c>
      <c r="Q922" t="s">
        <v>303</v>
      </c>
      <c r="R922">
        <v>6</v>
      </c>
      <c r="S922">
        <v>63</v>
      </c>
      <c r="V922" s="111" t="s">
        <v>304</v>
      </c>
    </row>
    <row r="923" spans="1:22" x14ac:dyDescent="0.3">
      <c r="A923" s="17">
        <v>2908</v>
      </c>
      <c r="B923">
        <v>231</v>
      </c>
      <c r="C923" t="s">
        <v>305</v>
      </c>
      <c r="D923">
        <v>25</v>
      </c>
      <c r="E923" t="s">
        <v>25</v>
      </c>
      <c r="G923" t="s">
        <v>11</v>
      </c>
      <c r="I923" t="s">
        <v>258</v>
      </c>
      <c r="J923">
        <v>1</v>
      </c>
      <c r="K923" t="s">
        <v>300</v>
      </c>
      <c r="L923" t="s">
        <v>258</v>
      </c>
      <c r="M923" t="s">
        <v>877</v>
      </c>
      <c r="N923" t="s">
        <v>258</v>
      </c>
      <c r="O923" t="s">
        <v>878</v>
      </c>
      <c r="P923" t="s">
        <v>303</v>
      </c>
      <c r="Q923" t="s">
        <v>303</v>
      </c>
      <c r="R923">
        <v>6</v>
      </c>
      <c r="S923">
        <v>49</v>
      </c>
      <c r="V923" s="111" t="s">
        <v>304</v>
      </c>
    </row>
    <row r="924" spans="1:22" x14ac:dyDescent="0.3">
      <c r="A924" s="17">
        <v>3047</v>
      </c>
      <c r="B924">
        <v>247</v>
      </c>
      <c r="C924" t="s">
        <v>879</v>
      </c>
      <c r="D924">
        <v>27</v>
      </c>
      <c r="E924" t="s">
        <v>880</v>
      </c>
      <c r="G924" t="s">
        <v>11</v>
      </c>
      <c r="I924" t="s">
        <v>258</v>
      </c>
      <c r="J924">
        <v>1</v>
      </c>
      <c r="K924" t="s">
        <v>300</v>
      </c>
      <c r="L924" t="s">
        <v>258</v>
      </c>
      <c r="M924" t="s">
        <v>881</v>
      </c>
      <c r="N924" t="s">
        <v>258</v>
      </c>
      <c r="O924" t="s">
        <v>882</v>
      </c>
      <c r="P924" t="s">
        <v>303</v>
      </c>
      <c r="Q924" t="s">
        <v>303</v>
      </c>
      <c r="R924">
        <v>6</v>
      </c>
      <c r="V924" s="111" t="s">
        <v>304</v>
      </c>
    </row>
    <row r="925" spans="1:22" x14ac:dyDescent="0.3">
      <c r="A925" s="17">
        <v>3326</v>
      </c>
      <c r="B925">
        <v>225</v>
      </c>
      <c r="C925" t="s">
        <v>144</v>
      </c>
      <c r="D925">
        <v>16</v>
      </c>
      <c r="E925" t="s">
        <v>50</v>
      </c>
      <c r="G925" t="s">
        <v>11</v>
      </c>
      <c r="I925" t="s">
        <v>258</v>
      </c>
      <c r="J925">
        <v>1</v>
      </c>
      <c r="K925" t="s">
        <v>300</v>
      </c>
      <c r="L925" t="s">
        <v>258</v>
      </c>
      <c r="M925" t="s">
        <v>1018</v>
      </c>
      <c r="N925" t="s">
        <v>258</v>
      </c>
      <c r="O925" t="s">
        <v>2693</v>
      </c>
      <c r="P925" t="s">
        <v>303</v>
      </c>
      <c r="Q925" t="s">
        <v>303</v>
      </c>
      <c r="R925">
        <v>6</v>
      </c>
      <c r="S925">
        <v>39</v>
      </c>
      <c r="T925">
        <v>20</v>
      </c>
      <c r="V925" s="111" t="s">
        <v>304</v>
      </c>
    </row>
    <row r="926" spans="1:22" x14ac:dyDescent="0.3">
      <c r="A926" s="17">
        <v>3336</v>
      </c>
      <c r="B926">
        <v>229</v>
      </c>
      <c r="C926" t="s">
        <v>102</v>
      </c>
      <c r="D926">
        <v>6</v>
      </c>
      <c r="E926" t="s">
        <v>36</v>
      </c>
      <c r="G926" t="s">
        <v>11</v>
      </c>
      <c r="I926" t="s">
        <v>258</v>
      </c>
      <c r="J926">
        <v>1</v>
      </c>
      <c r="K926" t="s">
        <v>300</v>
      </c>
      <c r="L926" t="s">
        <v>258</v>
      </c>
      <c r="M926" t="s">
        <v>456</v>
      </c>
      <c r="N926" t="s">
        <v>258</v>
      </c>
      <c r="O926" t="s">
        <v>2694</v>
      </c>
      <c r="P926" t="s">
        <v>303</v>
      </c>
      <c r="Q926" t="s">
        <v>303</v>
      </c>
      <c r="R926">
        <v>6</v>
      </c>
      <c r="S926">
        <v>40</v>
      </c>
      <c r="T926">
        <v>14</v>
      </c>
      <c r="V926" s="111" t="s">
        <v>304</v>
      </c>
    </row>
    <row r="927" spans="1:22" x14ac:dyDescent="0.3">
      <c r="A927" s="17">
        <v>3323</v>
      </c>
      <c r="B927">
        <v>229</v>
      </c>
      <c r="C927" t="s">
        <v>102</v>
      </c>
      <c r="D927">
        <v>29</v>
      </c>
      <c r="E927" t="s">
        <v>46</v>
      </c>
      <c r="G927" t="s">
        <v>11</v>
      </c>
      <c r="I927" t="s">
        <v>258</v>
      </c>
      <c r="J927">
        <v>1</v>
      </c>
      <c r="K927" t="s">
        <v>300</v>
      </c>
      <c r="L927" t="s">
        <v>258</v>
      </c>
      <c r="M927" t="s">
        <v>883</v>
      </c>
      <c r="N927" t="s">
        <v>258</v>
      </c>
      <c r="O927" t="s">
        <v>2695</v>
      </c>
      <c r="P927" t="s">
        <v>303</v>
      </c>
      <c r="Q927" t="s">
        <v>303</v>
      </c>
      <c r="R927">
        <v>6</v>
      </c>
      <c r="S927">
        <v>40</v>
      </c>
      <c r="T927">
        <v>24</v>
      </c>
      <c r="V927" s="111" t="s">
        <v>304</v>
      </c>
    </row>
    <row r="928" spans="1:22" x14ac:dyDescent="0.3">
      <c r="A928" s="17">
        <v>3327</v>
      </c>
      <c r="B928">
        <v>175</v>
      </c>
      <c r="C928" t="s">
        <v>116</v>
      </c>
      <c r="D928">
        <v>33</v>
      </c>
      <c r="E928" t="s">
        <v>48</v>
      </c>
      <c r="G928" t="s">
        <v>11</v>
      </c>
      <c r="I928" t="s">
        <v>258</v>
      </c>
      <c r="J928">
        <v>1</v>
      </c>
      <c r="K928" t="s">
        <v>300</v>
      </c>
      <c r="L928" t="s">
        <v>258</v>
      </c>
      <c r="M928" t="s">
        <v>884</v>
      </c>
      <c r="N928" t="s">
        <v>258</v>
      </c>
      <c r="O928" t="s">
        <v>2696</v>
      </c>
      <c r="P928" t="s">
        <v>303</v>
      </c>
      <c r="Q928" t="s">
        <v>303</v>
      </c>
      <c r="R928">
        <v>6</v>
      </c>
      <c r="S928">
        <v>136</v>
      </c>
      <c r="T928">
        <v>41</v>
      </c>
      <c r="V928" s="111" t="s">
        <v>304</v>
      </c>
    </row>
    <row r="929" spans="1:22" x14ac:dyDescent="0.3">
      <c r="A929" s="17">
        <v>3329</v>
      </c>
      <c r="B929">
        <v>164</v>
      </c>
      <c r="C929" t="s">
        <v>103</v>
      </c>
      <c r="D929">
        <v>33</v>
      </c>
      <c r="E929" t="s">
        <v>48</v>
      </c>
      <c r="G929" t="s">
        <v>11</v>
      </c>
      <c r="I929" t="s">
        <v>258</v>
      </c>
      <c r="J929">
        <v>1</v>
      </c>
      <c r="K929" t="s">
        <v>300</v>
      </c>
      <c r="L929" t="s">
        <v>258</v>
      </c>
      <c r="M929" t="s">
        <v>885</v>
      </c>
      <c r="N929" t="s">
        <v>258</v>
      </c>
      <c r="O929" t="s">
        <v>2697</v>
      </c>
      <c r="P929" t="s">
        <v>303</v>
      </c>
      <c r="Q929" t="s">
        <v>303</v>
      </c>
      <c r="R929">
        <v>6</v>
      </c>
      <c r="S929">
        <v>137</v>
      </c>
      <c r="T929">
        <v>41</v>
      </c>
      <c r="V929" s="111" t="s">
        <v>304</v>
      </c>
    </row>
    <row r="930" spans="1:22" x14ac:dyDescent="0.3">
      <c r="A930" s="17">
        <v>3367</v>
      </c>
      <c r="B930">
        <v>292</v>
      </c>
      <c r="C930" t="s">
        <v>601</v>
      </c>
      <c r="D930">
        <v>30</v>
      </c>
      <c r="E930" t="s">
        <v>32</v>
      </c>
      <c r="G930" t="s">
        <v>11</v>
      </c>
      <c r="I930" t="s">
        <v>258</v>
      </c>
      <c r="J930">
        <v>1</v>
      </c>
      <c r="K930" t="s">
        <v>300</v>
      </c>
      <c r="L930" t="s">
        <v>258</v>
      </c>
      <c r="M930" t="s">
        <v>886</v>
      </c>
      <c r="N930" t="s">
        <v>258</v>
      </c>
      <c r="O930" t="s">
        <v>2698</v>
      </c>
      <c r="P930" t="s">
        <v>303</v>
      </c>
      <c r="Q930" t="s">
        <v>303</v>
      </c>
      <c r="R930">
        <v>6</v>
      </c>
      <c r="S930">
        <v>170</v>
      </c>
      <c r="T930">
        <v>31</v>
      </c>
      <c r="V930" s="111" t="s">
        <v>304</v>
      </c>
    </row>
    <row r="931" spans="1:22" x14ac:dyDescent="0.3">
      <c r="A931" s="17">
        <v>3390</v>
      </c>
      <c r="B931">
        <v>556</v>
      </c>
      <c r="C931" t="s">
        <v>625</v>
      </c>
      <c r="D931">
        <v>117</v>
      </c>
      <c r="E931" t="s">
        <v>23</v>
      </c>
      <c r="G931" t="s">
        <v>11</v>
      </c>
      <c r="I931" t="s">
        <v>258</v>
      </c>
      <c r="J931">
        <v>1</v>
      </c>
      <c r="K931" t="s">
        <v>300</v>
      </c>
      <c r="L931" t="s">
        <v>258</v>
      </c>
      <c r="M931" t="s">
        <v>626</v>
      </c>
      <c r="N931" t="s">
        <v>258</v>
      </c>
      <c r="O931" t="s">
        <v>2699</v>
      </c>
      <c r="P931" t="s">
        <v>303</v>
      </c>
      <c r="Q931" t="s">
        <v>303</v>
      </c>
      <c r="R931">
        <v>6</v>
      </c>
      <c r="S931">
        <v>151</v>
      </c>
      <c r="T931">
        <v>49</v>
      </c>
      <c r="V931" s="111" t="s">
        <v>304</v>
      </c>
    </row>
    <row r="932" spans="1:22" x14ac:dyDescent="0.3">
      <c r="A932" s="17">
        <v>3395</v>
      </c>
      <c r="B932">
        <v>558</v>
      </c>
      <c r="C932" t="s">
        <v>854</v>
      </c>
      <c r="D932">
        <v>118</v>
      </c>
      <c r="E932" t="s">
        <v>854</v>
      </c>
      <c r="G932" t="s">
        <v>11</v>
      </c>
      <c r="I932" t="s">
        <v>258</v>
      </c>
      <c r="J932">
        <v>1</v>
      </c>
      <c r="K932" t="s">
        <v>300</v>
      </c>
      <c r="L932" t="s">
        <v>258</v>
      </c>
      <c r="M932" t="s">
        <v>887</v>
      </c>
      <c r="N932" t="s">
        <v>258</v>
      </c>
      <c r="O932" t="s">
        <v>2700</v>
      </c>
      <c r="P932" t="s">
        <v>303</v>
      </c>
      <c r="Q932" t="s">
        <v>303</v>
      </c>
      <c r="R932">
        <v>6</v>
      </c>
      <c r="S932">
        <v>153</v>
      </c>
      <c r="T932">
        <v>50</v>
      </c>
      <c r="V932" s="111" t="s">
        <v>304</v>
      </c>
    </row>
    <row r="933" spans="1:22" x14ac:dyDescent="0.3">
      <c r="A933" s="17">
        <v>3425</v>
      </c>
      <c r="B933">
        <v>254</v>
      </c>
      <c r="C933" t="s">
        <v>829</v>
      </c>
      <c r="D933">
        <v>15</v>
      </c>
      <c r="E933" t="s">
        <v>49</v>
      </c>
      <c r="G933" t="s">
        <v>11</v>
      </c>
      <c r="I933" t="s">
        <v>258</v>
      </c>
      <c r="J933">
        <v>1</v>
      </c>
      <c r="K933" t="s">
        <v>300</v>
      </c>
      <c r="L933" t="s">
        <v>258</v>
      </c>
      <c r="M933" t="s">
        <v>830</v>
      </c>
      <c r="N933" t="s">
        <v>258</v>
      </c>
      <c r="O933" t="s">
        <v>2701</v>
      </c>
      <c r="P933" t="s">
        <v>303</v>
      </c>
      <c r="Q933" t="s">
        <v>303</v>
      </c>
      <c r="R933">
        <v>6</v>
      </c>
      <c r="S933">
        <v>67</v>
      </c>
      <c r="T933">
        <v>19</v>
      </c>
      <c r="V933" s="111" t="s">
        <v>304</v>
      </c>
    </row>
    <row r="934" spans="1:22" x14ac:dyDescent="0.3">
      <c r="A934" s="17">
        <v>3394</v>
      </c>
      <c r="B934">
        <v>454</v>
      </c>
      <c r="C934" t="s">
        <v>888</v>
      </c>
      <c r="D934">
        <v>121</v>
      </c>
      <c r="E934" t="s">
        <v>45</v>
      </c>
      <c r="G934" t="s">
        <v>11</v>
      </c>
      <c r="I934" t="s">
        <v>258</v>
      </c>
      <c r="J934">
        <v>1</v>
      </c>
      <c r="K934" t="s">
        <v>300</v>
      </c>
      <c r="L934" t="s">
        <v>258</v>
      </c>
      <c r="M934" t="s">
        <v>889</v>
      </c>
      <c r="N934" t="s">
        <v>258</v>
      </c>
      <c r="O934" t="s">
        <v>2702</v>
      </c>
      <c r="P934" t="s">
        <v>303</v>
      </c>
      <c r="Q934" t="s">
        <v>303</v>
      </c>
      <c r="R934">
        <v>6</v>
      </c>
      <c r="S934">
        <v>182</v>
      </c>
      <c r="T934">
        <v>63</v>
      </c>
      <c r="V934" s="111" t="s">
        <v>304</v>
      </c>
    </row>
    <row r="935" spans="1:22" x14ac:dyDescent="0.3">
      <c r="A935" s="17">
        <v>3406</v>
      </c>
      <c r="B935">
        <v>339</v>
      </c>
      <c r="C935" t="s">
        <v>128</v>
      </c>
      <c r="D935">
        <v>13</v>
      </c>
      <c r="E935" t="s">
        <v>44</v>
      </c>
      <c r="G935" t="s">
        <v>11</v>
      </c>
      <c r="I935" t="s">
        <v>258</v>
      </c>
      <c r="J935">
        <v>1</v>
      </c>
      <c r="K935" t="s">
        <v>300</v>
      </c>
      <c r="L935" t="s">
        <v>258</v>
      </c>
      <c r="M935" t="s">
        <v>890</v>
      </c>
      <c r="N935" t="s">
        <v>258</v>
      </c>
      <c r="O935" t="s">
        <v>2703</v>
      </c>
      <c r="P935" t="s">
        <v>303</v>
      </c>
      <c r="Q935" t="s">
        <v>303</v>
      </c>
      <c r="R935">
        <v>6</v>
      </c>
      <c r="S935">
        <v>135</v>
      </c>
      <c r="T935">
        <v>27</v>
      </c>
      <c r="V935" s="111" t="s">
        <v>304</v>
      </c>
    </row>
    <row r="936" spans="1:22" x14ac:dyDescent="0.3">
      <c r="A936" s="17">
        <v>3410</v>
      </c>
      <c r="B936">
        <v>177</v>
      </c>
      <c r="C936" t="s">
        <v>618</v>
      </c>
      <c r="D936">
        <v>39</v>
      </c>
      <c r="E936" t="s">
        <v>52</v>
      </c>
      <c r="G936" t="s">
        <v>11</v>
      </c>
      <c r="I936" t="s">
        <v>258</v>
      </c>
      <c r="J936">
        <v>1</v>
      </c>
      <c r="K936" t="s">
        <v>300</v>
      </c>
      <c r="L936" t="s">
        <v>258</v>
      </c>
      <c r="M936" t="s">
        <v>619</v>
      </c>
      <c r="N936" t="s">
        <v>258</v>
      </c>
      <c r="O936" t="s">
        <v>2704</v>
      </c>
      <c r="P936" t="s">
        <v>303</v>
      </c>
      <c r="Q936" t="s">
        <v>303</v>
      </c>
      <c r="R936">
        <v>6</v>
      </c>
      <c r="S936">
        <v>145</v>
      </c>
      <c r="T936">
        <v>43</v>
      </c>
      <c r="V936" s="111" t="s">
        <v>304</v>
      </c>
    </row>
    <row r="937" spans="1:22" x14ac:dyDescent="0.3">
      <c r="A937" s="17">
        <v>3388</v>
      </c>
      <c r="B937">
        <v>170</v>
      </c>
      <c r="C937" t="s">
        <v>153</v>
      </c>
      <c r="D937">
        <v>122</v>
      </c>
      <c r="E937" t="s">
        <v>54</v>
      </c>
      <c r="G937" t="s">
        <v>11</v>
      </c>
      <c r="I937" t="s">
        <v>258</v>
      </c>
      <c r="J937">
        <v>1</v>
      </c>
      <c r="K937" t="s">
        <v>300</v>
      </c>
      <c r="L937" t="s">
        <v>258</v>
      </c>
      <c r="M937" t="s">
        <v>891</v>
      </c>
      <c r="N937" t="s">
        <v>258</v>
      </c>
      <c r="O937" t="s">
        <v>2705</v>
      </c>
      <c r="P937" t="s">
        <v>303</v>
      </c>
      <c r="Q937" t="s">
        <v>303</v>
      </c>
      <c r="R937">
        <v>6</v>
      </c>
      <c r="S937">
        <v>3</v>
      </c>
      <c r="T937">
        <v>48</v>
      </c>
      <c r="V937" s="111" t="s">
        <v>304</v>
      </c>
    </row>
    <row r="938" spans="1:22" x14ac:dyDescent="0.3">
      <c r="A938" s="17">
        <v>3422</v>
      </c>
      <c r="B938">
        <v>173</v>
      </c>
      <c r="C938" t="s">
        <v>115</v>
      </c>
      <c r="D938">
        <v>16</v>
      </c>
      <c r="E938" t="s">
        <v>50</v>
      </c>
      <c r="G938" t="s">
        <v>11</v>
      </c>
      <c r="I938" t="s">
        <v>258</v>
      </c>
      <c r="J938">
        <v>1</v>
      </c>
      <c r="K938" t="s">
        <v>300</v>
      </c>
      <c r="L938" t="s">
        <v>258</v>
      </c>
      <c r="M938" t="s">
        <v>322</v>
      </c>
      <c r="N938" t="s">
        <v>258</v>
      </c>
      <c r="O938" t="s">
        <v>2706</v>
      </c>
      <c r="P938" t="s">
        <v>303</v>
      </c>
      <c r="Q938" t="s">
        <v>303</v>
      </c>
      <c r="R938">
        <v>6</v>
      </c>
      <c r="S938">
        <v>7</v>
      </c>
      <c r="T938">
        <v>20</v>
      </c>
      <c r="V938" s="111" t="s">
        <v>304</v>
      </c>
    </row>
    <row r="939" spans="1:22" x14ac:dyDescent="0.3">
      <c r="A939" s="17">
        <v>3440</v>
      </c>
      <c r="B939">
        <v>259</v>
      </c>
      <c r="C939" t="s">
        <v>124</v>
      </c>
      <c r="D939">
        <v>45</v>
      </c>
      <c r="E939" t="s">
        <v>28</v>
      </c>
      <c r="G939" t="s">
        <v>11</v>
      </c>
      <c r="I939" t="s">
        <v>258</v>
      </c>
      <c r="J939">
        <v>1</v>
      </c>
      <c r="K939" t="s">
        <v>300</v>
      </c>
      <c r="L939" t="s">
        <v>258</v>
      </c>
      <c r="M939" t="s">
        <v>430</v>
      </c>
      <c r="N939" t="s">
        <v>258</v>
      </c>
      <c r="O939" t="s">
        <v>2707</v>
      </c>
      <c r="P939" t="s">
        <v>303</v>
      </c>
      <c r="Q939" t="s">
        <v>303</v>
      </c>
      <c r="R939">
        <v>6</v>
      </c>
      <c r="S939">
        <v>70</v>
      </c>
      <c r="T939">
        <v>9</v>
      </c>
      <c r="V939" s="111" t="s">
        <v>304</v>
      </c>
    </row>
    <row r="940" spans="1:22" x14ac:dyDescent="0.3">
      <c r="A940" s="17">
        <v>3447</v>
      </c>
      <c r="B940">
        <v>244</v>
      </c>
      <c r="C940" t="s">
        <v>892</v>
      </c>
      <c r="D940">
        <v>9</v>
      </c>
      <c r="E940" t="s">
        <v>39</v>
      </c>
      <c r="G940" t="s">
        <v>11</v>
      </c>
      <c r="I940" t="s">
        <v>258</v>
      </c>
      <c r="J940">
        <v>1</v>
      </c>
      <c r="K940" t="s">
        <v>300</v>
      </c>
      <c r="L940" t="s">
        <v>258</v>
      </c>
      <c r="M940" t="s">
        <v>893</v>
      </c>
      <c r="N940" t="s">
        <v>258</v>
      </c>
      <c r="O940" t="s">
        <v>2708</v>
      </c>
      <c r="P940" t="s">
        <v>303</v>
      </c>
      <c r="Q940" t="s">
        <v>303</v>
      </c>
      <c r="R940">
        <v>6</v>
      </c>
      <c r="S940">
        <v>58</v>
      </c>
      <c r="T940">
        <v>15</v>
      </c>
      <c r="V940" s="111" t="s">
        <v>304</v>
      </c>
    </row>
    <row r="941" spans="1:22" x14ac:dyDescent="0.3">
      <c r="A941" s="17">
        <v>3451</v>
      </c>
      <c r="B941">
        <v>231</v>
      </c>
      <c r="C941" t="s">
        <v>305</v>
      </c>
      <c r="D941">
        <v>31</v>
      </c>
      <c r="E941" t="s">
        <v>27</v>
      </c>
      <c r="G941" t="s">
        <v>11</v>
      </c>
      <c r="I941" t="s">
        <v>258</v>
      </c>
      <c r="J941">
        <v>1</v>
      </c>
      <c r="K941" t="s">
        <v>300</v>
      </c>
      <c r="L941" t="s">
        <v>258</v>
      </c>
      <c r="M941" t="s">
        <v>306</v>
      </c>
      <c r="N941" t="s">
        <v>258</v>
      </c>
      <c r="O941" t="s">
        <v>2709</v>
      </c>
      <c r="P941" t="s">
        <v>303</v>
      </c>
      <c r="Q941" t="s">
        <v>303</v>
      </c>
      <c r="R941">
        <v>6</v>
      </c>
      <c r="S941">
        <v>49</v>
      </c>
      <c r="T941">
        <v>4</v>
      </c>
      <c r="V941" s="111" t="s">
        <v>304</v>
      </c>
    </row>
    <row r="942" spans="1:22" x14ac:dyDescent="0.3">
      <c r="A942" s="17">
        <v>3464</v>
      </c>
      <c r="B942">
        <v>217</v>
      </c>
      <c r="C942" t="s">
        <v>132</v>
      </c>
      <c r="D942">
        <v>6</v>
      </c>
      <c r="E942" t="s">
        <v>36</v>
      </c>
      <c r="G942" t="s">
        <v>11</v>
      </c>
      <c r="I942" t="s">
        <v>258</v>
      </c>
      <c r="J942">
        <v>1</v>
      </c>
      <c r="K942" t="s">
        <v>300</v>
      </c>
      <c r="L942" t="s">
        <v>258</v>
      </c>
      <c r="M942" t="s">
        <v>894</v>
      </c>
      <c r="N942" t="s">
        <v>258</v>
      </c>
      <c r="O942" t="s">
        <v>2710</v>
      </c>
      <c r="P942" t="s">
        <v>303</v>
      </c>
      <c r="Q942" t="s">
        <v>303</v>
      </c>
      <c r="R942">
        <v>6</v>
      </c>
      <c r="S942">
        <v>76</v>
      </c>
      <c r="T942">
        <v>14</v>
      </c>
      <c r="V942" s="111" t="s">
        <v>304</v>
      </c>
    </row>
    <row r="943" spans="1:22" x14ac:dyDescent="0.3">
      <c r="A943" s="17">
        <v>3512</v>
      </c>
      <c r="B943">
        <v>188</v>
      </c>
      <c r="C943" t="s">
        <v>364</v>
      </c>
      <c r="D943">
        <v>129</v>
      </c>
      <c r="E943" t="s">
        <v>24</v>
      </c>
      <c r="G943" t="s">
        <v>11</v>
      </c>
      <c r="I943" t="s">
        <v>258</v>
      </c>
      <c r="J943">
        <v>1</v>
      </c>
      <c r="K943" t="s">
        <v>300</v>
      </c>
      <c r="L943" t="s">
        <v>258</v>
      </c>
      <c r="M943" t="s">
        <v>895</v>
      </c>
      <c r="N943" t="s">
        <v>258</v>
      </c>
      <c r="O943" t="s">
        <v>2711</v>
      </c>
      <c r="P943" t="s">
        <v>303</v>
      </c>
      <c r="Q943" t="s">
        <v>303</v>
      </c>
      <c r="R943">
        <v>6</v>
      </c>
      <c r="S943">
        <v>16</v>
      </c>
      <c r="T943">
        <v>53</v>
      </c>
      <c r="V943" s="111" t="s">
        <v>304</v>
      </c>
    </row>
    <row r="944" spans="1:22" x14ac:dyDescent="0.3">
      <c r="A944" s="17">
        <v>3531</v>
      </c>
      <c r="B944">
        <v>193</v>
      </c>
      <c r="C944" t="s">
        <v>123</v>
      </c>
      <c r="D944">
        <v>42</v>
      </c>
      <c r="E944" t="s">
        <v>26</v>
      </c>
      <c r="G944" t="s">
        <v>11</v>
      </c>
      <c r="I944" t="s">
        <v>258</v>
      </c>
      <c r="J944">
        <v>1</v>
      </c>
      <c r="K944" t="s">
        <v>300</v>
      </c>
      <c r="L944" t="s">
        <v>258</v>
      </c>
      <c r="M944" t="s">
        <v>621</v>
      </c>
      <c r="N944" t="s">
        <v>258</v>
      </c>
      <c r="O944" t="s">
        <v>2712</v>
      </c>
      <c r="P944" t="s">
        <v>303</v>
      </c>
      <c r="Q944" t="s">
        <v>303</v>
      </c>
      <c r="R944">
        <v>6</v>
      </c>
      <c r="S944">
        <v>20</v>
      </c>
      <c r="T944">
        <v>6</v>
      </c>
      <c r="V944" s="111" t="s">
        <v>304</v>
      </c>
    </row>
    <row r="945" spans="1:22" x14ac:dyDescent="0.3">
      <c r="A945" s="17">
        <v>3513</v>
      </c>
      <c r="B945">
        <v>292</v>
      </c>
      <c r="C945" t="s">
        <v>601</v>
      </c>
      <c r="D945">
        <v>6</v>
      </c>
      <c r="E945" t="s">
        <v>36</v>
      </c>
      <c r="G945" t="s">
        <v>11</v>
      </c>
      <c r="I945" t="s">
        <v>258</v>
      </c>
      <c r="J945">
        <v>1</v>
      </c>
      <c r="K945" t="s">
        <v>300</v>
      </c>
      <c r="L945" t="s">
        <v>258</v>
      </c>
      <c r="M945" t="s">
        <v>602</v>
      </c>
      <c r="N945" t="s">
        <v>258</v>
      </c>
      <c r="O945" t="s">
        <v>2713</v>
      </c>
      <c r="P945" t="s">
        <v>303</v>
      </c>
      <c r="Q945" t="s">
        <v>303</v>
      </c>
      <c r="R945">
        <v>6</v>
      </c>
      <c r="S945">
        <v>76</v>
      </c>
      <c r="T945">
        <v>14</v>
      </c>
      <c r="V945" s="111" t="s">
        <v>304</v>
      </c>
    </row>
    <row r="946" spans="1:22" x14ac:dyDescent="0.3">
      <c r="A946" s="17">
        <v>3465</v>
      </c>
      <c r="B946">
        <v>572</v>
      </c>
      <c r="C946" t="s">
        <v>896</v>
      </c>
      <c r="D946">
        <v>6</v>
      </c>
      <c r="E946" t="s">
        <v>36</v>
      </c>
      <c r="G946" t="s">
        <v>11</v>
      </c>
      <c r="I946" t="s">
        <v>258</v>
      </c>
      <c r="J946">
        <v>1</v>
      </c>
      <c r="K946" t="s">
        <v>300</v>
      </c>
      <c r="L946" t="s">
        <v>258</v>
      </c>
      <c r="M946" t="s">
        <v>897</v>
      </c>
      <c r="N946" t="s">
        <v>258</v>
      </c>
      <c r="O946" t="s">
        <v>2714</v>
      </c>
      <c r="P946" t="s">
        <v>303</v>
      </c>
      <c r="Q946" t="s">
        <v>303</v>
      </c>
      <c r="R946">
        <v>6</v>
      </c>
      <c r="S946">
        <v>40</v>
      </c>
      <c r="T946">
        <v>14</v>
      </c>
      <c r="V946" s="111" t="s">
        <v>304</v>
      </c>
    </row>
    <row r="947" spans="1:22" x14ac:dyDescent="0.3">
      <c r="A947" s="17">
        <v>3498</v>
      </c>
      <c r="B947">
        <v>239</v>
      </c>
      <c r="C947" t="s">
        <v>605</v>
      </c>
      <c r="D947">
        <v>17</v>
      </c>
      <c r="E947" t="s">
        <v>51</v>
      </c>
      <c r="G947" t="s">
        <v>11</v>
      </c>
      <c r="I947" t="s">
        <v>258</v>
      </c>
      <c r="J947">
        <v>1</v>
      </c>
      <c r="K947" t="s">
        <v>300</v>
      </c>
      <c r="L947" t="s">
        <v>258</v>
      </c>
      <c r="M947" t="s">
        <v>898</v>
      </c>
      <c r="N947" t="s">
        <v>258</v>
      </c>
      <c r="O947" t="s">
        <v>2715</v>
      </c>
      <c r="P947" t="s">
        <v>303</v>
      </c>
      <c r="Q947" t="s">
        <v>303</v>
      </c>
      <c r="R947">
        <v>6</v>
      </c>
      <c r="S947">
        <v>154</v>
      </c>
      <c r="T947">
        <v>51</v>
      </c>
      <c r="V947" s="111" t="s">
        <v>304</v>
      </c>
    </row>
    <row r="948" spans="1:22" x14ac:dyDescent="0.3">
      <c r="A948" s="17">
        <v>3501</v>
      </c>
      <c r="B948">
        <v>248</v>
      </c>
      <c r="C948" t="s">
        <v>104</v>
      </c>
      <c r="D948">
        <v>14</v>
      </c>
      <c r="E948" t="s">
        <v>43</v>
      </c>
      <c r="G948" t="s">
        <v>11</v>
      </c>
      <c r="I948" t="s">
        <v>258</v>
      </c>
      <c r="J948">
        <v>1</v>
      </c>
      <c r="K948" t="s">
        <v>300</v>
      </c>
      <c r="L948" t="s">
        <v>258</v>
      </c>
      <c r="M948" t="s">
        <v>377</v>
      </c>
      <c r="N948" t="s">
        <v>258</v>
      </c>
      <c r="O948" t="s">
        <v>2716</v>
      </c>
      <c r="P948" t="s">
        <v>303</v>
      </c>
      <c r="Q948" t="s">
        <v>303</v>
      </c>
      <c r="R948">
        <v>6</v>
      </c>
      <c r="S948">
        <v>184</v>
      </c>
      <c r="T948">
        <v>64</v>
      </c>
      <c r="V948" s="111" t="s">
        <v>304</v>
      </c>
    </row>
    <row r="949" spans="1:22" x14ac:dyDescent="0.3">
      <c r="A949" s="17">
        <v>3536</v>
      </c>
      <c r="B949">
        <v>576</v>
      </c>
      <c r="C949" t="s">
        <v>899</v>
      </c>
      <c r="D949">
        <v>136</v>
      </c>
      <c r="E949" t="s">
        <v>47</v>
      </c>
      <c r="G949" t="s">
        <v>11</v>
      </c>
      <c r="I949" t="s">
        <v>258</v>
      </c>
      <c r="J949">
        <v>1</v>
      </c>
      <c r="K949" t="s">
        <v>300</v>
      </c>
      <c r="L949" t="s">
        <v>258</v>
      </c>
      <c r="M949" t="s">
        <v>900</v>
      </c>
      <c r="N949" t="s">
        <v>258</v>
      </c>
      <c r="O949" t="s">
        <v>2717</v>
      </c>
      <c r="P949" t="s">
        <v>303</v>
      </c>
      <c r="Q949" t="s">
        <v>303</v>
      </c>
      <c r="R949">
        <v>6</v>
      </c>
      <c r="S949">
        <v>161</v>
      </c>
      <c r="T949">
        <v>54</v>
      </c>
      <c r="V949" s="111" t="s">
        <v>304</v>
      </c>
    </row>
    <row r="950" spans="1:22" x14ac:dyDescent="0.3">
      <c r="A950" s="17">
        <v>3554</v>
      </c>
      <c r="B950">
        <v>222</v>
      </c>
      <c r="C950" t="s">
        <v>36</v>
      </c>
      <c r="D950">
        <v>116</v>
      </c>
      <c r="E950" t="s">
        <v>601</v>
      </c>
      <c r="G950" t="s">
        <v>11</v>
      </c>
      <c r="I950" t="s">
        <v>258</v>
      </c>
      <c r="J950">
        <v>1</v>
      </c>
      <c r="K950" t="s">
        <v>300</v>
      </c>
      <c r="L950" t="s">
        <v>258</v>
      </c>
      <c r="M950" t="s">
        <v>616</v>
      </c>
      <c r="N950" t="s">
        <v>258</v>
      </c>
      <c r="O950" t="s">
        <v>2718</v>
      </c>
      <c r="P950" t="s">
        <v>303</v>
      </c>
      <c r="Q950" t="s">
        <v>303</v>
      </c>
      <c r="R950">
        <v>6</v>
      </c>
      <c r="S950">
        <v>170</v>
      </c>
      <c r="T950">
        <v>14</v>
      </c>
      <c r="V950" s="111" t="s">
        <v>304</v>
      </c>
    </row>
    <row r="951" spans="1:22" x14ac:dyDescent="0.3">
      <c r="A951" s="17">
        <v>3511</v>
      </c>
      <c r="B951">
        <v>173</v>
      </c>
      <c r="C951" t="s">
        <v>115</v>
      </c>
      <c r="D951">
        <v>122</v>
      </c>
      <c r="E951" t="s">
        <v>54</v>
      </c>
      <c r="G951" t="s">
        <v>11</v>
      </c>
      <c r="I951" t="s">
        <v>258</v>
      </c>
      <c r="J951">
        <v>1</v>
      </c>
      <c r="K951" t="s">
        <v>300</v>
      </c>
      <c r="L951" t="s">
        <v>258</v>
      </c>
      <c r="M951" t="s">
        <v>901</v>
      </c>
      <c r="N951" t="s">
        <v>258</v>
      </c>
      <c r="O951" t="s">
        <v>2719</v>
      </c>
      <c r="P951" t="s">
        <v>303</v>
      </c>
      <c r="Q951" t="s">
        <v>303</v>
      </c>
      <c r="R951">
        <v>6</v>
      </c>
      <c r="S951">
        <v>7</v>
      </c>
      <c r="T951">
        <v>48</v>
      </c>
      <c r="V951" s="111" t="s">
        <v>304</v>
      </c>
    </row>
    <row r="952" spans="1:22" x14ac:dyDescent="0.3">
      <c r="A952" s="17">
        <v>3533</v>
      </c>
      <c r="B952">
        <v>252</v>
      </c>
      <c r="C952" t="s">
        <v>186</v>
      </c>
      <c r="D952">
        <v>15</v>
      </c>
      <c r="E952" t="s">
        <v>49</v>
      </c>
      <c r="G952" t="s">
        <v>11</v>
      </c>
      <c r="I952" t="s">
        <v>258</v>
      </c>
      <c r="J952">
        <v>1</v>
      </c>
      <c r="K952" t="s">
        <v>300</v>
      </c>
      <c r="L952" t="s">
        <v>258</v>
      </c>
      <c r="M952" t="s">
        <v>611</v>
      </c>
      <c r="N952" t="s">
        <v>258</v>
      </c>
      <c r="O952" t="s">
        <v>2720</v>
      </c>
      <c r="P952" t="s">
        <v>303</v>
      </c>
      <c r="Q952" t="s">
        <v>303</v>
      </c>
      <c r="R952">
        <v>6</v>
      </c>
      <c r="S952">
        <v>65</v>
      </c>
      <c r="T952">
        <v>19</v>
      </c>
      <c r="V952" s="111" t="s">
        <v>304</v>
      </c>
    </row>
    <row r="953" spans="1:22" x14ac:dyDescent="0.3">
      <c r="A953" s="17">
        <v>3569</v>
      </c>
      <c r="B953">
        <v>325</v>
      </c>
      <c r="C953" t="s">
        <v>902</v>
      </c>
      <c r="D953">
        <v>18</v>
      </c>
      <c r="E953" t="s">
        <v>53</v>
      </c>
      <c r="G953" t="s">
        <v>11</v>
      </c>
      <c r="I953" t="s">
        <v>258</v>
      </c>
      <c r="J953">
        <v>1</v>
      </c>
      <c r="K953" t="s">
        <v>300</v>
      </c>
      <c r="L953" t="s">
        <v>258</v>
      </c>
      <c r="M953" t="s">
        <v>903</v>
      </c>
      <c r="N953" t="s">
        <v>258</v>
      </c>
      <c r="O953" t="s">
        <v>2721</v>
      </c>
      <c r="P953" t="s">
        <v>303</v>
      </c>
      <c r="Q953" t="s">
        <v>303</v>
      </c>
      <c r="R953">
        <v>6</v>
      </c>
      <c r="S953">
        <v>141</v>
      </c>
      <c r="T953">
        <v>21</v>
      </c>
      <c r="V953" s="111" t="s">
        <v>304</v>
      </c>
    </row>
    <row r="954" spans="1:22" x14ac:dyDescent="0.3">
      <c r="A954" s="17">
        <v>3573</v>
      </c>
      <c r="B954">
        <v>229</v>
      </c>
      <c r="C954" t="s">
        <v>102</v>
      </c>
      <c r="D954">
        <v>6</v>
      </c>
      <c r="E954" t="s">
        <v>36</v>
      </c>
      <c r="G954" t="s">
        <v>11</v>
      </c>
      <c r="I954" t="s">
        <v>258</v>
      </c>
      <c r="J954">
        <v>1</v>
      </c>
      <c r="K954" t="s">
        <v>300</v>
      </c>
      <c r="L954" t="s">
        <v>258</v>
      </c>
      <c r="M954" t="s">
        <v>456</v>
      </c>
      <c r="N954" t="s">
        <v>258</v>
      </c>
      <c r="O954" t="s">
        <v>2722</v>
      </c>
      <c r="P954" t="s">
        <v>303</v>
      </c>
      <c r="Q954" t="s">
        <v>303</v>
      </c>
      <c r="R954">
        <v>6</v>
      </c>
      <c r="S954">
        <v>40</v>
      </c>
      <c r="T954">
        <v>14</v>
      </c>
      <c r="V954" s="111" t="s">
        <v>304</v>
      </c>
    </row>
    <row r="955" spans="1:22" x14ac:dyDescent="0.3">
      <c r="A955" s="17">
        <v>3574</v>
      </c>
      <c r="B955">
        <v>292</v>
      </c>
      <c r="C955" t="s">
        <v>601</v>
      </c>
      <c r="D955">
        <v>6</v>
      </c>
      <c r="E955" t="s">
        <v>36</v>
      </c>
      <c r="G955" t="s">
        <v>11</v>
      </c>
      <c r="I955" t="s">
        <v>258</v>
      </c>
      <c r="J955">
        <v>1</v>
      </c>
      <c r="K955" t="s">
        <v>300</v>
      </c>
      <c r="L955" t="s">
        <v>258</v>
      </c>
      <c r="M955" t="s">
        <v>602</v>
      </c>
      <c r="N955" t="s">
        <v>258</v>
      </c>
      <c r="O955" t="s">
        <v>2723</v>
      </c>
      <c r="P955" t="s">
        <v>303</v>
      </c>
      <c r="Q955" t="s">
        <v>303</v>
      </c>
      <c r="R955">
        <v>6</v>
      </c>
      <c r="S955">
        <v>170</v>
      </c>
      <c r="T955">
        <v>14</v>
      </c>
      <c r="V955" s="111" t="s">
        <v>304</v>
      </c>
    </row>
    <row r="956" spans="1:22" x14ac:dyDescent="0.3">
      <c r="A956" s="17">
        <v>3575</v>
      </c>
      <c r="B956">
        <v>204</v>
      </c>
      <c r="C956" t="s">
        <v>156</v>
      </c>
      <c r="D956">
        <v>5</v>
      </c>
      <c r="E956" t="s">
        <v>35</v>
      </c>
      <c r="G956" t="s">
        <v>11</v>
      </c>
      <c r="I956" t="s">
        <v>258</v>
      </c>
      <c r="J956">
        <v>1</v>
      </c>
      <c r="K956" t="s">
        <v>300</v>
      </c>
      <c r="L956" t="s">
        <v>258</v>
      </c>
      <c r="M956" t="s">
        <v>465</v>
      </c>
      <c r="N956" t="s">
        <v>258</v>
      </c>
      <c r="O956" t="s">
        <v>2724</v>
      </c>
      <c r="P956" t="s">
        <v>303</v>
      </c>
      <c r="Q956" t="s">
        <v>303</v>
      </c>
      <c r="R956">
        <v>6</v>
      </c>
      <c r="S956">
        <v>29</v>
      </c>
      <c r="T956">
        <v>13</v>
      </c>
      <c r="V956" s="111" t="s">
        <v>304</v>
      </c>
    </row>
    <row r="957" spans="1:22" x14ac:dyDescent="0.3">
      <c r="A957" s="17">
        <v>3576</v>
      </c>
      <c r="B957">
        <v>232</v>
      </c>
      <c r="C957" t="s">
        <v>263</v>
      </c>
      <c r="D957">
        <v>31</v>
      </c>
      <c r="E957" t="s">
        <v>27</v>
      </c>
      <c r="G957" t="s">
        <v>11</v>
      </c>
      <c r="I957" t="s">
        <v>258</v>
      </c>
      <c r="J957">
        <v>1</v>
      </c>
      <c r="K957" t="s">
        <v>300</v>
      </c>
      <c r="L957" t="s">
        <v>258</v>
      </c>
      <c r="M957" t="s">
        <v>333</v>
      </c>
      <c r="N957" t="s">
        <v>258</v>
      </c>
      <c r="O957" t="s">
        <v>2725</v>
      </c>
      <c r="P957" t="s">
        <v>303</v>
      </c>
      <c r="Q957" t="s">
        <v>303</v>
      </c>
      <c r="R957">
        <v>6</v>
      </c>
      <c r="S957">
        <v>51</v>
      </c>
      <c r="T957">
        <v>4</v>
      </c>
      <c r="V957" s="111" t="s">
        <v>304</v>
      </c>
    </row>
    <row r="958" spans="1:22" x14ac:dyDescent="0.3">
      <c r="A958" s="17">
        <v>3577</v>
      </c>
      <c r="B958">
        <v>170</v>
      </c>
      <c r="C958" t="s">
        <v>153</v>
      </c>
      <c r="D958">
        <v>42</v>
      </c>
      <c r="E958" t="s">
        <v>26</v>
      </c>
      <c r="G958" t="s">
        <v>11</v>
      </c>
      <c r="I958" t="s">
        <v>258</v>
      </c>
      <c r="J958">
        <v>1</v>
      </c>
      <c r="K958" t="s">
        <v>300</v>
      </c>
      <c r="L958" t="s">
        <v>258</v>
      </c>
      <c r="M958" t="s">
        <v>308</v>
      </c>
      <c r="N958" t="s">
        <v>258</v>
      </c>
      <c r="O958" t="s">
        <v>2726</v>
      </c>
      <c r="P958" t="s">
        <v>303</v>
      </c>
      <c r="Q958" t="s">
        <v>303</v>
      </c>
      <c r="R958">
        <v>6</v>
      </c>
      <c r="S958">
        <v>3</v>
      </c>
      <c r="T958">
        <v>6</v>
      </c>
      <c r="V958" s="111" t="s">
        <v>304</v>
      </c>
    </row>
    <row r="959" spans="1:22" x14ac:dyDescent="0.3">
      <c r="A959" s="17">
        <v>3581</v>
      </c>
      <c r="B959">
        <v>248</v>
      </c>
      <c r="C959" t="s">
        <v>104</v>
      </c>
      <c r="D959">
        <v>3</v>
      </c>
      <c r="E959" t="s">
        <v>34</v>
      </c>
      <c r="G959" t="s">
        <v>11</v>
      </c>
      <c r="I959" t="s">
        <v>258</v>
      </c>
      <c r="J959">
        <v>1</v>
      </c>
      <c r="K959" t="s">
        <v>300</v>
      </c>
      <c r="L959" t="s">
        <v>258</v>
      </c>
      <c r="M959" t="s">
        <v>324</v>
      </c>
      <c r="N959" t="s">
        <v>258</v>
      </c>
      <c r="O959" t="s">
        <v>2727</v>
      </c>
      <c r="P959" t="s">
        <v>303</v>
      </c>
      <c r="Q959" t="s">
        <v>303</v>
      </c>
      <c r="R959">
        <v>6</v>
      </c>
      <c r="S959">
        <v>184</v>
      </c>
      <c r="T959">
        <v>11</v>
      </c>
      <c r="V959" s="111" t="s">
        <v>304</v>
      </c>
    </row>
    <row r="960" spans="1:22" x14ac:dyDescent="0.3">
      <c r="A960" s="17">
        <v>3586</v>
      </c>
      <c r="B960">
        <v>292</v>
      </c>
      <c r="C960" t="s">
        <v>601</v>
      </c>
      <c r="D960">
        <v>6</v>
      </c>
      <c r="E960" t="s">
        <v>36</v>
      </c>
      <c r="G960" t="s">
        <v>11</v>
      </c>
      <c r="I960" t="s">
        <v>258</v>
      </c>
      <c r="J960">
        <v>1</v>
      </c>
      <c r="K960" t="s">
        <v>300</v>
      </c>
      <c r="L960" t="s">
        <v>258</v>
      </c>
      <c r="M960" t="s">
        <v>602</v>
      </c>
      <c r="N960" t="s">
        <v>258</v>
      </c>
      <c r="O960" t="s">
        <v>2728</v>
      </c>
      <c r="P960" t="s">
        <v>303</v>
      </c>
      <c r="Q960" t="s">
        <v>303</v>
      </c>
      <c r="R960">
        <v>6</v>
      </c>
      <c r="S960">
        <v>170</v>
      </c>
      <c r="T960">
        <v>14</v>
      </c>
      <c r="V960" s="111" t="s">
        <v>304</v>
      </c>
    </row>
    <row r="961" spans="1:22" x14ac:dyDescent="0.3">
      <c r="A961" s="17">
        <v>3588</v>
      </c>
      <c r="B961">
        <v>292</v>
      </c>
      <c r="C961" t="s">
        <v>601</v>
      </c>
      <c r="D961">
        <v>6</v>
      </c>
      <c r="E961" t="s">
        <v>36</v>
      </c>
      <c r="G961" t="s">
        <v>11</v>
      </c>
      <c r="I961" t="s">
        <v>258</v>
      </c>
      <c r="J961">
        <v>1</v>
      </c>
      <c r="K961" t="s">
        <v>300</v>
      </c>
      <c r="L961" t="s">
        <v>258</v>
      </c>
      <c r="M961" t="s">
        <v>602</v>
      </c>
      <c r="N961" t="s">
        <v>258</v>
      </c>
      <c r="O961" t="s">
        <v>2729</v>
      </c>
      <c r="P961" t="s">
        <v>303</v>
      </c>
      <c r="Q961" t="s">
        <v>303</v>
      </c>
      <c r="R961">
        <v>6</v>
      </c>
      <c r="S961">
        <v>170</v>
      </c>
      <c r="T961">
        <v>14</v>
      </c>
      <c r="V961" s="111" t="s">
        <v>304</v>
      </c>
    </row>
    <row r="962" spans="1:22" x14ac:dyDescent="0.3">
      <c r="A962" s="17">
        <v>3595</v>
      </c>
      <c r="B962">
        <v>255</v>
      </c>
      <c r="C962" t="s">
        <v>609</v>
      </c>
      <c r="D962">
        <v>15</v>
      </c>
      <c r="E962" t="s">
        <v>49</v>
      </c>
      <c r="G962" t="s">
        <v>11</v>
      </c>
      <c r="I962" t="s">
        <v>258</v>
      </c>
      <c r="J962">
        <v>1</v>
      </c>
      <c r="K962" t="s">
        <v>300</v>
      </c>
      <c r="L962" t="s">
        <v>258</v>
      </c>
      <c r="M962" t="s">
        <v>610</v>
      </c>
      <c r="N962" t="s">
        <v>258</v>
      </c>
      <c r="O962" t="s">
        <v>2730</v>
      </c>
      <c r="P962" t="s">
        <v>303</v>
      </c>
      <c r="Q962" t="s">
        <v>303</v>
      </c>
      <c r="R962">
        <v>6</v>
      </c>
      <c r="S962">
        <v>62</v>
      </c>
      <c r="T962">
        <v>19</v>
      </c>
      <c r="V962" s="111" t="s">
        <v>304</v>
      </c>
    </row>
    <row r="963" spans="1:22" x14ac:dyDescent="0.3">
      <c r="A963" s="17">
        <v>3596</v>
      </c>
      <c r="B963">
        <v>255</v>
      </c>
      <c r="C963" t="s">
        <v>609</v>
      </c>
      <c r="D963">
        <v>15</v>
      </c>
      <c r="E963" t="s">
        <v>49</v>
      </c>
      <c r="G963" t="s">
        <v>11</v>
      </c>
      <c r="I963" t="s">
        <v>258</v>
      </c>
      <c r="J963">
        <v>1</v>
      </c>
      <c r="K963" t="s">
        <v>300</v>
      </c>
      <c r="L963" t="s">
        <v>258</v>
      </c>
      <c r="M963" t="s">
        <v>610</v>
      </c>
      <c r="N963" t="s">
        <v>258</v>
      </c>
      <c r="O963" t="s">
        <v>2731</v>
      </c>
      <c r="P963" t="s">
        <v>303</v>
      </c>
      <c r="Q963" t="s">
        <v>303</v>
      </c>
      <c r="R963">
        <v>6</v>
      </c>
      <c r="S963">
        <v>62</v>
      </c>
      <c r="T963">
        <v>19</v>
      </c>
      <c r="V963" s="111" t="s">
        <v>304</v>
      </c>
    </row>
    <row r="964" spans="1:22" x14ac:dyDescent="0.3">
      <c r="A964" s="17">
        <v>3448</v>
      </c>
      <c r="B964">
        <v>332</v>
      </c>
      <c r="C964" t="s">
        <v>161</v>
      </c>
      <c r="D964">
        <v>9</v>
      </c>
      <c r="E964" t="s">
        <v>39</v>
      </c>
      <c r="G964" t="s">
        <v>11</v>
      </c>
      <c r="I964" t="s">
        <v>258</v>
      </c>
      <c r="J964">
        <v>1</v>
      </c>
      <c r="K964" t="s">
        <v>300</v>
      </c>
      <c r="L964" t="s">
        <v>258</v>
      </c>
      <c r="M964" t="s">
        <v>904</v>
      </c>
      <c r="N964" t="s">
        <v>258</v>
      </c>
      <c r="O964" t="s">
        <v>2732</v>
      </c>
      <c r="P964" t="s">
        <v>303</v>
      </c>
      <c r="Q964" t="s">
        <v>303</v>
      </c>
      <c r="R964">
        <v>6</v>
      </c>
      <c r="S964">
        <v>171</v>
      </c>
      <c r="T964">
        <v>15</v>
      </c>
      <c r="V964" s="111" t="s">
        <v>304</v>
      </c>
    </row>
    <row r="965" spans="1:22" x14ac:dyDescent="0.3">
      <c r="A965" s="17">
        <v>3535</v>
      </c>
      <c r="B965">
        <v>324</v>
      </c>
      <c r="C965" t="s">
        <v>167</v>
      </c>
      <c r="D965">
        <v>17</v>
      </c>
      <c r="E965" t="s">
        <v>51</v>
      </c>
      <c r="G965" t="s">
        <v>11</v>
      </c>
      <c r="I965" t="s">
        <v>258</v>
      </c>
      <c r="J965">
        <v>1</v>
      </c>
      <c r="K965" t="s">
        <v>300</v>
      </c>
      <c r="L965" t="s">
        <v>258</v>
      </c>
      <c r="M965" t="s">
        <v>905</v>
      </c>
      <c r="N965" t="s">
        <v>258</v>
      </c>
      <c r="O965" t="s">
        <v>2733</v>
      </c>
      <c r="P965" t="s">
        <v>303</v>
      </c>
      <c r="Q965" t="s">
        <v>303</v>
      </c>
      <c r="R965">
        <v>6</v>
      </c>
      <c r="S965">
        <v>162</v>
      </c>
      <c r="T965">
        <v>51</v>
      </c>
      <c r="V965" s="111" t="s">
        <v>304</v>
      </c>
    </row>
    <row r="966" spans="1:22" x14ac:dyDescent="0.3">
      <c r="A966" s="17">
        <v>3563</v>
      </c>
      <c r="B966">
        <v>255</v>
      </c>
      <c r="C966" t="s">
        <v>609</v>
      </c>
      <c r="D966">
        <v>15</v>
      </c>
      <c r="E966" t="s">
        <v>49</v>
      </c>
      <c r="G966" t="s">
        <v>11</v>
      </c>
      <c r="I966" t="s">
        <v>258</v>
      </c>
      <c r="J966">
        <v>1</v>
      </c>
      <c r="K966" t="s">
        <v>300</v>
      </c>
      <c r="L966" t="s">
        <v>258</v>
      </c>
      <c r="M966" t="s">
        <v>610</v>
      </c>
      <c r="N966" t="s">
        <v>258</v>
      </c>
      <c r="O966" t="s">
        <v>2734</v>
      </c>
      <c r="P966" t="s">
        <v>303</v>
      </c>
      <c r="Q966" t="s">
        <v>303</v>
      </c>
      <c r="R966">
        <v>6</v>
      </c>
      <c r="S966">
        <v>62</v>
      </c>
      <c r="T966">
        <v>19</v>
      </c>
      <c r="V966" s="111" t="s">
        <v>304</v>
      </c>
    </row>
    <row r="967" spans="1:22" x14ac:dyDescent="0.3">
      <c r="A967" s="17">
        <v>3605</v>
      </c>
      <c r="B967">
        <v>213</v>
      </c>
      <c r="C967" t="s">
        <v>142</v>
      </c>
      <c r="D967">
        <v>16</v>
      </c>
      <c r="E967" t="s">
        <v>50</v>
      </c>
      <c r="G967" t="s">
        <v>11</v>
      </c>
      <c r="I967" t="s">
        <v>258</v>
      </c>
      <c r="J967">
        <v>1</v>
      </c>
      <c r="K967" t="s">
        <v>300</v>
      </c>
      <c r="L967" t="s">
        <v>258</v>
      </c>
      <c r="M967" t="s">
        <v>301</v>
      </c>
      <c r="N967" t="s">
        <v>258</v>
      </c>
      <c r="O967" t="s">
        <v>2735</v>
      </c>
      <c r="P967" t="s">
        <v>303</v>
      </c>
      <c r="Q967" t="s">
        <v>303</v>
      </c>
      <c r="R967">
        <v>6</v>
      </c>
      <c r="S967">
        <v>37</v>
      </c>
      <c r="T967">
        <v>20</v>
      </c>
      <c r="V967" s="111" t="s">
        <v>304</v>
      </c>
    </row>
    <row r="968" spans="1:22" x14ac:dyDescent="0.3">
      <c r="A968" s="17">
        <v>3552</v>
      </c>
      <c r="B968">
        <v>225</v>
      </c>
      <c r="C968" t="s">
        <v>144</v>
      </c>
      <c r="D968">
        <v>33</v>
      </c>
      <c r="E968" t="s">
        <v>48</v>
      </c>
      <c r="G968" t="s">
        <v>11</v>
      </c>
      <c r="I968" t="s">
        <v>258</v>
      </c>
      <c r="J968">
        <v>1</v>
      </c>
      <c r="K968" t="s">
        <v>300</v>
      </c>
      <c r="L968" t="s">
        <v>258</v>
      </c>
      <c r="M968" t="s">
        <v>906</v>
      </c>
      <c r="N968" t="s">
        <v>258</v>
      </c>
      <c r="O968" t="s">
        <v>2736</v>
      </c>
      <c r="P968" t="s">
        <v>303</v>
      </c>
      <c r="Q968" t="s">
        <v>303</v>
      </c>
      <c r="R968">
        <v>6</v>
      </c>
      <c r="S968">
        <v>39</v>
      </c>
      <c r="T968">
        <v>67</v>
      </c>
      <c r="V968" s="111" t="s">
        <v>304</v>
      </c>
    </row>
    <row r="969" spans="1:22" x14ac:dyDescent="0.3">
      <c r="A969" s="17">
        <v>3379</v>
      </c>
      <c r="B969">
        <v>255</v>
      </c>
      <c r="C969" t="s">
        <v>609</v>
      </c>
      <c r="D969">
        <v>15</v>
      </c>
      <c r="E969" t="s">
        <v>49</v>
      </c>
      <c r="G969" t="s">
        <v>11</v>
      </c>
      <c r="I969" t="s">
        <v>258</v>
      </c>
      <c r="J969">
        <v>1</v>
      </c>
      <c r="K969" t="s">
        <v>300</v>
      </c>
      <c r="L969" t="s">
        <v>258</v>
      </c>
      <c r="M969" t="s">
        <v>610</v>
      </c>
      <c r="N969" t="s">
        <v>258</v>
      </c>
      <c r="O969" t="s">
        <v>2737</v>
      </c>
      <c r="P969" t="s">
        <v>303</v>
      </c>
      <c r="Q969" t="s">
        <v>303</v>
      </c>
      <c r="R969">
        <v>6</v>
      </c>
      <c r="S969">
        <v>62</v>
      </c>
      <c r="T969">
        <v>19</v>
      </c>
      <c r="V969" s="111" t="s">
        <v>304</v>
      </c>
    </row>
    <row r="970" spans="1:22" x14ac:dyDescent="0.3">
      <c r="A970" s="17">
        <v>3550</v>
      </c>
      <c r="B970">
        <v>239</v>
      </c>
      <c r="C970" t="s">
        <v>605</v>
      </c>
      <c r="D970">
        <v>17</v>
      </c>
      <c r="E970" t="s">
        <v>51</v>
      </c>
      <c r="G970" t="s">
        <v>11</v>
      </c>
      <c r="I970" t="s">
        <v>258</v>
      </c>
      <c r="J970">
        <v>1</v>
      </c>
      <c r="K970" t="s">
        <v>300</v>
      </c>
      <c r="L970" t="s">
        <v>258</v>
      </c>
      <c r="M970" t="s">
        <v>898</v>
      </c>
      <c r="N970" t="s">
        <v>258</v>
      </c>
      <c r="O970" t="s">
        <v>2738</v>
      </c>
      <c r="P970" t="s">
        <v>303</v>
      </c>
      <c r="Q970" t="s">
        <v>303</v>
      </c>
      <c r="R970">
        <v>6</v>
      </c>
      <c r="S970">
        <v>154</v>
      </c>
      <c r="T970">
        <v>4</v>
      </c>
      <c r="V970" s="111" t="s">
        <v>304</v>
      </c>
    </row>
    <row r="971" spans="1:22" x14ac:dyDescent="0.3">
      <c r="A971" s="17">
        <v>3570</v>
      </c>
      <c r="B971">
        <v>292</v>
      </c>
      <c r="C971" t="s">
        <v>601</v>
      </c>
      <c r="D971">
        <v>6</v>
      </c>
      <c r="E971" t="s">
        <v>36</v>
      </c>
      <c r="G971" t="s">
        <v>11</v>
      </c>
      <c r="I971" t="s">
        <v>258</v>
      </c>
      <c r="J971">
        <v>1</v>
      </c>
      <c r="K971" t="s">
        <v>300</v>
      </c>
      <c r="L971" t="s">
        <v>258</v>
      </c>
      <c r="M971" t="s">
        <v>602</v>
      </c>
      <c r="N971" t="s">
        <v>258</v>
      </c>
      <c r="O971" t="s">
        <v>2739</v>
      </c>
      <c r="P971" t="s">
        <v>303</v>
      </c>
      <c r="Q971" t="s">
        <v>303</v>
      </c>
      <c r="R971">
        <v>6</v>
      </c>
      <c r="S971">
        <v>170</v>
      </c>
      <c r="T971">
        <v>14</v>
      </c>
      <c r="V971" s="111" t="s">
        <v>304</v>
      </c>
    </row>
    <row r="972" spans="1:22" x14ac:dyDescent="0.3">
      <c r="A972" s="17">
        <v>3591</v>
      </c>
      <c r="B972">
        <v>320</v>
      </c>
      <c r="C972" t="s">
        <v>907</v>
      </c>
      <c r="D972">
        <v>10</v>
      </c>
      <c r="E972" t="s">
        <v>587</v>
      </c>
      <c r="G972" t="s">
        <v>11</v>
      </c>
      <c r="I972" t="s">
        <v>258</v>
      </c>
      <c r="J972">
        <v>1</v>
      </c>
      <c r="K972" t="s">
        <v>300</v>
      </c>
      <c r="L972" t="s">
        <v>258</v>
      </c>
      <c r="M972" t="s">
        <v>908</v>
      </c>
      <c r="N972" t="s">
        <v>258</v>
      </c>
      <c r="O972" t="s">
        <v>2740</v>
      </c>
      <c r="P972" t="s">
        <v>303</v>
      </c>
      <c r="Q972" t="s">
        <v>303</v>
      </c>
      <c r="R972">
        <v>6</v>
      </c>
      <c r="S972">
        <v>176</v>
      </c>
      <c r="T972">
        <v>17</v>
      </c>
      <c r="V972" s="111" t="s">
        <v>304</v>
      </c>
    </row>
    <row r="973" spans="1:22" x14ac:dyDescent="0.3">
      <c r="A973" s="17">
        <v>3592</v>
      </c>
      <c r="B973">
        <v>261</v>
      </c>
      <c r="C973" t="s">
        <v>586</v>
      </c>
      <c r="D973">
        <v>10</v>
      </c>
      <c r="E973" t="s">
        <v>587</v>
      </c>
      <c r="G973" t="s">
        <v>11</v>
      </c>
      <c r="I973" t="s">
        <v>258</v>
      </c>
      <c r="J973">
        <v>1</v>
      </c>
      <c r="K973" t="s">
        <v>300</v>
      </c>
      <c r="L973" t="s">
        <v>258</v>
      </c>
      <c r="M973" t="s">
        <v>588</v>
      </c>
      <c r="N973" t="s">
        <v>258</v>
      </c>
      <c r="O973" t="s">
        <v>2741</v>
      </c>
      <c r="P973" t="s">
        <v>303</v>
      </c>
      <c r="Q973" t="s">
        <v>303</v>
      </c>
      <c r="R973">
        <v>6</v>
      </c>
      <c r="S973">
        <v>71</v>
      </c>
      <c r="T973">
        <v>17</v>
      </c>
      <c r="V973" s="111" t="s">
        <v>304</v>
      </c>
    </row>
    <row r="974" spans="1:22" x14ac:dyDescent="0.3">
      <c r="A974" s="17">
        <v>3600</v>
      </c>
      <c r="B974">
        <v>253</v>
      </c>
      <c r="C974" t="s">
        <v>603</v>
      </c>
      <c r="D974">
        <v>15</v>
      </c>
      <c r="E974" t="s">
        <v>49</v>
      </c>
      <c r="G974" t="s">
        <v>11</v>
      </c>
      <c r="I974" t="s">
        <v>258</v>
      </c>
      <c r="J974">
        <v>1</v>
      </c>
      <c r="K974" t="s">
        <v>300</v>
      </c>
      <c r="L974" t="s">
        <v>258</v>
      </c>
      <c r="M974" t="s">
        <v>604</v>
      </c>
      <c r="N974" t="s">
        <v>258</v>
      </c>
      <c r="O974" t="s">
        <v>2742</v>
      </c>
      <c r="P974" t="s">
        <v>303</v>
      </c>
      <c r="Q974" t="s">
        <v>303</v>
      </c>
      <c r="R974">
        <v>6</v>
      </c>
      <c r="S974">
        <v>66</v>
      </c>
      <c r="T974">
        <v>19</v>
      </c>
      <c r="V974" s="111" t="s">
        <v>304</v>
      </c>
    </row>
    <row r="975" spans="1:22" x14ac:dyDescent="0.3">
      <c r="A975" s="17">
        <v>3602</v>
      </c>
      <c r="B975">
        <v>162</v>
      </c>
      <c r="C975" t="s">
        <v>147</v>
      </c>
      <c r="D975">
        <v>42</v>
      </c>
      <c r="E975" t="s">
        <v>26</v>
      </c>
      <c r="G975" t="s">
        <v>11</v>
      </c>
      <c r="I975" t="s">
        <v>258</v>
      </c>
      <c r="J975">
        <v>1</v>
      </c>
      <c r="K975" t="s">
        <v>300</v>
      </c>
      <c r="L975" t="s">
        <v>258</v>
      </c>
      <c r="M975" t="s">
        <v>400</v>
      </c>
      <c r="N975" t="s">
        <v>258</v>
      </c>
      <c r="O975" t="s">
        <v>2743</v>
      </c>
      <c r="P975" t="s">
        <v>303</v>
      </c>
      <c r="Q975" t="s">
        <v>303</v>
      </c>
      <c r="R975">
        <v>6</v>
      </c>
      <c r="S975">
        <v>1</v>
      </c>
      <c r="T975">
        <v>6</v>
      </c>
      <c r="V975" s="111" t="s">
        <v>304</v>
      </c>
    </row>
    <row r="976" spans="1:22" x14ac:dyDescent="0.3">
      <c r="A976" s="17">
        <v>3607</v>
      </c>
      <c r="B976">
        <v>251</v>
      </c>
      <c r="C976" t="s">
        <v>157</v>
      </c>
      <c r="D976">
        <v>15</v>
      </c>
      <c r="E976" t="s">
        <v>49</v>
      </c>
      <c r="G976" t="s">
        <v>11</v>
      </c>
      <c r="I976" t="s">
        <v>258</v>
      </c>
      <c r="J976">
        <v>1</v>
      </c>
      <c r="K976" t="s">
        <v>300</v>
      </c>
      <c r="L976" t="s">
        <v>258</v>
      </c>
      <c r="M976" t="s">
        <v>909</v>
      </c>
      <c r="N976" t="s">
        <v>258</v>
      </c>
      <c r="O976" t="s">
        <v>2744</v>
      </c>
      <c r="P976" t="s">
        <v>303</v>
      </c>
      <c r="Q976" t="s">
        <v>303</v>
      </c>
      <c r="R976">
        <v>6</v>
      </c>
      <c r="S976">
        <v>64</v>
      </c>
      <c r="T976">
        <v>19</v>
      </c>
      <c r="V976" s="111" t="s">
        <v>304</v>
      </c>
    </row>
    <row r="977" spans="1:22" x14ac:dyDescent="0.3">
      <c r="A977" s="17">
        <v>3616</v>
      </c>
      <c r="B977">
        <v>200</v>
      </c>
      <c r="C977" t="s">
        <v>106</v>
      </c>
      <c r="D977">
        <v>5</v>
      </c>
      <c r="E977" t="s">
        <v>35</v>
      </c>
      <c r="G977" t="s">
        <v>11</v>
      </c>
      <c r="I977" t="s">
        <v>258</v>
      </c>
      <c r="J977">
        <v>1</v>
      </c>
      <c r="K977" t="s">
        <v>300</v>
      </c>
      <c r="L977" t="s">
        <v>258</v>
      </c>
      <c r="M977" t="s">
        <v>533</v>
      </c>
      <c r="N977" t="s">
        <v>258</v>
      </c>
      <c r="O977" t="s">
        <v>2745</v>
      </c>
      <c r="P977" t="s">
        <v>303</v>
      </c>
      <c r="Q977" t="s">
        <v>303</v>
      </c>
      <c r="R977">
        <v>6</v>
      </c>
      <c r="S977">
        <v>24</v>
      </c>
      <c r="T977">
        <v>13</v>
      </c>
      <c r="V977" s="111" t="s">
        <v>304</v>
      </c>
    </row>
    <row r="978" spans="1:22" x14ac:dyDescent="0.3">
      <c r="A978" s="17">
        <v>3618</v>
      </c>
      <c r="B978">
        <v>253</v>
      </c>
      <c r="C978" t="s">
        <v>603</v>
      </c>
      <c r="D978">
        <v>15</v>
      </c>
      <c r="E978" t="s">
        <v>49</v>
      </c>
      <c r="G978" t="s">
        <v>11</v>
      </c>
      <c r="I978" t="s">
        <v>258</v>
      </c>
      <c r="J978">
        <v>1</v>
      </c>
      <c r="K978" t="s">
        <v>300</v>
      </c>
      <c r="L978" t="s">
        <v>258</v>
      </c>
      <c r="M978" t="s">
        <v>604</v>
      </c>
      <c r="N978" t="s">
        <v>258</v>
      </c>
      <c r="O978" t="s">
        <v>2746</v>
      </c>
      <c r="P978" t="s">
        <v>303</v>
      </c>
      <c r="Q978" t="s">
        <v>303</v>
      </c>
      <c r="R978">
        <v>6</v>
      </c>
      <c r="S978">
        <v>66</v>
      </c>
      <c r="T978">
        <v>19</v>
      </c>
      <c r="V978" s="111" t="s">
        <v>304</v>
      </c>
    </row>
    <row r="979" spans="1:22" x14ac:dyDescent="0.3">
      <c r="A979" s="17">
        <v>3623</v>
      </c>
      <c r="B979">
        <v>292</v>
      </c>
      <c r="C979" t="s">
        <v>601</v>
      </c>
      <c r="D979">
        <v>6</v>
      </c>
      <c r="E979" t="s">
        <v>36</v>
      </c>
      <c r="G979" t="s">
        <v>11</v>
      </c>
      <c r="I979" t="s">
        <v>258</v>
      </c>
      <c r="J979">
        <v>1</v>
      </c>
      <c r="K979" t="s">
        <v>300</v>
      </c>
      <c r="L979" t="s">
        <v>258</v>
      </c>
      <c r="M979" t="s">
        <v>602</v>
      </c>
      <c r="N979" t="s">
        <v>258</v>
      </c>
      <c r="O979" t="s">
        <v>2747</v>
      </c>
      <c r="P979" t="s">
        <v>303</v>
      </c>
      <c r="Q979" t="s">
        <v>303</v>
      </c>
      <c r="R979">
        <v>6</v>
      </c>
      <c r="S979">
        <v>170</v>
      </c>
      <c r="T979">
        <v>14</v>
      </c>
      <c r="V979" s="111" t="s">
        <v>304</v>
      </c>
    </row>
    <row r="980" spans="1:22" x14ac:dyDescent="0.3">
      <c r="A980" s="17">
        <v>3632</v>
      </c>
      <c r="B980">
        <v>292</v>
      </c>
      <c r="C980" t="s">
        <v>601</v>
      </c>
      <c r="D980">
        <v>6</v>
      </c>
      <c r="E980" t="s">
        <v>36</v>
      </c>
      <c r="G980" t="s">
        <v>11</v>
      </c>
      <c r="I980" t="s">
        <v>258</v>
      </c>
      <c r="J980">
        <v>1</v>
      </c>
      <c r="K980" t="s">
        <v>300</v>
      </c>
      <c r="L980" t="s">
        <v>258</v>
      </c>
      <c r="M980" t="s">
        <v>602</v>
      </c>
      <c r="N980" t="s">
        <v>258</v>
      </c>
      <c r="O980" t="s">
        <v>2748</v>
      </c>
      <c r="P980" t="s">
        <v>303</v>
      </c>
      <c r="Q980" t="s">
        <v>303</v>
      </c>
      <c r="R980">
        <v>6</v>
      </c>
      <c r="S980">
        <v>170</v>
      </c>
      <c r="T980">
        <v>14</v>
      </c>
      <c r="V980" s="111" t="s">
        <v>304</v>
      </c>
    </row>
    <row r="981" spans="1:22" x14ac:dyDescent="0.3">
      <c r="A981" s="17">
        <v>3612</v>
      </c>
      <c r="B981">
        <v>250</v>
      </c>
      <c r="C981" t="s">
        <v>181</v>
      </c>
      <c r="D981">
        <v>15</v>
      </c>
      <c r="E981" t="s">
        <v>49</v>
      </c>
      <c r="G981" t="s">
        <v>11</v>
      </c>
      <c r="I981" t="s">
        <v>258</v>
      </c>
      <c r="J981">
        <v>1</v>
      </c>
      <c r="K981" t="s">
        <v>300</v>
      </c>
      <c r="L981" t="s">
        <v>258</v>
      </c>
      <c r="M981" t="s">
        <v>910</v>
      </c>
      <c r="N981" t="s">
        <v>258</v>
      </c>
      <c r="O981" t="s">
        <v>2749</v>
      </c>
      <c r="P981" t="s">
        <v>303</v>
      </c>
      <c r="Q981" t="s">
        <v>303</v>
      </c>
      <c r="R981">
        <v>6</v>
      </c>
      <c r="S981">
        <v>63</v>
      </c>
      <c r="T981">
        <v>19</v>
      </c>
      <c r="V981" s="111" t="s">
        <v>304</v>
      </c>
    </row>
    <row r="982" spans="1:22" x14ac:dyDescent="0.3">
      <c r="A982" s="17">
        <v>3628</v>
      </c>
      <c r="B982">
        <v>249</v>
      </c>
      <c r="C982" t="s">
        <v>100</v>
      </c>
      <c r="D982">
        <v>122</v>
      </c>
      <c r="E982" t="s">
        <v>54</v>
      </c>
      <c r="G982" t="s">
        <v>11</v>
      </c>
      <c r="I982" t="s">
        <v>258</v>
      </c>
      <c r="J982">
        <v>1</v>
      </c>
      <c r="K982" t="s">
        <v>300</v>
      </c>
      <c r="L982" t="s">
        <v>258</v>
      </c>
      <c r="M982" t="s">
        <v>911</v>
      </c>
      <c r="N982" t="s">
        <v>258</v>
      </c>
      <c r="O982" t="s">
        <v>2750</v>
      </c>
      <c r="P982" t="s">
        <v>303</v>
      </c>
      <c r="Q982" t="s">
        <v>303</v>
      </c>
      <c r="R982">
        <v>6</v>
      </c>
      <c r="S982">
        <v>61</v>
      </c>
      <c r="T982">
        <v>69</v>
      </c>
      <c r="V982" s="111" t="s">
        <v>304</v>
      </c>
    </row>
    <row r="983" spans="1:22" x14ac:dyDescent="0.3">
      <c r="A983" s="17">
        <v>3634</v>
      </c>
      <c r="B983">
        <v>218</v>
      </c>
      <c r="C983" t="s">
        <v>200</v>
      </c>
      <c r="D983">
        <v>2</v>
      </c>
      <c r="E983" t="s">
        <v>29</v>
      </c>
      <c r="G983" t="s">
        <v>11</v>
      </c>
      <c r="I983" t="s">
        <v>258</v>
      </c>
      <c r="J983">
        <v>1</v>
      </c>
      <c r="K983" t="s">
        <v>300</v>
      </c>
      <c r="L983" t="s">
        <v>258</v>
      </c>
      <c r="M983" t="s">
        <v>362</v>
      </c>
      <c r="N983" t="s">
        <v>258</v>
      </c>
      <c r="O983" t="s">
        <v>2751</v>
      </c>
      <c r="P983" t="s">
        <v>303</v>
      </c>
      <c r="Q983" t="s">
        <v>303</v>
      </c>
      <c r="R983">
        <v>6</v>
      </c>
      <c r="S983">
        <v>77</v>
      </c>
      <c r="T983">
        <v>70</v>
      </c>
      <c r="V983" s="111" t="s">
        <v>304</v>
      </c>
    </row>
    <row r="984" spans="1:22" x14ac:dyDescent="0.3">
      <c r="A984" s="17">
        <v>3639</v>
      </c>
      <c r="B984">
        <v>239</v>
      </c>
      <c r="C984" t="s">
        <v>605</v>
      </c>
      <c r="D984">
        <v>25</v>
      </c>
      <c r="E984" t="s">
        <v>25</v>
      </c>
      <c r="G984" t="s">
        <v>11</v>
      </c>
      <c r="I984" t="s">
        <v>258</v>
      </c>
      <c r="J984">
        <v>1</v>
      </c>
      <c r="K984" t="s">
        <v>300</v>
      </c>
      <c r="L984" t="s">
        <v>258</v>
      </c>
      <c r="M984" t="s">
        <v>606</v>
      </c>
      <c r="N984" t="s">
        <v>258</v>
      </c>
      <c r="O984" t="s">
        <v>2752</v>
      </c>
      <c r="P984" t="s">
        <v>303</v>
      </c>
      <c r="Q984" t="s">
        <v>303</v>
      </c>
      <c r="R984">
        <v>6</v>
      </c>
      <c r="S984">
        <v>154</v>
      </c>
      <c r="T984">
        <v>4</v>
      </c>
      <c r="V984" s="111" t="s">
        <v>304</v>
      </c>
    </row>
    <row r="985" spans="1:22" x14ac:dyDescent="0.3">
      <c r="A985" s="17">
        <v>3642</v>
      </c>
      <c r="B985">
        <v>200</v>
      </c>
      <c r="C985" t="s">
        <v>106</v>
      </c>
      <c r="D985">
        <v>5</v>
      </c>
      <c r="E985" t="s">
        <v>35</v>
      </c>
      <c r="G985" t="s">
        <v>11</v>
      </c>
      <c r="I985" t="s">
        <v>258</v>
      </c>
      <c r="J985">
        <v>1</v>
      </c>
      <c r="K985" t="s">
        <v>300</v>
      </c>
      <c r="L985" t="s">
        <v>258</v>
      </c>
      <c r="M985" t="s">
        <v>533</v>
      </c>
      <c r="N985" t="s">
        <v>258</v>
      </c>
      <c r="O985" t="s">
        <v>2753</v>
      </c>
      <c r="P985" t="s">
        <v>303</v>
      </c>
      <c r="Q985" t="s">
        <v>303</v>
      </c>
      <c r="R985">
        <v>6</v>
      </c>
      <c r="S985">
        <v>24</v>
      </c>
      <c r="T985">
        <v>13</v>
      </c>
      <c r="V985" s="111" t="s">
        <v>304</v>
      </c>
    </row>
    <row r="986" spans="1:22" x14ac:dyDescent="0.3">
      <c r="A986" s="17">
        <v>3644</v>
      </c>
      <c r="B986">
        <v>248</v>
      </c>
      <c r="C986" t="s">
        <v>104</v>
      </c>
      <c r="D986">
        <v>14</v>
      </c>
      <c r="E986" t="s">
        <v>43</v>
      </c>
      <c r="G986" t="s">
        <v>11</v>
      </c>
      <c r="I986" t="s">
        <v>258</v>
      </c>
      <c r="J986">
        <v>1</v>
      </c>
      <c r="K986" t="s">
        <v>300</v>
      </c>
      <c r="L986" t="s">
        <v>258</v>
      </c>
      <c r="M986" t="s">
        <v>377</v>
      </c>
      <c r="N986" t="s">
        <v>258</v>
      </c>
      <c r="O986" t="s">
        <v>2754</v>
      </c>
      <c r="P986" t="s">
        <v>303</v>
      </c>
      <c r="Q986" t="s">
        <v>303</v>
      </c>
      <c r="R986">
        <v>6</v>
      </c>
      <c r="S986">
        <v>184</v>
      </c>
      <c r="T986">
        <v>64</v>
      </c>
      <c r="V986" s="111" t="s">
        <v>304</v>
      </c>
    </row>
    <row r="987" spans="1:22" x14ac:dyDescent="0.3">
      <c r="A987" s="17">
        <v>3645</v>
      </c>
      <c r="B987">
        <v>249</v>
      </c>
      <c r="C987" t="s">
        <v>100</v>
      </c>
      <c r="D987">
        <v>122</v>
      </c>
      <c r="E987" t="s">
        <v>54</v>
      </c>
      <c r="G987" t="s">
        <v>11</v>
      </c>
      <c r="I987" t="s">
        <v>258</v>
      </c>
      <c r="J987">
        <v>1</v>
      </c>
      <c r="K987" t="s">
        <v>300</v>
      </c>
      <c r="L987" t="s">
        <v>258</v>
      </c>
      <c r="M987" t="s">
        <v>911</v>
      </c>
      <c r="N987" t="s">
        <v>258</v>
      </c>
      <c r="O987" t="s">
        <v>2755</v>
      </c>
      <c r="P987" t="s">
        <v>303</v>
      </c>
      <c r="Q987" t="s">
        <v>303</v>
      </c>
      <c r="R987">
        <v>6</v>
      </c>
      <c r="S987">
        <v>61</v>
      </c>
      <c r="T987">
        <v>69</v>
      </c>
      <c r="V987" s="111" t="s">
        <v>304</v>
      </c>
    </row>
    <row r="988" spans="1:22" x14ac:dyDescent="0.3">
      <c r="A988" s="17">
        <v>3660</v>
      </c>
      <c r="B988">
        <v>176</v>
      </c>
      <c r="C988" t="s">
        <v>141</v>
      </c>
      <c r="D988">
        <v>39</v>
      </c>
      <c r="E988" t="s">
        <v>52</v>
      </c>
      <c r="G988" t="s">
        <v>11</v>
      </c>
      <c r="I988" t="s">
        <v>258</v>
      </c>
      <c r="J988">
        <v>1</v>
      </c>
      <c r="K988" t="s">
        <v>300</v>
      </c>
      <c r="L988" t="s">
        <v>258</v>
      </c>
      <c r="M988" t="s">
        <v>912</v>
      </c>
      <c r="N988" t="s">
        <v>258</v>
      </c>
      <c r="O988" t="s">
        <v>2756</v>
      </c>
      <c r="P988" t="s">
        <v>303</v>
      </c>
      <c r="Q988" t="s">
        <v>303</v>
      </c>
      <c r="R988">
        <v>6</v>
      </c>
      <c r="S988">
        <v>144</v>
      </c>
      <c r="T988">
        <v>43</v>
      </c>
      <c r="V988" s="111" t="s">
        <v>304</v>
      </c>
    </row>
    <row r="989" spans="1:22" x14ac:dyDescent="0.3">
      <c r="A989" s="17">
        <v>3691</v>
      </c>
      <c r="B989">
        <v>595</v>
      </c>
      <c r="C989" t="s">
        <v>913</v>
      </c>
      <c r="D989">
        <v>175</v>
      </c>
      <c r="E989" t="s">
        <v>164</v>
      </c>
      <c r="G989" t="s">
        <v>11</v>
      </c>
      <c r="I989" t="s">
        <v>258</v>
      </c>
      <c r="J989">
        <v>1</v>
      </c>
      <c r="K989" t="s">
        <v>300</v>
      </c>
      <c r="L989" t="s">
        <v>258</v>
      </c>
      <c r="M989" t="s">
        <v>914</v>
      </c>
      <c r="N989" t="s">
        <v>258</v>
      </c>
      <c r="O989" t="s">
        <v>2757</v>
      </c>
      <c r="P989" t="s">
        <v>303</v>
      </c>
      <c r="Q989" t="s">
        <v>303</v>
      </c>
      <c r="R989">
        <v>6</v>
      </c>
      <c r="S989">
        <v>193</v>
      </c>
      <c r="T989">
        <v>74</v>
      </c>
      <c r="V989" s="111" t="s">
        <v>304</v>
      </c>
    </row>
    <row r="990" spans="1:22" x14ac:dyDescent="0.3">
      <c r="A990" s="17">
        <v>3700</v>
      </c>
      <c r="B990">
        <v>231</v>
      </c>
      <c r="C990" t="s">
        <v>305</v>
      </c>
      <c r="D990">
        <v>2</v>
      </c>
      <c r="E990" t="s">
        <v>29</v>
      </c>
      <c r="G990" t="s">
        <v>11</v>
      </c>
      <c r="I990" t="s">
        <v>258</v>
      </c>
      <c r="J990">
        <v>1</v>
      </c>
      <c r="K990" t="s">
        <v>300</v>
      </c>
      <c r="L990" t="s">
        <v>258</v>
      </c>
      <c r="M990" t="s">
        <v>915</v>
      </c>
      <c r="N990" t="s">
        <v>258</v>
      </c>
      <c r="O990" t="s">
        <v>2758</v>
      </c>
      <c r="P990" t="s">
        <v>303</v>
      </c>
      <c r="Q990" t="s">
        <v>303</v>
      </c>
      <c r="R990">
        <v>6</v>
      </c>
      <c r="S990">
        <v>49</v>
      </c>
      <c r="T990">
        <v>165</v>
      </c>
      <c r="V990" s="111" t="s">
        <v>304</v>
      </c>
    </row>
    <row r="991" spans="1:22" x14ac:dyDescent="0.3">
      <c r="A991" s="17">
        <v>3688</v>
      </c>
      <c r="B991">
        <v>176</v>
      </c>
      <c r="C991" t="s">
        <v>141</v>
      </c>
      <c r="D991">
        <v>39</v>
      </c>
      <c r="E991" t="s">
        <v>52</v>
      </c>
      <c r="G991" t="s">
        <v>11</v>
      </c>
      <c r="I991" t="s">
        <v>258</v>
      </c>
      <c r="J991">
        <v>1</v>
      </c>
      <c r="K991" t="s">
        <v>300</v>
      </c>
      <c r="L991" t="s">
        <v>258</v>
      </c>
      <c r="M991" t="s">
        <v>912</v>
      </c>
      <c r="N991" t="s">
        <v>258</v>
      </c>
      <c r="O991" t="s">
        <v>2759</v>
      </c>
      <c r="P991" t="s">
        <v>303</v>
      </c>
      <c r="Q991" t="s">
        <v>303</v>
      </c>
      <c r="R991">
        <v>6</v>
      </c>
      <c r="S991">
        <v>144</v>
      </c>
      <c r="T991">
        <v>43</v>
      </c>
      <c r="V991" s="111" t="s">
        <v>304</v>
      </c>
    </row>
    <row r="992" spans="1:22" x14ac:dyDescent="0.3">
      <c r="A992" s="17">
        <v>3686</v>
      </c>
      <c r="B992">
        <v>551</v>
      </c>
      <c r="C992" t="s">
        <v>916</v>
      </c>
      <c r="D992">
        <v>3</v>
      </c>
      <c r="E992" t="s">
        <v>34</v>
      </c>
      <c r="G992" t="s">
        <v>11</v>
      </c>
      <c r="I992" t="s">
        <v>258</v>
      </c>
      <c r="J992">
        <v>1</v>
      </c>
      <c r="K992" t="s">
        <v>300</v>
      </c>
      <c r="L992" t="s">
        <v>258</v>
      </c>
      <c r="M992" t="s">
        <v>917</v>
      </c>
      <c r="N992" t="s">
        <v>258</v>
      </c>
      <c r="O992" t="s">
        <v>2760</v>
      </c>
      <c r="P992" t="s">
        <v>303</v>
      </c>
      <c r="Q992" t="s">
        <v>303</v>
      </c>
      <c r="R992">
        <v>6</v>
      </c>
      <c r="S992">
        <v>146</v>
      </c>
      <c r="T992">
        <v>11</v>
      </c>
      <c r="V992" s="111" t="s">
        <v>304</v>
      </c>
    </row>
    <row r="993" spans="1:22" x14ac:dyDescent="0.3">
      <c r="A993" s="17">
        <v>3693</v>
      </c>
      <c r="B993">
        <v>292</v>
      </c>
      <c r="C993" t="s">
        <v>601</v>
      </c>
      <c r="D993">
        <v>6</v>
      </c>
      <c r="E993" t="s">
        <v>36</v>
      </c>
      <c r="G993" t="s">
        <v>11</v>
      </c>
      <c r="I993" t="s">
        <v>258</v>
      </c>
      <c r="J993">
        <v>1</v>
      </c>
      <c r="K993" t="s">
        <v>300</v>
      </c>
      <c r="L993" t="s">
        <v>258</v>
      </c>
      <c r="M993" t="s">
        <v>602</v>
      </c>
      <c r="N993" t="s">
        <v>258</v>
      </c>
      <c r="O993" t="s">
        <v>2761</v>
      </c>
      <c r="P993" t="s">
        <v>303</v>
      </c>
      <c r="Q993" t="s">
        <v>303</v>
      </c>
      <c r="R993">
        <v>6</v>
      </c>
      <c r="S993">
        <v>170</v>
      </c>
      <c r="T993">
        <v>14</v>
      </c>
      <c r="V993" s="111" t="s">
        <v>304</v>
      </c>
    </row>
    <row r="994" spans="1:22" x14ac:dyDescent="0.3">
      <c r="A994" s="17">
        <v>3694</v>
      </c>
      <c r="B994">
        <v>292</v>
      </c>
      <c r="C994" t="s">
        <v>601</v>
      </c>
      <c r="D994">
        <v>6</v>
      </c>
      <c r="E994" t="s">
        <v>36</v>
      </c>
      <c r="G994" t="s">
        <v>11</v>
      </c>
      <c r="I994" t="s">
        <v>258</v>
      </c>
      <c r="J994">
        <v>1</v>
      </c>
      <c r="K994" t="s">
        <v>300</v>
      </c>
      <c r="L994" t="s">
        <v>258</v>
      </c>
      <c r="M994" t="s">
        <v>602</v>
      </c>
      <c r="N994" t="s">
        <v>258</v>
      </c>
      <c r="O994" t="s">
        <v>2762</v>
      </c>
      <c r="P994" t="s">
        <v>303</v>
      </c>
      <c r="Q994" t="s">
        <v>303</v>
      </c>
      <c r="R994">
        <v>6</v>
      </c>
      <c r="S994">
        <v>170</v>
      </c>
      <c r="T994">
        <v>14</v>
      </c>
      <c r="V994" s="111" t="s">
        <v>304</v>
      </c>
    </row>
    <row r="995" spans="1:22" x14ac:dyDescent="0.3">
      <c r="A995" s="17">
        <v>3710</v>
      </c>
      <c r="B995">
        <v>252</v>
      </c>
      <c r="C995" t="s">
        <v>186</v>
      </c>
      <c r="D995">
        <v>15</v>
      </c>
      <c r="E995" t="s">
        <v>49</v>
      </c>
      <c r="G995" t="s">
        <v>11</v>
      </c>
      <c r="I995" t="s">
        <v>258</v>
      </c>
      <c r="J995">
        <v>1</v>
      </c>
      <c r="K995" t="s">
        <v>300</v>
      </c>
      <c r="L995" t="s">
        <v>258</v>
      </c>
      <c r="M995" t="s">
        <v>611</v>
      </c>
      <c r="N995" t="s">
        <v>258</v>
      </c>
      <c r="O995" t="s">
        <v>2763</v>
      </c>
      <c r="P995" t="s">
        <v>303</v>
      </c>
      <c r="Q995" t="s">
        <v>303</v>
      </c>
      <c r="R995">
        <v>6</v>
      </c>
      <c r="S995">
        <v>65</v>
      </c>
      <c r="T995">
        <v>19</v>
      </c>
      <c r="V995" s="111" t="s">
        <v>304</v>
      </c>
    </row>
    <row r="996" spans="1:22" x14ac:dyDescent="0.3">
      <c r="A996" s="17">
        <v>3649</v>
      </c>
      <c r="B996">
        <v>249</v>
      </c>
      <c r="C996" t="s">
        <v>100</v>
      </c>
      <c r="D996">
        <v>14</v>
      </c>
      <c r="E996" t="s">
        <v>43</v>
      </c>
      <c r="G996" t="s">
        <v>11</v>
      </c>
      <c r="I996" t="s">
        <v>258</v>
      </c>
      <c r="J996">
        <v>1</v>
      </c>
      <c r="K996" t="s">
        <v>300</v>
      </c>
      <c r="L996" t="s">
        <v>258</v>
      </c>
      <c r="M996" t="s">
        <v>311</v>
      </c>
      <c r="N996" t="s">
        <v>258</v>
      </c>
      <c r="O996" t="s">
        <v>2764</v>
      </c>
      <c r="P996" t="s">
        <v>303</v>
      </c>
      <c r="Q996" t="s">
        <v>303</v>
      </c>
      <c r="R996">
        <v>6</v>
      </c>
      <c r="S996">
        <v>61</v>
      </c>
      <c r="T996">
        <v>64</v>
      </c>
      <c r="V996" s="111" t="s">
        <v>304</v>
      </c>
    </row>
    <row r="997" spans="1:22" x14ac:dyDescent="0.3">
      <c r="A997" s="17">
        <v>3314</v>
      </c>
      <c r="B997">
        <v>217</v>
      </c>
      <c r="C997" t="s">
        <v>132</v>
      </c>
      <c r="D997">
        <v>114</v>
      </c>
      <c r="E997" t="s">
        <v>918</v>
      </c>
      <c r="G997" t="s">
        <v>11</v>
      </c>
      <c r="I997" t="s">
        <v>258</v>
      </c>
      <c r="J997">
        <v>1</v>
      </c>
      <c r="K997" t="s">
        <v>300</v>
      </c>
      <c r="L997" t="s">
        <v>258</v>
      </c>
      <c r="M997" t="s">
        <v>919</v>
      </c>
      <c r="N997" t="s">
        <v>258</v>
      </c>
      <c r="O997" t="s">
        <v>2765</v>
      </c>
      <c r="P997" t="s">
        <v>303</v>
      </c>
      <c r="Q997" t="s">
        <v>303</v>
      </c>
      <c r="R997">
        <v>6</v>
      </c>
      <c r="S997">
        <v>76</v>
      </c>
      <c r="T997">
        <v>46</v>
      </c>
      <c r="V997" s="111" t="s">
        <v>304</v>
      </c>
    </row>
    <row r="998" spans="1:22" x14ac:dyDescent="0.3">
      <c r="A998" s="17">
        <v>3667</v>
      </c>
      <c r="B998">
        <v>579</v>
      </c>
      <c r="C998" t="s">
        <v>920</v>
      </c>
      <c r="D998">
        <v>137</v>
      </c>
      <c r="E998" t="s">
        <v>921</v>
      </c>
      <c r="G998" t="s">
        <v>11</v>
      </c>
      <c r="I998" t="s">
        <v>258</v>
      </c>
      <c r="J998">
        <v>1</v>
      </c>
      <c r="K998" t="s">
        <v>300</v>
      </c>
      <c r="L998" t="s">
        <v>258</v>
      </c>
      <c r="M998" t="s">
        <v>922</v>
      </c>
      <c r="N998" t="s">
        <v>258</v>
      </c>
      <c r="O998" t="s">
        <v>2766</v>
      </c>
      <c r="P998" t="s">
        <v>303</v>
      </c>
      <c r="Q998" t="s">
        <v>303</v>
      </c>
      <c r="R998">
        <v>6</v>
      </c>
      <c r="S998">
        <v>163</v>
      </c>
      <c r="T998">
        <v>55</v>
      </c>
      <c r="V998" s="111" t="s">
        <v>304</v>
      </c>
    </row>
    <row r="999" spans="1:22" x14ac:dyDescent="0.3">
      <c r="A999" s="17">
        <v>3673</v>
      </c>
      <c r="B999">
        <v>556</v>
      </c>
      <c r="C999" t="s">
        <v>625</v>
      </c>
      <c r="D999">
        <v>120</v>
      </c>
      <c r="E999" t="s">
        <v>23</v>
      </c>
      <c r="G999" t="s">
        <v>11</v>
      </c>
      <c r="I999" t="s">
        <v>258</v>
      </c>
      <c r="J999">
        <v>1</v>
      </c>
      <c r="K999" t="s">
        <v>300</v>
      </c>
      <c r="L999" t="s">
        <v>258</v>
      </c>
      <c r="M999" t="s">
        <v>626</v>
      </c>
      <c r="N999" t="s">
        <v>258</v>
      </c>
      <c r="O999" t="s">
        <v>2767</v>
      </c>
      <c r="P999" t="s">
        <v>303</v>
      </c>
      <c r="Q999" t="s">
        <v>303</v>
      </c>
      <c r="R999">
        <v>6</v>
      </c>
      <c r="S999">
        <v>151</v>
      </c>
      <c r="T999">
        <v>49</v>
      </c>
      <c r="V999" s="111" t="s">
        <v>304</v>
      </c>
    </row>
    <row r="1000" spans="1:22" x14ac:dyDescent="0.3">
      <c r="A1000" s="17">
        <v>3669</v>
      </c>
      <c r="B1000">
        <v>176</v>
      </c>
      <c r="C1000" t="s">
        <v>141</v>
      </c>
      <c r="D1000">
        <v>39</v>
      </c>
      <c r="E1000" t="s">
        <v>52</v>
      </c>
      <c r="G1000" t="s">
        <v>11</v>
      </c>
      <c r="I1000" t="s">
        <v>258</v>
      </c>
      <c r="J1000">
        <v>1</v>
      </c>
      <c r="K1000" t="s">
        <v>300</v>
      </c>
      <c r="L1000" t="s">
        <v>258</v>
      </c>
      <c r="M1000" t="s">
        <v>912</v>
      </c>
      <c r="N1000" t="s">
        <v>258</v>
      </c>
      <c r="O1000" t="s">
        <v>2432</v>
      </c>
      <c r="P1000" t="s">
        <v>303</v>
      </c>
      <c r="Q1000" t="s">
        <v>303</v>
      </c>
      <c r="R1000">
        <v>6</v>
      </c>
      <c r="S1000">
        <v>37</v>
      </c>
      <c r="T1000">
        <v>20</v>
      </c>
      <c r="V1000" s="111" t="s">
        <v>304</v>
      </c>
    </row>
    <row r="1001" spans="1:22" x14ac:dyDescent="0.3">
      <c r="A1001" s="17">
        <v>3708</v>
      </c>
      <c r="B1001">
        <v>177</v>
      </c>
      <c r="C1001" t="s">
        <v>618</v>
      </c>
      <c r="D1001">
        <v>39</v>
      </c>
      <c r="E1001" t="s">
        <v>52</v>
      </c>
      <c r="G1001" t="s">
        <v>11</v>
      </c>
      <c r="I1001" t="s">
        <v>258</v>
      </c>
      <c r="J1001">
        <v>1</v>
      </c>
      <c r="K1001" t="s">
        <v>300</v>
      </c>
      <c r="L1001" t="s">
        <v>258</v>
      </c>
      <c r="M1001" t="s">
        <v>619</v>
      </c>
      <c r="N1001" t="s">
        <v>258</v>
      </c>
      <c r="O1001" t="s">
        <v>2768</v>
      </c>
      <c r="P1001" t="s">
        <v>303</v>
      </c>
      <c r="Q1001" t="s">
        <v>303</v>
      </c>
      <c r="R1001">
        <v>6</v>
      </c>
      <c r="S1001">
        <v>145</v>
      </c>
      <c r="T1001">
        <v>43</v>
      </c>
      <c r="V1001" s="111" t="s">
        <v>304</v>
      </c>
    </row>
    <row r="1002" spans="1:22" x14ac:dyDescent="0.3">
      <c r="A1002" s="17">
        <v>3736</v>
      </c>
      <c r="B1002">
        <v>177</v>
      </c>
      <c r="C1002" t="s">
        <v>618</v>
      </c>
      <c r="D1002">
        <v>39</v>
      </c>
      <c r="E1002" t="s">
        <v>52</v>
      </c>
      <c r="G1002" t="s">
        <v>11</v>
      </c>
      <c r="I1002" t="s">
        <v>258</v>
      </c>
      <c r="J1002">
        <v>1</v>
      </c>
      <c r="K1002" t="s">
        <v>300</v>
      </c>
      <c r="L1002" t="s">
        <v>258</v>
      </c>
      <c r="M1002" t="s">
        <v>619</v>
      </c>
      <c r="N1002" t="s">
        <v>258</v>
      </c>
      <c r="O1002" t="s">
        <v>2769</v>
      </c>
      <c r="P1002" t="s">
        <v>303</v>
      </c>
      <c r="Q1002" t="s">
        <v>303</v>
      </c>
      <c r="R1002">
        <v>6</v>
      </c>
      <c r="S1002">
        <v>145</v>
      </c>
      <c r="T1002">
        <v>43</v>
      </c>
      <c r="V1002" s="111" t="s">
        <v>304</v>
      </c>
    </row>
    <row r="1003" spans="1:22" x14ac:dyDescent="0.3">
      <c r="A1003" s="17">
        <v>3742</v>
      </c>
      <c r="B1003">
        <v>161</v>
      </c>
      <c r="C1003" t="s">
        <v>923</v>
      </c>
      <c r="D1003">
        <v>11</v>
      </c>
      <c r="E1003" t="s">
        <v>42</v>
      </c>
      <c r="G1003" t="s">
        <v>11</v>
      </c>
      <c r="I1003" t="s">
        <v>258</v>
      </c>
      <c r="J1003">
        <v>1</v>
      </c>
      <c r="K1003" t="s">
        <v>300</v>
      </c>
      <c r="L1003" t="s">
        <v>258</v>
      </c>
      <c r="M1003" t="s">
        <v>924</v>
      </c>
      <c r="N1003" t="s">
        <v>258</v>
      </c>
      <c r="O1003" t="s">
        <v>2770</v>
      </c>
      <c r="P1003" t="s">
        <v>303</v>
      </c>
      <c r="Q1003" t="s">
        <v>303</v>
      </c>
      <c r="R1003">
        <v>6</v>
      </c>
      <c r="S1003">
        <v>5</v>
      </c>
      <c r="T1003">
        <v>16</v>
      </c>
      <c r="V1003" s="111" t="s">
        <v>304</v>
      </c>
    </row>
    <row r="1004" spans="1:22" x14ac:dyDescent="0.3">
      <c r="A1004" s="17">
        <v>3762</v>
      </c>
      <c r="B1004">
        <v>292</v>
      </c>
      <c r="C1004" t="s">
        <v>601</v>
      </c>
      <c r="D1004">
        <v>6</v>
      </c>
      <c r="E1004" t="s">
        <v>36</v>
      </c>
      <c r="G1004" t="s">
        <v>11</v>
      </c>
      <c r="I1004" t="s">
        <v>258</v>
      </c>
      <c r="J1004">
        <v>1</v>
      </c>
      <c r="K1004" t="s">
        <v>300</v>
      </c>
      <c r="L1004" t="s">
        <v>258</v>
      </c>
      <c r="M1004" t="s">
        <v>602</v>
      </c>
      <c r="N1004" t="s">
        <v>258</v>
      </c>
      <c r="O1004" t="s">
        <v>2771</v>
      </c>
      <c r="P1004" t="s">
        <v>303</v>
      </c>
      <c r="Q1004" t="s">
        <v>303</v>
      </c>
      <c r="R1004">
        <v>6</v>
      </c>
      <c r="S1004">
        <v>170</v>
      </c>
      <c r="T1004">
        <v>14</v>
      </c>
      <c r="V1004" s="111" t="s">
        <v>304</v>
      </c>
    </row>
    <row r="1005" spans="1:22" x14ac:dyDescent="0.3">
      <c r="A1005" s="17">
        <v>3761</v>
      </c>
      <c r="B1005">
        <v>249</v>
      </c>
      <c r="C1005" t="s">
        <v>100</v>
      </c>
      <c r="D1005">
        <v>122</v>
      </c>
      <c r="E1005" t="s">
        <v>54</v>
      </c>
      <c r="G1005" t="s">
        <v>11</v>
      </c>
      <c r="I1005" t="s">
        <v>258</v>
      </c>
      <c r="J1005">
        <v>1</v>
      </c>
      <c r="K1005" t="s">
        <v>300</v>
      </c>
      <c r="L1005" t="s">
        <v>258</v>
      </c>
      <c r="M1005" t="s">
        <v>911</v>
      </c>
      <c r="N1005" t="s">
        <v>258</v>
      </c>
      <c r="O1005" t="s">
        <v>2772</v>
      </c>
      <c r="P1005" t="s">
        <v>303</v>
      </c>
      <c r="Q1005" t="s">
        <v>303</v>
      </c>
      <c r="R1005">
        <v>6</v>
      </c>
      <c r="S1005">
        <v>61</v>
      </c>
      <c r="T1005">
        <v>69</v>
      </c>
      <c r="V1005" s="111" t="s">
        <v>304</v>
      </c>
    </row>
    <row r="1006" spans="1:22" x14ac:dyDescent="0.3">
      <c r="A1006" s="17">
        <v>2281</v>
      </c>
      <c r="B1006">
        <v>217</v>
      </c>
      <c r="C1006" t="s">
        <v>132</v>
      </c>
      <c r="D1006">
        <v>2</v>
      </c>
      <c r="E1006" t="s">
        <v>29</v>
      </c>
      <c r="F1006">
        <v>5</v>
      </c>
      <c r="G1006" t="s">
        <v>9</v>
      </c>
      <c r="I1006" t="s">
        <v>258</v>
      </c>
      <c r="J1006">
        <v>1</v>
      </c>
      <c r="K1006" t="s">
        <v>300</v>
      </c>
      <c r="L1006" t="s">
        <v>258</v>
      </c>
      <c r="M1006" t="s">
        <v>360</v>
      </c>
      <c r="N1006" t="s">
        <v>258</v>
      </c>
      <c r="O1006" t="s">
        <v>1085</v>
      </c>
      <c r="P1006" t="s">
        <v>303</v>
      </c>
      <c r="Q1006" t="s">
        <v>303</v>
      </c>
      <c r="R1006">
        <v>4</v>
      </c>
      <c r="S1006">
        <v>76</v>
      </c>
      <c r="T1006">
        <v>10</v>
      </c>
      <c r="V1006" s="111" t="s">
        <v>304</v>
      </c>
    </row>
    <row r="1007" spans="1:22" x14ac:dyDescent="0.3">
      <c r="A1007" s="17">
        <v>2282</v>
      </c>
      <c r="B1007">
        <v>218</v>
      </c>
      <c r="C1007" t="s">
        <v>200</v>
      </c>
      <c r="D1007">
        <v>2</v>
      </c>
      <c r="E1007" t="s">
        <v>29</v>
      </c>
      <c r="F1007">
        <v>5</v>
      </c>
      <c r="G1007" t="s">
        <v>9</v>
      </c>
      <c r="I1007" t="s">
        <v>258</v>
      </c>
      <c r="J1007">
        <v>1</v>
      </c>
      <c r="K1007" t="s">
        <v>300</v>
      </c>
      <c r="L1007" t="s">
        <v>258</v>
      </c>
      <c r="M1007" t="s">
        <v>362</v>
      </c>
      <c r="N1007" t="s">
        <v>258</v>
      </c>
      <c r="O1007" t="s">
        <v>1086</v>
      </c>
      <c r="P1007" t="s">
        <v>303</v>
      </c>
      <c r="Q1007" t="s">
        <v>303</v>
      </c>
      <c r="R1007">
        <v>4</v>
      </c>
      <c r="S1007">
        <v>77</v>
      </c>
      <c r="T1007">
        <v>10</v>
      </c>
      <c r="V1007" s="111" t="s">
        <v>304</v>
      </c>
    </row>
    <row r="1008" spans="1:22" x14ac:dyDescent="0.3">
      <c r="A1008" s="17">
        <v>2322</v>
      </c>
      <c r="B1008">
        <v>219</v>
      </c>
      <c r="C1008" t="s">
        <v>345</v>
      </c>
      <c r="D1008">
        <v>41</v>
      </c>
      <c r="E1008" t="s">
        <v>346</v>
      </c>
      <c r="F1008">
        <v>5</v>
      </c>
      <c r="G1008" t="s">
        <v>9</v>
      </c>
      <c r="I1008" t="s">
        <v>258</v>
      </c>
      <c r="J1008">
        <v>1</v>
      </c>
      <c r="K1008" t="s">
        <v>300</v>
      </c>
      <c r="L1008" t="s">
        <v>258</v>
      </c>
      <c r="M1008" t="s">
        <v>347</v>
      </c>
      <c r="N1008" t="s">
        <v>258</v>
      </c>
      <c r="O1008" t="s">
        <v>1087</v>
      </c>
      <c r="P1008" t="s">
        <v>303</v>
      </c>
      <c r="Q1008" t="s">
        <v>303</v>
      </c>
      <c r="R1008">
        <v>4</v>
      </c>
      <c r="S1008">
        <v>500</v>
      </c>
      <c r="T1008">
        <v>5</v>
      </c>
      <c r="V1008" s="111" t="s">
        <v>304</v>
      </c>
    </row>
    <row r="1009" spans="1:22" x14ac:dyDescent="0.3">
      <c r="A1009" s="17">
        <v>2323</v>
      </c>
      <c r="B1009">
        <v>259</v>
      </c>
      <c r="C1009" t="s">
        <v>124</v>
      </c>
      <c r="D1009">
        <v>45</v>
      </c>
      <c r="E1009" t="s">
        <v>28</v>
      </c>
      <c r="F1009">
        <v>5</v>
      </c>
      <c r="G1009" t="s">
        <v>9</v>
      </c>
      <c r="I1009" t="s">
        <v>258</v>
      </c>
      <c r="J1009">
        <v>1</v>
      </c>
      <c r="K1009" t="s">
        <v>300</v>
      </c>
      <c r="L1009" t="s">
        <v>258</v>
      </c>
      <c r="M1009" t="s">
        <v>430</v>
      </c>
      <c r="N1009" t="s">
        <v>258</v>
      </c>
      <c r="O1009" t="s">
        <v>1088</v>
      </c>
      <c r="P1009" t="s">
        <v>303</v>
      </c>
      <c r="Q1009" t="s">
        <v>303</v>
      </c>
      <c r="R1009">
        <v>4</v>
      </c>
      <c r="S1009">
        <v>70</v>
      </c>
      <c r="T1009">
        <v>9</v>
      </c>
      <c r="V1009" s="111" t="s">
        <v>304</v>
      </c>
    </row>
    <row r="1010" spans="1:22" x14ac:dyDescent="0.3">
      <c r="A1010" s="17">
        <v>2600</v>
      </c>
      <c r="B1010">
        <v>173</v>
      </c>
      <c r="C1010" t="s">
        <v>115</v>
      </c>
      <c r="D1010">
        <v>16</v>
      </c>
      <c r="E1010" t="s">
        <v>50</v>
      </c>
      <c r="F1010">
        <v>5</v>
      </c>
      <c r="G1010" t="s">
        <v>9</v>
      </c>
      <c r="I1010" t="s">
        <v>258</v>
      </c>
      <c r="J1010">
        <v>1</v>
      </c>
      <c r="K1010" t="s">
        <v>300</v>
      </c>
      <c r="L1010" t="s">
        <v>258</v>
      </c>
      <c r="M1010" t="s">
        <v>322</v>
      </c>
      <c r="N1010" t="s">
        <v>258</v>
      </c>
      <c r="O1010" t="s">
        <v>1089</v>
      </c>
      <c r="P1010" t="s">
        <v>303</v>
      </c>
      <c r="Q1010" t="s">
        <v>303</v>
      </c>
      <c r="R1010">
        <v>4</v>
      </c>
      <c r="S1010">
        <v>7</v>
      </c>
      <c r="T1010">
        <v>20</v>
      </c>
      <c r="V1010" s="111" t="s">
        <v>304</v>
      </c>
    </row>
    <row r="1011" spans="1:22" x14ac:dyDescent="0.3">
      <c r="A1011" s="17">
        <v>2601</v>
      </c>
      <c r="B1011">
        <v>213</v>
      </c>
      <c r="C1011" t="s">
        <v>142</v>
      </c>
      <c r="D1011">
        <v>16</v>
      </c>
      <c r="E1011" t="s">
        <v>50</v>
      </c>
      <c r="F1011">
        <v>5</v>
      </c>
      <c r="G1011" t="s">
        <v>9</v>
      </c>
      <c r="I1011" t="s">
        <v>258</v>
      </c>
      <c r="J1011">
        <v>1</v>
      </c>
      <c r="K1011" t="s">
        <v>300</v>
      </c>
      <c r="L1011" t="s">
        <v>258</v>
      </c>
      <c r="M1011" t="s">
        <v>301</v>
      </c>
      <c r="N1011" t="s">
        <v>258</v>
      </c>
      <c r="O1011" t="s">
        <v>1090</v>
      </c>
      <c r="P1011" t="s">
        <v>303</v>
      </c>
      <c r="Q1011" t="s">
        <v>303</v>
      </c>
      <c r="R1011">
        <v>4</v>
      </c>
      <c r="S1011">
        <v>37</v>
      </c>
      <c r="T1011">
        <v>20</v>
      </c>
      <c r="V1011" s="111" t="s">
        <v>304</v>
      </c>
    </row>
    <row r="1012" spans="1:22" x14ac:dyDescent="0.3">
      <c r="A1012" s="17">
        <v>2602</v>
      </c>
      <c r="B1012">
        <v>229</v>
      </c>
      <c r="C1012" t="s">
        <v>102</v>
      </c>
      <c r="D1012">
        <v>16</v>
      </c>
      <c r="E1012" t="s">
        <v>50</v>
      </c>
      <c r="F1012">
        <v>5</v>
      </c>
      <c r="G1012" t="s">
        <v>9</v>
      </c>
      <c r="I1012" t="s">
        <v>258</v>
      </c>
      <c r="J1012">
        <v>1</v>
      </c>
      <c r="K1012" t="s">
        <v>300</v>
      </c>
      <c r="L1012" t="s">
        <v>258</v>
      </c>
      <c r="M1012" t="s">
        <v>326</v>
      </c>
      <c r="N1012" t="s">
        <v>258</v>
      </c>
      <c r="O1012" t="s">
        <v>1091</v>
      </c>
      <c r="P1012" t="s">
        <v>303</v>
      </c>
      <c r="Q1012" t="s">
        <v>303</v>
      </c>
      <c r="R1012">
        <v>4</v>
      </c>
      <c r="S1012">
        <v>134</v>
      </c>
      <c r="T1012">
        <v>20</v>
      </c>
      <c r="V1012" s="111" t="s">
        <v>304</v>
      </c>
    </row>
    <row r="1013" spans="1:22" x14ac:dyDescent="0.3">
      <c r="A1013" s="17">
        <v>2610</v>
      </c>
      <c r="B1013">
        <v>217</v>
      </c>
      <c r="C1013" t="s">
        <v>132</v>
      </c>
      <c r="D1013">
        <v>2</v>
      </c>
      <c r="E1013" t="s">
        <v>29</v>
      </c>
      <c r="F1013">
        <v>5</v>
      </c>
      <c r="G1013" t="s">
        <v>9</v>
      </c>
      <c r="I1013" t="s">
        <v>258</v>
      </c>
      <c r="J1013">
        <v>1</v>
      </c>
      <c r="K1013" t="s">
        <v>300</v>
      </c>
      <c r="L1013" t="s">
        <v>258</v>
      </c>
      <c r="M1013" t="s">
        <v>360</v>
      </c>
      <c r="N1013" t="s">
        <v>258</v>
      </c>
      <c r="O1013" t="s">
        <v>1092</v>
      </c>
      <c r="P1013" t="s">
        <v>303</v>
      </c>
      <c r="Q1013" t="s">
        <v>303</v>
      </c>
      <c r="R1013">
        <v>4</v>
      </c>
      <c r="S1013">
        <v>76</v>
      </c>
      <c r="T1013">
        <v>10</v>
      </c>
      <c r="V1013" s="111" t="s">
        <v>304</v>
      </c>
    </row>
    <row r="1014" spans="1:22" x14ac:dyDescent="0.3">
      <c r="A1014" s="17">
        <v>2611</v>
      </c>
      <c r="B1014">
        <v>218</v>
      </c>
      <c r="C1014" t="s">
        <v>200</v>
      </c>
      <c r="D1014">
        <v>2</v>
      </c>
      <c r="E1014" t="s">
        <v>29</v>
      </c>
      <c r="F1014">
        <v>5</v>
      </c>
      <c r="G1014" t="s">
        <v>9</v>
      </c>
      <c r="I1014" t="s">
        <v>258</v>
      </c>
      <c r="J1014">
        <v>1</v>
      </c>
      <c r="K1014" t="s">
        <v>300</v>
      </c>
      <c r="L1014" t="s">
        <v>258</v>
      </c>
      <c r="M1014" t="s">
        <v>362</v>
      </c>
      <c r="N1014" t="s">
        <v>258</v>
      </c>
      <c r="O1014" t="s">
        <v>1093</v>
      </c>
      <c r="P1014" t="s">
        <v>303</v>
      </c>
      <c r="Q1014" t="s">
        <v>303</v>
      </c>
      <c r="R1014">
        <v>4</v>
      </c>
      <c r="S1014">
        <v>77</v>
      </c>
      <c r="T1014">
        <v>10</v>
      </c>
      <c r="V1014" s="111" t="s">
        <v>304</v>
      </c>
    </row>
    <row r="1015" spans="1:22" x14ac:dyDescent="0.3">
      <c r="A1015" s="17">
        <v>2612</v>
      </c>
      <c r="B1015">
        <v>216</v>
      </c>
      <c r="C1015" t="s">
        <v>126</v>
      </c>
      <c r="D1015">
        <v>2</v>
      </c>
      <c r="E1015" t="s">
        <v>29</v>
      </c>
      <c r="F1015">
        <v>5</v>
      </c>
      <c r="G1015" t="s">
        <v>9</v>
      </c>
      <c r="I1015" t="s">
        <v>258</v>
      </c>
      <c r="J1015">
        <v>1</v>
      </c>
      <c r="K1015" t="s">
        <v>300</v>
      </c>
      <c r="L1015" t="s">
        <v>258</v>
      </c>
      <c r="M1015" t="s">
        <v>340</v>
      </c>
      <c r="N1015" t="s">
        <v>258</v>
      </c>
      <c r="O1015" t="s">
        <v>1094</v>
      </c>
      <c r="P1015" t="s">
        <v>303</v>
      </c>
      <c r="Q1015" t="s">
        <v>303</v>
      </c>
      <c r="R1015">
        <v>4</v>
      </c>
      <c r="S1015">
        <v>75</v>
      </c>
      <c r="T1015">
        <v>10</v>
      </c>
      <c r="V1015" s="111" t="s">
        <v>304</v>
      </c>
    </row>
    <row r="1016" spans="1:22" x14ac:dyDescent="0.3">
      <c r="A1016" s="17">
        <v>2613</v>
      </c>
      <c r="B1016">
        <v>223</v>
      </c>
      <c r="C1016" t="s">
        <v>107</v>
      </c>
      <c r="D1016">
        <v>2</v>
      </c>
      <c r="E1016" t="s">
        <v>29</v>
      </c>
      <c r="F1016">
        <v>5</v>
      </c>
      <c r="G1016" t="s">
        <v>9</v>
      </c>
      <c r="I1016" t="s">
        <v>258</v>
      </c>
      <c r="J1016">
        <v>1</v>
      </c>
      <c r="K1016" t="s">
        <v>300</v>
      </c>
      <c r="L1016" t="s">
        <v>258</v>
      </c>
      <c r="M1016" t="s">
        <v>320</v>
      </c>
      <c r="N1016" t="s">
        <v>258</v>
      </c>
      <c r="O1016" t="s">
        <v>1095</v>
      </c>
      <c r="P1016" t="s">
        <v>303</v>
      </c>
      <c r="Q1016" t="s">
        <v>303</v>
      </c>
      <c r="R1016">
        <v>4</v>
      </c>
      <c r="S1016">
        <v>78</v>
      </c>
      <c r="T1016">
        <v>10</v>
      </c>
      <c r="V1016" s="111" t="s">
        <v>304</v>
      </c>
    </row>
    <row r="1017" spans="1:22" x14ac:dyDescent="0.3">
      <c r="A1017" s="17">
        <v>2614</v>
      </c>
      <c r="B1017">
        <v>224</v>
      </c>
      <c r="C1017" t="s">
        <v>357</v>
      </c>
      <c r="D1017">
        <v>2</v>
      </c>
      <c r="E1017" t="s">
        <v>29</v>
      </c>
      <c r="F1017">
        <v>5</v>
      </c>
      <c r="G1017" t="s">
        <v>9</v>
      </c>
      <c r="I1017" t="s">
        <v>258</v>
      </c>
      <c r="J1017">
        <v>1</v>
      </c>
      <c r="K1017" t="s">
        <v>300</v>
      </c>
      <c r="L1017" t="s">
        <v>258</v>
      </c>
      <c r="M1017" t="s">
        <v>358</v>
      </c>
      <c r="N1017" t="s">
        <v>258</v>
      </c>
      <c r="O1017" t="s">
        <v>1096</v>
      </c>
      <c r="P1017" t="s">
        <v>303</v>
      </c>
      <c r="Q1017" t="s">
        <v>303</v>
      </c>
      <c r="R1017">
        <v>4</v>
      </c>
      <c r="S1017">
        <v>79</v>
      </c>
      <c r="T1017">
        <v>10</v>
      </c>
      <c r="V1017" s="111" t="s">
        <v>304</v>
      </c>
    </row>
    <row r="1018" spans="1:22" x14ac:dyDescent="0.3">
      <c r="A1018" s="17">
        <v>2615</v>
      </c>
      <c r="B1018">
        <v>179</v>
      </c>
      <c r="C1018" t="s">
        <v>328</v>
      </c>
      <c r="D1018">
        <v>11</v>
      </c>
      <c r="E1018" t="s">
        <v>42</v>
      </c>
      <c r="F1018">
        <v>5</v>
      </c>
      <c r="G1018" t="s">
        <v>9</v>
      </c>
      <c r="I1018" t="s">
        <v>258</v>
      </c>
      <c r="J1018">
        <v>1</v>
      </c>
      <c r="K1018" t="s">
        <v>300</v>
      </c>
      <c r="L1018" t="s">
        <v>258</v>
      </c>
      <c r="M1018" t="s">
        <v>640</v>
      </c>
      <c r="N1018" t="s">
        <v>258</v>
      </c>
      <c r="O1018" t="s">
        <v>1097</v>
      </c>
      <c r="P1018" t="s">
        <v>303</v>
      </c>
      <c r="Q1018" t="s">
        <v>303</v>
      </c>
      <c r="R1018">
        <v>4</v>
      </c>
      <c r="S1018">
        <v>252</v>
      </c>
      <c r="T1018">
        <v>16</v>
      </c>
      <c r="V1018" s="111" t="s">
        <v>304</v>
      </c>
    </row>
    <row r="1019" spans="1:22" x14ac:dyDescent="0.3">
      <c r="A1019" s="17">
        <v>2619</v>
      </c>
      <c r="B1019">
        <v>248</v>
      </c>
      <c r="C1019" t="s">
        <v>104</v>
      </c>
      <c r="D1019">
        <v>3</v>
      </c>
      <c r="E1019" t="s">
        <v>34</v>
      </c>
      <c r="F1019">
        <v>5</v>
      </c>
      <c r="G1019" t="s">
        <v>9</v>
      </c>
      <c r="I1019" t="s">
        <v>258</v>
      </c>
      <c r="J1019">
        <v>1</v>
      </c>
      <c r="K1019" t="s">
        <v>300</v>
      </c>
      <c r="L1019" t="s">
        <v>258</v>
      </c>
      <c r="M1019" t="s">
        <v>324</v>
      </c>
      <c r="N1019" t="s">
        <v>258</v>
      </c>
      <c r="O1019" t="s">
        <v>1098</v>
      </c>
      <c r="P1019" t="s">
        <v>303</v>
      </c>
      <c r="Q1019" t="s">
        <v>303</v>
      </c>
      <c r="R1019">
        <v>4</v>
      </c>
      <c r="S1019">
        <v>184</v>
      </c>
      <c r="T1019">
        <v>11</v>
      </c>
      <c r="V1019" s="111" t="s">
        <v>304</v>
      </c>
    </row>
    <row r="1020" spans="1:22" x14ac:dyDescent="0.3">
      <c r="A1020" s="17">
        <v>2620</v>
      </c>
      <c r="B1020">
        <v>249</v>
      </c>
      <c r="C1020" t="s">
        <v>100</v>
      </c>
      <c r="D1020">
        <v>3</v>
      </c>
      <c r="E1020" t="s">
        <v>34</v>
      </c>
      <c r="F1020">
        <v>5</v>
      </c>
      <c r="G1020" t="s">
        <v>9</v>
      </c>
      <c r="I1020" t="s">
        <v>258</v>
      </c>
      <c r="J1020">
        <v>1</v>
      </c>
      <c r="K1020" t="s">
        <v>300</v>
      </c>
      <c r="L1020" t="s">
        <v>258</v>
      </c>
      <c r="M1020" t="s">
        <v>343</v>
      </c>
      <c r="N1020" t="s">
        <v>258</v>
      </c>
      <c r="O1020" t="s">
        <v>1099</v>
      </c>
      <c r="P1020" t="s">
        <v>303</v>
      </c>
      <c r="Q1020" t="s">
        <v>303</v>
      </c>
      <c r="R1020">
        <v>4</v>
      </c>
      <c r="S1020">
        <v>61</v>
      </c>
      <c r="T1020">
        <v>11</v>
      </c>
      <c r="V1020" s="111" t="s">
        <v>304</v>
      </c>
    </row>
    <row r="1021" spans="1:22" x14ac:dyDescent="0.3">
      <c r="A1021" s="17">
        <v>2621</v>
      </c>
      <c r="B1021">
        <v>259</v>
      </c>
      <c r="C1021" t="s">
        <v>124</v>
      </c>
      <c r="D1021">
        <v>45</v>
      </c>
      <c r="E1021" t="s">
        <v>28</v>
      </c>
      <c r="F1021">
        <v>5</v>
      </c>
      <c r="G1021" t="s">
        <v>9</v>
      </c>
      <c r="I1021" t="s">
        <v>258</v>
      </c>
      <c r="J1021">
        <v>1</v>
      </c>
      <c r="K1021" t="s">
        <v>300</v>
      </c>
      <c r="L1021" t="s">
        <v>258</v>
      </c>
      <c r="M1021" t="s">
        <v>430</v>
      </c>
      <c r="N1021" t="s">
        <v>258</v>
      </c>
      <c r="O1021" t="s">
        <v>1100</v>
      </c>
      <c r="P1021" t="s">
        <v>303</v>
      </c>
      <c r="Q1021" t="s">
        <v>303</v>
      </c>
      <c r="R1021">
        <v>4</v>
      </c>
      <c r="S1021">
        <v>70</v>
      </c>
      <c r="T1021">
        <v>9</v>
      </c>
      <c r="V1021" s="111" t="s">
        <v>304</v>
      </c>
    </row>
    <row r="1022" spans="1:22" x14ac:dyDescent="0.3">
      <c r="A1022" s="17">
        <v>2762</v>
      </c>
      <c r="B1022">
        <v>192</v>
      </c>
      <c r="C1022" t="s">
        <v>143</v>
      </c>
      <c r="D1022">
        <v>16</v>
      </c>
      <c r="E1022" t="s">
        <v>50</v>
      </c>
      <c r="F1022">
        <v>5</v>
      </c>
      <c r="G1022" t="s">
        <v>9</v>
      </c>
      <c r="I1022" t="s">
        <v>258</v>
      </c>
      <c r="J1022">
        <v>1</v>
      </c>
      <c r="K1022" t="s">
        <v>300</v>
      </c>
      <c r="L1022" t="s">
        <v>258</v>
      </c>
      <c r="M1022" t="s">
        <v>612</v>
      </c>
      <c r="N1022" t="s">
        <v>258</v>
      </c>
      <c r="O1022" t="s">
        <v>1101</v>
      </c>
      <c r="P1022" t="s">
        <v>303</v>
      </c>
      <c r="Q1022" t="s">
        <v>303</v>
      </c>
      <c r="R1022">
        <v>4</v>
      </c>
      <c r="S1022">
        <v>57</v>
      </c>
      <c r="T1022">
        <v>20</v>
      </c>
      <c r="V1022" s="111" t="s">
        <v>304</v>
      </c>
    </row>
    <row r="1023" spans="1:22" x14ac:dyDescent="0.3">
      <c r="A1023" s="17">
        <v>2891</v>
      </c>
      <c r="B1023">
        <v>225</v>
      </c>
      <c r="C1023" t="s">
        <v>144</v>
      </c>
      <c r="D1023">
        <v>16</v>
      </c>
      <c r="E1023" t="s">
        <v>50</v>
      </c>
      <c r="F1023">
        <v>5</v>
      </c>
      <c r="G1023" t="s">
        <v>9</v>
      </c>
      <c r="I1023" t="s">
        <v>258</v>
      </c>
      <c r="J1023">
        <v>1</v>
      </c>
      <c r="K1023" t="s">
        <v>300</v>
      </c>
      <c r="L1023" t="s">
        <v>258</v>
      </c>
      <c r="M1023" t="s">
        <v>1018</v>
      </c>
      <c r="N1023" t="s">
        <v>258</v>
      </c>
      <c r="O1023" t="s">
        <v>1102</v>
      </c>
      <c r="P1023" t="s">
        <v>303</v>
      </c>
      <c r="Q1023" t="s">
        <v>303</v>
      </c>
      <c r="R1023">
        <v>4</v>
      </c>
      <c r="S1023">
        <v>39</v>
      </c>
      <c r="T1023">
        <v>20</v>
      </c>
      <c r="V1023" s="111" t="s">
        <v>304</v>
      </c>
    </row>
    <row r="1024" spans="1:22" x14ac:dyDescent="0.3">
      <c r="A1024" s="17">
        <v>2918</v>
      </c>
      <c r="B1024">
        <v>218</v>
      </c>
      <c r="C1024" t="s">
        <v>200</v>
      </c>
      <c r="D1024">
        <v>2</v>
      </c>
      <c r="E1024" t="s">
        <v>29</v>
      </c>
      <c r="F1024">
        <v>5</v>
      </c>
      <c r="G1024" t="s">
        <v>9</v>
      </c>
      <c r="I1024" t="s">
        <v>258</v>
      </c>
      <c r="J1024">
        <v>1</v>
      </c>
      <c r="K1024" t="s">
        <v>300</v>
      </c>
      <c r="L1024" t="s">
        <v>258</v>
      </c>
      <c r="M1024" t="s">
        <v>362</v>
      </c>
      <c r="N1024" t="s">
        <v>258</v>
      </c>
      <c r="O1024" t="s">
        <v>1103</v>
      </c>
      <c r="P1024" t="s">
        <v>303</v>
      </c>
      <c r="Q1024" t="s">
        <v>303</v>
      </c>
      <c r="R1024">
        <v>4</v>
      </c>
      <c r="S1024">
        <v>77</v>
      </c>
      <c r="T1024">
        <v>10</v>
      </c>
      <c r="V1024" s="111" t="s">
        <v>304</v>
      </c>
    </row>
    <row r="1025" spans="1:22" x14ac:dyDescent="0.3">
      <c r="A1025" s="17">
        <v>2921</v>
      </c>
      <c r="B1025">
        <v>224</v>
      </c>
      <c r="C1025" t="s">
        <v>357</v>
      </c>
      <c r="D1025">
        <v>2</v>
      </c>
      <c r="E1025" t="s">
        <v>29</v>
      </c>
      <c r="F1025">
        <v>5</v>
      </c>
      <c r="G1025" t="s">
        <v>9</v>
      </c>
      <c r="I1025" t="s">
        <v>258</v>
      </c>
      <c r="J1025">
        <v>1</v>
      </c>
      <c r="K1025" t="s">
        <v>300</v>
      </c>
      <c r="L1025" t="s">
        <v>258</v>
      </c>
      <c r="M1025" t="s">
        <v>358</v>
      </c>
      <c r="N1025" t="s">
        <v>258</v>
      </c>
      <c r="O1025" t="s">
        <v>1104</v>
      </c>
      <c r="P1025" t="s">
        <v>303</v>
      </c>
      <c r="Q1025" t="s">
        <v>303</v>
      </c>
      <c r="R1025">
        <v>4</v>
      </c>
      <c r="S1025">
        <v>79</v>
      </c>
      <c r="T1025">
        <v>10</v>
      </c>
      <c r="V1025" s="111" t="s">
        <v>304</v>
      </c>
    </row>
    <row r="1026" spans="1:22" x14ac:dyDescent="0.3">
      <c r="A1026" s="17">
        <v>3151</v>
      </c>
      <c r="B1026">
        <v>292</v>
      </c>
      <c r="C1026" t="s">
        <v>601</v>
      </c>
      <c r="D1026">
        <v>45</v>
      </c>
      <c r="E1026" t="s">
        <v>28</v>
      </c>
      <c r="F1026">
        <v>4</v>
      </c>
      <c r="G1026" t="s">
        <v>11</v>
      </c>
      <c r="I1026" t="s">
        <v>258</v>
      </c>
      <c r="J1026">
        <v>1</v>
      </c>
      <c r="K1026" t="s">
        <v>300</v>
      </c>
      <c r="L1026" t="s">
        <v>258</v>
      </c>
      <c r="M1026" t="s">
        <v>1105</v>
      </c>
      <c r="N1026" t="s">
        <v>258</v>
      </c>
      <c r="O1026" t="s">
        <v>2777</v>
      </c>
      <c r="P1026" t="s">
        <v>303</v>
      </c>
      <c r="Q1026" t="s">
        <v>303</v>
      </c>
      <c r="R1026">
        <v>6</v>
      </c>
      <c r="S1026">
        <v>170</v>
      </c>
      <c r="T1026">
        <v>9</v>
      </c>
      <c r="V1026" s="111" t="s">
        <v>304</v>
      </c>
    </row>
    <row r="1027" spans="1:22" x14ac:dyDescent="0.3">
      <c r="A1027" s="17">
        <v>3298</v>
      </c>
      <c r="B1027">
        <v>257</v>
      </c>
      <c r="C1027" t="s">
        <v>530</v>
      </c>
      <c r="D1027">
        <v>18</v>
      </c>
      <c r="E1027" t="s">
        <v>53</v>
      </c>
      <c r="F1027">
        <v>6</v>
      </c>
      <c r="G1027" t="s">
        <v>9</v>
      </c>
      <c r="I1027" t="s">
        <v>1108</v>
      </c>
      <c r="J1027">
        <v>1</v>
      </c>
      <c r="K1027" t="s">
        <v>300</v>
      </c>
      <c r="L1027" t="s">
        <v>9</v>
      </c>
      <c r="M1027" t="s">
        <v>531</v>
      </c>
      <c r="N1027" t="s">
        <v>258</v>
      </c>
      <c r="O1027" t="s">
        <v>2778</v>
      </c>
      <c r="P1027" t="s">
        <v>303</v>
      </c>
      <c r="Q1027" t="s">
        <v>303</v>
      </c>
      <c r="R1027">
        <v>4</v>
      </c>
      <c r="S1027">
        <v>72</v>
      </c>
      <c r="T1027">
        <v>21</v>
      </c>
      <c r="V1027" s="111" t="s">
        <v>304</v>
      </c>
    </row>
    <row r="1028" spans="1:22" x14ac:dyDescent="0.3">
      <c r="A1028" s="17">
        <v>3281</v>
      </c>
      <c r="B1028">
        <v>229</v>
      </c>
      <c r="C1028" t="s">
        <v>102</v>
      </c>
      <c r="D1028">
        <v>16</v>
      </c>
      <c r="E1028" t="s">
        <v>50</v>
      </c>
      <c r="F1028">
        <v>5</v>
      </c>
      <c r="G1028" t="s">
        <v>10</v>
      </c>
      <c r="I1028" t="s">
        <v>1109</v>
      </c>
      <c r="J1028">
        <v>1</v>
      </c>
      <c r="K1028" t="s">
        <v>300</v>
      </c>
      <c r="L1028" t="s">
        <v>10</v>
      </c>
      <c r="M1028" t="s">
        <v>326</v>
      </c>
      <c r="N1028" t="s">
        <v>258</v>
      </c>
      <c r="O1028" t="s">
        <v>2779</v>
      </c>
      <c r="P1028" t="s">
        <v>303</v>
      </c>
      <c r="Q1028" t="s">
        <v>303</v>
      </c>
      <c r="R1028">
        <v>3</v>
      </c>
      <c r="S1028">
        <v>40</v>
      </c>
      <c r="T1028">
        <v>20</v>
      </c>
      <c r="V1028" s="111" t="s">
        <v>304</v>
      </c>
    </row>
    <row r="1029" spans="1:22" x14ac:dyDescent="0.3">
      <c r="A1029" s="17">
        <v>3304</v>
      </c>
      <c r="B1029">
        <v>225</v>
      </c>
      <c r="C1029" t="s">
        <v>144</v>
      </c>
      <c r="D1029">
        <v>16</v>
      </c>
      <c r="E1029" t="s">
        <v>50</v>
      </c>
      <c r="F1029">
        <v>6</v>
      </c>
      <c r="G1029" t="s">
        <v>9</v>
      </c>
      <c r="I1029" t="s">
        <v>1109</v>
      </c>
      <c r="J1029">
        <v>1</v>
      </c>
      <c r="K1029" t="s">
        <v>300</v>
      </c>
      <c r="L1029" t="s">
        <v>258</v>
      </c>
      <c r="M1029" t="s">
        <v>1018</v>
      </c>
      <c r="N1029" t="s">
        <v>258</v>
      </c>
      <c r="O1029" t="s">
        <v>1110</v>
      </c>
      <c r="P1029" t="s">
        <v>303</v>
      </c>
      <c r="Q1029" t="s">
        <v>303</v>
      </c>
      <c r="R1029">
        <v>4</v>
      </c>
      <c r="S1029">
        <v>39</v>
      </c>
      <c r="T1029">
        <v>20</v>
      </c>
      <c r="V1029" s="111" t="s">
        <v>304</v>
      </c>
    </row>
    <row r="1030" spans="1:22" x14ac:dyDescent="0.3">
      <c r="A1030" s="17">
        <v>3305</v>
      </c>
      <c r="B1030">
        <v>164</v>
      </c>
      <c r="C1030" t="s">
        <v>103</v>
      </c>
      <c r="D1030">
        <v>16</v>
      </c>
      <c r="E1030" t="s">
        <v>50</v>
      </c>
      <c r="F1030">
        <v>6</v>
      </c>
      <c r="G1030" t="s">
        <v>9</v>
      </c>
      <c r="I1030" t="s">
        <v>1109</v>
      </c>
      <c r="J1030">
        <v>1</v>
      </c>
      <c r="K1030" t="s">
        <v>300</v>
      </c>
      <c r="L1030" t="s">
        <v>258</v>
      </c>
      <c r="M1030" t="s">
        <v>608</v>
      </c>
      <c r="N1030" t="s">
        <v>258</v>
      </c>
      <c r="O1030" t="s">
        <v>1111</v>
      </c>
      <c r="P1030" t="s">
        <v>303</v>
      </c>
      <c r="Q1030" t="s">
        <v>303</v>
      </c>
      <c r="R1030">
        <v>4</v>
      </c>
      <c r="S1030">
        <v>69</v>
      </c>
      <c r="T1030">
        <v>20</v>
      </c>
      <c r="V1030" s="111" t="s">
        <v>304</v>
      </c>
    </row>
    <row r="1031" spans="1:22" x14ac:dyDescent="0.3">
      <c r="A1031" s="17">
        <v>3290</v>
      </c>
      <c r="B1031">
        <v>162</v>
      </c>
      <c r="C1031" t="s">
        <v>147</v>
      </c>
      <c r="D1031">
        <v>42</v>
      </c>
      <c r="E1031" t="s">
        <v>26</v>
      </c>
      <c r="F1031">
        <v>6</v>
      </c>
      <c r="G1031" t="s">
        <v>9</v>
      </c>
      <c r="I1031" t="s">
        <v>1109</v>
      </c>
      <c r="J1031">
        <v>1</v>
      </c>
      <c r="K1031" t="s">
        <v>300</v>
      </c>
      <c r="L1031" t="s">
        <v>258</v>
      </c>
      <c r="M1031" t="s">
        <v>400</v>
      </c>
      <c r="N1031" t="s">
        <v>258</v>
      </c>
      <c r="O1031" t="s">
        <v>1112</v>
      </c>
      <c r="P1031" t="s">
        <v>303</v>
      </c>
      <c r="Q1031" t="s">
        <v>303</v>
      </c>
      <c r="R1031">
        <v>4</v>
      </c>
      <c r="S1031">
        <v>1</v>
      </c>
      <c r="T1031">
        <v>6</v>
      </c>
      <c r="V1031" s="111" t="s">
        <v>304</v>
      </c>
    </row>
    <row r="1032" spans="1:22" x14ac:dyDescent="0.3">
      <c r="A1032" s="17">
        <v>3293</v>
      </c>
      <c r="B1032">
        <v>249</v>
      </c>
      <c r="C1032" t="s">
        <v>100</v>
      </c>
      <c r="D1032">
        <v>3</v>
      </c>
      <c r="E1032" t="s">
        <v>34</v>
      </c>
      <c r="F1032">
        <v>6</v>
      </c>
      <c r="G1032" t="s">
        <v>9</v>
      </c>
      <c r="I1032" t="s">
        <v>1109</v>
      </c>
      <c r="J1032">
        <v>1</v>
      </c>
      <c r="K1032" t="s">
        <v>300</v>
      </c>
      <c r="L1032" t="s">
        <v>258</v>
      </c>
      <c r="M1032" t="s">
        <v>343</v>
      </c>
      <c r="N1032" t="s">
        <v>258</v>
      </c>
      <c r="O1032" t="s">
        <v>1113</v>
      </c>
      <c r="P1032" t="s">
        <v>303</v>
      </c>
      <c r="Q1032" t="s">
        <v>303</v>
      </c>
      <c r="R1032">
        <v>4</v>
      </c>
      <c r="S1032">
        <v>61</v>
      </c>
      <c r="T1032">
        <v>11</v>
      </c>
      <c r="V1032" s="111" t="s">
        <v>304</v>
      </c>
    </row>
    <row r="1033" spans="1:22" x14ac:dyDescent="0.3">
      <c r="A1033" s="17">
        <v>3297</v>
      </c>
      <c r="B1033">
        <v>223</v>
      </c>
      <c r="C1033" t="s">
        <v>107</v>
      </c>
      <c r="D1033">
        <v>2</v>
      </c>
      <c r="E1033" t="s">
        <v>29</v>
      </c>
      <c r="F1033">
        <v>6</v>
      </c>
      <c r="G1033" t="s">
        <v>9</v>
      </c>
      <c r="I1033" t="s">
        <v>1109</v>
      </c>
      <c r="J1033">
        <v>1</v>
      </c>
      <c r="K1033" t="s">
        <v>300</v>
      </c>
      <c r="L1033" t="s">
        <v>258</v>
      </c>
      <c r="M1033" t="s">
        <v>320</v>
      </c>
      <c r="N1033" t="s">
        <v>258</v>
      </c>
      <c r="O1033" t="s">
        <v>1114</v>
      </c>
      <c r="P1033" t="s">
        <v>303</v>
      </c>
      <c r="Q1033" t="s">
        <v>303</v>
      </c>
      <c r="R1033">
        <v>4</v>
      </c>
      <c r="S1033">
        <v>78</v>
      </c>
      <c r="T1033">
        <v>10</v>
      </c>
      <c r="V1033" s="111" t="s">
        <v>304</v>
      </c>
    </row>
    <row r="1034" spans="1:22" x14ac:dyDescent="0.3">
      <c r="A1034" s="17">
        <v>3256</v>
      </c>
      <c r="B1034">
        <v>165</v>
      </c>
      <c r="C1034" t="s">
        <v>926</v>
      </c>
      <c r="D1034">
        <v>45</v>
      </c>
      <c r="E1034" t="s">
        <v>28</v>
      </c>
      <c r="F1034">
        <v>2</v>
      </c>
      <c r="G1034" t="s">
        <v>13</v>
      </c>
      <c r="I1034" t="s">
        <v>1115</v>
      </c>
      <c r="J1034">
        <v>1</v>
      </c>
      <c r="K1034" t="s">
        <v>300</v>
      </c>
      <c r="L1034" t="s">
        <v>258</v>
      </c>
      <c r="M1034" t="s">
        <v>927</v>
      </c>
      <c r="N1034" t="s">
        <v>258</v>
      </c>
      <c r="O1034" t="s">
        <v>1116</v>
      </c>
      <c r="P1034" t="s">
        <v>303</v>
      </c>
      <c r="Q1034" t="s">
        <v>303</v>
      </c>
      <c r="R1034">
        <v>5</v>
      </c>
      <c r="S1034">
        <v>86</v>
      </c>
      <c r="T1034">
        <v>9</v>
      </c>
      <c r="V1034" s="111" t="s">
        <v>304</v>
      </c>
    </row>
    <row r="1035" spans="1:22" x14ac:dyDescent="0.3">
      <c r="A1035" s="17">
        <v>3299</v>
      </c>
      <c r="B1035">
        <v>175</v>
      </c>
      <c r="C1035" t="s">
        <v>116</v>
      </c>
      <c r="D1035">
        <v>18</v>
      </c>
      <c r="E1035" t="s">
        <v>53</v>
      </c>
      <c r="F1035">
        <v>6</v>
      </c>
      <c r="G1035" t="s">
        <v>9</v>
      </c>
      <c r="I1035" t="s">
        <v>1109</v>
      </c>
      <c r="J1035">
        <v>1</v>
      </c>
      <c r="K1035" t="s">
        <v>300</v>
      </c>
      <c r="L1035" t="s">
        <v>258</v>
      </c>
      <c r="M1035" t="s">
        <v>535</v>
      </c>
      <c r="N1035" t="s">
        <v>258</v>
      </c>
      <c r="O1035" t="s">
        <v>1117</v>
      </c>
      <c r="P1035" t="s">
        <v>303</v>
      </c>
      <c r="Q1035" t="s">
        <v>303</v>
      </c>
      <c r="R1035">
        <v>4</v>
      </c>
      <c r="S1035">
        <v>4</v>
      </c>
      <c r="T1035">
        <v>21</v>
      </c>
      <c r="V1035" s="111" t="s">
        <v>304</v>
      </c>
    </row>
    <row r="1036" spans="1:22" x14ac:dyDescent="0.3">
      <c r="A1036" s="17">
        <v>3295</v>
      </c>
      <c r="B1036">
        <v>217</v>
      </c>
      <c r="C1036" t="s">
        <v>132</v>
      </c>
      <c r="D1036">
        <v>2</v>
      </c>
      <c r="E1036" t="s">
        <v>29</v>
      </c>
      <c r="F1036">
        <v>6</v>
      </c>
      <c r="G1036" t="s">
        <v>9</v>
      </c>
      <c r="I1036" t="s">
        <v>1109</v>
      </c>
      <c r="J1036">
        <v>1</v>
      </c>
      <c r="K1036" t="s">
        <v>300</v>
      </c>
      <c r="L1036" t="s">
        <v>258</v>
      </c>
      <c r="M1036" t="s">
        <v>360</v>
      </c>
      <c r="N1036" t="s">
        <v>258</v>
      </c>
      <c r="O1036" t="s">
        <v>1118</v>
      </c>
      <c r="P1036" t="s">
        <v>303</v>
      </c>
      <c r="Q1036" t="s">
        <v>303</v>
      </c>
      <c r="R1036">
        <v>4</v>
      </c>
      <c r="S1036">
        <v>76</v>
      </c>
      <c r="T1036">
        <v>10</v>
      </c>
      <c r="V1036" s="111" t="s">
        <v>304</v>
      </c>
    </row>
    <row r="1037" spans="1:22" x14ac:dyDescent="0.3">
      <c r="A1037" s="17">
        <v>3258</v>
      </c>
      <c r="B1037">
        <v>262</v>
      </c>
      <c r="C1037" t="s">
        <v>255</v>
      </c>
      <c r="D1037">
        <v>13</v>
      </c>
      <c r="E1037" t="s">
        <v>44</v>
      </c>
      <c r="F1037">
        <v>2</v>
      </c>
      <c r="G1037" t="s">
        <v>13</v>
      </c>
      <c r="I1037" t="s">
        <v>1109</v>
      </c>
      <c r="J1037">
        <v>1</v>
      </c>
      <c r="K1037" t="s">
        <v>300</v>
      </c>
      <c r="L1037" t="s">
        <v>258</v>
      </c>
      <c r="M1037" t="s">
        <v>1001</v>
      </c>
      <c r="N1037" t="s">
        <v>258</v>
      </c>
      <c r="O1037" t="s">
        <v>1119</v>
      </c>
      <c r="P1037" t="s">
        <v>303</v>
      </c>
      <c r="Q1037" t="s">
        <v>303</v>
      </c>
      <c r="R1037">
        <v>5</v>
      </c>
      <c r="S1037">
        <v>87</v>
      </c>
      <c r="T1037">
        <v>27</v>
      </c>
      <c r="V1037" s="111" t="s">
        <v>304</v>
      </c>
    </row>
    <row r="1038" spans="1:22" x14ac:dyDescent="0.3">
      <c r="A1038" s="17">
        <v>3110</v>
      </c>
      <c r="B1038">
        <v>225</v>
      </c>
      <c r="C1038" t="s">
        <v>144</v>
      </c>
      <c r="D1038">
        <v>16</v>
      </c>
      <c r="E1038" t="s">
        <v>50</v>
      </c>
      <c r="F1038">
        <v>1</v>
      </c>
      <c r="G1038" t="s">
        <v>239</v>
      </c>
      <c r="I1038" t="s">
        <v>1109</v>
      </c>
      <c r="J1038">
        <v>1</v>
      </c>
      <c r="K1038" t="s">
        <v>300</v>
      </c>
      <c r="L1038" t="s">
        <v>258</v>
      </c>
      <c r="M1038" t="s">
        <v>1018</v>
      </c>
      <c r="N1038" t="s">
        <v>258</v>
      </c>
      <c r="O1038" t="s">
        <v>1120</v>
      </c>
      <c r="P1038" t="s">
        <v>303</v>
      </c>
      <c r="Q1038" t="s">
        <v>303</v>
      </c>
      <c r="S1038">
        <v>39</v>
      </c>
      <c r="T1038">
        <v>20</v>
      </c>
      <c r="V1038" s="111" t="s">
        <v>304</v>
      </c>
    </row>
    <row r="1039" spans="1:22" x14ac:dyDescent="0.3">
      <c r="A1039" s="17">
        <v>2786</v>
      </c>
      <c r="B1039">
        <v>249</v>
      </c>
      <c r="C1039" t="s">
        <v>100</v>
      </c>
      <c r="D1039">
        <v>14</v>
      </c>
      <c r="E1039" t="s">
        <v>43</v>
      </c>
      <c r="F1039">
        <v>2</v>
      </c>
      <c r="G1039" t="s">
        <v>13</v>
      </c>
      <c r="I1039" t="s">
        <v>1115</v>
      </c>
      <c r="J1039">
        <v>1</v>
      </c>
      <c r="K1039" t="s">
        <v>300</v>
      </c>
      <c r="L1039" t="s">
        <v>258</v>
      </c>
      <c r="M1039" t="s">
        <v>311</v>
      </c>
      <c r="N1039" t="s">
        <v>258</v>
      </c>
      <c r="O1039" t="s">
        <v>1121</v>
      </c>
      <c r="P1039" t="s">
        <v>303</v>
      </c>
      <c r="Q1039" t="s">
        <v>303</v>
      </c>
      <c r="R1039">
        <v>5</v>
      </c>
      <c r="S1039">
        <v>61</v>
      </c>
      <c r="T1039">
        <v>64</v>
      </c>
      <c r="V1039" s="111" t="s">
        <v>304</v>
      </c>
    </row>
    <row r="1040" spans="1:22" x14ac:dyDescent="0.3">
      <c r="A1040" s="17">
        <v>3004</v>
      </c>
      <c r="B1040">
        <v>229</v>
      </c>
      <c r="C1040" t="s">
        <v>102</v>
      </c>
      <c r="D1040">
        <v>16</v>
      </c>
      <c r="E1040" t="s">
        <v>50</v>
      </c>
      <c r="F1040">
        <v>5</v>
      </c>
      <c r="G1040" t="s">
        <v>10</v>
      </c>
      <c r="I1040" t="s">
        <v>1122</v>
      </c>
      <c r="J1040">
        <v>1</v>
      </c>
      <c r="K1040" t="s">
        <v>300</v>
      </c>
      <c r="L1040" t="s">
        <v>258</v>
      </c>
      <c r="M1040" t="s">
        <v>326</v>
      </c>
      <c r="N1040" t="s">
        <v>258</v>
      </c>
      <c r="O1040" t="s">
        <v>1123</v>
      </c>
      <c r="P1040" t="s">
        <v>303</v>
      </c>
      <c r="Q1040" t="s">
        <v>303</v>
      </c>
      <c r="R1040">
        <v>3</v>
      </c>
      <c r="S1040">
        <v>134</v>
      </c>
      <c r="T1040">
        <v>20</v>
      </c>
      <c r="V1040" s="111" t="s">
        <v>304</v>
      </c>
    </row>
    <row r="1041" spans="1:22" x14ac:dyDescent="0.3">
      <c r="A1041" s="17">
        <v>3006</v>
      </c>
      <c r="B1041">
        <v>217</v>
      </c>
      <c r="C1041" t="s">
        <v>132</v>
      </c>
      <c r="D1041">
        <v>2</v>
      </c>
      <c r="E1041" t="s">
        <v>29</v>
      </c>
      <c r="F1041">
        <v>7</v>
      </c>
      <c r="G1041" t="s">
        <v>1002</v>
      </c>
      <c r="I1041" t="s">
        <v>1115</v>
      </c>
      <c r="J1041">
        <v>1</v>
      </c>
      <c r="K1041" t="s">
        <v>300</v>
      </c>
      <c r="L1041" t="s">
        <v>258</v>
      </c>
      <c r="M1041" t="s">
        <v>360</v>
      </c>
      <c r="N1041" t="s">
        <v>258</v>
      </c>
      <c r="O1041" t="s">
        <v>1124</v>
      </c>
      <c r="P1041" t="s">
        <v>303</v>
      </c>
      <c r="Q1041" t="s">
        <v>303</v>
      </c>
      <c r="R1041">
        <v>2</v>
      </c>
      <c r="S1041">
        <v>76</v>
      </c>
      <c r="T1041">
        <v>10</v>
      </c>
      <c r="V1041" s="111" t="s">
        <v>304</v>
      </c>
    </row>
    <row r="1042" spans="1:22" x14ac:dyDescent="0.3">
      <c r="A1042" s="17">
        <v>3028</v>
      </c>
      <c r="B1042">
        <v>216</v>
      </c>
      <c r="C1042" t="s">
        <v>126</v>
      </c>
      <c r="D1042">
        <v>2</v>
      </c>
      <c r="E1042" t="s">
        <v>29</v>
      </c>
      <c r="F1042">
        <v>5</v>
      </c>
      <c r="G1042" t="s">
        <v>10</v>
      </c>
      <c r="I1042" t="s">
        <v>1122</v>
      </c>
      <c r="J1042">
        <v>1</v>
      </c>
      <c r="K1042" t="s">
        <v>300</v>
      </c>
      <c r="L1042" t="s">
        <v>258</v>
      </c>
      <c r="M1042" t="s">
        <v>340</v>
      </c>
      <c r="N1042" t="s">
        <v>258</v>
      </c>
      <c r="O1042" t="s">
        <v>1125</v>
      </c>
      <c r="P1042" t="s">
        <v>303</v>
      </c>
      <c r="Q1042" t="s">
        <v>303</v>
      </c>
      <c r="R1042">
        <v>3</v>
      </c>
      <c r="S1042">
        <v>75</v>
      </c>
      <c r="T1042">
        <v>10</v>
      </c>
      <c r="V1042" s="111" t="s">
        <v>304</v>
      </c>
    </row>
    <row r="1043" spans="1:22" x14ac:dyDescent="0.3">
      <c r="A1043" s="17">
        <v>3040</v>
      </c>
      <c r="B1043">
        <v>231</v>
      </c>
      <c r="C1043" t="s">
        <v>305</v>
      </c>
      <c r="D1043">
        <v>44</v>
      </c>
      <c r="E1043" t="s">
        <v>27</v>
      </c>
      <c r="F1043">
        <v>7</v>
      </c>
      <c r="G1043" t="s">
        <v>1002</v>
      </c>
      <c r="I1043" t="s">
        <v>1115</v>
      </c>
      <c r="J1043">
        <v>1</v>
      </c>
      <c r="K1043" t="s">
        <v>300</v>
      </c>
      <c r="L1043" t="s">
        <v>258</v>
      </c>
      <c r="M1043" t="s">
        <v>306</v>
      </c>
      <c r="N1043" t="s">
        <v>258</v>
      </c>
      <c r="O1043" t="s">
        <v>1126</v>
      </c>
      <c r="P1043" t="s">
        <v>303</v>
      </c>
      <c r="Q1043" t="s">
        <v>303</v>
      </c>
      <c r="R1043">
        <v>2</v>
      </c>
      <c r="S1043">
        <v>49</v>
      </c>
      <c r="T1043">
        <v>8</v>
      </c>
      <c r="V1043" s="111" t="s">
        <v>304</v>
      </c>
    </row>
    <row r="1044" spans="1:22" x14ac:dyDescent="0.3">
      <c r="A1044" s="17">
        <v>3061</v>
      </c>
      <c r="B1044">
        <v>224</v>
      </c>
      <c r="C1044" t="s">
        <v>357</v>
      </c>
      <c r="D1044">
        <v>2</v>
      </c>
      <c r="E1044" t="s">
        <v>29</v>
      </c>
      <c r="F1044">
        <v>5</v>
      </c>
      <c r="G1044" t="s">
        <v>10</v>
      </c>
      <c r="I1044" t="s">
        <v>1122</v>
      </c>
      <c r="J1044">
        <v>1</v>
      </c>
      <c r="K1044" t="s">
        <v>300</v>
      </c>
      <c r="L1044" t="s">
        <v>258</v>
      </c>
      <c r="M1044" t="s">
        <v>358</v>
      </c>
      <c r="N1044" t="s">
        <v>258</v>
      </c>
      <c r="O1044" t="s">
        <v>2780</v>
      </c>
      <c r="P1044" t="s">
        <v>303</v>
      </c>
      <c r="Q1044" t="s">
        <v>303</v>
      </c>
      <c r="R1044">
        <v>3</v>
      </c>
      <c r="S1044">
        <v>79</v>
      </c>
      <c r="T1044">
        <v>10</v>
      </c>
      <c r="V1044" s="111" t="s">
        <v>304</v>
      </c>
    </row>
    <row r="1045" spans="1:22" x14ac:dyDescent="0.3">
      <c r="A1045" s="17">
        <v>3081</v>
      </c>
      <c r="B1045">
        <v>192</v>
      </c>
      <c r="C1045" t="s">
        <v>143</v>
      </c>
      <c r="D1045">
        <v>16</v>
      </c>
      <c r="E1045" t="s">
        <v>50</v>
      </c>
      <c r="F1045">
        <v>7</v>
      </c>
      <c r="G1045" t="s">
        <v>1002</v>
      </c>
      <c r="I1045" t="s">
        <v>1115</v>
      </c>
      <c r="J1045">
        <v>1</v>
      </c>
      <c r="K1045" t="s">
        <v>300</v>
      </c>
      <c r="L1045" t="s">
        <v>258</v>
      </c>
      <c r="M1045" t="s">
        <v>612</v>
      </c>
      <c r="N1045" t="s">
        <v>258</v>
      </c>
      <c r="O1045" t="s">
        <v>2781</v>
      </c>
      <c r="P1045" t="s">
        <v>303</v>
      </c>
      <c r="Q1045" t="s">
        <v>303</v>
      </c>
      <c r="R1045">
        <v>2</v>
      </c>
      <c r="S1045">
        <v>57</v>
      </c>
      <c r="T1045">
        <v>20</v>
      </c>
      <c r="V1045" s="111" t="s">
        <v>304</v>
      </c>
    </row>
    <row r="1046" spans="1:22" x14ac:dyDescent="0.3">
      <c r="A1046" s="17">
        <v>3055</v>
      </c>
      <c r="B1046">
        <v>217</v>
      </c>
      <c r="C1046" t="s">
        <v>132</v>
      </c>
      <c r="D1046">
        <v>2</v>
      </c>
      <c r="E1046" t="s">
        <v>29</v>
      </c>
      <c r="F1046">
        <v>5</v>
      </c>
      <c r="G1046" t="s">
        <v>10</v>
      </c>
      <c r="I1046" t="s">
        <v>1122</v>
      </c>
      <c r="J1046">
        <v>1</v>
      </c>
      <c r="K1046" t="s">
        <v>300</v>
      </c>
      <c r="L1046" t="s">
        <v>258</v>
      </c>
      <c r="M1046" t="s">
        <v>360</v>
      </c>
      <c r="N1046" t="s">
        <v>258</v>
      </c>
      <c r="O1046" t="s">
        <v>2782</v>
      </c>
      <c r="P1046" t="s">
        <v>303</v>
      </c>
      <c r="Q1046" t="s">
        <v>303</v>
      </c>
      <c r="R1046">
        <v>3</v>
      </c>
      <c r="S1046">
        <v>76</v>
      </c>
      <c r="T1046">
        <v>10</v>
      </c>
      <c r="V1046" s="111" t="s">
        <v>304</v>
      </c>
    </row>
    <row r="1047" spans="1:22" x14ac:dyDescent="0.3">
      <c r="A1047" s="17">
        <v>3079</v>
      </c>
      <c r="B1047">
        <v>213</v>
      </c>
      <c r="C1047" t="s">
        <v>142</v>
      </c>
      <c r="D1047">
        <v>16</v>
      </c>
      <c r="E1047" t="s">
        <v>50</v>
      </c>
      <c r="F1047">
        <v>5</v>
      </c>
      <c r="G1047" t="s">
        <v>10</v>
      </c>
      <c r="I1047" t="s">
        <v>1115</v>
      </c>
      <c r="J1047">
        <v>1</v>
      </c>
      <c r="K1047" t="s">
        <v>300</v>
      </c>
      <c r="L1047" t="s">
        <v>258</v>
      </c>
      <c r="M1047" t="s">
        <v>301</v>
      </c>
      <c r="N1047" t="s">
        <v>258</v>
      </c>
      <c r="O1047" t="s">
        <v>2783</v>
      </c>
      <c r="P1047" t="s">
        <v>303</v>
      </c>
      <c r="Q1047" t="s">
        <v>303</v>
      </c>
      <c r="R1047">
        <v>3</v>
      </c>
      <c r="S1047">
        <v>37</v>
      </c>
      <c r="T1047">
        <v>20</v>
      </c>
      <c r="V1047" s="111" t="s">
        <v>304</v>
      </c>
    </row>
    <row r="1048" spans="1:22" x14ac:dyDescent="0.3">
      <c r="A1048" s="17">
        <v>3106</v>
      </c>
      <c r="B1048">
        <v>254</v>
      </c>
      <c r="C1048" t="s">
        <v>829</v>
      </c>
      <c r="D1048">
        <v>15</v>
      </c>
      <c r="E1048" t="s">
        <v>49</v>
      </c>
      <c r="F1048">
        <v>5</v>
      </c>
      <c r="G1048" t="s">
        <v>11</v>
      </c>
      <c r="I1048" t="s">
        <v>1127</v>
      </c>
      <c r="J1048">
        <v>1</v>
      </c>
      <c r="K1048" t="s">
        <v>300</v>
      </c>
      <c r="L1048" t="s">
        <v>258</v>
      </c>
      <c r="M1048" t="s">
        <v>830</v>
      </c>
      <c r="N1048" t="s">
        <v>258</v>
      </c>
      <c r="O1048" t="s">
        <v>2784</v>
      </c>
      <c r="P1048" t="s">
        <v>303</v>
      </c>
      <c r="Q1048" t="s">
        <v>303</v>
      </c>
      <c r="R1048">
        <v>6</v>
      </c>
      <c r="S1048">
        <v>67</v>
      </c>
      <c r="T1048">
        <v>19</v>
      </c>
      <c r="V1048" s="111" t="s">
        <v>304</v>
      </c>
    </row>
    <row r="1049" spans="1:22" x14ac:dyDescent="0.3">
      <c r="A1049" s="17">
        <v>3109</v>
      </c>
      <c r="B1049">
        <v>175</v>
      </c>
      <c r="C1049" t="s">
        <v>116</v>
      </c>
      <c r="D1049">
        <v>18</v>
      </c>
      <c r="E1049" t="s">
        <v>53</v>
      </c>
      <c r="F1049">
        <v>7</v>
      </c>
      <c r="G1049" t="s">
        <v>1002</v>
      </c>
      <c r="I1049" t="s">
        <v>1115</v>
      </c>
      <c r="J1049">
        <v>1</v>
      </c>
      <c r="K1049" t="s">
        <v>300</v>
      </c>
      <c r="L1049" t="s">
        <v>258</v>
      </c>
      <c r="M1049" t="s">
        <v>535</v>
      </c>
      <c r="N1049" t="s">
        <v>258</v>
      </c>
      <c r="O1049" t="s">
        <v>2785</v>
      </c>
      <c r="P1049" t="s">
        <v>303</v>
      </c>
      <c r="Q1049" t="s">
        <v>303</v>
      </c>
      <c r="R1049">
        <v>2</v>
      </c>
      <c r="S1049">
        <v>4</v>
      </c>
      <c r="T1049">
        <v>21</v>
      </c>
      <c r="V1049" s="111" t="s">
        <v>304</v>
      </c>
    </row>
    <row r="1050" spans="1:22" x14ac:dyDescent="0.3">
      <c r="A1050" s="17">
        <v>3038</v>
      </c>
      <c r="B1050">
        <v>216</v>
      </c>
      <c r="C1050" t="s">
        <v>126</v>
      </c>
      <c r="D1050">
        <v>2</v>
      </c>
      <c r="E1050" t="s">
        <v>29</v>
      </c>
      <c r="F1050">
        <v>7</v>
      </c>
      <c r="G1050" t="s">
        <v>1002</v>
      </c>
      <c r="I1050" t="s">
        <v>1122</v>
      </c>
      <c r="J1050">
        <v>1</v>
      </c>
      <c r="K1050" t="s">
        <v>300</v>
      </c>
      <c r="L1050" t="s">
        <v>258</v>
      </c>
      <c r="M1050" t="s">
        <v>340</v>
      </c>
      <c r="N1050" t="s">
        <v>258</v>
      </c>
      <c r="O1050" t="s">
        <v>2786</v>
      </c>
      <c r="P1050" t="s">
        <v>303</v>
      </c>
      <c r="Q1050" t="s">
        <v>303</v>
      </c>
      <c r="R1050">
        <v>2</v>
      </c>
      <c r="S1050">
        <v>75</v>
      </c>
      <c r="T1050">
        <v>10</v>
      </c>
      <c r="V1050" s="111" t="s">
        <v>304</v>
      </c>
    </row>
    <row r="1051" spans="1:22" x14ac:dyDescent="0.3">
      <c r="A1051" s="17">
        <v>2248</v>
      </c>
      <c r="B1051">
        <v>223</v>
      </c>
      <c r="C1051" t="s">
        <v>107</v>
      </c>
      <c r="D1051">
        <v>2</v>
      </c>
      <c r="E1051" t="s">
        <v>29</v>
      </c>
      <c r="F1051">
        <v>5</v>
      </c>
      <c r="G1051" t="s">
        <v>9</v>
      </c>
      <c r="I1051" t="s">
        <v>1128</v>
      </c>
      <c r="J1051">
        <v>1</v>
      </c>
      <c r="K1051" t="s">
        <v>300</v>
      </c>
      <c r="L1051" t="s">
        <v>258</v>
      </c>
      <c r="M1051" t="s">
        <v>320</v>
      </c>
      <c r="N1051" t="s">
        <v>258</v>
      </c>
      <c r="O1051" t="s">
        <v>2787</v>
      </c>
      <c r="P1051" t="s">
        <v>303</v>
      </c>
      <c r="Q1051" t="s">
        <v>303</v>
      </c>
      <c r="R1051">
        <v>4</v>
      </c>
      <c r="S1051">
        <v>78</v>
      </c>
      <c r="T1051">
        <v>10</v>
      </c>
      <c r="V1051" s="111" t="s">
        <v>304</v>
      </c>
    </row>
    <row r="1052" spans="1:22" x14ac:dyDescent="0.3">
      <c r="A1052" s="17">
        <v>2302</v>
      </c>
      <c r="B1052">
        <v>223</v>
      </c>
      <c r="C1052" t="s">
        <v>107</v>
      </c>
      <c r="D1052">
        <v>2</v>
      </c>
      <c r="E1052" t="s">
        <v>29</v>
      </c>
      <c r="F1052">
        <v>5</v>
      </c>
      <c r="G1052" t="s">
        <v>9</v>
      </c>
      <c r="I1052" t="s">
        <v>1128</v>
      </c>
      <c r="J1052">
        <v>1</v>
      </c>
      <c r="K1052" t="s">
        <v>300</v>
      </c>
      <c r="L1052" t="s">
        <v>258</v>
      </c>
      <c r="M1052" t="s">
        <v>320</v>
      </c>
      <c r="N1052" t="s">
        <v>258</v>
      </c>
      <c r="O1052" t="s">
        <v>2788</v>
      </c>
      <c r="P1052" t="s">
        <v>303</v>
      </c>
      <c r="Q1052" t="s">
        <v>303</v>
      </c>
      <c r="R1052">
        <v>4</v>
      </c>
      <c r="S1052">
        <v>78</v>
      </c>
      <c r="T1052">
        <v>10</v>
      </c>
      <c r="V1052" s="111" t="s">
        <v>304</v>
      </c>
    </row>
    <row r="1053" spans="1:22" x14ac:dyDescent="0.3">
      <c r="A1053" s="17">
        <v>2320</v>
      </c>
      <c r="B1053">
        <v>224</v>
      </c>
      <c r="C1053" t="s">
        <v>357</v>
      </c>
      <c r="D1053">
        <v>2</v>
      </c>
      <c r="E1053" t="s">
        <v>29</v>
      </c>
      <c r="F1053">
        <v>5</v>
      </c>
      <c r="G1053" t="s">
        <v>9</v>
      </c>
      <c r="I1053" t="s">
        <v>1128</v>
      </c>
      <c r="J1053">
        <v>1</v>
      </c>
      <c r="K1053" t="s">
        <v>300</v>
      </c>
      <c r="L1053" t="s">
        <v>258</v>
      </c>
      <c r="M1053" t="s">
        <v>358</v>
      </c>
      <c r="N1053" t="s">
        <v>258</v>
      </c>
      <c r="O1053" t="s">
        <v>2789</v>
      </c>
      <c r="P1053" t="s">
        <v>303</v>
      </c>
      <c r="Q1053" t="s">
        <v>303</v>
      </c>
      <c r="R1053">
        <v>4</v>
      </c>
      <c r="S1053">
        <v>79</v>
      </c>
      <c r="T1053">
        <v>10</v>
      </c>
      <c r="V1053" s="111" t="s">
        <v>304</v>
      </c>
    </row>
    <row r="1054" spans="1:22" x14ac:dyDescent="0.3">
      <c r="A1054" s="17">
        <v>2290</v>
      </c>
      <c r="B1054">
        <v>217</v>
      </c>
      <c r="C1054" t="s">
        <v>132</v>
      </c>
      <c r="D1054">
        <v>2</v>
      </c>
      <c r="E1054" t="s">
        <v>29</v>
      </c>
      <c r="F1054">
        <v>5</v>
      </c>
      <c r="G1054" t="s">
        <v>9</v>
      </c>
      <c r="I1054" t="s">
        <v>1128</v>
      </c>
      <c r="J1054">
        <v>1</v>
      </c>
      <c r="K1054" t="s">
        <v>300</v>
      </c>
      <c r="L1054" t="s">
        <v>258</v>
      </c>
      <c r="M1054" t="s">
        <v>360</v>
      </c>
      <c r="N1054" t="s">
        <v>258</v>
      </c>
      <c r="O1054" t="s">
        <v>2790</v>
      </c>
      <c r="P1054" t="s">
        <v>303</v>
      </c>
      <c r="Q1054" t="s">
        <v>303</v>
      </c>
      <c r="R1054">
        <v>4</v>
      </c>
      <c r="S1054">
        <v>76</v>
      </c>
      <c r="T1054">
        <v>10</v>
      </c>
      <c r="V1054" s="111" t="s">
        <v>304</v>
      </c>
    </row>
    <row r="1055" spans="1:22" x14ac:dyDescent="0.3">
      <c r="A1055" s="17">
        <v>2354</v>
      </c>
      <c r="B1055">
        <v>223</v>
      </c>
      <c r="C1055" t="s">
        <v>107</v>
      </c>
      <c r="D1055">
        <v>2</v>
      </c>
      <c r="E1055" t="s">
        <v>29</v>
      </c>
      <c r="F1055">
        <v>5</v>
      </c>
      <c r="G1055" t="s">
        <v>9</v>
      </c>
      <c r="I1055" t="s">
        <v>1128</v>
      </c>
      <c r="J1055">
        <v>1</v>
      </c>
      <c r="K1055" t="s">
        <v>300</v>
      </c>
      <c r="L1055" t="s">
        <v>258</v>
      </c>
      <c r="M1055" t="s">
        <v>320</v>
      </c>
      <c r="N1055" t="s">
        <v>258</v>
      </c>
      <c r="O1055" t="s">
        <v>2791</v>
      </c>
      <c r="P1055" t="s">
        <v>303</v>
      </c>
      <c r="Q1055" t="s">
        <v>303</v>
      </c>
      <c r="R1055">
        <v>4</v>
      </c>
      <c r="S1055">
        <v>78</v>
      </c>
      <c r="T1055">
        <v>10</v>
      </c>
      <c r="V1055" s="111" t="s">
        <v>304</v>
      </c>
    </row>
    <row r="1056" spans="1:22" x14ac:dyDescent="0.3">
      <c r="A1056" s="17">
        <v>2252</v>
      </c>
      <c r="B1056">
        <v>224</v>
      </c>
      <c r="C1056" t="s">
        <v>357</v>
      </c>
      <c r="D1056">
        <v>2</v>
      </c>
      <c r="E1056" t="s">
        <v>29</v>
      </c>
      <c r="F1056">
        <v>5</v>
      </c>
      <c r="G1056" t="s">
        <v>9</v>
      </c>
      <c r="I1056" t="s">
        <v>1128</v>
      </c>
      <c r="J1056">
        <v>1</v>
      </c>
      <c r="K1056" t="s">
        <v>300</v>
      </c>
      <c r="L1056" t="s">
        <v>258</v>
      </c>
      <c r="M1056" t="s">
        <v>358</v>
      </c>
      <c r="N1056" t="s">
        <v>258</v>
      </c>
      <c r="O1056" t="s">
        <v>2792</v>
      </c>
      <c r="P1056" t="s">
        <v>303</v>
      </c>
      <c r="Q1056" t="s">
        <v>303</v>
      </c>
      <c r="R1056">
        <v>4</v>
      </c>
      <c r="S1056">
        <v>79</v>
      </c>
      <c r="T1056">
        <v>10</v>
      </c>
      <c r="V1056" s="111" t="s">
        <v>304</v>
      </c>
    </row>
    <row r="1057" spans="1:22" x14ac:dyDescent="0.3">
      <c r="A1057" s="17">
        <v>2372</v>
      </c>
      <c r="B1057">
        <v>224</v>
      </c>
      <c r="C1057" t="s">
        <v>357</v>
      </c>
      <c r="D1057">
        <v>2</v>
      </c>
      <c r="E1057" t="s">
        <v>29</v>
      </c>
      <c r="F1057">
        <v>5</v>
      </c>
      <c r="G1057" t="s">
        <v>9</v>
      </c>
      <c r="I1057" t="s">
        <v>1128</v>
      </c>
      <c r="J1057">
        <v>1</v>
      </c>
      <c r="K1057" t="s">
        <v>300</v>
      </c>
      <c r="L1057" t="s">
        <v>258</v>
      </c>
      <c r="M1057" t="s">
        <v>358</v>
      </c>
      <c r="N1057" t="s">
        <v>258</v>
      </c>
      <c r="O1057" t="s">
        <v>2793</v>
      </c>
      <c r="P1057" t="s">
        <v>303</v>
      </c>
      <c r="Q1057" t="s">
        <v>303</v>
      </c>
      <c r="R1057">
        <v>4</v>
      </c>
      <c r="S1057">
        <v>79</v>
      </c>
      <c r="T1057">
        <v>10</v>
      </c>
      <c r="V1057" s="111" t="s">
        <v>304</v>
      </c>
    </row>
    <row r="1058" spans="1:22" x14ac:dyDescent="0.3">
      <c r="A1058" s="17">
        <v>2386</v>
      </c>
      <c r="B1058">
        <v>224</v>
      </c>
      <c r="C1058" t="s">
        <v>357</v>
      </c>
      <c r="D1058">
        <v>2</v>
      </c>
      <c r="E1058" t="s">
        <v>29</v>
      </c>
      <c r="F1058">
        <v>5</v>
      </c>
      <c r="G1058" t="s">
        <v>9</v>
      </c>
      <c r="I1058" t="s">
        <v>1128</v>
      </c>
      <c r="J1058">
        <v>1</v>
      </c>
      <c r="K1058" t="s">
        <v>300</v>
      </c>
      <c r="L1058" t="s">
        <v>258</v>
      </c>
      <c r="M1058" t="s">
        <v>358</v>
      </c>
      <c r="N1058" t="s">
        <v>258</v>
      </c>
      <c r="O1058" t="s">
        <v>2794</v>
      </c>
      <c r="P1058" t="s">
        <v>303</v>
      </c>
      <c r="Q1058" t="s">
        <v>303</v>
      </c>
      <c r="R1058">
        <v>4</v>
      </c>
      <c r="S1058">
        <v>79</v>
      </c>
      <c r="T1058">
        <v>10</v>
      </c>
      <c r="V1058" s="111" t="s">
        <v>304</v>
      </c>
    </row>
    <row r="1059" spans="1:22" x14ac:dyDescent="0.3">
      <c r="A1059" s="17">
        <v>2347</v>
      </c>
      <c r="B1059">
        <v>216</v>
      </c>
      <c r="C1059" t="s">
        <v>126</v>
      </c>
      <c r="D1059">
        <v>2</v>
      </c>
      <c r="E1059" t="s">
        <v>29</v>
      </c>
      <c r="F1059">
        <v>5</v>
      </c>
      <c r="G1059" t="s">
        <v>9</v>
      </c>
      <c r="I1059" t="s">
        <v>1128</v>
      </c>
      <c r="J1059">
        <v>1</v>
      </c>
      <c r="K1059" t="s">
        <v>300</v>
      </c>
      <c r="L1059" t="s">
        <v>258</v>
      </c>
      <c r="M1059" t="s">
        <v>340</v>
      </c>
      <c r="N1059" t="s">
        <v>258</v>
      </c>
      <c r="O1059" t="s">
        <v>2795</v>
      </c>
      <c r="P1059" t="s">
        <v>303</v>
      </c>
      <c r="Q1059" t="s">
        <v>303</v>
      </c>
      <c r="R1059">
        <v>4</v>
      </c>
      <c r="S1059">
        <v>75</v>
      </c>
      <c r="T1059">
        <v>10</v>
      </c>
      <c r="V1059" s="111" t="s">
        <v>304</v>
      </c>
    </row>
    <row r="1060" spans="1:22" x14ac:dyDescent="0.3">
      <c r="A1060" s="17">
        <v>2445</v>
      </c>
      <c r="B1060">
        <v>223</v>
      </c>
      <c r="C1060" t="s">
        <v>107</v>
      </c>
      <c r="D1060">
        <v>2</v>
      </c>
      <c r="E1060" t="s">
        <v>29</v>
      </c>
      <c r="F1060">
        <v>5</v>
      </c>
      <c r="G1060" t="s">
        <v>9</v>
      </c>
      <c r="I1060" t="s">
        <v>1128</v>
      </c>
      <c r="J1060">
        <v>1</v>
      </c>
      <c r="K1060" t="s">
        <v>300</v>
      </c>
      <c r="L1060" t="s">
        <v>258</v>
      </c>
      <c r="M1060" t="s">
        <v>320</v>
      </c>
      <c r="N1060" t="s">
        <v>258</v>
      </c>
      <c r="O1060" t="s">
        <v>2796</v>
      </c>
      <c r="P1060" t="s">
        <v>303</v>
      </c>
      <c r="Q1060" t="s">
        <v>303</v>
      </c>
      <c r="R1060">
        <v>4</v>
      </c>
      <c r="S1060">
        <v>78</v>
      </c>
      <c r="T1060">
        <v>10</v>
      </c>
      <c r="V1060" s="111" t="s">
        <v>304</v>
      </c>
    </row>
    <row r="1061" spans="1:22" x14ac:dyDescent="0.3">
      <c r="A1061" s="17">
        <v>3150</v>
      </c>
      <c r="B1061">
        <v>259</v>
      </c>
      <c r="C1061" t="s">
        <v>124</v>
      </c>
      <c r="D1061">
        <v>45</v>
      </c>
      <c r="E1061" t="s">
        <v>28</v>
      </c>
      <c r="F1061">
        <v>5</v>
      </c>
      <c r="G1061" t="s">
        <v>10</v>
      </c>
      <c r="I1061" t="s">
        <v>1109</v>
      </c>
      <c r="J1061">
        <v>1</v>
      </c>
      <c r="K1061" t="s">
        <v>300</v>
      </c>
      <c r="L1061" t="s">
        <v>258</v>
      </c>
      <c r="M1061" t="s">
        <v>430</v>
      </c>
      <c r="N1061" t="s">
        <v>258</v>
      </c>
      <c r="O1061" t="s">
        <v>2797</v>
      </c>
      <c r="P1061" t="s">
        <v>303</v>
      </c>
      <c r="Q1061" t="s">
        <v>303</v>
      </c>
      <c r="R1061">
        <v>3</v>
      </c>
      <c r="S1061">
        <v>70</v>
      </c>
      <c r="T1061">
        <v>9</v>
      </c>
      <c r="V1061" s="111" t="s">
        <v>304</v>
      </c>
    </row>
    <row r="1062" spans="1:22" x14ac:dyDescent="0.3">
      <c r="A1062" s="17">
        <v>3165</v>
      </c>
      <c r="B1062">
        <v>177</v>
      </c>
      <c r="C1062" t="s">
        <v>618</v>
      </c>
      <c r="D1062">
        <v>39</v>
      </c>
      <c r="E1062" t="s">
        <v>52</v>
      </c>
      <c r="F1062">
        <v>7</v>
      </c>
      <c r="G1062" t="s">
        <v>1002</v>
      </c>
      <c r="I1062" t="s">
        <v>1122</v>
      </c>
      <c r="J1062">
        <v>1</v>
      </c>
      <c r="K1062" t="s">
        <v>300</v>
      </c>
      <c r="L1062" t="s">
        <v>258</v>
      </c>
      <c r="M1062" t="s">
        <v>619</v>
      </c>
      <c r="N1062" t="s">
        <v>258</v>
      </c>
      <c r="O1062" t="s">
        <v>2798</v>
      </c>
      <c r="P1062" t="s">
        <v>303</v>
      </c>
      <c r="Q1062" t="s">
        <v>303</v>
      </c>
      <c r="R1062">
        <v>2</v>
      </c>
      <c r="S1062">
        <v>145</v>
      </c>
      <c r="T1062">
        <v>43</v>
      </c>
      <c r="V1062" s="111" t="s">
        <v>304</v>
      </c>
    </row>
    <row r="1063" spans="1:22" x14ac:dyDescent="0.3">
      <c r="A1063" s="17">
        <v>3196</v>
      </c>
      <c r="B1063">
        <v>262</v>
      </c>
      <c r="C1063" t="s">
        <v>255</v>
      </c>
      <c r="D1063">
        <v>13</v>
      </c>
      <c r="E1063" t="s">
        <v>44</v>
      </c>
      <c r="F1063">
        <v>2</v>
      </c>
      <c r="G1063" t="s">
        <v>13</v>
      </c>
      <c r="I1063" t="s">
        <v>1109</v>
      </c>
      <c r="J1063">
        <v>1</v>
      </c>
      <c r="K1063" t="s">
        <v>300</v>
      </c>
      <c r="L1063" t="s">
        <v>258</v>
      </c>
      <c r="M1063" t="s">
        <v>1001</v>
      </c>
      <c r="N1063" t="s">
        <v>258</v>
      </c>
      <c r="O1063" t="s">
        <v>2799</v>
      </c>
      <c r="P1063" t="s">
        <v>303</v>
      </c>
      <c r="Q1063" t="s">
        <v>303</v>
      </c>
      <c r="R1063">
        <v>5</v>
      </c>
      <c r="S1063">
        <v>87</v>
      </c>
      <c r="T1063">
        <v>27</v>
      </c>
      <c r="V1063" s="111" t="s">
        <v>304</v>
      </c>
    </row>
    <row r="1064" spans="1:22" x14ac:dyDescent="0.3">
      <c r="A1064" s="17">
        <v>3200</v>
      </c>
      <c r="B1064">
        <v>262</v>
      </c>
      <c r="C1064" t="s">
        <v>255</v>
      </c>
      <c r="D1064">
        <v>13</v>
      </c>
      <c r="E1064" t="s">
        <v>44</v>
      </c>
      <c r="F1064">
        <v>5</v>
      </c>
      <c r="G1064" t="s">
        <v>10</v>
      </c>
      <c r="I1064" t="s">
        <v>1122</v>
      </c>
      <c r="J1064">
        <v>1</v>
      </c>
      <c r="K1064" t="s">
        <v>300</v>
      </c>
      <c r="L1064" t="s">
        <v>258</v>
      </c>
      <c r="M1064" t="s">
        <v>1001</v>
      </c>
      <c r="N1064" t="s">
        <v>258</v>
      </c>
      <c r="O1064" t="s">
        <v>2800</v>
      </c>
      <c r="P1064" t="s">
        <v>303</v>
      </c>
      <c r="Q1064" t="s">
        <v>303</v>
      </c>
      <c r="R1064">
        <v>3</v>
      </c>
      <c r="S1064">
        <v>87</v>
      </c>
      <c r="T1064">
        <v>27</v>
      </c>
      <c r="V1064" s="111" t="s">
        <v>304</v>
      </c>
    </row>
    <row r="1065" spans="1:22" x14ac:dyDescent="0.3">
      <c r="A1065" s="17">
        <v>3199</v>
      </c>
      <c r="B1065">
        <v>229</v>
      </c>
      <c r="C1065" t="s">
        <v>102</v>
      </c>
      <c r="D1065">
        <v>16</v>
      </c>
      <c r="E1065" t="s">
        <v>50</v>
      </c>
      <c r="F1065">
        <v>5</v>
      </c>
      <c r="G1065" t="s">
        <v>10</v>
      </c>
      <c r="I1065" t="s">
        <v>1109</v>
      </c>
      <c r="J1065">
        <v>1</v>
      </c>
      <c r="K1065" t="s">
        <v>300</v>
      </c>
      <c r="L1065" t="s">
        <v>258</v>
      </c>
      <c r="M1065" t="s">
        <v>326</v>
      </c>
      <c r="N1065" t="s">
        <v>258</v>
      </c>
      <c r="O1065" t="s">
        <v>2801</v>
      </c>
      <c r="P1065" t="s">
        <v>303</v>
      </c>
      <c r="Q1065" t="s">
        <v>303</v>
      </c>
      <c r="R1065">
        <v>3</v>
      </c>
      <c r="S1065">
        <v>40</v>
      </c>
      <c r="T1065">
        <v>20</v>
      </c>
      <c r="V1065" s="111" t="s">
        <v>304</v>
      </c>
    </row>
    <row r="1066" spans="1:22" x14ac:dyDescent="0.3">
      <c r="A1066" s="17">
        <v>3191</v>
      </c>
      <c r="B1066">
        <v>207</v>
      </c>
      <c r="C1066" t="s">
        <v>183</v>
      </c>
      <c r="D1066">
        <v>5</v>
      </c>
      <c r="E1066" t="s">
        <v>35</v>
      </c>
      <c r="F1066">
        <v>4</v>
      </c>
      <c r="G1066" t="s">
        <v>11</v>
      </c>
      <c r="I1066" t="s">
        <v>1122</v>
      </c>
      <c r="J1066">
        <v>1</v>
      </c>
      <c r="K1066" t="s">
        <v>300</v>
      </c>
      <c r="L1066" t="s">
        <v>258</v>
      </c>
      <c r="M1066" t="s">
        <v>491</v>
      </c>
      <c r="N1066" t="s">
        <v>258</v>
      </c>
      <c r="O1066" t="s">
        <v>2802</v>
      </c>
      <c r="P1066" t="s">
        <v>303</v>
      </c>
      <c r="Q1066" t="s">
        <v>303</v>
      </c>
      <c r="R1066">
        <v>6</v>
      </c>
      <c r="S1066">
        <v>32</v>
      </c>
      <c r="T1066">
        <v>13</v>
      </c>
      <c r="V1066" s="111" t="s">
        <v>304</v>
      </c>
    </row>
    <row r="1067" spans="1:22" x14ac:dyDescent="0.3">
      <c r="A1067" s="17">
        <v>3300</v>
      </c>
      <c r="B1067">
        <v>173</v>
      </c>
      <c r="C1067" t="s">
        <v>115</v>
      </c>
      <c r="D1067">
        <v>16</v>
      </c>
      <c r="E1067" t="s">
        <v>50</v>
      </c>
      <c r="F1067">
        <v>6</v>
      </c>
      <c r="G1067" t="s">
        <v>9</v>
      </c>
      <c r="I1067" t="s">
        <v>1109</v>
      </c>
      <c r="J1067">
        <v>1</v>
      </c>
      <c r="K1067" t="s">
        <v>300</v>
      </c>
      <c r="L1067" t="s">
        <v>258</v>
      </c>
      <c r="M1067" t="s">
        <v>322</v>
      </c>
      <c r="N1067" t="s">
        <v>258</v>
      </c>
      <c r="O1067" t="s">
        <v>2803</v>
      </c>
      <c r="P1067" t="s">
        <v>303</v>
      </c>
      <c r="Q1067" t="s">
        <v>303</v>
      </c>
      <c r="R1067">
        <v>4</v>
      </c>
      <c r="S1067">
        <v>7</v>
      </c>
      <c r="T1067">
        <v>20</v>
      </c>
      <c r="V1067" s="111" t="s">
        <v>304</v>
      </c>
    </row>
    <row r="1068" spans="1:22" x14ac:dyDescent="0.3">
      <c r="A1068" s="17">
        <v>3301</v>
      </c>
      <c r="B1068">
        <v>213</v>
      </c>
      <c r="C1068" t="s">
        <v>142</v>
      </c>
      <c r="D1068">
        <v>16</v>
      </c>
      <c r="E1068" t="s">
        <v>50</v>
      </c>
      <c r="F1068">
        <v>6</v>
      </c>
      <c r="G1068" t="s">
        <v>9</v>
      </c>
      <c r="I1068" t="s">
        <v>1109</v>
      </c>
      <c r="J1068">
        <v>1</v>
      </c>
      <c r="K1068" t="s">
        <v>300</v>
      </c>
      <c r="L1068" t="s">
        <v>258</v>
      </c>
      <c r="M1068" t="s">
        <v>301</v>
      </c>
      <c r="N1068" t="s">
        <v>258</v>
      </c>
      <c r="O1068" t="s">
        <v>2804</v>
      </c>
      <c r="P1068" t="s">
        <v>303</v>
      </c>
      <c r="Q1068" t="s">
        <v>303</v>
      </c>
      <c r="R1068">
        <v>4</v>
      </c>
      <c r="S1068">
        <v>37</v>
      </c>
      <c r="T1068">
        <v>20</v>
      </c>
      <c r="V1068" s="111" t="s">
        <v>304</v>
      </c>
    </row>
    <row r="1069" spans="1:22" x14ac:dyDescent="0.3">
      <c r="A1069" s="17">
        <v>3302</v>
      </c>
      <c r="B1069">
        <v>229</v>
      </c>
      <c r="C1069" t="s">
        <v>102</v>
      </c>
      <c r="D1069">
        <v>16</v>
      </c>
      <c r="E1069" t="s">
        <v>50</v>
      </c>
      <c r="F1069">
        <v>6</v>
      </c>
      <c r="G1069" t="s">
        <v>9</v>
      </c>
      <c r="I1069" t="s">
        <v>1109</v>
      </c>
      <c r="J1069">
        <v>1</v>
      </c>
      <c r="K1069" t="s">
        <v>300</v>
      </c>
      <c r="L1069" t="s">
        <v>258</v>
      </c>
      <c r="M1069" t="s">
        <v>326</v>
      </c>
      <c r="N1069" t="s">
        <v>258</v>
      </c>
      <c r="O1069" t="s">
        <v>2805</v>
      </c>
      <c r="P1069" t="s">
        <v>303</v>
      </c>
      <c r="Q1069" t="s">
        <v>303</v>
      </c>
      <c r="R1069">
        <v>4</v>
      </c>
      <c r="S1069">
        <v>40</v>
      </c>
      <c r="T1069">
        <v>20</v>
      </c>
      <c r="V1069" s="111" t="s">
        <v>304</v>
      </c>
    </row>
    <row r="1070" spans="1:22" x14ac:dyDescent="0.3">
      <c r="A1070" s="17">
        <v>3303</v>
      </c>
      <c r="B1070">
        <v>192</v>
      </c>
      <c r="C1070" t="s">
        <v>143</v>
      </c>
      <c r="D1070">
        <v>16</v>
      </c>
      <c r="E1070" t="s">
        <v>50</v>
      </c>
      <c r="F1070">
        <v>6</v>
      </c>
      <c r="G1070" t="s">
        <v>9</v>
      </c>
      <c r="I1070" t="s">
        <v>1109</v>
      </c>
      <c r="J1070">
        <v>1</v>
      </c>
      <c r="K1070" t="s">
        <v>300</v>
      </c>
      <c r="L1070" t="s">
        <v>258</v>
      </c>
      <c r="M1070" t="s">
        <v>612</v>
      </c>
      <c r="N1070" t="s">
        <v>258</v>
      </c>
      <c r="O1070" t="s">
        <v>2806</v>
      </c>
      <c r="P1070" t="s">
        <v>303</v>
      </c>
      <c r="Q1070" t="s">
        <v>303</v>
      </c>
      <c r="R1070">
        <v>4</v>
      </c>
      <c r="S1070">
        <v>19</v>
      </c>
      <c r="T1070">
        <v>20</v>
      </c>
      <c r="V1070" s="111" t="s">
        <v>304</v>
      </c>
    </row>
    <row r="1071" spans="1:22" x14ac:dyDescent="0.3">
      <c r="A1071" s="17">
        <v>3201</v>
      </c>
      <c r="B1071">
        <v>248</v>
      </c>
      <c r="C1071" t="s">
        <v>104</v>
      </c>
      <c r="D1071">
        <v>14</v>
      </c>
      <c r="E1071" t="s">
        <v>43</v>
      </c>
      <c r="F1071">
        <v>2</v>
      </c>
      <c r="G1071" t="s">
        <v>13</v>
      </c>
      <c r="I1071" t="s">
        <v>1109</v>
      </c>
      <c r="J1071">
        <v>1</v>
      </c>
      <c r="K1071" t="s">
        <v>300</v>
      </c>
      <c r="L1071" t="s">
        <v>258</v>
      </c>
      <c r="M1071" t="s">
        <v>377</v>
      </c>
      <c r="N1071" t="s">
        <v>258</v>
      </c>
      <c r="O1071" t="s">
        <v>2807</v>
      </c>
      <c r="P1071" t="s">
        <v>303</v>
      </c>
      <c r="Q1071" t="s">
        <v>303</v>
      </c>
      <c r="R1071">
        <v>5</v>
      </c>
      <c r="S1071">
        <v>184</v>
      </c>
      <c r="T1071">
        <v>64</v>
      </c>
      <c r="V1071" s="111" t="s">
        <v>304</v>
      </c>
    </row>
    <row r="1072" spans="1:22" x14ac:dyDescent="0.3">
      <c r="A1072" s="17">
        <v>3210</v>
      </c>
      <c r="B1072">
        <v>229</v>
      </c>
      <c r="C1072" t="s">
        <v>102</v>
      </c>
      <c r="D1072">
        <v>21</v>
      </c>
      <c r="E1072" t="s">
        <v>33</v>
      </c>
      <c r="F1072">
        <v>2</v>
      </c>
      <c r="G1072" t="s">
        <v>13</v>
      </c>
      <c r="I1072" t="s">
        <v>1115</v>
      </c>
      <c r="J1072">
        <v>1</v>
      </c>
      <c r="K1072" t="s">
        <v>300</v>
      </c>
      <c r="L1072" t="s">
        <v>258</v>
      </c>
      <c r="M1072" t="s">
        <v>1129</v>
      </c>
      <c r="N1072" t="s">
        <v>258</v>
      </c>
      <c r="O1072" t="s">
        <v>2808</v>
      </c>
      <c r="P1072" t="s">
        <v>303</v>
      </c>
      <c r="Q1072" t="s">
        <v>303</v>
      </c>
      <c r="R1072">
        <v>5</v>
      </c>
      <c r="S1072">
        <v>134</v>
      </c>
      <c r="T1072">
        <v>25</v>
      </c>
      <c r="V1072" s="111" t="s">
        <v>304</v>
      </c>
    </row>
    <row r="1073" spans="1:22" x14ac:dyDescent="0.3">
      <c r="A1073" s="17">
        <v>3243</v>
      </c>
      <c r="B1073">
        <v>231</v>
      </c>
      <c r="C1073" t="s">
        <v>305</v>
      </c>
      <c r="D1073">
        <v>37</v>
      </c>
      <c r="E1073" t="s">
        <v>25</v>
      </c>
      <c r="F1073">
        <v>2</v>
      </c>
      <c r="G1073" t="s">
        <v>13</v>
      </c>
      <c r="I1073" t="s">
        <v>1115</v>
      </c>
      <c r="J1073">
        <v>1</v>
      </c>
      <c r="K1073" t="s">
        <v>300</v>
      </c>
      <c r="L1073" t="s">
        <v>258</v>
      </c>
      <c r="M1073" t="s">
        <v>877</v>
      </c>
      <c r="N1073" t="s">
        <v>258</v>
      </c>
      <c r="O1073" t="s">
        <v>2809</v>
      </c>
      <c r="P1073" t="s">
        <v>303</v>
      </c>
      <c r="Q1073" t="s">
        <v>303</v>
      </c>
      <c r="R1073">
        <v>5</v>
      </c>
      <c r="S1073">
        <v>49</v>
      </c>
      <c r="T1073">
        <v>4</v>
      </c>
      <c r="V1073" s="111" t="s">
        <v>304</v>
      </c>
    </row>
    <row r="1074" spans="1:22" x14ac:dyDescent="0.3">
      <c r="A1074" s="17">
        <v>3264</v>
      </c>
      <c r="B1074">
        <v>161</v>
      </c>
      <c r="C1074" t="s">
        <v>134</v>
      </c>
      <c r="D1074">
        <v>42</v>
      </c>
      <c r="E1074" t="s">
        <v>26</v>
      </c>
      <c r="F1074">
        <v>5</v>
      </c>
      <c r="G1074" t="s">
        <v>10</v>
      </c>
      <c r="I1074" t="s">
        <v>1109</v>
      </c>
      <c r="J1074">
        <v>1</v>
      </c>
      <c r="K1074" t="s">
        <v>300</v>
      </c>
      <c r="L1074" t="s">
        <v>258</v>
      </c>
      <c r="M1074" t="s">
        <v>573</v>
      </c>
      <c r="N1074" t="s">
        <v>258</v>
      </c>
      <c r="O1074" t="s">
        <v>2810</v>
      </c>
      <c r="P1074" t="s">
        <v>303</v>
      </c>
      <c r="Q1074" t="s">
        <v>303</v>
      </c>
      <c r="R1074">
        <v>3</v>
      </c>
      <c r="S1074">
        <v>92</v>
      </c>
      <c r="T1074">
        <v>6</v>
      </c>
      <c r="V1074" s="111" t="s">
        <v>304</v>
      </c>
    </row>
    <row r="1075" spans="1:22" x14ac:dyDescent="0.3">
      <c r="A1075" s="17">
        <v>3269</v>
      </c>
      <c r="B1075">
        <v>161</v>
      </c>
      <c r="C1075" t="s">
        <v>134</v>
      </c>
      <c r="D1075">
        <v>42</v>
      </c>
      <c r="E1075" t="s">
        <v>26</v>
      </c>
      <c r="F1075">
        <v>7</v>
      </c>
      <c r="G1075" t="s">
        <v>1002</v>
      </c>
      <c r="I1075" t="s">
        <v>1109</v>
      </c>
      <c r="J1075">
        <v>1</v>
      </c>
      <c r="K1075" t="s">
        <v>300</v>
      </c>
      <c r="L1075" t="s">
        <v>258</v>
      </c>
      <c r="M1075" t="s">
        <v>573</v>
      </c>
      <c r="N1075" t="s">
        <v>258</v>
      </c>
      <c r="O1075" t="s">
        <v>2811</v>
      </c>
      <c r="P1075" t="s">
        <v>303</v>
      </c>
      <c r="Q1075" t="s">
        <v>303</v>
      </c>
      <c r="R1075">
        <v>2</v>
      </c>
      <c r="S1075">
        <v>92</v>
      </c>
      <c r="T1075">
        <v>6</v>
      </c>
      <c r="V1075" s="111" t="s">
        <v>304</v>
      </c>
    </row>
    <row r="1076" spans="1:22" x14ac:dyDescent="0.3">
      <c r="A1076" s="17">
        <v>3271</v>
      </c>
      <c r="B1076">
        <v>165</v>
      </c>
      <c r="C1076" t="s">
        <v>926</v>
      </c>
      <c r="D1076">
        <v>45</v>
      </c>
      <c r="E1076" t="s">
        <v>28</v>
      </c>
      <c r="F1076">
        <v>2</v>
      </c>
      <c r="G1076" t="s">
        <v>13</v>
      </c>
      <c r="I1076" t="s">
        <v>1109</v>
      </c>
      <c r="J1076">
        <v>1</v>
      </c>
      <c r="K1076" t="s">
        <v>300</v>
      </c>
      <c r="L1076" t="s">
        <v>258</v>
      </c>
      <c r="M1076" t="s">
        <v>927</v>
      </c>
      <c r="N1076" t="s">
        <v>258</v>
      </c>
      <c r="O1076" t="s">
        <v>2812</v>
      </c>
      <c r="P1076" t="s">
        <v>303</v>
      </c>
      <c r="Q1076" t="s">
        <v>303</v>
      </c>
      <c r="R1076">
        <v>5</v>
      </c>
      <c r="S1076">
        <v>86</v>
      </c>
      <c r="T1076">
        <v>9</v>
      </c>
      <c r="V1076" s="111" t="s">
        <v>304</v>
      </c>
    </row>
    <row r="1077" spans="1:22" x14ac:dyDescent="0.3">
      <c r="A1077" s="17">
        <v>3277</v>
      </c>
      <c r="B1077">
        <v>240</v>
      </c>
      <c r="C1077" t="s">
        <v>184</v>
      </c>
      <c r="D1077">
        <v>3</v>
      </c>
      <c r="E1077" t="s">
        <v>34</v>
      </c>
      <c r="F1077">
        <v>5</v>
      </c>
      <c r="G1077" t="s">
        <v>10</v>
      </c>
      <c r="I1077" t="s">
        <v>1109</v>
      </c>
      <c r="J1077">
        <v>1</v>
      </c>
      <c r="K1077" t="s">
        <v>300</v>
      </c>
      <c r="L1077" t="s">
        <v>258</v>
      </c>
      <c r="M1077" t="s">
        <v>925</v>
      </c>
      <c r="N1077" t="s">
        <v>258</v>
      </c>
      <c r="O1077" t="s">
        <v>2813</v>
      </c>
      <c r="P1077" t="s">
        <v>303</v>
      </c>
      <c r="Q1077" t="s">
        <v>303</v>
      </c>
      <c r="R1077">
        <v>3</v>
      </c>
      <c r="S1077">
        <v>97</v>
      </c>
      <c r="T1077">
        <v>11</v>
      </c>
      <c r="V1077" s="111" t="s">
        <v>304</v>
      </c>
    </row>
    <row r="1078" spans="1:22" x14ac:dyDescent="0.3">
      <c r="A1078" s="17">
        <v>3278</v>
      </c>
      <c r="B1078">
        <v>225</v>
      </c>
      <c r="C1078" t="s">
        <v>144</v>
      </c>
      <c r="D1078">
        <v>16</v>
      </c>
      <c r="E1078" t="s">
        <v>50</v>
      </c>
      <c r="F1078">
        <v>5</v>
      </c>
      <c r="G1078" t="s">
        <v>10</v>
      </c>
      <c r="I1078" t="s">
        <v>1109</v>
      </c>
      <c r="J1078">
        <v>1</v>
      </c>
      <c r="K1078" t="s">
        <v>300</v>
      </c>
      <c r="L1078" t="s">
        <v>258</v>
      </c>
      <c r="M1078" t="s">
        <v>1018</v>
      </c>
      <c r="N1078" t="s">
        <v>258</v>
      </c>
      <c r="O1078" t="s">
        <v>2814</v>
      </c>
      <c r="P1078" t="s">
        <v>303</v>
      </c>
      <c r="Q1078" t="s">
        <v>303</v>
      </c>
      <c r="R1078">
        <v>3</v>
      </c>
      <c r="S1078">
        <v>39</v>
      </c>
      <c r="T1078">
        <v>20</v>
      </c>
      <c r="V1078" s="111" t="s">
        <v>304</v>
      </c>
    </row>
    <row r="1079" spans="1:22" x14ac:dyDescent="0.3">
      <c r="A1079" s="17">
        <v>3279</v>
      </c>
      <c r="B1079">
        <v>225</v>
      </c>
      <c r="C1079" t="s">
        <v>144</v>
      </c>
      <c r="D1079">
        <v>16</v>
      </c>
      <c r="E1079" t="s">
        <v>50</v>
      </c>
      <c r="F1079">
        <v>5</v>
      </c>
      <c r="G1079" t="s">
        <v>10</v>
      </c>
      <c r="I1079" t="s">
        <v>1127</v>
      </c>
      <c r="J1079">
        <v>1</v>
      </c>
      <c r="K1079" t="s">
        <v>300</v>
      </c>
      <c r="L1079" t="s">
        <v>258</v>
      </c>
      <c r="M1079" t="s">
        <v>1018</v>
      </c>
      <c r="N1079" t="s">
        <v>258</v>
      </c>
      <c r="O1079" t="s">
        <v>2815</v>
      </c>
      <c r="P1079" t="s">
        <v>303</v>
      </c>
      <c r="Q1079" t="s">
        <v>303</v>
      </c>
      <c r="R1079">
        <v>3</v>
      </c>
      <c r="S1079">
        <v>39</v>
      </c>
      <c r="T1079">
        <v>20</v>
      </c>
      <c r="V1079" s="111" t="s">
        <v>304</v>
      </c>
    </row>
    <row r="1080" spans="1:22" x14ac:dyDescent="0.3">
      <c r="A1080" s="17">
        <v>3289</v>
      </c>
      <c r="B1080">
        <v>193</v>
      </c>
      <c r="C1080" t="s">
        <v>123</v>
      </c>
      <c r="D1080">
        <v>42</v>
      </c>
      <c r="E1080" t="s">
        <v>26</v>
      </c>
      <c r="F1080">
        <v>6</v>
      </c>
      <c r="G1080" t="s">
        <v>9</v>
      </c>
      <c r="I1080" t="s">
        <v>1109</v>
      </c>
      <c r="J1080">
        <v>1</v>
      </c>
      <c r="K1080" t="s">
        <v>300</v>
      </c>
      <c r="L1080" t="s">
        <v>258</v>
      </c>
      <c r="M1080" t="s">
        <v>621</v>
      </c>
      <c r="N1080" t="s">
        <v>258</v>
      </c>
      <c r="O1080" t="s">
        <v>2816</v>
      </c>
      <c r="P1080" t="s">
        <v>303</v>
      </c>
      <c r="Q1080" t="s">
        <v>303</v>
      </c>
      <c r="R1080">
        <v>4</v>
      </c>
      <c r="S1080">
        <v>20</v>
      </c>
      <c r="T1080">
        <v>6</v>
      </c>
      <c r="V1080" s="111" t="s">
        <v>304</v>
      </c>
    </row>
    <row r="1081" spans="1:22" x14ac:dyDescent="0.3">
      <c r="A1081" s="17">
        <v>3296</v>
      </c>
      <c r="B1081">
        <v>216</v>
      </c>
      <c r="C1081" t="s">
        <v>126</v>
      </c>
      <c r="D1081">
        <v>2</v>
      </c>
      <c r="E1081" t="s">
        <v>29</v>
      </c>
      <c r="F1081">
        <v>6</v>
      </c>
      <c r="G1081" t="s">
        <v>9</v>
      </c>
      <c r="I1081" t="s">
        <v>1109</v>
      </c>
      <c r="J1081">
        <v>1</v>
      </c>
      <c r="K1081" t="s">
        <v>300</v>
      </c>
      <c r="L1081" t="s">
        <v>258</v>
      </c>
      <c r="M1081" t="s">
        <v>340</v>
      </c>
      <c r="N1081" t="s">
        <v>258</v>
      </c>
      <c r="O1081" t="s">
        <v>2817</v>
      </c>
      <c r="P1081" t="s">
        <v>303</v>
      </c>
      <c r="Q1081" t="s">
        <v>303</v>
      </c>
      <c r="R1081">
        <v>4</v>
      </c>
      <c r="S1081">
        <v>75</v>
      </c>
      <c r="T1081">
        <v>10</v>
      </c>
      <c r="V1081" s="111" t="s">
        <v>304</v>
      </c>
    </row>
    <row r="1082" spans="1:22" x14ac:dyDescent="0.3">
      <c r="A1082" s="17">
        <v>3291</v>
      </c>
      <c r="B1082">
        <v>170</v>
      </c>
      <c r="C1082" t="s">
        <v>153</v>
      </c>
      <c r="D1082">
        <v>42</v>
      </c>
      <c r="E1082" t="s">
        <v>26</v>
      </c>
      <c r="F1082">
        <v>6</v>
      </c>
      <c r="G1082" t="s">
        <v>9</v>
      </c>
      <c r="I1082" t="s">
        <v>1109</v>
      </c>
      <c r="J1082">
        <v>1</v>
      </c>
      <c r="K1082" t="s">
        <v>300</v>
      </c>
      <c r="L1082" t="s">
        <v>258</v>
      </c>
      <c r="M1082" t="s">
        <v>308</v>
      </c>
      <c r="N1082" t="s">
        <v>258</v>
      </c>
      <c r="O1082" t="s">
        <v>2818</v>
      </c>
      <c r="P1082" t="s">
        <v>303</v>
      </c>
      <c r="Q1082" t="s">
        <v>303</v>
      </c>
      <c r="R1082">
        <v>4</v>
      </c>
      <c r="S1082">
        <v>3</v>
      </c>
      <c r="T1082">
        <v>6</v>
      </c>
      <c r="V1082" s="111" t="s">
        <v>304</v>
      </c>
    </row>
    <row r="1083" spans="1:22" x14ac:dyDescent="0.3">
      <c r="A1083" s="17">
        <v>3308</v>
      </c>
      <c r="B1083">
        <v>165</v>
      </c>
      <c r="C1083" t="s">
        <v>926</v>
      </c>
      <c r="D1083">
        <v>45</v>
      </c>
      <c r="E1083" t="s">
        <v>28</v>
      </c>
      <c r="F1083">
        <v>7</v>
      </c>
      <c r="G1083" t="s">
        <v>1002</v>
      </c>
      <c r="I1083" t="s">
        <v>1115</v>
      </c>
      <c r="J1083">
        <v>1</v>
      </c>
      <c r="K1083" t="s">
        <v>300</v>
      </c>
      <c r="L1083" t="s">
        <v>258</v>
      </c>
      <c r="M1083" t="s">
        <v>927</v>
      </c>
      <c r="N1083" t="s">
        <v>258</v>
      </c>
      <c r="O1083" t="s">
        <v>2819</v>
      </c>
      <c r="P1083" t="s">
        <v>303</v>
      </c>
      <c r="Q1083" t="s">
        <v>303</v>
      </c>
      <c r="R1083">
        <v>2</v>
      </c>
      <c r="S1083">
        <v>86</v>
      </c>
      <c r="T1083">
        <v>9</v>
      </c>
      <c r="V1083" s="111" t="s">
        <v>304</v>
      </c>
    </row>
    <row r="1084" spans="1:22" x14ac:dyDescent="0.3">
      <c r="A1084" s="17">
        <v>3274</v>
      </c>
      <c r="B1084">
        <v>240</v>
      </c>
      <c r="C1084" t="s">
        <v>184</v>
      </c>
      <c r="D1084">
        <v>3</v>
      </c>
      <c r="E1084" t="s">
        <v>34</v>
      </c>
      <c r="F1084">
        <v>5</v>
      </c>
      <c r="G1084" t="s">
        <v>10</v>
      </c>
      <c r="I1084" t="s">
        <v>1115</v>
      </c>
      <c r="J1084">
        <v>1</v>
      </c>
      <c r="K1084" t="s">
        <v>300</v>
      </c>
      <c r="L1084" t="s">
        <v>258</v>
      </c>
      <c r="M1084" t="s">
        <v>925</v>
      </c>
      <c r="N1084" t="s">
        <v>258</v>
      </c>
      <c r="O1084" t="s">
        <v>2820</v>
      </c>
      <c r="P1084" t="s">
        <v>303</v>
      </c>
      <c r="Q1084" t="s">
        <v>303</v>
      </c>
      <c r="R1084">
        <v>3</v>
      </c>
      <c r="S1084">
        <v>97</v>
      </c>
      <c r="T1084">
        <v>11</v>
      </c>
      <c r="V1084" s="111" t="s">
        <v>304</v>
      </c>
    </row>
    <row r="1085" spans="1:22" x14ac:dyDescent="0.3">
      <c r="A1085" s="17">
        <v>3266</v>
      </c>
      <c r="B1085">
        <v>210</v>
      </c>
      <c r="C1085" t="s">
        <v>705</v>
      </c>
      <c r="D1085">
        <v>5</v>
      </c>
      <c r="E1085" t="s">
        <v>35</v>
      </c>
      <c r="F1085">
        <v>4</v>
      </c>
      <c r="G1085" t="s">
        <v>11</v>
      </c>
      <c r="I1085" t="s">
        <v>1109</v>
      </c>
      <c r="J1085">
        <v>1</v>
      </c>
      <c r="K1085" t="s">
        <v>300</v>
      </c>
      <c r="L1085" t="s">
        <v>258</v>
      </c>
      <c r="M1085" t="s">
        <v>706</v>
      </c>
      <c r="N1085" t="s">
        <v>258</v>
      </c>
      <c r="O1085" t="s">
        <v>2821</v>
      </c>
      <c r="P1085" t="s">
        <v>303</v>
      </c>
      <c r="Q1085" t="s">
        <v>303</v>
      </c>
      <c r="R1085">
        <v>6</v>
      </c>
      <c r="S1085">
        <v>93</v>
      </c>
      <c r="T1085">
        <v>13</v>
      </c>
      <c r="V1085" s="111" t="s">
        <v>304</v>
      </c>
    </row>
    <row r="1086" spans="1:22" x14ac:dyDescent="0.3">
      <c r="A1086" s="17">
        <v>3287</v>
      </c>
      <c r="B1086">
        <v>213</v>
      </c>
      <c r="C1086" t="s">
        <v>142</v>
      </c>
      <c r="D1086">
        <v>16</v>
      </c>
      <c r="E1086" t="s">
        <v>50</v>
      </c>
      <c r="F1086">
        <v>7</v>
      </c>
      <c r="G1086" t="s">
        <v>1002</v>
      </c>
      <c r="I1086" t="s">
        <v>1115</v>
      </c>
      <c r="J1086">
        <v>1</v>
      </c>
      <c r="K1086" t="s">
        <v>300</v>
      </c>
      <c r="L1086" t="s">
        <v>258</v>
      </c>
      <c r="M1086" t="s">
        <v>301</v>
      </c>
      <c r="N1086" t="s">
        <v>258</v>
      </c>
      <c r="O1086" t="s">
        <v>2822</v>
      </c>
      <c r="P1086" t="s">
        <v>303</v>
      </c>
      <c r="Q1086" t="s">
        <v>303</v>
      </c>
      <c r="R1086">
        <v>2</v>
      </c>
      <c r="S1086">
        <v>37</v>
      </c>
      <c r="T1086">
        <v>20</v>
      </c>
      <c r="V1086" s="111" t="s">
        <v>304</v>
      </c>
    </row>
    <row r="1087" spans="1:22" x14ac:dyDescent="0.3">
      <c r="A1087" s="17">
        <v>3284</v>
      </c>
      <c r="B1087">
        <v>216</v>
      </c>
      <c r="C1087" t="s">
        <v>126</v>
      </c>
      <c r="D1087">
        <v>2</v>
      </c>
      <c r="E1087" t="s">
        <v>29</v>
      </c>
      <c r="F1087">
        <v>3</v>
      </c>
      <c r="G1087" t="s">
        <v>8</v>
      </c>
      <c r="I1087" t="s">
        <v>1109</v>
      </c>
      <c r="J1087">
        <v>1</v>
      </c>
      <c r="K1087" t="s">
        <v>300</v>
      </c>
      <c r="L1087" t="s">
        <v>258</v>
      </c>
      <c r="M1087" t="s">
        <v>340</v>
      </c>
      <c r="N1087" t="s">
        <v>258</v>
      </c>
      <c r="O1087" t="s">
        <v>2823</v>
      </c>
      <c r="P1087" t="s">
        <v>303</v>
      </c>
      <c r="Q1087" t="s">
        <v>303</v>
      </c>
      <c r="R1087">
        <v>7</v>
      </c>
      <c r="S1087">
        <v>75</v>
      </c>
      <c r="T1087">
        <v>10</v>
      </c>
      <c r="V1087" s="111" t="s">
        <v>304</v>
      </c>
    </row>
    <row r="1088" spans="1:22" x14ac:dyDescent="0.3">
      <c r="A1088" s="17">
        <v>3280</v>
      </c>
      <c r="B1088">
        <v>225</v>
      </c>
      <c r="C1088" t="s">
        <v>144</v>
      </c>
      <c r="D1088">
        <v>16</v>
      </c>
      <c r="E1088" t="s">
        <v>50</v>
      </c>
      <c r="F1088">
        <v>7</v>
      </c>
      <c r="G1088" t="s">
        <v>1002</v>
      </c>
      <c r="I1088" t="s">
        <v>1115</v>
      </c>
      <c r="J1088">
        <v>1</v>
      </c>
      <c r="K1088" t="s">
        <v>300</v>
      </c>
      <c r="L1088" t="s">
        <v>258</v>
      </c>
      <c r="M1088" t="s">
        <v>1018</v>
      </c>
      <c r="N1088" t="s">
        <v>258</v>
      </c>
      <c r="O1088" t="s">
        <v>2824</v>
      </c>
      <c r="P1088" t="s">
        <v>303</v>
      </c>
      <c r="Q1088" t="s">
        <v>303</v>
      </c>
      <c r="R1088">
        <v>2</v>
      </c>
      <c r="S1088">
        <v>39</v>
      </c>
      <c r="T1088">
        <v>20</v>
      </c>
      <c r="V1088" s="111" t="s">
        <v>304</v>
      </c>
    </row>
    <row r="1089" spans="1:22" x14ac:dyDescent="0.3">
      <c r="A1089" s="17">
        <v>3286</v>
      </c>
      <c r="B1089">
        <v>175</v>
      </c>
      <c r="C1089" t="s">
        <v>116</v>
      </c>
      <c r="D1089">
        <v>18</v>
      </c>
      <c r="E1089" t="s">
        <v>53</v>
      </c>
      <c r="F1089">
        <v>5</v>
      </c>
      <c r="G1089" t="s">
        <v>10</v>
      </c>
      <c r="I1089" t="s">
        <v>1115</v>
      </c>
      <c r="J1089">
        <v>1</v>
      </c>
      <c r="K1089" t="s">
        <v>300</v>
      </c>
      <c r="L1089" t="s">
        <v>258</v>
      </c>
      <c r="M1089" t="s">
        <v>535</v>
      </c>
      <c r="N1089" t="s">
        <v>258</v>
      </c>
      <c r="O1089" t="s">
        <v>2825</v>
      </c>
      <c r="P1089" t="s">
        <v>303</v>
      </c>
      <c r="Q1089" t="s">
        <v>303</v>
      </c>
      <c r="R1089">
        <v>3</v>
      </c>
      <c r="S1089">
        <v>4</v>
      </c>
      <c r="T1089">
        <v>21</v>
      </c>
      <c r="V1089" s="111" t="s">
        <v>304</v>
      </c>
    </row>
    <row r="1090" spans="1:22" x14ac:dyDescent="0.3">
      <c r="A1090" s="17">
        <v>3267</v>
      </c>
      <c r="B1090">
        <v>172</v>
      </c>
      <c r="C1090" t="s">
        <v>793</v>
      </c>
      <c r="D1090">
        <v>15</v>
      </c>
      <c r="E1090" t="s">
        <v>49</v>
      </c>
      <c r="F1090">
        <v>4</v>
      </c>
      <c r="G1090" t="s">
        <v>11</v>
      </c>
      <c r="I1090" t="s">
        <v>1115</v>
      </c>
      <c r="J1090">
        <v>1</v>
      </c>
      <c r="K1090" t="s">
        <v>300</v>
      </c>
      <c r="L1090" t="s">
        <v>258</v>
      </c>
      <c r="M1090" t="s">
        <v>794</v>
      </c>
      <c r="N1090" t="s">
        <v>258</v>
      </c>
      <c r="O1090" t="s">
        <v>2826</v>
      </c>
      <c r="P1090" t="s">
        <v>303</v>
      </c>
      <c r="Q1090" t="s">
        <v>303</v>
      </c>
      <c r="R1090">
        <v>6</v>
      </c>
      <c r="S1090">
        <v>6</v>
      </c>
      <c r="T1090">
        <v>19</v>
      </c>
      <c r="V1090" s="111" t="s">
        <v>304</v>
      </c>
    </row>
    <row r="1091" spans="1:22" x14ac:dyDescent="0.3">
      <c r="A1091" s="17">
        <v>3209</v>
      </c>
      <c r="B1091">
        <v>175</v>
      </c>
      <c r="C1091" t="s">
        <v>116</v>
      </c>
      <c r="D1091">
        <v>18</v>
      </c>
      <c r="E1091" t="s">
        <v>53</v>
      </c>
      <c r="F1091">
        <v>3</v>
      </c>
      <c r="G1091" t="s">
        <v>8</v>
      </c>
      <c r="I1091" t="s">
        <v>1122</v>
      </c>
      <c r="J1091">
        <v>1</v>
      </c>
      <c r="K1091" t="s">
        <v>300</v>
      </c>
      <c r="L1091" t="s">
        <v>258</v>
      </c>
      <c r="M1091" t="s">
        <v>535</v>
      </c>
      <c r="N1091" t="s">
        <v>258</v>
      </c>
      <c r="O1091" t="s">
        <v>2827</v>
      </c>
      <c r="P1091" t="s">
        <v>303</v>
      </c>
      <c r="Q1091" t="s">
        <v>303</v>
      </c>
      <c r="R1091">
        <v>7</v>
      </c>
      <c r="S1091">
        <v>136</v>
      </c>
      <c r="T1091">
        <v>21</v>
      </c>
      <c r="V1091" s="111" t="s">
        <v>304</v>
      </c>
    </row>
    <row r="1092" spans="1:22" x14ac:dyDescent="0.3">
      <c r="A1092" s="17">
        <v>3215</v>
      </c>
      <c r="B1092">
        <v>217</v>
      </c>
      <c r="C1092" t="s">
        <v>132</v>
      </c>
      <c r="D1092">
        <v>2</v>
      </c>
      <c r="E1092" t="s">
        <v>29</v>
      </c>
      <c r="F1092">
        <v>5</v>
      </c>
      <c r="G1092" t="s">
        <v>10</v>
      </c>
      <c r="I1092" t="s">
        <v>1115</v>
      </c>
      <c r="J1092">
        <v>1</v>
      </c>
      <c r="K1092" t="s">
        <v>300</v>
      </c>
      <c r="L1092" t="s">
        <v>258</v>
      </c>
      <c r="M1092" t="s">
        <v>360</v>
      </c>
      <c r="N1092" t="s">
        <v>258</v>
      </c>
      <c r="O1092" t="s">
        <v>2828</v>
      </c>
      <c r="P1092" t="s">
        <v>303</v>
      </c>
      <c r="Q1092" t="s">
        <v>303</v>
      </c>
      <c r="R1092">
        <v>3</v>
      </c>
      <c r="S1092">
        <v>76</v>
      </c>
      <c r="T1092">
        <v>10</v>
      </c>
      <c r="V1092" s="111" t="s">
        <v>304</v>
      </c>
    </row>
    <row r="1093" spans="1:22" x14ac:dyDescent="0.3">
      <c r="A1093" s="17">
        <v>3288</v>
      </c>
      <c r="B1093">
        <v>253</v>
      </c>
      <c r="C1093" t="s">
        <v>603</v>
      </c>
      <c r="D1093">
        <v>15</v>
      </c>
      <c r="E1093" t="s">
        <v>49</v>
      </c>
      <c r="F1093">
        <v>4</v>
      </c>
      <c r="G1093" t="s">
        <v>11</v>
      </c>
      <c r="I1093" t="s">
        <v>1115</v>
      </c>
      <c r="J1093">
        <v>1</v>
      </c>
      <c r="K1093" t="s">
        <v>300</v>
      </c>
      <c r="L1093" t="s">
        <v>258</v>
      </c>
      <c r="M1093" t="s">
        <v>604</v>
      </c>
      <c r="N1093" t="s">
        <v>258</v>
      </c>
      <c r="O1093" t="s">
        <v>2829</v>
      </c>
      <c r="P1093" t="s">
        <v>303</v>
      </c>
      <c r="Q1093" t="s">
        <v>303</v>
      </c>
      <c r="R1093">
        <v>6</v>
      </c>
      <c r="S1093">
        <v>66</v>
      </c>
      <c r="T1093">
        <v>19</v>
      </c>
      <c r="V1093" s="111" t="s">
        <v>304</v>
      </c>
    </row>
    <row r="1094" spans="1:22" x14ac:dyDescent="0.3">
      <c r="A1094" s="17">
        <v>3254</v>
      </c>
      <c r="B1094">
        <v>193</v>
      </c>
      <c r="C1094" t="s">
        <v>123</v>
      </c>
      <c r="D1094">
        <v>42</v>
      </c>
      <c r="E1094" t="s">
        <v>26</v>
      </c>
      <c r="F1094">
        <v>5</v>
      </c>
      <c r="G1094" t="s">
        <v>10</v>
      </c>
      <c r="I1094" t="s">
        <v>1122</v>
      </c>
      <c r="J1094">
        <v>1</v>
      </c>
      <c r="K1094" t="s">
        <v>300</v>
      </c>
      <c r="L1094" t="s">
        <v>258</v>
      </c>
      <c r="M1094" t="s">
        <v>621</v>
      </c>
      <c r="N1094" t="s">
        <v>258</v>
      </c>
      <c r="O1094" t="s">
        <v>2830</v>
      </c>
      <c r="P1094" t="s">
        <v>303</v>
      </c>
      <c r="Q1094" t="s">
        <v>303</v>
      </c>
      <c r="R1094">
        <v>3</v>
      </c>
      <c r="S1094">
        <v>20</v>
      </c>
      <c r="T1094">
        <v>6</v>
      </c>
      <c r="V1094" s="111" t="s">
        <v>304</v>
      </c>
    </row>
    <row r="1095" spans="1:22" x14ac:dyDescent="0.3">
      <c r="A1095" s="17">
        <v>3306</v>
      </c>
      <c r="B1095">
        <v>165</v>
      </c>
      <c r="C1095" t="s">
        <v>926</v>
      </c>
      <c r="D1095">
        <v>45</v>
      </c>
      <c r="E1095" t="s">
        <v>28</v>
      </c>
      <c r="F1095">
        <v>5</v>
      </c>
      <c r="G1095" t="s">
        <v>10</v>
      </c>
      <c r="I1095" t="s">
        <v>1115</v>
      </c>
      <c r="J1095">
        <v>1</v>
      </c>
      <c r="K1095" t="s">
        <v>300</v>
      </c>
      <c r="L1095" t="s">
        <v>258</v>
      </c>
      <c r="M1095" t="s">
        <v>927</v>
      </c>
      <c r="N1095" t="s">
        <v>258</v>
      </c>
      <c r="O1095" t="s">
        <v>2831</v>
      </c>
      <c r="P1095" t="s">
        <v>303</v>
      </c>
      <c r="Q1095" t="s">
        <v>303</v>
      </c>
      <c r="R1095">
        <v>3</v>
      </c>
      <c r="S1095">
        <v>86</v>
      </c>
      <c r="T1095">
        <v>9</v>
      </c>
      <c r="V1095" s="111" t="s">
        <v>304</v>
      </c>
    </row>
    <row r="1096" spans="1:22" x14ac:dyDescent="0.3">
      <c r="A1096" s="17">
        <v>3206</v>
      </c>
      <c r="B1096">
        <v>253</v>
      </c>
      <c r="C1096" t="s">
        <v>603</v>
      </c>
      <c r="D1096">
        <v>15</v>
      </c>
      <c r="E1096" t="s">
        <v>49</v>
      </c>
      <c r="F1096">
        <v>4</v>
      </c>
      <c r="G1096" t="s">
        <v>11</v>
      </c>
      <c r="I1096" t="s">
        <v>1115</v>
      </c>
      <c r="J1096">
        <v>1</v>
      </c>
      <c r="K1096" t="s">
        <v>300</v>
      </c>
      <c r="L1096" t="s">
        <v>258</v>
      </c>
      <c r="M1096" t="s">
        <v>604</v>
      </c>
      <c r="N1096" t="s">
        <v>258</v>
      </c>
      <c r="O1096" t="s">
        <v>2832</v>
      </c>
      <c r="P1096" t="s">
        <v>303</v>
      </c>
      <c r="Q1096" t="s">
        <v>303</v>
      </c>
      <c r="R1096">
        <v>6</v>
      </c>
      <c r="S1096">
        <v>66</v>
      </c>
      <c r="T1096">
        <v>19</v>
      </c>
      <c r="V1096" s="111" t="s">
        <v>304</v>
      </c>
    </row>
    <row r="1097" spans="1:22" x14ac:dyDescent="0.3">
      <c r="A1097" s="17">
        <v>3097</v>
      </c>
      <c r="B1097">
        <v>232</v>
      </c>
      <c r="C1097" t="s">
        <v>263</v>
      </c>
      <c r="D1097">
        <v>44</v>
      </c>
      <c r="E1097" t="s">
        <v>27</v>
      </c>
      <c r="F1097">
        <v>5</v>
      </c>
      <c r="G1097" t="s">
        <v>10</v>
      </c>
      <c r="I1097" t="s">
        <v>1115</v>
      </c>
      <c r="J1097">
        <v>1</v>
      </c>
      <c r="K1097" t="s">
        <v>300</v>
      </c>
      <c r="L1097" t="s">
        <v>258</v>
      </c>
      <c r="M1097" t="s">
        <v>333</v>
      </c>
      <c r="N1097" t="s">
        <v>258</v>
      </c>
      <c r="O1097" t="s">
        <v>2833</v>
      </c>
      <c r="P1097" t="s">
        <v>303</v>
      </c>
      <c r="Q1097" t="s">
        <v>303</v>
      </c>
      <c r="R1097">
        <v>3</v>
      </c>
      <c r="S1097">
        <v>51</v>
      </c>
      <c r="T1097">
        <v>8</v>
      </c>
      <c r="V1097" s="111" t="s">
        <v>304</v>
      </c>
    </row>
    <row r="1098" spans="1:22" x14ac:dyDescent="0.3">
      <c r="A1098" s="17">
        <v>3270</v>
      </c>
      <c r="B1098">
        <v>229</v>
      </c>
      <c r="C1098" t="s">
        <v>102</v>
      </c>
      <c r="D1098">
        <v>16</v>
      </c>
      <c r="E1098" t="s">
        <v>50</v>
      </c>
      <c r="F1098">
        <v>7</v>
      </c>
      <c r="G1098" t="s">
        <v>1002</v>
      </c>
      <c r="I1098" t="s">
        <v>1122</v>
      </c>
      <c r="J1098">
        <v>1</v>
      </c>
      <c r="K1098" t="s">
        <v>300</v>
      </c>
      <c r="L1098" t="s">
        <v>258</v>
      </c>
      <c r="M1098" t="s">
        <v>326</v>
      </c>
      <c r="N1098" t="s">
        <v>258</v>
      </c>
      <c r="O1098" t="s">
        <v>2834</v>
      </c>
      <c r="P1098" t="s">
        <v>303</v>
      </c>
      <c r="Q1098" t="s">
        <v>303</v>
      </c>
      <c r="R1098">
        <v>2</v>
      </c>
      <c r="S1098">
        <v>40</v>
      </c>
      <c r="T1098">
        <v>20</v>
      </c>
      <c r="V1098" s="111" t="s">
        <v>304</v>
      </c>
    </row>
    <row r="1099" spans="1:22" x14ac:dyDescent="0.3">
      <c r="A1099" s="17">
        <v>3240</v>
      </c>
      <c r="B1099">
        <v>229</v>
      </c>
      <c r="C1099" t="s">
        <v>102</v>
      </c>
      <c r="D1099">
        <v>16</v>
      </c>
      <c r="E1099" t="s">
        <v>50</v>
      </c>
      <c r="F1099">
        <v>1</v>
      </c>
      <c r="G1099" t="s">
        <v>239</v>
      </c>
      <c r="I1099" t="s">
        <v>1115</v>
      </c>
      <c r="J1099">
        <v>1</v>
      </c>
      <c r="K1099" t="s">
        <v>300</v>
      </c>
      <c r="L1099" t="s">
        <v>258</v>
      </c>
      <c r="M1099" t="s">
        <v>326</v>
      </c>
      <c r="N1099" t="s">
        <v>258</v>
      </c>
      <c r="O1099" t="s">
        <v>2835</v>
      </c>
      <c r="P1099" t="s">
        <v>303</v>
      </c>
      <c r="Q1099" t="s">
        <v>303</v>
      </c>
      <c r="S1099">
        <v>40</v>
      </c>
      <c r="T1099">
        <v>20</v>
      </c>
      <c r="V1099" s="111" t="s">
        <v>304</v>
      </c>
    </row>
    <row r="1100" spans="1:22" x14ac:dyDescent="0.3">
      <c r="A1100" s="17">
        <v>3234</v>
      </c>
      <c r="B1100">
        <v>217</v>
      </c>
      <c r="C1100" t="s">
        <v>132</v>
      </c>
      <c r="D1100">
        <v>2</v>
      </c>
      <c r="E1100" t="s">
        <v>29</v>
      </c>
      <c r="F1100">
        <v>5</v>
      </c>
      <c r="G1100" t="s">
        <v>10</v>
      </c>
      <c r="I1100" t="s">
        <v>1115</v>
      </c>
      <c r="J1100">
        <v>1</v>
      </c>
      <c r="K1100" t="s">
        <v>300</v>
      </c>
      <c r="L1100" t="s">
        <v>258</v>
      </c>
      <c r="M1100" t="s">
        <v>360</v>
      </c>
      <c r="N1100" t="s">
        <v>258</v>
      </c>
      <c r="O1100" t="s">
        <v>2836</v>
      </c>
      <c r="P1100" t="s">
        <v>303</v>
      </c>
      <c r="Q1100" t="s">
        <v>303</v>
      </c>
      <c r="R1100">
        <v>3</v>
      </c>
      <c r="S1100">
        <v>76</v>
      </c>
      <c r="T1100">
        <v>10</v>
      </c>
      <c r="V1100" s="111" t="s">
        <v>304</v>
      </c>
    </row>
    <row r="1101" spans="1:22" x14ac:dyDescent="0.3">
      <c r="A1101" s="17">
        <v>3205</v>
      </c>
      <c r="B1101">
        <v>262</v>
      </c>
      <c r="C1101" t="s">
        <v>255</v>
      </c>
      <c r="D1101">
        <v>13</v>
      </c>
      <c r="E1101" t="s">
        <v>44</v>
      </c>
      <c r="F1101">
        <v>2</v>
      </c>
      <c r="G1101" t="s">
        <v>13</v>
      </c>
      <c r="I1101" t="s">
        <v>1115</v>
      </c>
      <c r="J1101">
        <v>1</v>
      </c>
      <c r="K1101" t="s">
        <v>300</v>
      </c>
      <c r="L1101" t="s">
        <v>258</v>
      </c>
      <c r="M1101" t="s">
        <v>1001</v>
      </c>
      <c r="N1101" t="s">
        <v>258</v>
      </c>
      <c r="O1101" t="s">
        <v>2837</v>
      </c>
      <c r="P1101" t="s">
        <v>303</v>
      </c>
      <c r="Q1101" t="s">
        <v>303</v>
      </c>
      <c r="R1101">
        <v>5</v>
      </c>
      <c r="S1101">
        <v>87</v>
      </c>
      <c r="T1101">
        <v>27</v>
      </c>
      <c r="V1101" s="111" t="s">
        <v>304</v>
      </c>
    </row>
    <row r="1102" spans="1:22" x14ac:dyDescent="0.3">
      <c r="A1102" s="17">
        <v>3307</v>
      </c>
      <c r="B1102">
        <v>259</v>
      </c>
      <c r="C1102" t="s">
        <v>124</v>
      </c>
      <c r="D1102">
        <v>45</v>
      </c>
      <c r="E1102" t="s">
        <v>28</v>
      </c>
      <c r="F1102">
        <v>5</v>
      </c>
      <c r="G1102" t="s">
        <v>10</v>
      </c>
      <c r="I1102" t="s">
        <v>1115</v>
      </c>
      <c r="J1102">
        <v>1</v>
      </c>
      <c r="K1102" t="s">
        <v>300</v>
      </c>
      <c r="L1102" t="s">
        <v>258</v>
      </c>
      <c r="M1102" t="s">
        <v>430</v>
      </c>
      <c r="N1102" t="s">
        <v>258</v>
      </c>
      <c r="O1102" t="s">
        <v>2838</v>
      </c>
      <c r="P1102" t="s">
        <v>303</v>
      </c>
      <c r="Q1102" t="s">
        <v>303</v>
      </c>
      <c r="R1102">
        <v>3</v>
      </c>
      <c r="S1102">
        <v>70</v>
      </c>
      <c r="T1102">
        <v>9</v>
      </c>
      <c r="V1102" s="111" t="s">
        <v>304</v>
      </c>
    </row>
    <row r="1103" spans="1:22" x14ac:dyDescent="0.3">
      <c r="A1103" s="17">
        <v>3221</v>
      </c>
      <c r="B1103">
        <v>162</v>
      </c>
      <c r="C1103" t="s">
        <v>147</v>
      </c>
      <c r="D1103">
        <v>42</v>
      </c>
      <c r="E1103" t="s">
        <v>26</v>
      </c>
      <c r="F1103">
        <v>5</v>
      </c>
      <c r="G1103" t="s">
        <v>10</v>
      </c>
      <c r="I1103" t="s">
        <v>1109</v>
      </c>
      <c r="J1103">
        <v>1</v>
      </c>
      <c r="K1103" t="s">
        <v>300</v>
      </c>
      <c r="L1103" t="s">
        <v>258</v>
      </c>
      <c r="M1103" t="s">
        <v>400</v>
      </c>
      <c r="N1103" t="s">
        <v>258</v>
      </c>
      <c r="O1103" t="s">
        <v>2839</v>
      </c>
      <c r="P1103" t="s">
        <v>303</v>
      </c>
      <c r="Q1103" t="s">
        <v>303</v>
      </c>
      <c r="R1103">
        <v>3</v>
      </c>
      <c r="S1103">
        <v>1</v>
      </c>
      <c r="T1103">
        <v>6</v>
      </c>
      <c r="V1103" s="111" t="s">
        <v>304</v>
      </c>
    </row>
    <row r="1104" spans="1:22" x14ac:dyDescent="0.3">
      <c r="A1104" s="17">
        <v>3257</v>
      </c>
      <c r="B1104">
        <v>262</v>
      </c>
      <c r="C1104" t="s">
        <v>255</v>
      </c>
      <c r="D1104">
        <v>13</v>
      </c>
      <c r="E1104" t="s">
        <v>44</v>
      </c>
      <c r="F1104">
        <v>3</v>
      </c>
      <c r="G1104" t="s">
        <v>8</v>
      </c>
      <c r="I1104" t="s">
        <v>1109</v>
      </c>
      <c r="J1104">
        <v>1</v>
      </c>
      <c r="K1104" t="s">
        <v>300</v>
      </c>
      <c r="L1104" t="s">
        <v>258</v>
      </c>
      <c r="M1104" t="s">
        <v>1001</v>
      </c>
      <c r="N1104" t="s">
        <v>258</v>
      </c>
      <c r="O1104" t="s">
        <v>2840</v>
      </c>
      <c r="P1104" t="s">
        <v>303</v>
      </c>
      <c r="Q1104" t="s">
        <v>303</v>
      </c>
      <c r="R1104">
        <v>7</v>
      </c>
      <c r="S1104">
        <v>87</v>
      </c>
      <c r="T1104">
        <v>27</v>
      </c>
      <c r="V1104" s="111" t="s">
        <v>304</v>
      </c>
    </row>
    <row r="1105" spans="1:22" x14ac:dyDescent="0.3">
      <c r="A1105" s="17">
        <v>3255</v>
      </c>
      <c r="B1105">
        <v>217</v>
      </c>
      <c r="C1105" t="s">
        <v>132</v>
      </c>
      <c r="D1105">
        <v>2</v>
      </c>
      <c r="E1105" t="s">
        <v>29</v>
      </c>
      <c r="F1105">
        <v>6</v>
      </c>
      <c r="G1105" t="s">
        <v>9</v>
      </c>
      <c r="I1105" t="s">
        <v>1122</v>
      </c>
      <c r="J1105">
        <v>1</v>
      </c>
      <c r="K1105" t="s">
        <v>300</v>
      </c>
      <c r="L1105" t="s">
        <v>258</v>
      </c>
      <c r="M1105" t="s">
        <v>360</v>
      </c>
      <c r="N1105" t="s">
        <v>258</v>
      </c>
      <c r="O1105" t="s">
        <v>2841</v>
      </c>
      <c r="P1105" t="s">
        <v>303</v>
      </c>
      <c r="Q1105" t="s">
        <v>303</v>
      </c>
      <c r="R1105">
        <v>4</v>
      </c>
      <c r="S1105">
        <v>76</v>
      </c>
      <c r="T1105">
        <v>10</v>
      </c>
      <c r="V1105" s="111" t="s">
        <v>304</v>
      </c>
    </row>
    <row r="1106" spans="1:22" x14ac:dyDescent="0.3">
      <c r="A1106" s="17">
        <v>3212</v>
      </c>
      <c r="B1106">
        <v>229</v>
      </c>
      <c r="C1106" t="s">
        <v>102</v>
      </c>
      <c r="D1106">
        <v>16</v>
      </c>
      <c r="E1106" t="s">
        <v>50</v>
      </c>
      <c r="F1106">
        <v>5</v>
      </c>
      <c r="G1106" t="s">
        <v>10</v>
      </c>
      <c r="I1106" t="s">
        <v>1115</v>
      </c>
      <c r="J1106">
        <v>1</v>
      </c>
      <c r="K1106" t="s">
        <v>300</v>
      </c>
      <c r="L1106" t="s">
        <v>258</v>
      </c>
      <c r="M1106" t="s">
        <v>326</v>
      </c>
      <c r="N1106" t="s">
        <v>258</v>
      </c>
      <c r="O1106" t="s">
        <v>2842</v>
      </c>
      <c r="P1106" t="s">
        <v>303</v>
      </c>
      <c r="Q1106" t="s">
        <v>303</v>
      </c>
      <c r="R1106">
        <v>3</v>
      </c>
      <c r="S1106">
        <v>40</v>
      </c>
      <c r="T1106">
        <v>20</v>
      </c>
      <c r="V1106" s="111" t="s">
        <v>304</v>
      </c>
    </row>
    <row r="1107" spans="1:22" x14ac:dyDescent="0.3">
      <c r="A1107" s="17">
        <v>3235</v>
      </c>
      <c r="B1107">
        <v>225</v>
      </c>
      <c r="C1107" t="s">
        <v>144</v>
      </c>
      <c r="D1107">
        <v>16</v>
      </c>
      <c r="E1107" t="s">
        <v>50</v>
      </c>
      <c r="F1107">
        <v>1</v>
      </c>
      <c r="G1107" t="s">
        <v>239</v>
      </c>
      <c r="I1107" t="s">
        <v>1109</v>
      </c>
      <c r="J1107">
        <v>1</v>
      </c>
      <c r="K1107" t="s">
        <v>300</v>
      </c>
      <c r="L1107" t="s">
        <v>258</v>
      </c>
      <c r="M1107" t="s">
        <v>1018</v>
      </c>
      <c r="N1107" t="s">
        <v>258</v>
      </c>
      <c r="O1107" t="s">
        <v>2843</v>
      </c>
      <c r="P1107" t="s">
        <v>303</v>
      </c>
      <c r="Q1107" t="s">
        <v>303</v>
      </c>
      <c r="S1107">
        <v>39</v>
      </c>
      <c r="T1107">
        <v>20</v>
      </c>
      <c r="V1107" s="111" t="s">
        <v>304</v>
      </c>
    </row>
    <row r="1108" spans="1:22" x14ac:dyDescent="0.3">
      <c r="A1108" s="17">
        <v>3249</v>
      </c>
      <c r="B1108">
        <v>259</v>
      </c>
      <c r="C1108" t="s">
        <v>124</v>
      </c>
      <c r="D1108">
        <v>45</v>
      </c>
      <c r="E1108" t="s">
        <v>28</v>
      </c>
      <c r="F1108">
        <v>4</v>
      </c>
      <c r="G1108" t="s">
        <v>11</v>
      </c>
      <c r="I1108" t="s">
        <v>1122</v>
      </c>
      <c r="J1108">
        <v>1</v>
      </c>
      <c r="K1108" t="s">
        <v>300</v>
      </c>
      <c r="L1108" t="s">
        <v>258</v>
      </c>
      <c r="M1108" t="s">
        <v>430</v>
      </c>
      <c r="N1108" t="s">
        <v>258</v>
      </c>
      <c r="O1108" t="s">
        <v>2844</v>
      </c>
      <c r="P1108" t="s">
        <v>303</v>
      </c>
      <c r="Q1108" t="s">
        <v>303</v>
      </c>
      <c r="R1108">
        <v>6</v>
      </c>
      <c r="S1108">
        <v>70</v>
      </c>
      <c r="T1108">
        <v>9</v>
      </c>
      <c r="V1108" s="111" t="s">
        <v>304</v>
      </c>
    </row>
    <row r="1109" spans="1:22" x14ac:dyDescent="0.3">
      <c r="A1109" s="17">
        <v>3265</v>
      </c>
      <c r="B1109">
        <v>192</v>
      </c>
      <c r="C1109" t="s">
        <v>143</v>
      </c>
      <c r="D1109">
        <v>16</v>
      </c>
      <c r="E1109" t="s">
        <v>50</v>
      </c>
      <c r="F1109">
        <v>5</v>
      </c>
      <c r="G1109" t="s">
        <v>10</v>
      </c>
      <c r="I1109" t="s">
        <v>1115</v>
      </c>
      <c r="J1109">
        <v>1</v>
      </c>
      <c r="K1109" t="s">
        <v>300</v>
      </c>
      <c r="L1109" t="s">
        <v>258</v>
      </c>
      <c r="M1109" t="s">
        <v>612</v>
      </c>
      <c r="N1109" t="s">
        <v>258</v>
      </c>
      <c r="O1109" t="s">
        <v>2845</v>
      </c>
      <c r="P1109" t="s">
        <v>303</v>
      </c>
      <c r="Q1109" t="s">
        <v>303</v>
      </c>
      <c r="R1109">
        <v>3</v>
      </c>
      <c r="S1109">
        <v>19</v>
      </c>
      <c r="T1109">
        <v>20</v>
      </c>
      <c r="V1109" s="111" t="s">
        <v>304</v>
      </c>
    </row>
    <row r="1110" spans="1:22" x14ac:dyDescent="0.3">
      <c r="A1110" s="17">
        <v>3248</v>
      </c>
      <c r="B1110">
        <v>232</v>
      </c>
      <c r="C1110" t="s">
        <v>263</v>
      </c>
      <c r="D1110">
        <v>44</v>
      </c>
      <c r="E1110" t="s">
        <v>27</v>
      </c>
      <c r="F1110">
        <v>4</v>
      </c>
      <c r="G1110" t="s">
        <v>11</v>
      </c>
      <c r="I1110" t="s">
        <v>1122</v>
      </c>
      <c r="J1110">
        <v>1</v>
      </c>
      <c r="K1110" t="s">
        <v>300</v>
      </c>
      <c r="L1110" t="s">
        <v>258</v>
      </c>
      <c r="M1110" t="s">
        <v>333</v>
      </c>
      <c r="N1110" t="s">
        <v>258</v>
      </c>
      <c r="O1110" t="s">
        <v>2846</v>
      </c>
      <c r="P1110" t="s">
        <v>303</v>
      </c>
      <c r="Q1110" t="s">
        <v>303</v>
      </c>
      <c r="R1110">
        <v>6</v>
      </c>
      <c r="S1110">
        <v>51</v>
      </c>
      <c r="T1110">
        <v>8</v>
      </c>
      <c r="V1110" s="111" t="s">
        <v>304</v>
      </c>
    </row>
    <row r="1111" spans="1:22" x14ac:dyDescent="0.3">
      <c r="A1111" s="17">
        <v>3282</v>
      </c>
      <c r="B1111">
        <v>297</v>
      </c>
      <c r="C1111" t="s">
        <v>1130</v>
      </c>
      <c r="D1111">
        <v>297</v>
      </c>
      <c r="E1111" t="s">
        <v>1131</v>
      </c>
      <c r="F1111">
        <v>2</v>
      </c>
      <c r="G1111" t="s">
        <v>13</v>
      </c>
      <c r="I1111" t="s">
        <v>1115</v>
      </c>
      <c r="J1111">
        <v>1</v>
      </c>
      <c r="K1111" t="s">
        <v>300</v>
      </c>
      <c r="L1111" t="s">
        <v>258</v>
      </c>
      <c r="M1111" t="s">
        <v>1132</v>
      </c>
      <c r="N1111" t="s">
        <v>258</v>
      </c>
      <c r="O1111" t="s">
        <v>2847</v>
      </c>
      <c r="P1111" t="s">
        <v>303</v>
      </c>
      <c r="Q1111" t="s">
        <v>303</v>
      </c>
      <c r="R1111">
        <v>5</v>
      </c>
      <c r="S1111">
        <v>130</v>
      </c>
      <c r="T1111">
        <v>30</v>
      </c>
      <c r="V1111" s="111" t="s">
        <v>304</v>
      </c>
    </row>
    <row r="1112" spans="1:22" x14ac:dyDescent="0.3">
      <c r="A1112" s="17">
        <v>3259</v>
      </c>
      <c r="B1112">
        <v>223</v>
      </c>
      <c r="C1112" t="s">
        <v>107</v>
      </c>
      <c r="D1112">
        <v>21</v>
      </c>
      <c r="E1112" t="s">
        <v>33</v>
      </c>
      <c r="F1112">
        <v>2</v>
      </c>
      <c r="G1112" t="s">
        <v>13</v>
      </c>
      <c r="I1112" t="s">
        <v>1115</v>
      </c>
      <c r="J1112">
        <v>1</v>
      </c>
      <c r="K1112" t="s">
        <v>300</v>
      </c>
      <c r="L1112" t="s">
        <v>258</v>
      </c>
      <c r="M1112" t="s">
        <v>1133</v>
      </c>
      <c r="N1112" t="s">
        <v>258</v>
      </c>
      <c r="O1112" t="s">
        <v>2848</v>
      </c>
      <c r="P1112" t="s">
        <v>303</v>
      </c>
      <c r="Q1112" t="s">
        <v>303</v>
      </c>
      <c r="R1112">
        <v>5</v>
      </c>
      <c r="S1112">
        <v>78</v>
      </c>
      <c r="T1112">
        <v>25</v>
      </c>
      <c r="V1112" s="111" t="s">
        <v>304</v>
      </c>
    </row>
    <row r="1113" spans="1:22" x14ac:dyDescent="0.3">
      <c r="A1113" s="17">
        <v>3213</v>
      </c>
      <c r="B1113">
        <v>191</v>
      </c>
      <c r="C1113" t="s">
        <v>110</v>
      </c>
      <c r="D1113">
        <v>42</v>
      </c>
      <c r="E1113" t="s">
        <v>26</v>
      </c>
      <c r="F1113">
        <v>4</v>
      </c>
      <c r="G1113" t="s">
        <v>11</v>
      </c>
      <c r="I1113" t="s">
        <v>1115</v>
      </c>
      <c r="J1113">
        <v>1</v>
      </c>
      <c r="K1113" t="s">
        <v>300</v>
      </c>
      <c r="L1113" t="s">
        <v>258</v>
      </c>
      <c r="M1113" t="s">
        <v>575</v>
      </c>
      <c r="N1113" t="s">
        <v>258</v>
      </c>
      <c r="O1113" t="s">
        <v>2849</v>
      </c>
      <c r="P1113" t="s">
        <v>303</v>
      </c>
      <c r="Q1113" t="s">
        <v>303</v>
      </c>
      <c r="R1113">
        <v>6</v>
      </c>
      <c r="S1113">
        <v>18</v>
      </c>
      <c r="T1113">
        <v>6</v>
      </c>
      <c r="V1113" s="111" t="s">
        <v>304</v>
      </c>
    </row>
    <row r="1114" spans="1:22" x14ac:dyDescent="0.3">
      <c r="A1114" s="17">
        <v>3208</v>
      </c>
      <c r="B1114">
        <v>262</v>
      </c>
      <c r="C1114" t="s">
        <v>255</v>
      </c>
      <c r="D1114">
        <v>13</v>
      </c>
      <c r="E1114" t="s">
        <v>44</v>
      </c>
      <c r="F1114">
        <v>4</v>
      </c>
      <c r="G1114" t="s">
        <v>11</v>
      </c>
      <c r="I1114" t="s">
        <v>1115</v>
      </c>
      <c r="J1114">
        <v>1</v>
      </c>
      <c r="K1114" t="s">
        <v>300</v>
      </c>
      <c r="L1114" t="s">
        <v>258</v>
      </c>
      <c r="M1114" t="s">
        <v>1001</v>
      </c>
      <c r="N1114" t="s">
        <v>258</v>
      </c>
      <c r="O1114" t="s">
        <v>2850</v>
      </c>
      <c r="P1114" t="s">
        <v>303</v>
      </c>
      <c r="Q1114" t="s">
        <v>303</v>
      </c>
      <c r="R1114">
        <v>6</v>
      </c>
      <c r="S1114">
        <v>87</v>
      </c>
      <c r="T1114">
        <v>27</v>
      </c>
      <c r="V1114" s="111" t="s">
        <v>304</v>
      </c>
    </row>
    <row r="1115" spans="1:22" x14ac:dyDescent="0.3">
      <c r="A1115" s="17">
        <v>3261</v>
      </c>
      <c r="B1115">
        <v>164</v>
      </c>
      <c r="C1115" t="s">
        <v>103</v>
      </c>
      <c r="D1115">
        <v>21</v>
      </c>
      <c r="E1115" t="s">
        <v>33</v>
      </c>
      <c r="F1115">
        <v>1</v>
      </c>
      <c r="G1115" t="s">
        <v>239</v>
      </c>
      <c r="I1115" t="s">
        <v>1109</v>
      </c>
      <c r="J1115">
        <v>1</v>
      </c>
      <c r="K1115" t="s">
        <v>300</v>
      </c>
      <c r="L1115" t="s">
        <v>258</v>
      </c>
      <c r="M1115" t="s">
        <v>1007</v>
      </c>
      <c r="N1115" t="s">
        <v>258</v>
      </c>
      <c r="O1115" t="s">
        <v>2851</v>
      </c>
      <c r="P1115" t="s">
        <v>303</v>
      </c>
      <c r="Q1115" t="s">
        <v>303</v>
      </c>
      <c r="S1115">
        <v>69</v>
      </c>
      <c r="T1115">
        <v>25</v>
      </c>
      <c r="V1115" s="111" t="s">
        <v>304</v>
      </c>
    </row>
    <row r="1116" spans="1:22" x14ac:dyDescent="0.3">
      <c r="A1116" s="17">
        <v>3228</v>
      </c>
      <c r="B1116">
        <v>216</v>
      </c>
      <c r="C1116" t="s">
        <v>126</v>
      </c>
      <c r="D1116">
        <v>2</v>
      </c>
      <c r="E1116" t="s">
        <v>29</v>
      </c>
      <c r="F1116">
        <v>5</v>
      </c>
      <c r="G1116" t="s">
        <v>10</v>
      </c>
      <c r="I1116" t="s">
        <v>1115</v>
      </c>
      <c r="J1116">
        <v>1</v>
      </c>
      <c r="K1116" t="s">
        <v>300</v>
      </c>
      <c r="L1116" t="s">
        <v>258</v>
      </c>
      <c r="M1116" t="s">
        <v>340</v>
      </c>
      <c r="N1116" t="s">
        <v>258</v>
      </c>
      <c r="O1116" t="s">
        <v>2852</v>
      </c>
      <c r="P1116" t="s">
        <v>303</v>
      </c>
      <c r="Q1116" t="s">
        <v>303</v>
      </c>
      <c r="R1116">
        <v>3</v>
      </c>
      <c r="S1116">
        <v>75</v>
      </c>
      <c r="T1116">
        <v>10</v>
      </c>
      <c r="V1116" s="111" t="s">
        <v>304</v>
      </c>
    </row>
    <row r="1117" spans="1:22" x14ac:dyDescent="0.3">
      <c r="A1117" s="17">
        <v>3230</v>
      </c>
      <c r="B1117">
        <v>253</v>
      </c>
      <c r="C1117" t="s">
        <v>603</v>
      </c>
      <c r="D1117">
        <v>15</v>
      </c>
      <c r="E1117" t="s">
        <v>49</v>
      </c>
      <c r="F1117">
        <v>4</v>
      </c>
      <c r="G1117" t="s">
        <v>11</v>
      </c>
      <c r="I1117" t="s">
        <v>1122</v>
      </c>
      <c r="J1117">
        <v>1</v>
      </c>
      <c r="K1117" t="s">
        <v>300</v>
      </c>
      <c r="L1117" t="s">
        <v>258</v>
      </c>
      <c r="M1117" t="s">
        <v>604</v>
      </c>
      <c r="N1117" t="s">
        <v>258</v>
      </c>
      <c r="O1117" t="s">
        <v>2853</v>
      </c>
      <c r="P1117" t="s">
        <v>303</v>
      </c>
      <c r="Q1117" t="s">
        <v>303</v>
      </c>
      <c r="R1117">
        <v>6</v>
      </c>
      <c r="S1117">
        <v>66</v>
      </c>
      <c r="T1117">
        <v>19</v>
      </c>
      <c r="V1117" s="111" t="s">
        <v>304</v>
      </c>
    </row>
    <row r="1118" spans="1:22" x14ac:dyDescent="0.3">
      <c r="A1118" s="17">
        <v>3272</v>
      </c>
      <c r="B1118">
        <v>259</v>
      </c>
      <c r="C1118" t="s">
        <v>124</v>
      </c>
      <c r="D1118">
        <v>45</v>
      </c>
      <c r="E1118" t="s">
        <v>28</v>
      </c>
      <c r="F1118">
        <v>7</v>
      </c>
      <c r="G1118" t="s">
        <v>1002</v>
      </c>
      <c r="I1118" t="s">
        <v>1115</v>
      </c>
      <c r="J1118">
        <v>1</v>
      </c>
      <c r="K1118" t="s">
        <v>300</v>
      </c>
      <c r="L1118" t="s">
        <v>258</v>
      </c>
      <c r="M1118" t="s">
        <v>430</v>
      </c>
      <c r="N1118" t="s">
        <v>258</v>
      </c>
      <c r="O1118" t="s">
        <v>2854</v>
      </c>
      <c r="P1118" t="s">
        <v>303</v>
      </c>
      <c r="Q1118" t="s">
        <v>303</v>
      </c>
      <c r="R1118">
        <v>2</v>
      </c>
      <c r="S1118">
        <v>70</v>
      </c>
      <c r="T1118">
        <v>9</v>
      </c>
      <c r="V1118" s="111" t="s">
        <v>304</v>
      </c>
    </row>
    <row r="1119" spans="1:22" x14ac:dyDescent="0.3">
      <c r="A1119" s="17">
        <v>3253</v>
      </c>
      <c r="B1119">
        <v>182</v>
      </c>
      <c r="C1119" t="s">
        <v>268</v>
      </c>
      <c r="D1119">
        <v>11</v>
      </c>
      <c r="E1119" t="s">
        <v>42</v>
      </c>
      <c r="F1119">
        <v>4</v>
      </c>
      <c r="G1119" t="s">
        <v>11</v>
      </c>
      <c r="I1119" t="s">
        <v>1107</v>
      </c>
      <c r="J1119">
        <v>1</v>
      </c>
      <c r="K1119" t="s">
        <v>300</v>
      </c>
      <c r="L1119" t="s">
        <v>258</v>
      </c>
      <c r="M1119" t="s">
        <v>719</v>
      </c>
      <c r="N1119" t="s">
        <v>258</v>
      </c>
      <c r="O1119" t="s">
        <v>1134</v>
      </c>
      <c r="P1119" t="s">
        <v>303</v>
      </c>
      <c r="Q1119" t="s">
        <v>303</v>
      </c>
      <c r="R1119">
        <v>6</v>
      </c>
      <c r="S1119">
        <v>15</v>
      </c>
      <c r="T1119">
        <v>16</v>
      </c>
      <c r="V1119" s="111" t="s">
        <v>304</v>
      </c>
    </row>
    <row r="1120" spans="1:22" x14ac:dyDescent="0.3">
      <c r="A1120" s="17">
        <v>3292</v>
      </c>
      <c r="B1120">
        <v>248</v>
      </c>
      <c r="C1120" t="s">
        <v>104</v>
      </c>
      <c r="D1120">
        <v>3</v>
      </c>
      <c r="E1120" t="s">
        <v>34</v>
      </c>
      <c r="F1120">
        <v>6</v>
      </c>
      <c r="G1120" t="s">
        <v>9</v>
      </c>
      <c r="I1120" t="s">
        <v>1107</v>
      </c>
      <c r="J1120">
        <v>1</v>
      </c>
      <c r="K1120" t="s">
        <v>300</v>
      </c>
      <c r="L1120" t="s">
        <v>258</v>
      </c>
      <c r="M1120" t="s">
        <v>324</v>
      </c>
      <c r="N1120" t="s">
        <v>258</v>
      </c>
      <c r="O1120" t="s">
        <v>1135</v>
      </c>
      <c r="P1120" t="s">
        <v>303</v>
      </c>
      <c r="Q1120" t="s">
        <v>303</v>
      </c>
      <c r="R1120">
        <v>4</v>
      </c>
      <c r="S1120">
        <v>184</v>
      </c>
      <c r="T1120">
        <v>11</v>
      </c>
      <c r="V1120" s="111" t="s">
        <v>304</v>
      </c>
    </row>
    <row r="1121" spans="1:22" x14ac:dyDescent="0.3">
      <c r="A1121" s="17">
        <v>3187</v>
      </c>
      <c r="B1121">
        <v>218</v>
      </c>
      <c r="C1121" t="s">
        <v>200</v>
      </c>
      <c r="D1121">
        <v>2</v>
      </c>
      <c r="E1121" t="s">
        <v>29</v>
      </c>
      <c r="F1121">
        <v>3</v>
      </c>
      <c r="G1121" t="s">
        <v>8</v>
      </c>
      <c r="I1121" t="s">
        <v>1107</v>
      </c>
      <c r="J1121">
        <v>1</v>
      </c>
      <c r="K1121" t="s">
        <v>300</v>
      </c>
      <c r="L1121" t="s">
        <v>258</v>
      </c>
      <c r="M1121" t="s">
        <v>362</v>
      </c>
      <c r="N1121" t="s">
        <v>258</v>
      </c>
      <c r="O1121" t="s">
        <v>1136</v>
      </c>
      <c r="P1121" t="s">
        <v>303</v>
      </c>
      <c r="Q1121" t="s">
        <v>303</v>
      </c>
      <c r="R1121">
        <v>7</v>
      </c>
      <c r="S1121">
        <v>77</v>
      </c>
      <c r="T1121">
        <v>10</v>
      </c>
      <c r="V1121" s="111" t="s">
        <v>304</v>
      </c>
    </row>
    <row r="1122" spans="1:22" x14ac:dyDescent="0.3">
      <c r="A1122" s="17">
        <v>3241</v>
      </c>
      <c r="B1122">
        <v>216</v>
      </c>
      <c r="C1122" t="s">
        <v>126</v>
      </c>
      <c r="D1122">
        <v>2</v>
      </c>
      <c r="E1122" t="s">
        <v>29</v>
      </c>
      <c r="F1122">
        <v>3</v>
      </c>
      <c r="G1122" t="s">
        <v>8</v>
      </c>
      <c r="I1122" t="s">
        <v>1107</v>
      </c>
      <c r="J1122">
        <v>1</v>
      </c>
      <c r="K1122" t="s">
        <v>300</v>
      </c>
      <c r="L1122" t="s">
        <v>258</v>
      </c>
      <c r="M1122" t="s">
        <v>340</v>
      </c>
      <c r="N1122" t="s">
        <v>258</v>
      </c>
      <c r="O1122" t="s">
        <v>1137</v>
      </c>
      <c r="P1122" t="s">
        <v>303</v>
      </c>
      <c r="Q1122" t="s">
        <v>303</v>
      </c>
      <c r="R1122">
        <v>7</v>
      </c>
      <c r="S1122">
        <v>75</v>
      </c>
      <c r="T1122">
        <v>10</v>
      </c>
      <c r="V1122" s="111" t="s">
        <v>304</v>
      </c>
    </row>
    <row r="1123" spans="1:22" x14ac:dyDescent="0.3">
      <c r="A1123" s="17">
        <v>3294</v>
      </c>
      <c r="B1123">
        <v>259</v>
      </c>
      <c r="C1123" t="s">
        <v>124</v>
      </c>
      <c r="D1123">
        <v>45</v>
      </c>
      <c r="E1123" t="s">
        <v>28</v>
      </c>
      <c r="F1123">
        <v>6</v>
      </c>
      <c r="G1123" t="s">
        <v>9</v>
      </c>
      <c r="I1123" t="s">
        <v>1107</v>
      </c>
      <c r="J1123">
        <v>1</v>
      </c>
      <c r="K1123" t="s">
        <v>300</v>
      </c>
      <c r="L1123" t="s">
        <v>258</v>
      </c>
      <c r="M1123" t="s">
        <v>430</v>
      </c>
      <c r="N1123" t="s">
        <v>258</v>
      </c>
      <c r="O1123" t="s">
        <v>1138</v>
      </c>
      <c r="P1123" t="s">
        <v>303</v>
      </c>
      <c r="Q1123" t="s">
        <v>303</v>
      </c>
      <c r="R1123">
        <v>4</v>
      </c>
      <c r="S1123">
        <v>70</v>
      </c>
      <c r="T1123">
        <v>9</v>
      </c>
      <c r="V1123" s="111" t="s">
        <v>304</v>
      </c>
    </row>
    <row r="1124" spans="1:22" x14ac:dyDescent="0.3">
      <c r="A1124" s="17">
        <v>3262</v>
      </c>
      <c r="B1124">
        <v>165</v>
      </c>
      <c r="C1124" t="s">
        <v>926</v>
      </c>
      <c r="D1124">
        <v>45</v>
      </c>
      <c r="E1124" t="s">
        <v>28</v>
      </c>
      <c r="F1124">
        <v>5</v>
      </c>
      <c r="G1124" t="s">
        <v>10</v>
      </c>
      <c r="I1124" t="s">
        <v>1107</v>
      </c>
      <c r="J1124">
        <v>1</v>
      </c>
      <c r="K1124" t="s">
        <v>300</v>
      </c>
      <c r="L1124" t="s">
        <v>258</v>
      </c>
      <c r="M1124" t="s">
        <v>927</v>
      </c>
      <c r="N1124" t="s">
        <v>258</v>
      </c>
      <c r="O1124" t="s">
        <v>1139</v>
      </c>
      <c r="P1124" t="s">
        <v>303</v>
      </c>
      <c r="Q1124" t="s">
        <v>303</v>
      </c>
      <c r="R1124">
        <v>3</v>
      </c>
      <c r="S1124">
        <v>86</v>
      </c>
      <c r="T1124">
        <v>9</v>
      </c>
      <c r="V1124" s="111" t="s">
        <v>304</v>
      </c>
    </row>
    <row r="1125" spans="1:22" x14ac:dyDescent="0.3">
      <c r="A1125" s="17">
        <v>3263</v>
      </c>
      <c r="B1125">
        <v>185</v>
      </c>
      <c r="C1125" t="s">
        <v>729</v>
      </c>
      <c r="D1125">
        <v>11</v>
      </c>
      <c r="E1125" t="s">
        <v>42</v>
      </c>
      <c r="F1125">
        <v>5</v>
      </c>
      <c r="G1125" t="s">
        <v>10</v>
      </c>
      <c r="I1125" t="s">
        <v>1107</v>
      </c>
      <c r="J1125">
        <v>1</v>
      </c>
      <c r="K1125" t="s">
        <v>300</v>
      </c>
      <c r="L1125" t="s">
        <v>258</v>
      </c>
      <c r="M1125" t="s">
        <v>730</v>
      </c>
      <c r="N1125" t="s">
        <v>258</v>
      </c>
      <c r="O1125" t="s">
        <v>1140</v>
      </c>
      <c r="P1125" t="s">
        <v>303</v>
      </c>
      <c r="Q1125" t="s">
        <v>303</v>
      </c>
      <c r="R1125">
        <v>3</v>
      </c>
      <c r="S1125">
        <v>5</v>
      </c>
      <c r="T1125">
        <v>16</v>
      </c>
      <c r="V1125" s="111" t="s">
        <v>304</v>
      </c>
    </row>
    <row r="1126" spans="1:22" x14ac:dyDescent="0.3">
      <c r="A1126" s="17">
        <v>2297</v>
      </c>
      <c r="B1126">
        <v>216</v>
      </c>
      <c r="C1126" t="s">
        <v>126</v>
      </c>
      <c r="D1126">
        <v>2</v>
      </c>
      <c r="E1126" t="s">
        <v>29</v>
      </c>
      <c r="F1126">
        <v>7</v>
      </c>
      <c r="G1126" t="s">
        <v>1002</v>
      </c>
      <c r="I1126" t="s">
        <v>1107</v>
      </c>
      <c r="J1126">
        <v>1</v>
      </c>
      <c r="K1126" t="s">
        <v>300</v>
      </c>
      <c r="L1126" t="s">
        <v>258</v>
      </c>
      <c r="M1126" t="s">
        <v>340</v>
      </c>
      <c r="N1126" t="s">
        <v>258</v>
      </c>
      <c r="O1126" t="s">
        <v>1141</v>
      </c>
      <c r="P1126" t="s">
        <v>303</v>
      </c>
      <c r="Q1126" t="s">
        <v>303</v>
      </c>
      <c r="R1126">
        <v>2</v>
      </c>
      <c r="S1126">
        <v>75</v>
      </c>
      <c r="T1126">
        <v>10</v>
      </c>
      <c r="V1126" s="111" t="s">
        <v>304</v>
      </c>
    </row>
    <row r="1127" spans="1:22" x14ac:dyDescent="0.3">
      <c r="A1127" s="17">
        <v>2502</v>
      </c>
      <c r="B1127">
        <v>182</v>
      </c>
      <c r="C1127" t="s">
        <v>268</v>
      </c>
      <c r="D1127">
        <v>11</v>
      </c>
      <c r="E1127" t="s">
        <v>42</v>
      </c>
      <c r="F1127">
        <v>6</v>
      </c>
      <c r="G1127" t="s">
        <v>9</v>
      </c>
      <c r="I1127" t="s">
        <v>1107</v>
      </c>
      <c r="J1127">
        <v>1</v>
      </c>
      <c r="K1127" t="s">
        <v>300</v>
      </c>
      <c r="L1127" t="s">
        <v>258</v>
      </c>
      <c r="M1127" t="s">
        <v>719</v>
      </c>
      <c r="N1127" t="s">
        <v>258</v>
      </c>
      <c r="O1127" t="s">
        <v>1142</v>
      </c>
      <c r="P1127" t="s">
        <v>303</v>
      </c>
      <c r="Q1127" t="s">
        <v>303</v>
      </c>
      <c r="R1127">
        <v>4</v>
      </c>
      <c r="S1127">
        <v>15</v>
      </c>
      <c r="T1127">
        <v>16</v>
      </c>
      <c r="V1127" s="111" t="s">
        <v>304</v>
      </c>
    </row>
    <row r="1128" spans="1:22" x14ac:dyDescent="0.3">
      <c r="A1128" s="17">
        <v>2826</v>
      </c>
      <c r="B1128">
        <v>170</v>
      </c>
      <c r="C1128" t="s">
        <v>153</v>
      </c>
      <c r="D1128">
        <v>42</v>
      </c>
      <c r="E1128" t="s">
        <v>26</v>
      </c>
      <c r="F1128">
        <v>6</v>
      </c>
      <c r="G1128" t="s">
        <v>9</v>
      </c>
      <c r="I1128" t="s">
        <v>1107</v>
      </c>
      <c r="J1128">
        <v>1</v>
      </c>
      <c r="K1128" t="s">
        <v>300</v>
      </c>
      <c r="L1128" t="s">
        <v>258</v>
      </c>
      <c r="M1128" t="s">
        <v>308</v>
      </c>
      <c r="N1128" t="s">
        <v>258</v>
      </c>
      <c r="O1128" t="s">
        <v>1143</v>
      </c>
      <c r="P1128" t="s">
        <v>303</v>
      </c>
      <c r="Q1128" t="s">
        <v>303</v>
      </c>
      <c r="R1128">
        <v>4</v>
      </c>
      <c r="S1128">
        <v>3</v>
      </c>
      <c r="T1128">
        <v>6</v>
      </c>
      <c r="V1128" s="111" t="s">
        <v>304</v>
      </c>
    </row>
    <row r="1129" spans="1:22" x14ac:dyDescent="0.3">
      <c r="A1129" s="17">
        <v>2827</v>
      </c>
      <c r="B1129">
        <v>162</v>
      </c>
      <c r="C1129" t="s">
        <v>147</v>
      </c>
      <c r="D1129">
        <v>42</v>
      </c>
      <c r="E1129" t="s">
        <v>26</v>
      </c>
      <c r="F1129">
        <v>6</v>
      </c>
      <c r="G1129" t="s">
        <v>9</v>
      </c>
      <c r="I1129" t="s">
        <v>1107</v>
      </c>
      <c r="J1129">
        <v>1</v>
      </c>
      <c r="K1129" t="s">
        <v>300</v>
      </c>
      <c r="L1129" t="s">
        <v>258</v>
      </c>
      <c r="M1129" t="s">
        <v>400</v>
      </c>
      <c r="N1129" t="s">
        <v>258</v>
      </c>
      <c r="O1129" t="s">
        <v>1144</v>
      </c>
      <c r="P1129" t="s">
        <v>303</v>
      </c>
      <c r="Q1129" t="s">
        <v>303</v>
      </c>
      <c r="R1129">
        <v>4</v>
      </c>
      <c r="S1129">
        <v>1</v>
      </c>
      <c r="T1129">
        <v>6</v>
      </c>
      <c r="V1129" s="111" t="s">
        <v>304</v>
      </c>
    </row>
    <row r="1130" spans="1:22" x14ac:dyDescent="0.3">
      <c r="A1130" s="17">
        <v>2834</v>
      </c>
      <c r="B1130">
        <v>193</v>
      </c>
      <c r="C1130" t="s">
        <v>123</v>
      </c>
      <c r="D1130">
        <v>42</v>
      </c>
      <c r="E1130" t="s">
        <v>26</v>
      </c>
      <c r="F1130">
        <v>6</v>
      </c>
      <c r="G1130" t="s">
        <v>9</v>
      </c>
      <c r="I1130" t="s">
        <v>1107</v>
      </c>
      <c r="J1130">
        <v>1</v>
      </c>
      <c r="K1130" t="s">
        <v>300</v>
      </c>
      <c r="L1130" t="s">
        <v>258</v>
      </c>
      <c r="M1130" t="s">
        <v>621</v>
      </c>
      <c r="N1130" t="s">
        <v>258</v>
      </c>
      <c r="O1130" t="s">
        <v>1145</v>
      </c>
      <c r="P1130" t="s">
        <v>303</v>
      </c>
      <c r="Q1130" t="s">
        <v>303</v>
      </c>
      <c r="R1130">
        <v>4</v>
      </c>
      <c r="S1130">
        <v>20</v>
      </c>
      <c r="T1130">
        <v>6</v>
      </c>
      <c r="V1130" s="111" t="s">
        <v>304</v>
      </c>
    </row>
    <row r="1131" spans="1:22" x14ac:dyDescent="0.3">
      <c r="A1131" s="17">
        <v>2850</v>
      </c>
      <c r="B1131">
        <v>175</v>
      </c>
      <c r="C1131" t="s">
        <v>116</v>
      </c>
      <c r="D1131">
        <v>18</v>
      </c>
      <c r="E1131" t="s">
        <v>53</v>
      </c>
      <c r="F1131">
        <v>6</v>
      </c>
      <c r="G1131" t="s">
        <v>9</v>
      </c>
      <c r="I1131" t="s">
        <v>1107</v>
      </c>
      <c r="J1131">
        <v>1</v>
      </c>
      <c r="K1131" t="s">
        <v>300</v>
      </c>
      <c r="L1131" t="s">
        <v>258</v>
      </c>
      <c r="M1131" t="s">
        <v>535</v>
      </c>
      <c r="N1131" t="s">
        <v>258</v>
      </c>
      <c r="O1131" t="s">
        <v>1146</v>
      </c>
      <c r="P1131" t="s">
        <v>303</v>
      </c>
      <c r="Q1131" t="s">
        <v>303</v>
      </c>
      <c r="R1131">
        <v>4</v>
      </c>
      <c r="S1131">
        <v>4</v>
      </c>
      <c r="T1131">
        <v>21</v>
      </c>
      <c r="V1131" s="111" t="s">
        <v>304</v>
      </c>
    </row>
    <row r="1132" spans="1:22" x14ac:dyDescent="0.3">
      <c r="A1132" s="17">
        <v>2851</v>
      </c>
      <c r="B1132">
        <v>257</v>
      </c>
      <c r="C1132" t="s">
        <v>530</v>
      </c>
      <c r="D1132">
        <v>18</v>
      </c>
      <c r="E1132" t="s">
        <v>53</v>
      </c>
      <c r="F1132">
        <v>6</v>
      </c>
      <c r="G1132" t="s">
        <v>9</v>
      </c>
      <c r="I1132" t="s">
        <v>1107</v>
      </c>
      <c r="J1132">
        <v>1</v>
      </c>
      <c r="K1132" t="s">
        <v>300</v>
      </c>
      <c r="L1132" t="s">
        <v>258</v>
      </c>
      <c r="M1132" t="s">
        <v>531</v>
      </c>
      <c r="N1132" t="s">
        <v>258</v>
      </c>
      <c r="O1132" t="s">
        <v>1147</v>
      </c>
      <c r="P1132" t="s">
        <v>303</v>
      </c>
      <c r="Q1132" t="s">
        <v>303</v>
      </c>
      <c r="R1132">
        <v>4</v>
      </c>
      <c r="S1132">
        <v>259</v>
      </c>
      <c r="T1132">
        <v>21</v>
      </c>
      <c r="V1132" s="111" t="s">
        <v>304</v>
      </c>
    </row>
    <row r="1133" spans="1:22" x14ac:dyDescent="0.3">
      <c r="A1133" s="17">
        <v>2871</v>
      </c>
      <c r="B1133">
        <v>223</v>
      </c>
      <c r="C1133" t="s">
        <v>107</v>
      </c>
      <c r="D1133">
        <v>2</v>
      </c>
      <c r="E1133" t="s">
        <v>29</v>
      </c>
      <c r="F1133">
        <v>7</v>
      </c>
      <c r="G1133" t="s">
        <v>1002</v>
      </c>
      <c r="I1133" t="s">
        <v>1107</v>
      </c>
      <c r="J1133">
        <v>1</v>
      </c>
      <c r="K1133" t="s">
        <v>300</v>
      </c>
      <c r="L1133" t="s">
        <v>258</v>
      </c>
      <c r="M1133" t="s">
        <v>320</v>
      </c>
      <c r="N1133" t="s">
        <v>258</v>
      </c>
      <c r="O1133" t="s">
        <v>1148</v>
      </c>
      <c r="P1133" t="s">
        <v>303</v>
      </c>
      <c r="Q1133" t="s">
        <v>303</v>
      </c>
      <c r="R1133">
        <v>2</v>
      </c>
      <c r="S1133">
        <v>78</v>
      </c>
      <c r="T1133">
        <v>10</v>
      </c>
      <c r="V1133" s="111" t="s">
        <v>304</v>
      </c>
    </row>
    <row r="1134" spans="1:22" x14ac:dyDescent="0.3">
      <c r="A1134" s="17">
        <v>2893</v>
      </c>
      <c r="B1134">
        <v>223</v>
      </c>
      <c r="C1134" t="s">
        <v>107</v>
      </c>
      <c r="D1134">
        <v>2</v>
      </c>
      <c r="E1134" t="s">
        <v>29</v>
      </c>
      <c r="F1134">
        <v>5</v>
      </c>
      <c r="G1134" t="s">
        <v>10</v>
      </c>
      <c r="I1134" t="s">
        <v>1107</v>
      </c>
      <c r="J1134">
        <v>1</v>
      </c>
      <c r="K1134" t="s">
        <v>300</v>
      </c>
      <c r="L1134" t="s">
        <v>258</v>
      </c>
      <c r="M1134" t="s">
        <v>320</v>
      </c>
      <c r="N1134" t="s">
        <v>258</v>
      </c>
      <c r="O1134" t="s">
        <v>1149</v>
      </c>
      <c r="P1134" t="s">
        <v>303</v>
      </c>
      <c r="Q1134" t="s">
        <v>303</v>
      </c>
      <c r="R1134">
        <v>3</v>
      </c>
      <c r="S1134">
        <v>78</v>
      </c>
      <c r="T1134">
        <v>10</v>
      </c>
      <c r="V1134" s="111" t="s">
        <v>304</v>
      </c>
    </row>
    <row r="1135" spans="1:22" x14ac:dyDescent="0.3">
      <c r="A1135" s="17">
        <v>2900</v>
      </c>
      <c r="B1135">
        <v>173</v>
      </c>
      <c r="C1135" t="s">
        <v>115</v>
      </c>
      <c r="D1135">
        <v>16</v>
      </c>
      <c r="E1135" t="s">
        <v>50</v>
      </c>
      <c r="F1135">
        <v>6</v>
      </c>
      <c r="G1135" t="s">
        <v>9</v>
      </c>
      <c r="I1135" t="s">
        <v>1107</v>
      </c>
      <c r="J1135">
        <v>1</v>
      </c>
      <c r="K1135" t="s">
        <v>300</v>
      </c>
      <c r="L1135" t="s">
        <v>258</v>
      </c>
      <c r="M1135" t="s">
        <v>322</v>
      </c>
      <c r="N1135" t="s">
        <v>258</v>
      </c>
      <c r="O1135" t="s">
        <v>1150</v>
      </c>
      <c r="P1135" t="s">
        <v>303</v>
      </c>
      <c r="Q1135" t="s">
        <v>303</v>
      </c>
      <c r="R1135">
        <v>4</v>
      </c>
      <c r="S1135">
        <v>7</v>
      </c>
      <c r="T1135">
        <v>20</v>
      </c>
      <c r="V1135" s="111" t="s">
        <v>304</v>
      </c>
    </row>
    <row r="1136" spans="1:22" x14ac:dyDescent="0.3">
      <c r="A1136" s="17">
        <v>2901</v>
      </c>
      <c r="B1136">
        <v>213</v>
      </c>
      <c r="C1136" t="s">
        <v>142</v>
      </c>
      <c r="D1136">
        <v>16</v>
      </c>
      <c r="E1136" t="s">
        <v>50</v>
      </c>
      <c r="F1136">
        <v>6</v>
      </c>
      <c r="G1136" t="s">
        <v>9</v>
      </c>
      <c r="I1136" t="s">
        <v>1107</v>
      </c>
      <c r="J1136">
        <v>1</v>
      </c>
      <c r="K1136" t="s">
        <v>300</v>
      </c>
      <c r="L1136" t="s">
        <v>258</v>
      </c>
      <c r="M1136" t="s">
        <v>301</v>
      </c>
      <c r="N1136" t="s">
        <v>258</v>
      </c>
      <c r="O1136" t="s">
        <v>1151</v>
      </c>
      <c r="P1136" t="s">
        <v>303</v>
      </c>
      <c r="Q1136" t="s">
        <v>303</v>
      </c>
      <c r="R1136">
        <v>4</v>
      </c>
      <c r="S1136">
        <v>37</v>
      </c>
      <c r="T1136">
        <v>20</v>
      </c>
      <c r="V1136" s="111" t="s">
        <v>304</v>
      </c>
    </row>
    <row r="1137" spans="1:22" x14ac:dyDescent="0.3">
      <c r="A1137" s="17">
        <v>2902</v>
      </c>
      <c r="B1137">
        <v>229</v>
      </c>
      <c r="C1137" t="s">
        <v>102</v>
      </c>
      <c r="D1137">
        <v>16</v>
      </c>
      <c r="E1137" t="s">
        <v>50</v>
      </c>
      <c r="F1137">
        <v>6</v>
      </c>
      <c r="G1137" t="s">
        <v>9</v>
      </c>
      <c r="I1137" t="s">
        <v>1107</v>
      </c>
      <c r="J1137">
        <v>1</v>
      </c>
      <c r="K1137" t="s">
        <v>300</v>
      </c>
      <c r="L1137" t="s">
        <v>258</v>
      </c>
      <c r="M1137" t="s">
        <v>326</v>
      </c>
      <c r="N1137" t="s">
        <v>258</v>
      </c>
      <c r="O1137" t="s">
        <v>1152</v>
      </c>
      <c r="P1137" t="s">
        <v>303</v>
      </c>
      <c r="Q1137" t="s">
        <v>303</v>
      </c>
      <c r="R1137">
        <v>4</v>
      </c>
      <c r="S1137">
        <v>40</v>
      </c>
      <c r="T1137">
        <v>20</v>
      </c>
      <c r="V1137" s="111" t="s">
        <v>304</v>
      </c>
    </row>
    <row r="1138" spans="1:22" x14ac:dyDescent="0.3">
      <c r="A1138" s="17">
        <v>2903</v>
      </c>
      <c r="B1138">
        <v>192</v>
      </c>
      <c r="C1138" t="s">
        <v>143</v>
      </c>
      <c r="D1138">
        <v>16</v>
      </c>
      <c r="E1138" t="s">
        <v>50</v>
      </c>
      <c r="F1138">
        <v>6</v>
      </c>
      <c r="G1138" t="s">
        <v>9</v>
      </c>
      <c r="I1138" t="s">
        <v>1107</v>
      </c>
      <c r="J1138">
        <v>1</v>
      </c>
      <c r="K1138" t="s">
        <v>300</v>
      </c>
      <c r="L1138" t="s">
        <v>258</v>
      </c>
      <c r="M1138" t="s">
        <v>612</v>
      </c>
      <c r="N1138" t="s">
        <v>258</v>
      </c>
      <c r="O1138" t="s">
        <v>1153</v>
      </c>
      <c r="P1138" t="s">
        <v>303</v>
      </c>
      <c r="Q1138" t="s">
        <v>303</v>
      </c>
      <c r="R1138">
        <v>4</v>
      </c>
      <c r="S1138">
        <v>19</v>
      </c>
      <c r="T1138">
        <v>20</v>
      </c>
      <c r="V1138" s="111" t="s">
        <v>304</v>
      </c>
    </row>
    <row r="1139" spans="1:22" x14ac:dyDescent="0.3">
      <c r="A1139" s="17">
        <v>2904</v>
      </c>
      <c r="B1139">
        <v>225</v>
      </c>
      <c r="C1139" t="s">
        <v>144</v>
      </c>
      <c r="D1139">
        <v>16</v>
      </c>
      <c r="E1139" t="s">
        <v>50</v>
      </c>
      <c r="F1139">
        <v>6</v>
      </c>
      <c r="G1139" t="s">
        <v>9</v>
      </c>
      <c r="I1139" t="s">
        <v>1107</v>
      </c>
      <c r="J1139">
        <v>1</v>
      </c>
      <c r="K1139" t="s">
        <v>300</v>
      </c>
      <c r="L1139" t="s">
        <v>258</v>
      </c>
      <c r="M1139" t="s">
        <v>1018</v>
      </c>
      <c r="N1139" t="s">
        <v>258</v>
      </c>
      <c r="O1139" t="s">
        <v>1154</v>
      </c>
      <c r="P1139" t="s">
        <v>303</v>
      </c>
      <c r="Q1139" t="s">
        <v>303</v>
      </c>
      <c r="R1139">
        <v>4</v>
      </c>
      <c r="S1139">
        <v>39</v>
      </c>
      <c r="T1139">
        <v>20</v>
      </c>
      <c r="V1139" s="111" t="s">
        <v>304</v>
      </c>
    </row>
    <row r="1140" spans="1:22" x14ac:dyDescent="0.3">
      <c r="A1140" s="17">
        <v>2917</v>
      </c>
      <c r="B1140">
        <v>217</v>
      </c>
      <c r="C1140" t="s">
        <v>132</v>
      </c>
      <c r="D1140">
        <v>2</v>
      </c>
      <c r="E1140" t="s">
        <v>29</v>
      </c>
      <c r="F1140">
        <v>6</v>
      </c>
      <c r="G1140" t="s">
        <v>9</v>
      </c>
      <c r="I1140" t="s">
        <v>1107</v>
      </c>
      <c r="J1140">
        <v>1</v>
      </c>
      <c r="K1140" t="s">
        <v>300</v>
      </c>
      <c r="L1140" t="s">
        <v>258</v>
      </c>
      <c r="M1140" t="s">
        <v>360</v>
      </c>
      <c r="N1140" t="s">
        <v>258</v>
      </c>
      <c r="O1140" t="s">
        <v>1155</v>
      </c>
      <c r="P1140" t="s">
        <v>303</v>
      </c>
      <c r="Q1140" t="s">
        <v>303</v>
      </c>
      <c r="R1140">
        <v>4</v>
      </c>
      <c r="S1140">
        <v>76</v>
      </c>
      <c r="T1140">
        <v>10</v>
      </c>
      <c r="V1140" s="111" t="s">
        <v>304</v>
      </c>
    </row>
    <row r="1141" spans="1:22" x14ac:dyDescent="0.3">
      <c r="A1141" s="17">
        <v>2919</v>
      </c>
      <c r="B1141">
        <v>216</v>
      </c>
      <c r="C1141" t="s">
        <v>126</v>
      </c>
      <c r="D1141">
        <v>2</v>
      </c>
      <c r="E1141" t="s">
        <v>29</v>
      </c>
      <c r="F1141">
        <v>6</v>
      </c>
      <c r="G1141" t="s">
        <v>9</v>
      </c>
      <c r="I1141" t="s">
        <v>1107</v>
      </c>
      <c r="J1141">
        <v>1</v>
      </c>
      <c r="K1141" t="s">
        <v>300</v>
      </c>
      <c r="L1141" t="s">
        <v>258</v>
      </c>
      <c r="M1141" t="s">
        <v>340</v>
      </c>
      <c r="N1141" t="s">
        <v>258</v>
      </c>
      <c r="O1141" t="s">
        <v>1156</v>
      </c>
      <c r="P1141" t="s">
        <v>303</v>
      </c>
      <c r="Q1141" t="s">
        <v>303</v>
      </c>
      <c r="R1141">
        <v>4</v>
      </c>
      <c r="S1141">
        <v>75</v>
      </c>
      <c r="T1141">
        <v>10</v>
      </c>
      <c r="V1141" s="111" t="s">
        <v>304</v>
      </c>
    </row>
    <row r="1142" spans="1:22" x14ac:dyDescent="0.3">
      <c r="A1142" s="17">
        <v>2920</v>
      </c>
      <c r="B1142">
        <v>223</v>
      </c>
      <c r="C1142" t="s">
        <v>107</v>
      </c>
      <c r="D1142">
        <v>2</v>
      </c>
      <c r="E1142" t="s">
        <v>29</v>
      </c>
      <c r="F1142">
        <v>6</v>
      </c>
      <c r="G1142" t="s">
        <v>9</v>
      </c>
      <c r="I1142" t="s">
        <v>1107</v>
      </c>
      <c r="J1142">
        <v>1</v>
      </c>
      <c r="K1142" t="s">
        <v>300</v>
      </c>
      <c r="L1142" t="s">
        <v>258</v>
      </c>
      <c r="M1142" t="s">
        <v>320</v>
      </c>
      <c r="N1142" t="s">
        <v>258</v>
      </c>
      <c r="O1142" t="s">
        <v>1157</v>
      </c>
      <c r="P1142" t="s">
        <v>303</v>
      </c>
      <c r="Q1142" t="s">
        <v>303</v>
      </c>
      <c r="R1142">
        <v>4</v>
      </c>
      <c r="S1142">
        <v>78</v>
      </c>
      <c r="T1142">
        <v>10</v>
      </c>
      <c r="V1142" s="111" t="s">
        <v>304</v>
      </c>
    </row>
    <row r="1143" spans="1:22" x14ac:dyDescent="0.3">
      <c r="A1143" s="17">
        <v>2922</v>
      </c>
      <c r="B1143">
        <v>248</v>
      </c>
      <c r="C1143" t="s">
        <v>104</v>
      </c>
      <c r="D1143">
        <v>3</v>
      </c>
      <c r="E1143" t="s">
        <v>34</v>
      </c>
      <c r="F1143">
        <v>6</v>
      </c>
      <c r="G1143" t="s">
        <v>9</v>
      </c>
      <c r="I1143" t="s">
        <v>1107</v>
      </c>
      <c r="J1143">
        <v>1</v>
      </c>
      <c r="K1143" t="s">
        <v>300</v>
      </c>
      <c r="L1143" t="s">
        <v>258</v>
      </c>
      <c r="M1143" t="s">
        <v>324</v>
      </c>
      <c r="N1143" t="s">
        <v>258</v>
      </c>
      <c r="O1143" t="s">
        <v>1158</v>
      </c>
      <c r="P1143" t="s">
        <v>303</v>
      </c>
      <c r="Q1143" t="s">
        <v>303</v>
      </c>
      <c r="R1143">
        <v>4</v>
      </c>
      <c r="S1143">
        <v>184</v>
      </c>
      <c r="T1143">
        <v>11</v>
      </c>
      <c r="V1143" s="111" t="s">
        <v>304</v>
      </c>
    </row>
    <row r="1144" spans="1:22" x14ac:dyDescent="0.3">
      <c r="A1144" s="17">
        <v>2923</v>
      </c>
      <c r="B1144">
        <v>249</v>
      </c>
      <c r="C1144" t="s">
        <v>100</v>
      </c>
      <c r="D1144">
        <v>3</v>
      </c>
      <c r="E1144" t="s">
        <v>34</v>
      </c>
      <c r="F1144">
        <v>6</v>
      </c>
      <c r="G1144" t="s">
        <v>9</v>
      </c>
      <c r="I1144" t="s">
        <v>1107</v>
      </c>
      <c r="J1144">
        <v>1</v>
      </c>
      <c r="K1144" t="s">
        <v>300</v>
      </c>
      <c r="L1144" t="s">
        <v>258</v>
      </c>
      <c r="M1144" t="s">
        <v>343</v>
      </c>
      <c r="N1144" t="s">
        <v>258</v>
      </c>
      <c r="O1144" t="s">
        <v>1159</v>
      </c>
      <c r="P1144" t="s">
        <v>303</v>
      </c>
      <c r="Q1144" t="s">
        <v>303</v>
      </c>
      <c r="R1144">
        <v>4</v>
      </c>
      <c r="S1144">
        <v>61</v>
      </c>
      <c r="T1144">
        <v>11</v>
      </c>
      <c r="V1144" s="111" t="s">
        <v>304</v>
      </c>
    </row>
    <row r="1145" spans="1:22" x14ac:dyDescent="0.3">
      <c r="A1145" s="17">
        <v>2924</v>
      </c>
      <c r="B1145">
        <v>259</v>
      </c>
      <c r="C1145" t="s">
        <v>124</v>
      </c>
      <c r="D1145">
        <v>45</v>
      </c>
      <c r="E1145" t="s">
        <v>28</v>
      </c>
      <c r="F1145">
        <v>6</v>
      </c>
      <c r="G1145" t="s">
        <v>9</v>
      </c>
      <c r="I1145" t="s">
        <v>1107</v>
      </c>
      <c r="J1145">
        <v>1</v>
      </c>
      <c r="K1145" t="s">
        <v>300</v>
      </c>
      <c r="L1145" t="s">
        <v>258</v>
      </c>
      <c r="M1145" t="s">
        <v>430</v>
      </c>
      <c r="N1145" t="s">
        <v>258</v>
      </c>
      <c r="O1145" t="s">
        <v>1160</v>
      </c>
      <c r="P1145" t="s">
        <v>303</v>
      </c>
      <c r="Q1145" t="s">
        <v>303</v>
      </c>
      <c r="R1145">
        <v>4</v>
      </c>
      <c r="S1145">
        <v>70</v>
      </c>
      <c r="T1145">
        <v>9</v>
      </c>
      <c r="V1145" s="111" t="s">
        <v>304</v>
      </c>
    </row>
    <row r="1146" spans="1:22" x14ac:dyDescent="0.3">
      <c r="A1146" s="17">
        <v>2955</v>
      </c>
      <c r="B1146">
        <v>200</v>
      </c>
      <c r="C1146" t="s">
        <v>106</v>
      </c>
      <c r="D1146">
        <v>5</v>
      </c>
      <c r="E1146" t="s">
        <v>35</v>
      </c>
      <c r="F1146">
        <v>5</v>
      </c>
      <c r="G1146" t="s">
        <v>10</v>
      </c>
      <c r="I1146" t="s">
        <v>1107</v>
      </c>
      <c r="J1146">
        <v>1</v>
      </c>
      <c r="K1146" t="s">
        <v>300</v>
      </c>
      <c r="L1146" t="s">
        <v>258</v>
      </c>
      <c r="M1146" t="s">
        <v>533</v>
      </c>
      <c r="N1146" t="s">
        <v>258</v>
      </c>
      <c r="O1146" t="s">
        <v>1161</v>
      </c>
      <c r="P1146" t="s">
        <v>303</v>
      </c>
      <c r="Q1146" t="s">
        <v>303</v>
      </c>
      <c r="R1146">
        <v>3</v>
      </c>
      <c r="S1146">
        <v>24</v>
      </c>
      <c r="T1146">
        <v>13</v>
      </c>
      <c r="V1146" s="111" t="s">
        <v>304</v>
      </c>
    </row>
    <row r="1147" spans="1:22" x14ac:dyDescent="0.3">
      <c r="A1147" s="17">
        <v>2962</v>
      </c>
      <c r="B1147">
        <v>218</v>
      </c>
      <c r="C1147" t="s">
        <v>200</v>
      </c>
      <c r="D1147">
        <v>2</v>
      </c>
      <c r="E1147" t="s">
        <v>29</v>
      </c>
      <c r="F1147">
        <v>5</v>
      </c>
      <c r="G1147" t="s">
        <v>10</v>
      </c>
      <c r="I1147" t="s">
        <v>1107</v>
      </c>
      <c r="J1147">
        <v>1</v>
      </c>
      <c r="K1147" t="s">
        <v>300</v>
      </c>
      <c r="L1147" t="s">
        <v>258</v>
      </c>
      <c r="M1147" t="s">
        <v>362</v>
      </c>
      <c r="N1147" t="s">
        <v>258</v>
      </c>
      <c r="O1147" t="s">
        <v>1162</v>
      </c>
      <c r="P1147" t="s">
        <v>303</v>
      </c>
      <c r="Q1147" t="s">
        <v>303</v>
      </c>
      <c r="R1147">
        <v>3</v>
      </c>
      <c r="S1147">
        <v>77</v>
      </c>
      <c r="T1147">
        <v>10</v>
      </c>
      <c r="V1147" s="111" t="s">
        <v>304</v>
      </c>
    </row>
    <row r="1148" spans="1:22" x14ac:dyDescent="0.3">
      <c r="A1148" s="17">
        <v>2964</v>
      </c>
      <c r="B1148">
        <v>226</v>
      </c>
      <c r="C1148" t="s">
        <v>1163</v>
      </c>
      <c r="D1148">
        <v>17</v>
      </c>
      <c r="E1148" t="s">
        <v>51</v>
      </c>
      <c r="F1148">
        <v>2</v>
      </c>
      <c r="G1148" t="s">
        <v>13</v>
      </c>
      <c r="I1148" t="s">
        <v>1107</v>
      </c>
      <c r="J1148">
        <v>1</v>
      </c>
      <c r="K1148" t="s">
        <v>300</v>
      </c>
      <c r="L1148" t="s">
        <v>258</v>
      </c>
      <c r="M1148" t="s">
        <v>1164</v>
      </c>
      <c r="N1148" t="s">
        <v>258</v>
      </c>
      <c r="O1148" t="s">
        <v>1165</v>
      </c>
      <c r="P1148" t="s">
        <v>303</v>
      </c>
      <c r="Q1148" t="s">
        <v>303</v>
      </c>
      <c r="R1148">
        <v>5</v>
      </c>
      <c r="S1148">
        <v>509</v>
      </c>
      <c r="T1148">
        <v>51</v>
      </c>
      <c r="V1148" s="111" t="s">
        <v>304</v>
      </c>
    </row>
    <row r="1149" spans="1:22" x14ac:dyDescent="0.3">
      <c r="A1149" s="17">
        <v>3005</v>
      </c>
      <c r="B1149">
        <v>164</v>
      </c>
      <c r="C1149" t="s">
        <v>103</v>
      </c>
      <c r="D1149">
        <v>16</v>
      </c>
      <c r="E1149" t="s">
        <v>50</v>
      </c>
      <c r="F1149">
        <v>6</v>
      </c>
      <c r="G1149" t="s">
        <v>9</v>
      </c>
      <c r="I1149" t="s">
        <v>1107</v>
      </c>
      <c r="J1149">
        <v>1</v>
      </c>
      <c r="K1149" t="s">
        <v>300</v>
      </c>
      <c r="L1149" t="s">
        <v>258</v>
      </c>
      <c r="M1149" t="s">
        <v>608</v>
      </c>
      <c r="N1149" t="s">
        <v>258</v>
      </c>
      <c r="O1149" t="s">
        <v>1166</v>
      </c>
      <c r="P1149" t="s">
        <v>303</v>
      </c>
      <c r="Q1149" t="s">
        <v>303</v>
      </c>
      <c r="R1149">
        <v>4</v>
      </c>
      <c r="S1149">
        <v>69</v>
      </c>
      <c r="T1149">
        <v>20</v>
      </c>
      <c r="V1149" s="111" t="s">
        <v>304</v>
      </c>
    </row>
    <row r="1150" spans="1:22" x14ac:dyDescent="0.3">
      <c r="A1150" s="17">
        <v>3011</v>
      </c>
      <c r="B1150">
        <v>257</v>
      </c>
      <c r="C1150" t="s">
        <v>530</v>
      </c>
      <c r="D1150">
        <v>18</v>
      </c>
      <c r="E1150" t="s">
        <v>53</v>
      </c>
      <c r="F1150">
        <v>7</v>
      </c>
      <c r="G1150" t="s">
        <v>1002</v>
      </c>
      <c r="I1150" t="s">
        <v>1107</v>
      </c>
      <c r="J1150">
        <v>1</v>
      </c>
      <c r="K1150" t="s">
        <v>300</v>
      </c>
      <c r="L1150" t="s">
        <v>258</v>
      </c>
      <c r="M1150" t="s">
        <v>531</v>
      </c>
      <c r="N1150" t="s">
        <v>258</v>
      </c>
      <c r="O1150" t="s">
        <v>1167</v>
      </c>
      <c r="P1150" t="s">
        <v>303</v>
      </c>
      <c r="Q1150" t="s">
        <v>303</v>
      </c>
      <c r="R1150">
        <v>2</v>
      </c>
      <c r="S1150">
        <v>72</v>
      </c>
      <c r="T1150">
        <v>21</v>
      </c>
      <c r="V1150" s="111" t="s">
        <v>304</v>
      </c>
    </row>
    <row r="1151" spans="1:22" x14ac:dyDescent="0.3">
      <c r="A1151" s="17">
        <v>3015</v>
      </c>
      <c r="B1151">
        <v>175</v>
      </c>
      <c r="C1151" t="s">
        <v>116</v>
      </c>
      <c r="D1151">
        <v>18</v>
      </c>
      <c r="E1151" t="s">
        <v>53</v>
      </c>
      <c r="F1151">
        <v>7</v>
      </c>
      <c r="G1151" t="s">
        <v>1002</v>
      </c>
      <c r="I1151" t="s">
        <v>1107</v>
      </c>
      <c r="J1151">
        <v>1</v>
      </c>
      <c r="K1151" t="s">
        <v>300</v>
      </c>
      <c r="L1151" t="s">
        <v>258</v>
      </c>
      <c r="M1151" t="s">
        <v>535</v>
      </c>
      <c r="N1151" t="s">
        <v>258</v>
      </c>
      <c r="O1151" t="s">
        <v>1168</v>
      </c>
      <c r="P1151" t="s">
        <v>303</v>
      </c>
      <c r="Q1151" t="s">
        <v>303</v>
      </c>
      <c r="R1151">
        <v>2</v>
      </c>
      <c r="S1151">
        <v>136</v>
      </c>
      <c r="T1151">
        <v>21</v>
      </c>
      <c r="V1151" s="111" t="s">
        <v>304</v>
      </c>
    </row>
    <row r="1152" spans="1:22" x14ac:dyDescent="0.3">
      <c r="A1152" s="17">
        <v>3031</v>
      </c>
      <c r="B1152">
        <v>223</v>
      </c>
      <c r="C1152" t="s">
        <v>107</v>
      </c>
      <c r="D1152">
        <v>2</v>
      </c>
      <c r="E1152" t="s">
        <v>29</v>
      </c>
      <c r="F1152">
        <v>7</v>
      </c>
      <c r="G1152" t="s">
        <v>1002</v>
      </c>
      <c r="I1152" t="s">
        <v>1107</v>
      </c>
      <c r="J1152">
        <v>1</v>
      </c>
      <c r="K1152" t="s">
        <v>300</v>
      </c>
      <c r="L1152" t="s">
        <v>258</v>
      </c>
      <c r="M1152" t="s">
        <v>320</v>
      </c>
      <c r="N1152" t="s">
        <v>258</v>
      </c>
      <c r="O1152" t="s">
        <v>1169</v>
      </c>
      <c r="P1152" t="s">
        <v>303</v>
      </c>
      <c r="Q1152" t="s">
        <v>303</v>
      </c>
      <c r="R1152">
        <v>2</v>
      </c>
      <c r="S1152">
        <v>78</v>
      </c>
      <c r="T1152">
        <v>10</v>
      </c>
      <c r="V1152" s="111" t="s">
        <v>304</v>
      </c>
    </row>
    <row r="1153" spans="1:22" x14ac:dyDescent="0.3">
      <c r="A1153" s="17">
        <v>3045</v>
      </c>
      <c r="B1153">
        <v>248</v>
      </c>
      <c r="C1153" t="s">
        <v>104</v>
      </c>
      <c r="D1153">
        <v>3</v>
      </c>
      <c r="E1153" t="s">
        <v>34</v>
      </c>
      <c r="F1153">
        <v>7</v>
      </c>
      <c r="G1153" t="s">
        <v>1002</v>
      </c>
      <c r="I1153" t="s">
        <v>1107</v>
      </c>
      <c r="J1153">
        <v>1</v>
      </c>
      <c r="K1153" t="s">
        <v>300</v>
      </c>
      <c r="L1153" t="s">
        <v>258</v>
      </c>
      <c r="M1153" t="s">
        <v>324</v>
      </c>
      <c r="N1153" t="s">
        <v>258</v>
      </c>
      <c r="O1153" t="s">
        <v>1170</v>
      </c>
      <c r="P1153" t="s">
        <v>303</v>
      </c>
      <c r="Q1153" t="s">
        <v>303</v>
      </c>
      <c r="R1153">
        <v>2</v>
      </c>
      <c r="S1153">
        <v>184</v>
      </c>
      <c r="T1153">
        <v>11</v>
      </c>
      <c r="V1153" s="111" t="s">
        <v>304</v>
      </c>
    </row>
    <row r="1154" spans="1:22" x14ac:dyDescent="0.3">
      <c r="A1154" s="17">
        <v>3050</v>
      </c>
      <c r="B1154">
        <v>217</v>
      </c>
      <c r="C1154" t="s">
        <v>132</v>
      </c>
      <c r="D1154">
        <v>2</v>
      </c>
      <c r="E1154" t="s">
        <v>29</v>
      </c>
      <c r="F1154">
        <v>5</v>
      </c>
      <c r="G1154" t="s">
        <v>10</v>
      </c>
      <c r="I1154" t="s">
        <v>1107</v>
      </c>
      <c r="J1154">
        <v>1</v>
      </c>
      <c r="K1154" t="s">
        <v>300</v>
      </c>
      <c r="L1154" t="s">
        <v>258</v>
      </c>
      <c r="M1154" t="s">
        <v>360</v>
      </c>
      <c r="N1154" t="s">
        <v>258</v>
      </c>
      <c r="O1154" t="s">
        <v>1171</v>
      </c>
      <c r="P1154" t="s">
        <v>303</v>
      </c>
      <c r="Q1154" t="s">
        <v>303</v>
      </c>
      <c r="R1154">
        <v>3</v>
      </c>
      <c r="S1154">
        <v>76</v>
      </c>
      <c r="T1154">
        <v>10</v>
      </c>
      <c r="V1154" s="111" t="s">
        <v>304</v>
      </c>
    </row>
    <row r="1155" spans="1:22" x14ac:dyDescent="0.3">
      <c r="A1155" s="17">
        <v>3056</v>
      </c>
      <c r="B1155">
        <v>203</v>
      </c>
      <c r="C1155" t="s">
        <v>592</v>
      </c>
      <c r="D1155">
        <v>5</v>
      </c>
      <c r="E1155" t="s">
        <v>35</v>
      </c>
      <c r="F1155">
        <v>5</v>
      </c>
      <c r="G1155" t="s">
        <v>10</v>
      </c>
      <c r="I1155" t="s">
        <v>1107</v>
      </c>
      <c r="J1155">
        <v>1</v>
      </c>
      <c r="K1155" t="s">
        <v>300</v>
      </c>
      <c r="L1155" t="s">
        <v>258</v>
      </c>
      <c r="M1155" t="s">
        <v>593</v>
      </c>
      <c r="N1155" t="s">
        <v>258</v>
      </c>
      <c r="O1155" t="s">
        <v>2855</v>
      </c>
      <c r="P1155" t="s">
        <v>303</v>
      </c>
      <c r="Q1155" t="s">
        <v>303</v>
      </c>
      <c r="R1155">
        <v>3</v>
      </c>
      <c r="S1155">
        <v>27</v>
      </c>
      <c r="T1155">
        <v>13</v>
      </c>
      <c r="V1155" s="111" t="s">
        <v>304</v>
      </c>
    </row>
    <row r="1156" spans="1:22" x14ac:dyDescent="0.3">
      <c r="A1156" s="17">
        <v>3058</v>
      </c>
      <c r="B1156">
        <v>232</v>
      </c>
      <c r="C1156" t="s">
        <v>263</v>
      </c>
      <c r="D1156">
        <v>37</v>
      </c>
      <c r="E1156" t="s">
        <v>25</v>
      </c>
      <c r="F1156">
        <v>5</v>
      </c>
      <c r="G1156" t="s">
        <v>10</v>
      </c>
      <c r="I1156" t="s">
        <v>1107</v>
      </c>
      <c r="J1156">
        <v>1</v>
      </c>
      <c r="K1156" t="s">
        <v>300</v>
      </c>
      <c r="L1156" t="s">
        <v>258</v>
      </c>
      <c r="M1156" t="s">
        <v>607</v>
      </c>
      <c r="N1156" t="s">
        <v>258</v>
      </c>
      <c r="O1156" t="s">
        <v>2856</v>
      </c>
      <c r="P1156" t="s">
        <v>303</v>
      </c>
      <c r="Q1156" t="s">
        <v>303</v>
      </c>
      <c r="R1156">
        <v>3</v>
      </c>
      <c r="S1156">
        <v>51</v>
      </c>
      <c r="V1156" s="111" t="s">
        <v>304</v>
      </c>
    </row>
    <row r="1157" spans="1:22" x14ac:dyDescent="0.3">
      <c r="A1157" s="17">
        <v>3060</v>
      </c>
      <c r="B1157">
        <v>202</v>
      </c>
      <c r="C1157" t="s">
        <v>122</v>
      </c>
      <c r="D1157">
        <v>5</v>
      </c>
      <c r="E1157" t="s">
        <v>35</v>
      </c>
      <c r="F1157">
        <v>5</v>
      </c>
      <c r="G1157" t="s">
        <v>10</v>
      </c>
      <c r="I1157" t="s">
        <v>1107</v>
      </c>
      <c r="J1157">
        <v>1</v>
      </c>
      <c r="K1157" t="s">
        <v>300</v>
      </c>
      <c r="L1157" t="s">
        <v>258</v>
      </c>
      <c r="M1157" t="s">
        <v>462</v>
      </c>
      <c r="N1157" t="s">
        <v>258</v>
      </c>
      <c r="O1157" t="s">
        <v>2857</v>
      </c>
      <c r="P1157" t="s">
        <v>303</v>
      </c>
      <c r="Q1157" t="s">
        <v>303</v>
      </c>
      <c r="R1157">
        <v>3</v>
      </c>
      <c r="S1157">
        <v>26</v>
      </c>
      <c r="T1157">
        <v>13</v>
      </c>
      <c r="V1157" s="111" t="s">
        <v>304</v>
      </c>
    </row>
    <row r="1158" spans="1:22" x14ac:dyDescent="0.3">
      <c r="A1158" s="17">
        <v>3043</v>
      </c>
      <c r="B1158">
        <v>229</v>
      </c>
      <c r="C1158" t="s">
        <v>102</v>
      </c>
      <c r="D1158">
        <v>16</v>
      </c>
      <c r="E1158" t="s">
        <v>50</v>
      </c>
      <c r="F1158">
        <v>5</v>
      </c>
      <c r="G1158" t="s">
        <v>10</v>
      </c>
      <c r="I1158" t="s">
        <v>1107</v>
      </c>
      <c r="J1158">
        <v>1</v>
      </c>
      <c r="K1158" t="s">
        <v>300</v>
      </c>
      <c r="L1158" t="s">
        <v>258</v>
      </c>
      <c r="M1158" t="s">
        <v>326</v>
      </c>
      <c r="N1158" t="s">
        <v>258</v>
      </c>
      <c r="O1158" t="s">
        <v>2858</v>
      </c>
      <c r="P1158" t="s">
        <v>303</v>
      </c>
      <c r="Q1158" t="s">
        <v>303</v>
      </c>
      <c r="R1158">
        <v>3</v>
      </c>
      <c r="S1158">
        <v>134</v>
      </c>
      <c r="T1158">
        <v>20</v>
      </c>
      <c r="V1158" s="111" t="s">
        <v>304</v>
      </c>
    </row>
    <row r="1159" spans="1:22" x14ac:dyDescent="0.3">
      <c r="A1159" s="17">
        <v>3086</v>
      </c>
      <c r="B1159">
        <v>218</v>
      </c>
      <c r="C1159" t="s">
        <v>200</v>
      </c>
      <c r="D1159">
        <v>2</v>
      </c>
      <c r="E1159" t="s">
        <v>29</v>
      </c>
      <c r="F1159">
        <v>7</v>
      </c>
      <c r="G1159" t="s">
        <v>1002</v>
      </c>
      <c r="I1159" t="s">
        <v>1107</v>
      </c>
      <c r="J1159">
        <v>1</v>
      </c>
      <c r="K1159" t="s">
        <v>300</v>
      </c>
      <c r="L1159" t="s">
        <v>258</v>
      </c>
      <c r="M1159" t="s">
        <v>362</v>
      </c>
      <c r="N1159" t="s">
        <v>258</v>
      </c>
      <c r="O1159" t="s">
        <v>2859</v>
      </c>
      <c r="P1159" t="s">
        <v>303</v>
      </c>
      <c r="Q1159" t="s">
        <v>303</v>
      </c>
      <c r="R1159">
        <v>2</v>
      </c>
      <c r="S1159">
        <v>77</v>
      </c>
      <c r="T1159">
        <v>10</v>
      </c>
      <c r="V1159" s="111" t="s">
        <v>304</v>
      </c>
    </row>
    <row r="1160" spans="1:22" x14ac:dyDescent="0.3">
      <c r="A1160" s="17">
        <v>3088</v>
      </c>
      <c r="B1160">
        <v>242</v>
      </c>
      <c r="C1160" t="s">
        <v>138</v>
      </c>
      <c r="D1160">
        <v>23</v>
      </c>
      <c r="E1160" t="s">
        <v>137</v>
      </c>
      <c r="F1160">
        <v>4</v>
      </c>
      <c r="G1160" t="s">
        <v>11</v>
      </c>
      <c r="I1160" t="s">
        <v>1107</v>
      </c>
      <c r="J1160">
        <v>1</v>
      </c>
      <c r="K1160" t="s">
        <v>300</v>
      </c>
      <c r="L1160" t="s">
        <v>258</v>
      </c>
      <c r="M1160" t="s">
        <v>1172</v>
      </c>
      <c r="N1160" t="s">
        <v>258</v>
      </c>
      <c r="O1160" t="s">
        <v>2860</v>
      </c>
      <c r="P1160" t="s">
        <v>303</v>
      </c>
      <c r="Q1160" t="s">
        <v>303</v>
      </c>
      <c r="R1160">
        <v>6</v>
      </c>
      <c r="S1160">
        <v>94</v>
      </c>
      <c r="T1160">
        <v>28</v>
      </c>
      <c r="V1160" s="111" t="s">
        <v>304</v>
      </c>
    </row>
    <row r="1161" spans="1:22" x14ac:dyDescent="0.3">
      <c r="A1161" s="17">
        <v>3094</v>
      </c>
      <c r="B1161">
        <v>213</v>
      </c>
      <c r="C1161" t="s">
        <v>142</v>
      </c>
      <c r="D1161">
        <v>16</v>
      </c>
      <c r="E1161" t="s">
        <v>50</v>
      </c>
      <c r="F1161">
        <v>7</v>
      </c>
      <c r="G1161" t="s">
        <v>1002</v>
      </c>
      <c r="I1161" t="s">
        <v>1107</v>
      </c>
      <c r="J1161">
        <v>1</v>
      </c>
      <c r="K1161" t="s">
        <v>300</v>
      </c>
      <c r="L1161" t="s">
        <v>258</v>
      </c>
      <c r="M1161" t="s">
        <v>301</v>
      </c>
      <c r="N1161" t="s">
        <v>258</v>
      </c>
      <c r="O1161" t="s">
        <v>2861</v>
      </c>
      <c r="P1161" t="s">
        <v>303</v>
      </c>
      <c r="Q1161" t="s">
        <v>303</v>
      </c>
      <c r="R1161">
        <v>2</v>
      </c>
      <c r="S1161">
        <v>37</v>
      </c>
      <c r="T1161">
        <v>20</v>
      </c>
      <c r="V1161" s="111" t="s">
        <v>304</v>
      </c>
    </row>
    <row r="1162" spans="1:22" x14ac:dyDescent="0.3">
      <c r="A1162" s="17">
        <v>3071</v>
      </c>
      <c r="B1162">
        <v>208</v>
      </c>
      <c r="C1162" t="s">
        <v>177</v>
      </c>
      <c r="D1162">
        <v>5</v>
      </c>
      <c r="E1162" t="s">
        <v>35</v>
      </c>
      <c r="F1162">
        <v>5</v>
      </c>
      <c r="G1162" t="s">
        <v>10</v>
      </c>
      <c r="I1162" t="s">
        <v>1107</v>
      </c>
      <c r="J1162">
        <v>1</v>
      </c>
      <c r="K1162" t="s">
        <v>300</v>
      </c>
      <c r="L1162" t="s">
        <v>258</v>
      </c>
      <c r="M1162" t="s">
        <v>398</v>
      </c>
      <c r="N1162" t="s">
        <v>258</v>
      </c>
      <c r="O1162" t="s">
        <v>2862</v>
      </c>
      <c r="P1162" t="s">
        <v>303</v>
      </c>
      <c r="Q1162" t="s">
        <v>303</v>
      </c>
      <c r="R1162">
        <v>3</v>
      </c>
      <c r="S1162">
        <v>33</v>
      </c>
      <c r="T1162">
        <v>13</v>
      </c>
      <c r="V1162" s="111" t="s">
        <v>304</v>
      </c>
    </row>
    <row r="1163" spans="1:22" x14ac:dyDescent="0.3">
      <c r="A1163" s="17">
        <v>3140</v>
      </c>
      <c r="B1163">
        <v>233</v>
      </c>
      <c r="C1163" t="s">
        <v>274</v>
      </c>
      <c r="D1163">
        <v>29</v>
      </c>
      <c r="E1163" t="s">
        <v>46</v>
      </c>
      <c r="F1163">
        <v>4</v>
      </c>
      <c r="G1163" t="s">
        <v>11</v>
      </c>
      <c r="I1163" t="s">
        <v>1107</v>
      </c>
      <c r="J1163">
        <v>1</v>
      </c>
      <c r="K1163" t="s">
        <v>300</v>
      </c>
      <c r="L1163" t="s">
        <v>258</v>
      </c>
      <c r="M1163" t="s">
        <v>615</v>
      </c>
      <c r="N1163" t="s">
        <v>258</v>
      </c>
      <c r="O1163" t="s">
        <v>2863</v>
      </c>
      <c r="P1163" t="s">
        <v>303</v>
      </c>
      <c r="Q1163" t="s">
        <v>303</v>
      </c>
      <c r="R1163">
        <v>6</v>
      </c>
      <c r="S1163">
        <v>45</v>
      </c>
      <c r="T1163">
        <v>24</v>
      </c>
      <c r="V1163" s="111" t="s">
        <v>304</v>
      </c>
    </row>
    <row r="1164" spans="1:22" x14ac:dyDescent="0.3">
      <c r="A1164" s="17">
        <v>3137</v>
      </c>
      <c r="B1164">
        <v>231</v>
      </c>
      <c r="C1164" t="s">
        <v>305</v>
      </c>
      <c r="D1164">
        <v>44</v>
      </c>
      <c r="E1164" t="s">
        <v>27</v>
      </c>
      <c r="F1164">
        <v>4</v>
      </c>
      <c r="G1164" t="s">
        <v>11</v>
      </c>
      <c r="I1164" t="s">
        <v>1107</v>
      </c>
      <c r="J1164">
        <v>1</v>
      </c>
      <c r="K1164" t="s">
        <v>300</v>
      </c>
      <c r="L1164" t="s">
        <v>258</v>
      </c>
      <c r="M1164" t="s">
        <v>306</v>
      </c>
      <c r="N1164" t="s">
        <v>258</v>
      </c>
      <c r="O1164" t="s">
        <v>2864</v>
      </c>
      <c r="P1164" t="s">
        <v>303</v>
      </c>
      <c r="Q1164" t="s">
        <v>303</v>
      </c>
      <c r="R1164">
        <v>6</v>
      </c>
      <c r="S1164">
        <v>49</v>
      </c>
      <c r="T1164">
        <v>8</v>
      </c>
      <c r="V1164" s="111" t="s">
        <v>304</v>
      </c>
    </row>
    <row r="1165" spans="1:22" x14ac:dyDescent="0.3">
      <c r="A1165" s="17">
        <v>3145</v>
      </c>
      <c r="B1165">
        <v>233</v>
      </c>
      <c r="C1165" t="s">
        <v>274</v>
      </c>
      <c r="D1165">
        <v>24</v>
      </c>
      <c r="E1165" t="s">
        <v>31</v>
      </c>
      <c r="F1165">
        <v>7</v>
      </c>
      <c r="G1165" t="s">
        <v>1002</v>
      </c>
      <c r="I1165" t="s">
        <v>1107</v>
      </c>
      <c r="J1165">
        <v>1</v>
      </c>
      <c r="K1165" t="s">
        <v>300</v>
      </c>
      <c r="L1165" t="s">
        <v>258</v>
      </c>
      <c r="M1165" t="s">
        <v>1173</v>
      </c>
      <c r="N1165" t="s">
        <v>258</v>
      </c>
      <c r="O1165" t="s">
        <v>2865</v>
      </c>
      <c r="P1165" t="s">
        <v>303</v>
      </c>
      <c r="Q1165" t="s">
        <v>303</v>
      </c>
      <c r="R1165">
        <v>2</v>
      </c>
      <c r="S1165">
        <v>45</v>
      </c>
      <c r="T1165">
        <v>180</v>
      </c>
      <c r="V1165" s="111" t="s">
        <v>304</v>
      </c>
    </row>
    <row r="1166" spans="1:22" x14ac:dyDescent="0.3">
      <c r="A1166" s="17">
        <v>3155</v>
      </c>
      <c r="B1166">
        <v>173</v>
      </c>
      <c r="C1166" t="s">
        <v>115</v>
      </c>
      <c r="D1166">
        <v>16</v>
      </c>
      <c r="E1166" t="s">
        <v>50</v>
      </c>
      <c r="F1166">
        <v>4</v>
      </c>
      <c r="G1166" t="s">
        <v>11</v>
      </c>
      <c r="I1166" t="s">
        <v>1107</v>
      </c>
      <c r="J1166">
        <v>1</v>
      </c>
      <c r="K1166" t="s">
        <v>300</v>
      </c>
      <c r="L1166" t="s">
        <v>258</v>
      </c>
      <c r="M1166" t="s">
        <v>322</v>
      </c>
      <c r="N1166" t="s">
        <v>258</v>
      </c>
      <c r="O1166" t="s">
        <v>2866</v>
      </c>
      <c r="P1166" t="s">
        <v>303</v>
      </c>
      <c r="Q1166" t="s">
        <v>303</v>
      </c>
      <c r="R1166">
        <v>6</v>
      </c>
      <c r="S1166">
        <v>7</v>
      </c>
      <c r="T1166">
        <v>20</v>
      </c>
      <c r="V1166" s="111" t="s">
        <v>304</v>
      </c>
    </row>
    <row r="1167" spans="1:22" x14ac:dyDescent="0.3">
      <c r="A1167" s="17">
        <v>3152</v>
      </c>
      <c r="B1167">
        <v>213</v>
      </c>
      <c r="C1167" t="s">
        <v>142</v>
      </c>
      <c r="D1167">
        <v>16</v>
      </c>
      <c r="E1167" t="s">
        <v>50</v>
      </c>
      <c r="F1167">
        <v>4</v>
      </c>
      <c r="G1167" t="s">
        <v>11</v>
      </c>
      <c r="I1167" t="s">
        <v>1107</v>
      </c>
      <c r="J1167">
        <v>1</v>
      </c>
      <c r="K1167" t="s">
        <v>300</v>
      </c>
      <c r="L1167" t="s">
        <v>258</v>
      </c>
      <c r="M1167" t="s">
        <v>301</v>
      </c>
      <c r="N1167" t="s">
        <v>258</v>
      </c>
      <c r="O1167" t="s">
        <v>2867</v>
      </c>
      <c r="P1167" t="s">
        <v>303</v>
      </c>
      <c r="Q1167" t="s">
        <v>303</v>
      </c>
      <c r="R1167">
        <v>6</v>
      </c>
      <c r="S1167">
        <v>37</v>
      </c>
      <c r="T1167">
        <v>20</v>
      </c>
      <c r="V1167" s="111" t="s">
        <v>304</v>
      </c>
    </row>
    <row r="1168" spans="1:22" x14ac:dyDescent="0.3">
      <c r="A1168" s="17">
        <v>3149</v>
      </c>
      <c r="B1168">
        <v>225</v>
      </c>
      <c r="C1168" t="s">
        <v>144</v>
      </c>
      <c r="D1168">
        <v>16</v>
      </c>
      <c r="E1168" t="s">
        <v>50</v>
      </c>
      <c r="F1168">
        <v>7</v>
      </c>
      <c r="G1168" t="s">
        <v>1002</v>
      </c>
      <c r="I1168" t="s">
        <v>1107</v>
      </c>
      <c r="J1168">
        <v>1</v>
      </c>
      <c r="K1168" t="s">
        <v>300</v>
      </c>
      <c r="L1168" t="s">
        <v>258</v>
      </c>
      <c r="M1168" t="s">
        <v>1018</v>
      </c>
      <c r="N1168" t="s">
        <v>258</v>
      </c>
      <c r="O1168" t="s">
        <v>2868</v>
      </c>
      <c r="P1168" t="s">
        <v>303</v>
      </c>
      <c r="Q1168" t="s">
        <v>303</v>
      </c>
      <c r="R1168">
        <v>2</v>
      </c>
      <c r="S1168">
        <v>39</v>
      </c>
      <c r="T1168">
        <v>20</v>
      </c>
      <c r="V1168" s="111" t="s">
        <v>304</v>
      </c>
    </row>
    <row r="1169" spans="1:22" x14ac:dyDescent="0.3">
      <c r="A1169" s="17">
        <v>3147</v>
      </c>
      <c r="B1169">
        <v>185</v>
      </c>
      <c r="C1169" t="s">
        <v>729</v>
      </c>
      <c r="D1169">
        <v>11</v>
      </c>
      <c r="E1169" t="s">
        <v>42</v>
      </c>
      <c r="F1169">
        <v>7</v>
      </c>
      <c r="G1169" t="s">
        <v>1002</v>
      </c>
      <c r="I1169" t="s">
        <v>1107</v>
      </c>
      <c r="J1169">
        <v>1</v>
      </c>
      <c r="K1169" t="s">
        <v>300</v>
      </c>
      <c r="L1169" t="s">
        <v>258</v>
      </c>
      <c r="M1169" t="s">
        <v>730</v>
      </c>
      <c r="N1169" t="s">
        <v>258</v>
      </c>
      <c r="O1169" t="s">
        <v>2869</v>
      </c>
      <c r="P1169" t="s">
        <v>303</v>
      </c>
      <c r="Q1169" t="s">
        <v>303</v>
      </c>
      <c r="R1169">
        <v>2</v>
      </c>
      <c r="S1169">
        <v>5</v>
      </c>
      <c r="T1169">
        <v>16</v>
      </c>
      <c r="V1169" s="111" t="s">
        <v>304</v>
      </c>
    </row>
    <row r="1170" spans="1:22" x14ac:dyDescent="0.3">
      <c r="A1170" s="17">
        <v>3135</v>
      </c>
      <c r="B1170">
        <v>248</v>
      </c>
      <c r="C1170" t="s">
        <v>104</v>
      </c>
      <c r="D1170">
        <v>14</v>
      </c>
      <c r="E1170" t="s">
        <v>43</v>
      </c>
      <c r="F1170">
        <v>7</v>
      </c>
      <c r="G1170" t="s">
        <v>1002</v>
      </c>
      <c r="I1170" t="s">
        <v>1107</v>
      </c>
      <c r="J1170">
        <v>1</v>
      </c>
      <c r="K1170" t="s">
        <v>300</v>
      </c>
      <c r="L1170" t="s">
        <v>258</v>
      </c>
      <c r="M1170" t="s">
        <v>377</v>
      </c>
      <c r="N1170" t="s">
        <v>258</v>
      </c>
      <c r="O1170" t="s">
        <v>2870</v>
      </c>
      <c r="P1170" t="s">
        <v>303</v>
      </c>
      <c r="Q1170" t="s">
        <v>303</v>
      </c>
      <c r="R1170">
        <v>2</v>
      </c>
      <c r="S1170">
        <v>184</v>
      </c>
      <c r="T1170">
        <v>64</v>
      </c>
      <c r="V1170" s="111" t="s">
        <v>304</v>
      </c>
    </row>
    <row r="1171" spans="1:22" x14ac:dyDescent="0.3">
      <c r="A1171" s="17">
        <v>3133</v>
      </c>
      <c r="B1171">
        <v>259</v>
      </c>
      <c r="C1171" t="s">
        <v>124</v>
      </c>
      <c r="D1171">
        <v>45</v>
      </c>
      <c r="E1171" t="s">
        <v>28</v>
      </c>
      <c r="F1171">
        <v>5</v>
      </c>
      <c r="G1171" t="s">
        <v>10</v>
      </c>
      <c r="I1171" t="s">
        <v>1107</v>
      </c>
      <c r="J1171">
        <v>1</v>
      </c>
      <c r="K1171" t="s">
        <v>300</v>
      </c>
      <c r="L1171" t="s">
        <v>258</v>
      </c>
      <c r="M1171" t="s">
        <v>430</v>
      </c>
      <c r="N1171" t="s">
        <v>258</v>
      </c>
      <c r="O1171" t="s">
        <v>2871</v>
      </c>
      <c r="P1171" t="s">
        <v>303</v>
      </c>
      <c r="Q1171" t="s">
        <v>303</v>
      </c>
      <c r="R1171">
        <v>3</v>
      </c>
      <c r="S1171">
        <v>70</v>
      </c>
      <c r="T1171">
        <v>9</v>
      </c>
      <c r="V1171" s="111" t="s">
        <v>304</v>
      </c>
    </row>
    <row r="1172" spans="1:22" x14ac:dyDescent="0.3">
      <c r="A1172" s="17">
        <v>3126</v>
      </c>
      <c r="B1172">
        <v>164</v>
      </c>
      <c r="C1172" t="s">
        <v>103</v>
      </c>
      <c r="D1172">
        <v>16</v>
      </c>
      <c r="E1172" t="s">
        <v>50</v>
      </c>
      <c r="F1172">
        <v>7</v>
      </c>
      <c r="G1172" t="s">
        <v>1002</v>
      </c>
      <c r="I1172" t="s">
        <v>1107</v>
      </c>
      <c r="J1172">
        <v>1</v>
      </c>
      <c r="K1172" t="s">
        <v>300</v>
      </c>
      <c r="L1172" t="s">
        <v>258</v>
      </c>
      <c r="M1172" t="s">
        <v>608</v>
      </c>
      <c r="N1172" t="s">
        <v>258</v>
      </c>
      <c r="O1172" t="s">
        <v>2872</v>
      </c>
      <c r="P1172" t="s">
        <v>303</v>
      </c>
      <c r="Q1172" t="s">
        <v>303</v>
      </c>
      <c r="R1172">
        <v>2</v>
      </c>
      <c r="S1172">
        <v>69</v>
      </c>
      <c r="T1172">
        <v>20</v>
      </c>
      <c r="V1172" s="111" t="s">
        <v>304</v>
      </c>
    </row>
    <row r="1173" spans="1:22" x14ac:dyDescent="0.3">
      <c r="A1173" s="17">
        <v>3124</v>
      </c>
      <c r="B1173">
        <v>229</v>
      </c>
      <c r="C1173" t="s">
        <v>102</v>
      </c>
      <c r="D1173">
        <v>16</v>
      </c>
      <c r="E1173" t="s">
        <v>50</v>
      </c>
      <c r="F1173">
        <v>7</v>
      </c>
      <c r="G1173" t="s">
        <v>1002</v>
      </c>
      <c r="I1173" t="s">
        <v>1107</v>
      </c>
      <c r="J1173">
        <v>1</v>
      </c>
      <c r="K1173" t="s">
        <v>300</v>
      </c>
      <c r="L1173" t="s">
        <v>258</v>
      </c>
      <c r="M1173" t="s">
        <v>326</v>
      </c>
      <c r="N1173" t="s">
        <v>258</v>
      </c>
      <c r="O1173" t="s">
        <v>2873</v>
      </c>
      <c r="P1173" t="s">
        <v>303</v>
      </c>
      <c r="Q1173" t="s">
        <v>303</v>
      </c>
      <c r="R1173">
        <v>2</v>
      </c>
      <c r="S1173">
        <v>134</v>
      </c>
      <c r="T1173">
        <v>20</v>
      </c>
      <c r="V1173" s="111" t="s">
        <v>304</v>
      </c>
    </row>
    <row r="1174" spans="1:22" x14ac:dyDescent="0.3">
      <c r="A1174" s="17">
        <v>3121</v>
      </c>
      <c r="B1174">
        <v>192</v>
      </c>
      <c r="C1174" t="s">
        <v>143</v>
      </c>
      <c r="D1174">
        <v>16</v>
      </c>
      <c r="E1174" t="s">
        <v>50</v>
      </c>
      <c r="F1174">
        <v>7</v>
      </c>
      <c r="G1174" t="s">
        <v>1002</v>
      </c>
      <c r="I1174" t="s">
        <v>1107</v>
      </c>
      <c r="J1174">
        <v>1</v>
      </c>
      <c r="K1174" t="s">
        <v>300</v>
      </c>
      <c r="L1174" t="s">
        <v>258</v>
      </c>
      <c r="M1174" t="s">
        <v>612</v>
      </c>
      <c r="N1174" t="s">
        <v>258</v>
      </c>
      <c r="O1174" t="s">
        <v>2874</v>
      </c>
      <c r="P1174" t="s">
        <v>303</v>
      </c>
      <c r="Q1174" t="s">
        <v>303</v>
      </c>
      <c r="R1174">
        <v>2</v>
      </c>
      <c r="S1174">
        <v>19</v>
      </c>
      <c r="T1174">
        <v>20</v>
      </c>
      <c r="V1174" s="111" t="s">
        <v>304</v>
      </c>
    </row>
    <row r="1175" spans="1:22" x14ac:dyDescent="0.3">
      <c r="A1175" s="17">
        <v>3163</v>
      </c>
      <c r="B1175">
        <v>231</v>
      </c>
      <c r="C1175" t="s">
        <v>305</v>
      </c>
      <c r="D1175">
        <v>37</v>
      </c>
      <c r="E1175" t="s">
        <v>25</v>
      </c>
      <c r="F1175">
        <v>7</v>
      </c>
      <c r="G1175" t="s">
        <v>1002</v>
      </c>
      <c r="I1175" t="s">
        <v>1107</v>
      </c>
      <c r="J1175">
        <v>1</v>
      </c>
      <c r="K1175" t="s">
        <v>300</v>
      </c>
      <c r="L1175" t="s">
        <v>258</v>
      </c>
      <c r="M1175" t="s">
        <v>877</v>
      </c>
      <c r="N1175" t="s">
        <v>258</v>
      </c>
      <c r="O1175" t="s">
        <v>2875</v>
      </c>
      <c r="P1175" t="s">
        <v>303</v>
      </c>
      <c r="Q1175" t="s">
        <v>303</v>
      </c>
      <c r="R1175">
        <v>2</v>
      </c>
      <c r="S1175">
        <v>49</v>
      </c>
      <c r="V1175" s="111" t="s">
        <v>304</v>
      </c>
    </row>
    <row r="1176" spans="1:22" x14ac:dyDescent="0.3">
      <c r="A1176" s="17">
        <v>3161</v>
      </c>
      <c r="B1176">
        <v>229</v>
      </c>
      <c r="C1176" t="s">
        <v>102</v>
      </c>
      <c r="D1176">
        <v>16</v>
      </c>
      <c r="E1176" t="s">
        <v>50</v>
      </c>
      <c r="F1176">
        <v>7</v>
      </c>
      <c r="G1176" t="s">
        <v>1002</v>
      </c>
      <c r="I1176" t="s">
        <v>1107</v>
      </c>
      <c r="J1176">
        <v>1</v>
      </c>
      <c r="K1176" t="s">
        <v>300</v>
      </c>
      <c r="L1176" t="s">
        <v>258</v>
      </c>
      <c r="M1176" t="s">
        <v>326</v>
      </c>
      <c r="N1176" t="s">
        <v>258</v>
      </c>
      <c r="O1176" t="s">
        <v>2876</v>
      </c>
      <c r="P1176" t="s">
        <v>303</v>
      </c>
      <c r="Q1176" t="s">
        <v>303</v>
      </c>
      <c r="R1176">
        <v>2</v>
      </c>
      <c r="S1176">
        <v>134</v>
      </c>
      <c r="T1176">
        <v>20</v>
      </c>
      <c r="V1176" s="111" t="s">
        <v>304</v>
      </c>
    </row>
    <row r="1177" spans="1:22" x14ac:dyDescent="0.3">
      <c r="A1177" s="17">
        <v>3157</v>
      </c>
      <c r="B1177">
        <v>176</v>
      </c>
      <c r="C1177" t="s">
        <v>141</v>
      </c>
      <c r="D1177">
        <v>39</v>
      </c>
      <c r="E1177" t="s">
        <v>52</v>
      </c>
      <c r="F1177">
        <v>7</v>
      </c>
      <c r="G1177" t="s">
        <v>1002</v>
      </c>
      <c r="I1177" t="s">
        <v>1107</v>
      </c>
      <c r="J1177">
        <v>1</v>
      </c>
      <c r="K1177" t="s">
        <v>300</v>
      </c>
      <c r="L1177" t="s">
        <v>258</v>
      </c>
      <c r="M1177" t="s">
        <v>912</v>
      </c>
      <c r="N1177" t="s">
        <v>258</v>
      </c>
      <c r="O1177" t="s">
        <v>2877</v>
      </c>
      <c r="P1177" t="s">
        <v>303</v>
      </c>
      <c r="Q1177" t="s">
        <v>303</v>
      </c>
      <c r="R1177">
        <v>2</v>
      </c>
      <c r="S1177">
        <v>400</v>
      </c>
      <c r="T1177">
        <v>43</v>
      </c>
      <c r="V1177" s="111" t="s">
        <v>304</v>
      </c>
    </row>
    <row r="1178" spans="1:22" x14ac:dyDescent="0.3">
      <c r="A1178" s="17">
        <v>3168</v>
      </c>
      <c r="B1178">
        <v>233</v>
      </c>
      <c r="C1178" t="s">
        <v>274</v>
      </c>
      <c r="D1178">
        <v>29</v>
      </c>
      <c r="E1178" t="s">
        <v>46</v>
      </c>
      <c r="F1178">
        <v>7</v>
      </c>
      <c r="G1178" t="s">
        <v>1002</v>
      </c>
      <c r="I1178" t="s">
        <v>1107</v>
      </c>
      <c r="J1178">
        <v>1</v>
      </c>
      <c r="K1178" t="s">
        <v>300</v>
      </c>
      <c r="L1178" t="s">
        <v>258</v>
      </c>
      <c r="M1178" t="s">
        <v>615</v>
      </c>
      <c r="N1178" t="s">
        <v>258</v>
      </c>
      <c r="O1178" t="s">
        <v>2878</v>
      </c>
      <c r="P1178" t="s">
        <v>303</v>
      </c>
      <c r="Q1178" t="s">
        <v>303</v>
      </c>
      <c r="R1178">
        <v>2</v>
      </c>
      <c r="S1178">
        <v>45</v>
      </c>
      <c r="T1178">
        <v>24</v>
      </c>
      <c r="V1178" s="111" t="s">
        <v>304</v>
      </c>
    </row>
    <row r="1179" spans="1:22" x14ac:dyDescent="0.3">
      <c r="A1179" s="17">
        <v>3164</v>
      </c>
      <c r="B1179">
        <v>232</v>
      </c>
      <c r="C1179" t="s">
        <v>263</v>
      </c>
      <c r="D1179">
        <v>37</v>
      </c>
      <c r="E1179" t="s">
        <v>25</v>
      </c>
      <c r="F1179">
        <v>7</v>
      </c>
      <c r="G1179" t="s">
        <v>1002</v>
      </c>
      <c r="I1179" t="s">
        <v>1107</v>
      </c>
      <c r="J1179">
        <v>1</v>
      </c>
      <c r="K1179" t="s">
        <v>300</v>
      </c>
      <c r="L1179" t="s">
        <v>258</v>
      </c>
      <c r="M1179" t="s">
        <v>607</v>
      </c>
      <c r="N1179" t="s">
        <v>258</v>
      </c>
      <c r="O1179" t="s">
        <v>2879</v>
      </c>
      <c r="P1179" t="s">
        <v>303</v>
      </c>
      <c r="Q1179" t="s">
        <v>303</v>
      </c>
      <c r="R1179">
        <v>2</v>
      </c>
      <c r="S1179">
        <v>51</v>
      </c>
      <c r="V1179" s="111" t="s">
        <v>304</v>
      </c>
    </row>
    <row r="1180" spans="1:22" x14ac:dyDescent="0.3">
      <c r="A1180" s="17">
        <v>3160</v>
      </c>
      <c r="B1180">
        <v>237</v>
      </c>
      <c r="C1180" t="s">
        <v>801</v>
      </c>
      <c r="D1180">
        <v>4</v>
      </c>
      <c r="E1180" t="s">
        <v>802</v>
      </c>
      <c r="F1180">
        <v>4</v>
      </c>
      <c r="G1180" t="s">
        <v>11</v>
      </c>
      <c r="I1180" t="s">
        <v>1107</v>
      </c>
      <c r="J1180">
        <v>1</v>
      </c>
      <c r="K1180" t="s">
        <v>300</v>
      </c>
      <c r="L1180" t="s">
        <v>258</v>
      </c>
      <c r="M1180" t="s">
        <v>803</v>
      </c>
      <c r="N1180" t="s">
        <v>258</v>
      </c>
      <c r="O1180" t="s">
        <v>2880</v>
      </c>
      <c r="P1180" t="s">
        <v>303</v>
      </c>
      <c r="Q1180" t="s">
        <v>303</v>
      </c>
      <c r="R1180">
        <v>6</v>
      </c>
      <c r="S1180">
        <v>66</v>
      </c>
      <c r="T1180">
        <v>12</v>
      </c>
      <c r="V1180" s="111" t="s">
        <v>304</v>
      </c>
    </row>
    <row r="1181" spans="1:22" x14ac:dyDescent="0.3">
      <c r="A1181" s="17">
        <v>3169</v>
      </c>
      <c r="B1181">
        <v>162</v>
      </c>
      <c r="C1181" t="s">
        <v>147</v>
      </c>
      <c r="D1181">
        <v>42</v>
      </c>
      <c r="E1181" t="s">
        <v>26</v>
      </c>
      <c r="F1181">
        <v>7</v>
      </c>
      <c r="G1181" t="s">
        <v>1002</v>
      </c>
      <c r="I1181" t="s">
        <v>1107</v>
      </c>
      <c r="J1181">
        <v>1</v>
      </c>
      <c r="K1181" t="s">
        <v>300</v>
      </c>
      <c r="L1181" t="s">
        <v>258</v>
      </c>
      <c r="M1181" t="s">
        <v>400</v>
      </c>
      <c r="N1181" t="s">
        <v>258</v>
      </c>
      <c r="O1181" t="s">
        <v>2881</v>
      </c>
      <c r="P1181" t="s">
        <v>303</v>
      </c>
      <c r="Q1181" t="s">
        <v>303</v>
      </c>
      <c r="R1181">
        <v>2</v>
      </c>
      <c r="S1181">
        <v>1</v>
      </c>
      <c r="T1181">
        <v>6</v>
      </c>
      <c r="V1181" s="111" t="s">
        <v>304</v>
      </c>
    </row>
    <row r="1182" spans="1:22" x14ac:dyDescent="0.3">
      <c r="A1182" s="17">
        <v>3171</v>
      </c>
      <c r="B1182">
        <v>231</v>
      </c>
      <c r="C1182" t="s">
        <v>305</v>
      </c>
      <c r="D1182">
        <v>37</v>
      </c>
      <c r="E1182" t="s">
        <v>25</v>
      </c>
      <c r="F1182">
        <v>7</v>
      </c>
      <c r="G1182" t="s">
        <v>1002</v>
      </c>
      <c r="I1182" t="s">
        <v>1107</v>
      </c>
      <c r="J1182">
        <v>1</v>
      </c>
      <c r="K1182" t="s">
        <v>300</v>
      </c>
      <c r="L1182" t="s">
        <v>258</v>
      </c>
      <c r="M1182" t="s">
        <v>877</v>
      </c>
      <c r="N1182" t="s">
        <v>258</v>
      </c>
      <c r="O1182" t="s">
        <v>2882</v>
      </c>
      <c r="P1182" t="s">
        <v>303</v>
      </c>
      <c r="Q1182" t="s">
        <v>303</v>
      </c>
      <c r="R1182">
        <v>2</v>
      </c>
      <c r="S1182">
        <v>49</v>
      </c>
      <c r="V1182" s="111" t="s">
        <v>304</v>
      </c>
    </row>
    <row r="1183" spans="1:22" x14ac:dyDescent="0.3">
      <c r="A1183" s="17">
        <v>3175</v>
      </c>
      <c r="B1183">
        <v>234</v>
      </c>
      <c r="C1183" t="s">
        <v>808</v>
      </c>
      <c r="D1183">
        <v>32</v>
      </c>
      <c r="E1183" t="s">
        <v>809</v>
      </c>
      <c r="F1183">
        <v>4</v>
      </c>
      <c r="G1183" t="s">
        <v>11</v>
      </c>
      <c r="I1183" t="s">
        <v>1107</v>
      </c>
      <c r="J1183">
        <v>1</v>
      </c>
      <c r="K1183" t="s">
        <v>300</v>
      </c>
      <c r="L1183" t="s">
        <v>258</v>
      </c>
      <c r="M1183" t="s">
        <v>810</v>
      </c>
      <c r="N1183" t="s">
        <v>258</v>
      </c>
      <c r="O1183" t="s">
        <v>2883</v>
      </c>
      <c r="P1183" t="s">
        <v>303</v>
      </c>
      <c r="Q1183" t="s">
        <v>303</v>
      </c>
      <c r="R1183">
        <v>6</v>
      </c>
      <c r="S1183">
        <v>46</v>
      </c>
      <c r="T1183">
        <v>2</v>
      </c>
      <c r="V1183" s="111" t="s">
        <v>304</v>
      </c>
    </row>
    <row r="1184" spans="1:22" x14ac:dyDescent="0.3">
      <c r="A1184" s="17">
        <v>3176</v>
      </c>
      <c r="B1184">
        <v>225</v>
      </c>
      <c r="C1184" t="s">
        <v>144</v>
      </c>
      <c r="D1184">
        <v>16</v>
      </c>
      <c r="E1184" t="s">
        <v>50</v>
      </c>
      <c r="F1184">
        <v>7</v>
      </c>
      <c r="G1184" t="s">
        <v>1002</v>
      </c>
      <c r="I1184" t="s">
        <v>1107</v>
      </c>
      <c r="J1184">
        <v>1</v>
      </c>
      <c r="K1184" t="s">
        <v>300</v>
      </c>
      <c r="L1184" t="s">
        <v>258</v>
      </c>
      <c r="M1184" t="s">
        <v>1018</v>
      </c>
      <c r="N1184" t="s">
        <v>258</v>
      </c>
      <c r="O1184" t="s">
        <v>2884</v>
      </c>
      <c r="P1184" t="s">
        <v>303</v>
      </c>
      <c r="Q1184" t="s">
        <v>303</v>
      </c>
      <c r="R1184">
        <v>2</v>
      </c>
      <c r="S1184">
        <v>39</v>
      </c>
      <c r="T1184">
        <v>20</v>
      </c>
      <c r="V1184" s="111" t="s">
        <v>304</v>
      </c>
    </row>
    <row r="1185" spans="1:22" x14ac:dyDescent="0.3">
      <c r="A1185" s="17">
        <v>3174</v>
      </c>
      <c r="B1185">
        <v>193</v>
      </c>
      <c r="C1185" t="s">
        <v>123</v>
      </c>
      <c r="D1185">
        <v>42</v>
      </c>
      <c r="E1185" t="s">
        <v>26</v>
      </c>
      <c r="F1185">
        <v>7</v>
      </c>
      <c r="G1185" t="s">
        <v>1002</v>
      </c>
      <c r="I1185" t="s">
        <v>1107</v>
      </c>
      <c r="J1185">
        <v>1</v>
      </c>
      <c r="K1185" t="s">
        <v>300</v>
      </c>
      <c r="L1185" t="s">
        <v>258</v>
      </c>
      <c r="M1185" t="s">
        <v>621</v>
      </c>
      <c r="N1185" t="s">
        <v>258</v>
      </c>
      <c r="O1185" t="s">
        <v>2885</v>
      </c>
      <c r="P1185" t="s">
        <v>303</v>
      </c>
      <c r="Q1185" t="s">
        <v>303</v>
      </c>
      <c r="R1185">
        <v>2</v>
      </c>
      <c r="S1185">
        <v>20</v>
      </c>
      <c r="T1185">
        <v>6</v>
      </c>
      <c r="V1185" s="111" t="s">
        <v>304</v>
      </c>
    </row>
    <row r="1186" spans="1:22" x14ac:dyDescent="0.3">
      <c r="A1186" s="17">
        <v>3173</v>
      </c>
      <c r="B1186">
        <v>218</v>
      </c>
      <c r="C1186" t="s">
        <v>200</v>
      </c>
      <c r="D1186">
        <v>2</v>
      </c>
      <c r="E1186" t="s">
        <v>29</v>
      </c>
      <c r="F1186">
        <v>7</v>
      </c>
      <c r="G1186" t="s">
        <v>1002</v>
      </c>
      <c r="I1186" t="s">
        <v>1107</v>
      </c>
      <c r="J1186">
        <v>1</v>
      </c>
      <c r="K1186" t="s">
        <v>300</v>
      </c>
      <c r="L1186" t="s">
        <v>258</v>
      </c>
      <c r="M1186" t="s">
        <v>362</v>
      </c>
      <c r="N1186" t="s">
        <v>258</v>
      </c>
      <c r="O1186" t="s">
        <v>2886</v>
      </c>
      <c r="P1186" t="s">
        <v>303</v>
      </c>
      <c r="Q1186" t="s">
        <v>303</v>
      </c>
      <c r="R1186">
        <v>2</v>
      </c>
      <c r="S1186">
        <v>77</v>
      </c>
      <c r="T1186">
        <v>10</v>
      </c>
      <c r="V1186" s="111" t="s">
        <v>304</v>
      </c>
    </row>
    <row r="1187" spans="1:22" x14ac:dyDescent="0.3">
      <c r="A1187" s="17">
        <v>3172</v>
      </c>
      <c r="B1187">
        <v>248</v>
      </c>
      <c r="C1187" t="s">
        <v>104</v>
      </c>
      <c r="D1187">
        <v>14</v>
      </c>
      <c r="E1187" t="s">
        <v>43</v>
      </c>
      <c r="F1187">
        <v>7</v>
      </c>
      <c r="G1187" t="s">
        <v>1002</v>
      </c>
      <c r="I1187" t="s">
        <v>1107</v>
      </c>
      <c r="J1187">
        <v>1</v>
      </c>
      <c r="K1187" t="s">
        <v>300</v>
      </c>
      <c r="L1187" t="s">
        <v>258</v>
      </c>
      <c r="M1187" t="s">
        <v>377</v>
      </c>
      <c r="N1187" t="s">
        <v>258</v>
      </c>
      <c r="O1187" t="s">
        <v>2887</v>
      </c>
      <c r="P1187" t="s">
        <v>303</v>
      </c>
      <c r="Q1187" t="s">
        <v>303</v>
      </c>
      <c r="R1187">
        <v>2</v>
      </c>
      <c r="S1187">
        <v>184</v>
      </c>
      <c r="T1187">
        <v>64</v>
      </c>
      <c r="V1187" s="111" t="s">
        <v>304</v>
      </c>
    </row>
    <row r="1188" spans="1:22" x14ac:dyDescent="0.3">
      <c r="A1188" s="17">
        <v>3177</v>
      </c>
      <c r="B1188">
        <v>232</v>
      </c>
      <c r="C1188" t="s">
        <v>263</v>
      </c>
      <c r="D1188">
        <v>37</v>
      </c>
      <c r="E1188" t="s">
        <v>25</v>
      </c>
      <c r="F1188">
        <v>5</v>
      </c>
      <c r="G1188" t="s">
        <v>10</v>
      </c>
      <c r="I1188" t="s">
        <v>1107</v>
      </c>
      <c r="J1188">
        <v>1</v>
      </c>
      <c r="K1188" t="s">
        <v>300</v>
      </c>
      <c r="L1188" t="s">
        <v>258</v>
      </c>
      <c r="M1188" t="s">
        <v>607</v>
      </c>
      <c r="N1188" t="s">
        <v>258</v>
      </c>
      <c r="O1188" t="s">
        <v>2888</v>
      </c>
      <c r="P1188" t="s">
        <v>303</v>
      </c>
      <c r="Q1188" t="s">
        <v>303</v>
      </c>
      <c r="R1188">
        <v>3</v>
      </c>
      <c r="S1188">
        <v>51</v>
      </c>
      <c r="V1188" s="111" t="s">
        <v>304</v>
      </c>
    </row>
    <row r="1189" spans="1:22" x14ac:dyDescent="0.3">
      <c r="A1189" s="17">
        <v>3186</v>
      </c>
      <c r="B1189">
        <v>182</v>
      </c>
      <c r="C1189" t="s">
        <v>268</v>
      </c>
      <c r="D1189">
        <v>11</v>
      </c>
      <c r="E1189" t="s">
        <v>42</v>
      </c>
      <c r="F1189">
        <v>5</v>
      </c>
      <c r="G1189" t="s">
        <v>10</v>
      </c>
      <c r="I1189" t="s">
        <v>1107</v>
      </c>
      <c r="J1189">
        <v>1</v>
      </c>
      <c r="K1189" t="s">
        <v>300</v>
      </c>
      <c r="L1189" t="s">
        <v>258</v>
      </c>
      <c r="M1189" t="s">
        <v>719</v>
      </c>
      <c r="N1189" t="s">
        <v>258</v>
      </c>
      <c r="O1189" t="s">
        <v>2889</v>
      </c>
      <c r="P1189" t="s">
        <v>303</v>
      </c>
      <c r="Q1189" t="s">
        <v>303</v>
      </c>
      <c r="R1189">
        <v>3</v>
      </c>
      <c r="S1189">
        <v>15</v>
      </c>
      <c r="T1189">
        <v>16</v>
      </c>
      <c r="V1189" s="111" t="s">
        <v>304</v>
      </c>
    </row>
    <row r="1190" spans="1:22" x14ac:dyDescent="0.3">
      <c r="A1190" s="17">
        <v>3188</v>
      </c>
      <c r="B1190">
        <v>229</v>
      </c>
      <c r="C1190" t="s">
        <v>102</v>
      </c>
      <c r="D1190">
        <v>16</v>
      </c>
      <c r="E1190" t="s">
        <v>50</v>
      </c>
      <c r="F1190">
        <v>5</v>
      </c>
      <c r="G1190" t="s">
        <v>10</v>
      </c>
      <c r="I1190" t="s">
        <v>1107</v>
      </c>
      <c r="J1190">
        <v>1</v>
      </c>
      <c r="K1190" t="s">
        <v>300</v>
      </c>
      <c r="L1190" t="s">
        <v>258</v>
      </c>
      <c r="M1190" t="s">
        <v>326</v>
      </c>
      <c r="N1190" t="s">
        <v>258</v>
      </c>
      <c r="O1190" t="s">
        <v>2890</v>
      </c>
      <c r="P1190" t="s">
        <v>303</v>
      </c>
      <c r="Q1190" t="s">
        <v>303</v>
      </c>
      <c r="R1190">
        <v>3</v>
      </c>
      <c r="S1190">
        <v>134</v>
      </c>
      <c r="T1190">
        <v>20</v>
      </c>
      <c r="V1190" s="111" t="s">
        <v>304</v>
      </c>
    </row>
    <row r="1191" spans="1:22" x14ac:dyDescent="0.3">
      <c r="A1191" s="17">
        <v>3183</v>
      </c>
      <c r="B1191">
        <v>182</v>
      </c>
      <c r="C1191" t="s">
        <v>268</v>
      </c>
      <c r="D1191">
        <v>11</v>
      </c>
      <c r="E1191" t="s">
        <v>42</v>
      </c>
      <c r="F1191">
        <v>5</v>
      </c>
      <c r="G1191" t="s">
        <v>10</v>
      </c>
      <c r="I1191" t="s">
        <v>1107</v>
      </c>
      <c r="J1191">
        <v>1</v>
      </c>
      <c r="K1191" t="s">
        <v>300</v>
      </c>
      <c r="L1191" t="s">
        <v>258</v>
      </c>
      <c r="M1191" t="s">
        <v>719</v>
      </c>
      <c r="N1191" t="s">
        <v>258</v>
      </c>
      <c r="O1191" t="s">
        <v>2891</v>
      </c>
      <c r="P1191" t="s">
        <v>303</v>
      </c>
      <c r="Q1191" t="s">
        <v>303</v>
      </c>
      <c r="R1191">
        <v>3</v>
      </c>
      <c r="S1191">
        <v>15</v>
      </c>
      <c r="T1191">
        <v>16</v>
      </c>
      <c r="V1191" s="111" t="s">
        <v>304</v>
      </c>
    </row>
    <row r="1192" spans="1:22" x14ac:dyDescent="0.3">
      <c r="A1192" s="17">
        <v>3193</v>
      </c>
      <c r="B1192">
        <v>192</v>
      </c>
      <c r="C1192" t="s">
        <v>143</v>
      </c>
      <c r="D1192">
        <v>16</v>
      </c>
      <c r="E1192" t="s">
        <v>50</v>
      </c>
      <c r="F1192">
        <v>5</v>
      </c>
      <c r="G1192" t="s">
        <v>10</v>
      </c>
      <c r="I1192" t="s">
        <v>1107</v>
      </c>
      <c r="J1192">
        <v>1</v>
      </c>
      <c r="K1192" t="s">
        <v>300</v>
      </c>
      <c r="L1192" t="s">
        <v>258</v>
      </c>
      <c r="M1192" t="s">
        <v>612</v>
      </c>
      <c r="N1192" t="s">
        <v>258</v>
      </c>
      <c r="O1192" t="s">
        <v>2892</v>
      </c>
      <c r="P1192" t="s">
        <v>303</v>
      </c>
      <c r="Q1192" t="s">
        <v>303</v>
      </c>
      <c r="R1192">
        <v>3</v>
      </c>
      <c r="S1192">
        <v>57</v>
      </c>
      <c r="T1192">
        <v>20</v>
      </c>
      <c r="V1192" s="111" t="s">
        <v>304</v>
      </c>
    </row>
    <row r="1193" spans="1:22" x14ac:dyDescent="0.3">
      <c r="A1193" s="17">
        <v>3180</v>
      </c>
      <c r="B1193">
        <v>177</v>
      </c>
      <c r="C1193" t="s">
        <v>618</v>
      </c>
      <c r="D1193">
        <v>39</v>
      </c>
      <c r="E1193" t="s">
        <v>52</v>
      </c>
      <c r="F1193">
        <v>7</v>
      </c>
      <c r="G1193" t="s">
        <v>1002</v>
      </c>
      <c r="I1193" t="s">
        <v>1107</v>
      </c>
      <c r="J1193">
        <v>1</v>
      </c>
      <c r="K1193" t="s">
        <v>300</v>
      </c>
      <c r="L1193" t="s">
        <v>258</v>
      </c>
      <c r="M1193" t="s">
        <v>619</v>
      </c>
      <c r="N1193" t="s">
        <v>258</v>
      </c>
      <c r="O1193" t="s">
        <v>2893</v>
      </c>
      <c r="P1193" t="s">
        <v>303</v>
      </c>
      <c r="Q1193" t="s">
        <v>303</v>
      </c>
      <c r="R1193">
        <v>2</v>
      </c>
      <c r="S1193">
        <v>145</v>
      </c>
      <c r="T1193">
        <v>43</v>
      </c>
      <c r="V1193" s="111" t="s">
        <v>304</v>
      </c>
    </row>
    <row r="1194" spans="1:22" x14ac:dyDescent="0.3">
      <c r="A1194" s="17">
        <v>3198</v>
      </c>
      <c r="B1194">
        <v>185</v>
      </c>
      <c r="C1194" t="s">
        <v>729</v>
      </c>
      <c r="D1194">
        <v>11</v>
      </c>
      <c r="E1194" t="s">
        <v>42</v>
      </c>
      <c r="F1194">
        <v>4</v>
      </c>
      <c r="G1194" t="s">
        <v>11</v>
      </c>
      <c r="I1194" t="s">
        <v>1107</v>
      </c>
      <c r="J1194">
        <v>1</v>
      </c>
      <c r="K1194" t="s">
        <v>300</v>
      </c>
      <c r="L1194" t="s">
        <v>258</v>
      </c>
      <c r="M1194" t="s">
        <v>730</v>
      </c>
      <c r="N1194" t="s">
        <v>258</v>
      </c>
      <c r="O1194" t="s">
        <v>2894</v>
      </c>
      <c r="P1194" t="s">
        <v>303</v>
      </c>
      <c r="Q1194" t="s">
        <v>303</v>
      </c>
      <c r="R1194">
        <v>6</v>
      </c>
      <c r="S1194">
        <v>5</v>
      </c>
      <c r="T1194">
        <v>16</v>
      </c>
      <c r="V1194" s="111" t="s">
        <v>304</v>
      </c>
    </row>
    <row r="1195" spans="1:22" x14ac:dyDescent="0.3">
      <c r="A1195" s="17">
        <v>3153</v>
      </c>
      <c r="B1195">
        <v>225</v>
      </c>
      <c r="C1195" t="s">
        <v>144</v>
      </c>
      <c r="D1195">
        <v>33</v>
      </c>
      <c r="E1195" t="s">
        <v>48</v>
      </c>
      <c r="F1195">
        <v>4</v>
      </c>
      <c r="G1195" t="s">
        <v>11</v>
      </c>
      <c r="I1195" t="s">
        <v>1107</v>
      </c>
      <c r="J1195">
        <v>1</v>
      </c>
      <c r="K1195" t="s">
        <v>300</v>
      </c>
      <c r="L1195" t="s">
        <v>258</v>
      </c>
      <c r="M1195" t="s">
        <v>906</v>
      </c>
      <c r="N1195" t="s">
        <v>258</v>
      </c>
      <c r="O1195" t="s">
        <v>2895</v>
      </c>
      <c r="P1195" t="s">
        <v>303</v>
      </c>
      <c r="Q1195" t="s">
        <v>303</v>
      </c>
      <c r="R1195">
        <v>6</v>
      </c>
      <c r="S1195">
        <v>39</v>
      </c>
      <c r="T1195">
        <v>135</v>
      </c>
      <c r="V1195" s="111" t="s">
        <v>304</v>
      </c>
    </row>
    <row r="1196" spans="1:22" x14ac:dyDescent="0.3">
      <c r="A1196" s="17">
        <v>3197</v>
      </c>
      <c r="B1196">
        <v>262</v>
      </c>
      <c r="C1196" t="s">
        <v>255</v>
      </c>
      <c r="D1196">
        <v>13</v>
      </c>
      <c r="E1196" t="s">
        <v>44</v>
      </c>
      <c r="F1196">
        <v>2</v>
      </c>
      <c r="G1196" t="s">
        <v>13</v>
      </c>
      <c r="I1196" t="s">
        <v>1107</v>
      </c>
      <c r="J1196">
        <v>1</v>
      </c>
      <c r="K1196" t="s">
        <v>300</v>
      </c>
      <c r="L1196" t="s">
        <v>258</v>
      </c>
      <c r="M1196" t="s">
        <v>1001</v>
      </c>
      <c r="N1196" t="s">
        <v>258</v>
      </c>
      <c r="O1196" t="s">
        <v>2896</v>
      </c>
      <c r="P1196" t="s">
        <v>303</v>
      </c>
      <c r="Q1196" t="s">
        <v>303</v>
      </c>
      <c r="R1196">
        <v>5</v>
      </c>
      <c r="S1196">
        <v>87</v>
      </c>
      <c r="T1196">
        <v>27</v>
      </c>
      <c r="V1196" s="111" t="s">
        <v>304</v>
      </c>
    </row>
    <row r="1197" spans="1:22" x14ac:dyDescent="0.3">
      <c r="A1197" s="17">
        <v>3194</v>
      </c>
      <c r="B1197">
        <v>164</v>
      </c>
      <c r="C1197" t="s">
        <v>103</v>
      </c>
      <c r="D1197">
        <v>16</v>
      </c>
      <c r="E1197" t="s">
        <v>50</v>
      </c>
      <c r="F1197">
        <v>7</v>
      </c>
      <c r="G1197" t="s">
        <v>1002</v>
      </c>
      <c r="I1197" t="s">
        <v>1107</v>
      </c>
      <c r="J1197">
        <v>1</v>
      </c>
      <c r="K1197" t="s">
        <v>300</v>
      </c>
      <c r="L1197" t="s">
        <v>258</v>
      </c>
      <c r="M1197" t="s">
        <v>608</v>
      </c>
      <c r="N1197" t="s">
        <v>258</v>
      </c>
      <c r="O1197" t="s">
        <v>2897</v>
      </c>
      <c r="P1197" t="s">
        <v>303</v>
      </c>
      <c r="Q1197" t="s">
        <v>303</v>
      </c>
      <c r="R1197">
        <v>2</v>
      </c>
      <c r="S1197">
        <v>137</v>
      </c>
      <c r="T1197">
        <v>20</v>
      </c>
      <c r="V1197" s="111" t="s">
        <v>304</v>
      </c>
    </row>
    <row r="1198" spans="1:22" x14ac:dyDescent="0.3">
      <c r="A1198" s="17">
        <v>3195</v>
      </c>
      <c r="B1198">
        <v>234</v>
      </c>
      <c r="C1198" t="s">
        <v>808</v>
      </c>
      <c r="D1198">
        <v>32</v>
      </c>
      <c r="E1198" t="s">
        <v>809</v>
      </c>
      <c r="F1198">
        <v>4</v>
      </c>
      <c r="G1198" t="s">
        <v>11</v>
      </c>
      <c r="I1198" t="s">
        <v>1107</v>
      </c>
      <c r="J1198">
        <v>1</v>
      </c>
      <c r="K1198" t="s">
        <v>300</v>
      </c>
      <c r="L1198" t="s">
        <v>258</v>
      </c>
      <c r="M1198" t="s">
        <v>810</v>
      </c>
      <c r="N1198" t="s">
        <v>258</v>
      </c>
      <c r="O1198" t="s">
        <v>2898</v>
      </c>
      <c r="P1198" t="s">
        <v>303</v>
      </c>
      <c r="Q1198" t="s">
        <v>303</v>
      </c>
      <c r="R1198">
        <v>6</v>
      </c>
      <c r="S1198">
        <v>46</v>
      </c>
      <c r="T1198">
        <v>2</v>
      </c>
      <c r="V1198" s="111" t="s">
        <v>304</v>
      </c>
    </row>
    <row r="1199" spans="1:22" x14ac:dyDescent="0.3">
      <c r="A1199" s="17">
        <v>3167</v>
      </c>
      <c r="B1199">
        <v>213</v>
      </c>
      <c r="C1199" t="s">
        <v>142</v>
      </c>
      <c r="D1199">
        <v>6</v>
      </c>
      <c r="E1199" t="s">
        <v>36</v>
      </c>
      <c r="F1199">
        <v>5</v>
      </c>
      <c r="G1199" t="s">
        <v>10</v>
      </c>
      <c r="I1199" t="s">
        <v>1107</v>
      </c>
      <c r="J1199">
        <v>1</v>
      </c>
      <c r="K1199" t="s">
        <v>300</v>
      </c>
      <c r="L1199" t="s">
        <v>258</v>
      </c>
      <c r="M1199" t="s">
        <v>1174</v>
      </c>
      <c r="N1199" t="s">
        <v>258</v>
      </c>
      <c r="O1199" t="s">
        <v>2899</v>
      </c>
      <c r="P1199" t="s">
        <v>303</v>
      </c>
      <c r="Q1199" t="s">
        <v>303</v>
      </c>
      <c r="R1199">
        <v>3</v>
      </c>
      <c r="S1199">
        <v>37</v>
      </c>
      <c r="T1199">
        <v>14</v>
      </c>
      <c r="V1199" s="111" t="s">
        <v>304</v>
      </c>
    </row>
    <row r="1200" spans="1:22" x14ac:dyDescent="0.3">
      <c r="A1200" s="17">
        <v>3202</v>
      </c>
      <c r="B1200">
        <v>225</v>
      </c>
      <c r="C1200" t="s">
        <v>144</v>
      </c>
      <c r="D1200">
        <v>29</v>
      </c>
      <c r="E1200" t="s">
        <v>46</v>
      </c>
      <c r="F1200">
        <v>4</v>
      </c>
      <c r="G1200" t="s">
        <v>11</v>
      </c>
      <c r="I1200" t="s">
        <v>1107</v>
      </c>
      <c r="J1200">
        <v>1</v>
      </c>
      <c r="K1200" t="s">
        <v>300</v>
      </c>
      <c r="L1200" t="s">
        <v>258</v>
      </c>
      <c r="M1200" t="s">
        <v>1175</v>
      </c>
      <c r="N1200" t="s">
        <v>258</v>
      </c>
      <c r="O1200" t="s">
        <v>2900</v>
      </c>
      <c r="P1200" t="s">
        <v>303</v>
      </c>
      <c r="Q1200" t="s">
        <v>303</v>
      </c>
      <c r="R1200">
        <v>6</v>
      </c>
      <c r="S1200">
        <v>39</v>
      </c>
      <c r="T1200">
        <v>24</v>
      </c>
      <c r="V1200" s="111" t="s">
        <v>304</v>
      </c>
    </row>
    <row r="1201" spans="1:22" x14ac:dyDescent="0.3">
      <c r="A1201" s="17">
        <v>3178</v>
      </c>
      <c r="B1201">
        <v>175</v>
      </c>
      <c r="C1201" t="s">
        <v>116</v>
      </c>
      <c r="D1201">
        <v>18</v>
      </c>
      <c r="E1201" t="s">
        <v>53</v>
      </c>
      <c r="F1201">
        <v>5</v>
      </c>
      <c r="G1201" t="s">
        <v>10</v>
      </c>
      <c r="I1201" t="s">
        <v>1107</v>
      </c>
      <c r="J1201">
        <v>1</v>
      </c>
      <c r="K1201" t="s">
        <v>300</v>
      </c>
      <c r="L1201" t="s">
        <v>258</v>
      </c>
      <c r="M1201" t="s">
        <v>535</v>
      </c>
      <c r="N1201" t="s">
        <v>258</v>
      </c>
      <c r="O1201" t="s">
        <v>2901</v>
      </c>
      <c r="P1201" t="s">
        <v>303</v>
      </c>
      <c r="Q1201" t="s">
        <v>303</v>
      </c>
      <c r="R1201">
        <v>3</v>
      </c>
      <c r="S1201">
        <v>4</v>
      </c>
      <c r="T1201">
        <v>21</v>
      </c>
      <c r="V1201" s="111" t="s">
        <v>304</v>
      </c>
    </row>
    <row r="1202" spans="1:22" x14ac:dyDescent="0.3">
      <c r="A1202" s="17">
        <v>3179</v>
      </c>
      <c r="B1202">
        <v>167</v>
      </c>
      <c r="C1202" t="s">
        <v>152</v>
      </c>
      <c r="D1202">
        <v>5</v>
      </c>
      <c r="E1202" t="s">
        <v>35</v>
      </c>
      <c r="F1202">
        <v>6</v>
      </c>
      <c r="G1202" t="s">
        <v>10</v>
      </c>
      <c r="I1202" t="s">
        <v>1107</v>
      </c>
      <c r="J1202">
        <v>1</v>
      </c>
      <c r="K1202" t="s">
        <v>300</v>
      </c>
      <c r="L1202" t="s">
        <v>258</v>
      </c>
      <c r="M1202" t="s">
        <v>1176</v>
      </c>
      <c r="N1202" t="s">
        <v>258</v>
      </c>
      <c r="O1202" t="s">
        <v>2902</v>
      </c>
      <c r="P1202" t="s">
        <v>303</v>
      </c>
      <c r="Q1202" t="s">
        <v>303</v>
      </c>
      <c r="R1202">
        <v>3</v>
      </c>
      <c r="T1202">
        <v>13</v>
      </c>
      <c r="V1202" s="111" t="s">
        <v>304</v>
      </c>
    </row>
    <row r="1203" spans="1:22" x14ac:dyDescent="0.3">
      <c r="A1203" s="17">
        <v>3182</v>
      </c>
      <c r="B1203">
        <v>231</v>
      </c>
      <c r="C1203" t="s">
        <v>305</v>
      </c>
      <c r="D1203">
        <v>37</v>
      </c>
      <c r="E1203" t="s">
        <v>25</v>
      </c>
      <c r="F1203">
        <v>7</v>
      </c>
      <c r="G1203" t="s">
        <v>1002</v>
      </c>
      <c r="I1203" t="s">
        <v>1107</v>
      </c>
      <c r="J1203">
        <v>1</v>
      </c>
      <c r="K1203" t="s">
        <v>300</v>
      </c>
      <c r="L1203" t="s">
        <v>258</v>
      </c>
      <c r="M1203" t="s">
        <v>877</v>
      </c>
      <c r="N1203" t="s">
        <v>258</v>
      </c>
      <c r="O1203" t="s">
        <v>2903</v>
      </c>
      <c r="P1203" t="s">
        <v>303</v>
      </c>
      <c r="Q1203" t="s">
        <v>303</v>
      </c>
      <c r="R1203">
        <v>2</v>
      </c>
      <c r="S1203">
        <v>49</v>
      </c>
      <c r="V1203" s="111" t="s">
        <v>304</v>
      </c>
    </row>
    <row r="1204" spans="1:22" x14ac:dyDescent="0.3">
      <c r="A1204" s="17">
        <v>3184</v>
      </c>
      <c r="B1204">
        <v>257</v>
      </c>
      <c r="C1204" t="s">
        <v>530</v>
      </c>
      <c r="D1204">
        <v>18</v>
      </c>
      <c r="E1204" t="s">
        <v>53</v>
      </c>
      <c r="F1204">
        <v>7</v>
      </c>
      <c r="G1204" t="s">
        <v>1002</v>
      </c>
      <c r="I1204" t="s">
        <v>1107</v>
      </c>
      <c r="J1204">
        <v>1</v>
      </c>
      <c r="K1204" t="s">
        <v>300</v>
      </c>
      <c r="L1204" t="s">
        <v>258</v>
      </c>
      <c r="M1204" t="s">
        <v>531</v>
      </c>
      <c r="N1204" t="s">
        <v>258</v>
      </c>
      <c r="O1204" t="s">
        <v>2904</v>
      </c>
      <c r="P1204" t="s">
        <v>303</v>
      </c>
      <c r="Q1204" t="s">
        <v>303</v>
      </c>
      <c r="R1204">
        <v>2</v>
      </c>
      <c r="S1204">
        <v>259</v>
      </c>
      <c r="T1204">
        <v>21</v>
      </c>
      <c r="V1204" s="111" t="s">
        <v>304</v>
      </c>
    </row>
    <row r="1205" spans="1:22" x14ac:dyDescent="0.3">
      <c r="A1205" s="17">
        <v>3190</v>
      </c>
      <c r="B1205">
        <v>292</v>
      </c>
      <c r="C1205" t="s">
        <v>601</v>
      </c>
      <c r="D1205">
        <v>6</v>
      </c>
      <c r="E1205" t="s">
        <v>36</v>
      </c>
      <c r="F1205">
        <v>4</v>
      </c>
      <c r="G1205" t="s">
        <v>11</v>
      </c>
      <c r="I1205" t="s">
        <v>1107</v>
      </c>
      <c r="J1205">
        <v>1</v>
      </c>
      <c r="K1205" t="s">
        <v>300</v>
      </c>
      <c r="L1205" t="s">
        <v>258</v>
      </c>
      <c r="M1205" t="s">
        <v>602</v>
      </c>
      <c r="N1205" t="s">
        <v>258</v>
      </c>
      <c r="O1205" t="s">
        <v>2905</v>
      </c>
      <c r="P1205" t="s">
        <v>303</v>
      </c>
      <c r="Q1205" t="s">
        <v>303</v>
      </c>
      <c r="R1205">
        <v>6</v>
      </c>
      <c r="S1205">
        <v>170</v>
      </c>
      <c r="T1205">
        <v>14</v>
      </c>
      <c r="V1205" s="111" t="s">
        <v>304</v>
      </c>
    </row>
    <row r="1206" spans="1:22" x14ac:dyDescent="0.3">
      <c r="A1206" s="17">
        <v>3192</v>
      </c>
      <c r="B1206">
        <v>177</v>
      </c>
      <c r="C1206" t="s">
        <v>618</v>
      </c>
      <c r="D1206">
        <v>39</v>
      </c>
      <c r="E1206" t="s">
        <v>52</v>
      </c>
      <c r="F1206">
        <v>7</v>
      </c>
      <c r="G1206" t="s">
        <v>1002</v>
      </c>
      <c r="I1206" t="s">
        <v>1107</v>
      </c>
      <c r="J1206">
        <v>1</v>
      </c>
      <c r="K1206" t="s">
        <v>300</v>
      </c>
      <c r="L1206" t="s">
        <v>258</v>
      </c>
      <c r="M1206" t="s">
        <v>619</v>
      </c>
      <c r="N1206" t="s">
        <v>258</v>
      </c>
      <c r="O1206" t="s">
        <v>2906</v>
      </c>
      <c r="P1206" t="s">
        <v>303</v>
      </c>
      <c r="Q1206" t="s">
        <v>303</v>
      </c>
      <c r="R1206">
        <v>2</v>
      </c>
      <c r="S1206">
        <v>145</v>
      </c>
      <c r="T1206">
        <v>43</v>
      </c>
      <c r="V1206" s="111" t="s">
        <v>304</v>
      </c>
    </row>
    <row r="1207" spans="1:22" x14ac:dyDescent="0.3">
      <c r="A1207" s="17">
        <v>3189</v>
      </c>
      <c r="B1207">
        <v>231</v>
      </c>
      <c r="C1207" t="s">
        <v>305</v>
      </c>
      <c r="D1207">
        <v>37</v>
      </c>
      <c r="E1207" t="s">
        <v>25</v>
      </c>
      <c r="F1207">
        <v>5</v>
      </c>
      <c r="G1207" t="s">
        <v>10</v>
      </c>
      <c r="I1207" t="s">
        <v>1107</v>
      </c>
      <c r="J1207">
        <v>1</v>
      </c>
      <c r="K1207" t="s">
        <v>300</v>
      </c>
      <c r="L1207" t="s">
        <v>258</v>
      </c>
      <c r="M1207" t="s">
        <v>877</v>
      </c>
      <c r="N1207" t="s">
        <v>258</v>
      </c>
      <c r="O1207" t="s">
        <v>2907</v>
      </c>
      <c r="P1207" t="s">
        <v>303</v>
      </c>
      <c r="Q1207" t="s">
        <v>303</v>
      </c>
      <c r="R1207">
        <v>3</v>
      </c>
      <c r="S1207">
        <v>49</v>
      </c>
      <c r="V1207" s="111" t="s">
        <v>304</v>
      </c>
    </row>
    <row r="1208" spans="1:22" x14ac:dyDescent="0.3">
      <c r="A1208" s="17">
        <v>3204</v>
      </c>
      <c r="B1208">
        <v>177</v>
      </c>
      <c r="C1208" t="s">
        <v>618</v>
      </c>
      <c r="D1208">
        <v>39</v>
      </c>
      <c r="E1208" t="s">
        <v>52</v>
      </c>
      <c r="F1208">
        <v>4</v>
      </c>
      <c r="G1208" t="s">
        <v>11</v>
      </c>
      <c r="I1208" t="s">
        <v>1107</v>
      </c>
      <c r="J1208">
        <v>1</v>
      </c>
      <c r="K1208" t="s">
        <v>300</v>
      </c>
      <c r="L1208" t="s">
        <v>258</v>
      </c>
      <c r="M1208" t="s">
        <v>619</v>
      </c>
      <c r="N1208" t="s">
        <v>258</v>
      </c>
      <c r="O1208" t="s">
        <v>2908</v>
      </c>
      <c r="P1208" t="s">
        <v>303</v>
      </c>
      <c r="Q1208" t="s">
        <v>303</v>
      </c>
      <c r="R1208">
        <v>6</v>
      </c>
      <c r="S1208">
        <v>145</v>
      </c>
      <c r="T1208">
        <v>43</v>
      </c>
      <c r="V1208" s="111" t="s">
        <v>304</v>
      </c>
    </row>
    <row r="1209" spans="1:22" x14ac:dyDescent="0.3">
      <c r="A1209" s="17">
        <v>3181</v>
      </c>
      <c r="B1209">
        <v>296</v>
      </c>
      <c r="C1209" t="s">
        <v>1177</v>
      </c>
      <c r="D1209">
        <v>75</v>
      </c>
      <c r="E1209" t="s">
        <v>1178</v>
      </c>
      <c r="F1209">
        <v>2</v>
      </c>
      <c r="G1209" t="s">
        <v>13</v>
      </c>
      <c r="I1209" t="s">
        <v>1107</v>
      </c>
      <c r="J1209">
        <v>1</v>
      </c>
      <c r="K1209" t="s">
        <v>300</v>
      </c>
      <c r="L1209" t="s">
        <v>258</v>
      </c>
      <c r="M1209" t="s">
        <v>1179</v>
      </c>
      <c r="N1209" t="s">
        <v>258</v>
      </c>
      <c r="O1209" t="s">
        <v>2909</v>
      </c>
      <c r="P1209" t="s">
        <v>303</v>
      </c>
      <c r="Q1209" t="s">
        <v>303</v>
      </c>
      <c r="R1209">
        <v>5</v>
      </c>
      <c r="V1209" s="111" t="s">
        <v>304</v>
      </c>
    </row>
    <row r="1210" spans="1:22" x14ac:dyDescent="0.3">
      <c r="A1210" s="17">
        <v>3211</v>
      </c>
      <c r="B1210">
        <v>255</v>
      </c>
      <c r="C1210" t="s">
        <v>609</v>
      </c>
      <c r="D1210">
        <v>15</v>
      </c>
      <c r="E1210" t="s">
        <v>49</v>
      </c>
      <c r="F1210">
        <v>2</v>
      </c>
      <c r="G1210" t="s">
        <v>13</v>
      </c>
      <c r="I1210" t="s">
        <v>1107</v>
      </c>
      <c r="J1210">
        <v>1</v>
      </c>
      <c r="K1210" t="s">
        <v>300</v>
      </c>
      <c r="L1210" t="s">
        <v>258</v>
      </c>
      <c r="M1210" t="s">
        <v>610</v>
      </c>
      <c r="N1210" t="s">
        <v>258</v>
      </c>
      <c r="O1210" t="s">
        <v>2910</v>
      </c>
      <c r="P1210" t="s">
        <v>303</v>
      </c>
      <c r="Q1210" t="s">
        <v>303</v>
      </c>
      <c r="R1210">
        <v>5</v>
      </c>
      <c r="S1210">
        <v>62</v>
      </c>
      <c r="T1210">
        <v>19</v>
      </c>
      <c r="V1210" s="111" t="s">
        <v>304</v>
      </c>
    </row>
    <row r="1211" spans="1:22" x14ac:dyDescent="0.3">
      <c r="A1211" s="17">
        <v>3220</v>
      </c>
      <c r="B1211">
        <v>249</v>
      </c>
      <c r="C1211" t="s">
        <v>100</v>
      </c>
      <c r="D1211">
        <v>14</v>
      </c>
      <c r="E1211" t="s">
        <v>43</v>
      </c>
      <c r="F1211">
        <v>2</v>
      </c>
      <c r="G1211" t="s">
        <v>13</v>
      </c>
      <c r="I1211" t="s">
        <v>1107</v>
      </c>
      <c r="J1211">
        <v>1</v>
      </c>
      <c r="K1211" t="s">
        <v>300</v>
      </c>
      <c r="L1211" t="s">
        <v>258</v>
      </c>
      <c r="M1211" t="s">
        <v>311</v>
      </c>
      <c r="N1211" t="s">
        <v>258</v>
      </c>
      <c r="O1211" t="s">
        <v>2911</v>
      </c>
      <c r="P1211" t="s">
        <v>303</v>
      </c>
      <c r="Q1211" t="s">
        <v>303</v>
      </c>
      <c r="R1211">
        <v>5</v>
      </c>
      <c r="S1211">
        <v>61</v>
      </c>
      <c r="T1211">
        <v>64</v>
      </c>
      <c r="V1211" s="111" t="s">
        <v>304</v>
      </c>
    </row>
    <row r="1212" spans="1:22" x14ac:dyDescent="0.3">
      <c r="A1212" s="17">
        <v>3219</v>
      </c>
      <c r="B1212">
        <v>216</v>
      </c>
      <c r="C1212" t="s">
        <v>126</v>
      </c>
      <c r="D1212">
        <v>2</v>
      </c>
      <c r="E1212" t="s">
        <v>29</v>
      </c>
      <c r="F1212">
        <v>5</v>
      </c>
      <c r="G1212" t="s">
        <v>10</v>
      </c>
      <c r="I1212" t="s">
        <v>1107</v>
      </c>
      <c r="J1212">
        <v>1</v>
      </c>
      <c r="K1212" t="s">
        <v>300</v>
      </c>
      <c r="L1212" t="s">
        <v>258</v>
      </c>
      <c r="M1212" t="s">
        <v>340</v>
      </c>
      <c r="N1212" t="s">
        <v>258</v>
      </c>
      <c r="O1212" t="s">
        <v>2912</v>
      </c>
      <c r="P1212" t="s">
        <v>303</v>
      </c>
      <c r="Q1212" t="s">
        <v>303</v>
      </c>
      <c r="R1212">
        <v>3</v>
      </c>
      <c r="S1212">
        <v>75</v>
      </c>
      <c r="T1212">
        <v>10</v>
      </c>
      <c r="V1212" s="111" t="s">
        <v>304</v>
      </c>
    </row>
    <row r="1213" spans="1:22" x14ac:dyDescent="0.3">
      <c r="A1213" s="17">
        <v>3216</v>
      </c>
      <c r="B1213">
        <v>232</v>
      </c>
      <c r="C1213" t="s">
        <v>263</v>
      </c>
      <c r="D1213">
        <v>37</v>
      </c>
      <c r="E1213" t="s">
        <v>25</v>
      </c>
      <c r="F1213">
        <v>2</v>
      </c>
      <c r="G1213" t="s">
        <v>13</v>
      </c>
      <c r="I1213" t="s">
        <v>1107</v>
      </c>
      <c r="J1213">
        <v>1</v>
      </c>
      <c r="K1213" t="s">
        <v>300</v>
      </c>
      <c r="L1213" t="s">
        <v>258</v>
      </c>
      <c r="M1213" t="s">
        <v>607</v>
      </c>
      <c r="N1213" t="s">
        <v>258</v>
      </c>
      <c r="O1213" t="s">
        <v>2913</v>
      </c>
      <c r="P1213" t="s">
        <v>303</v>
      </c>
      <c r="Q1213" t="s">
        <v>303</v>
      </c>
      <c r="R1213">
        <v>5</v>
      </c>
      <c r="S1213">
        <v>51</v>
      </c>
      <c r="V1213" s="111" t="s">
        <v>304</v>
      </c>
    </row>
    <row r="1214" spans="1:22" x14ac:dyDescent="0.3">
      <c r="A1214" s="17">
        <v>3223</v>
      </c>
      <c r="B1214">
        <v>192</v>
      </c>
      <c r="C1214" t="s">
        <v>143</v>
      </c>
      <c r="D1214">
        <v>16</v>
      </c>
      <c r="E1214" t="s">
        <v>50</v>
      </c>
      <c r="F1214">
        <v>5</v>
      </c>
      <c r="G1214" t="s">
        <v>10</v>
      </c>
      <c r="I1214" t="s">
        <v>1107</v>
      </c>
      <c r="J1214">
        <v>1</v>
      </c>
      <c r="K1214" t="s">
        <v>300</v>
      </c>
      <c r="L1214" t="s">
        <v>258</v>
      </c>
      <c r="M1214" t="s">
        <v>612</v>
      </c>
      <c r="N1214" t="s">
        <v>258</v>
      </c>
      <c r="O1214" t="s">
        <v>2914</v>
      </c>
      <c r="P1214" t="s">
        <v>303</v>
      </c>
      <c r="Q1214" t="s">
        <v>303</v>
      </c>
      <c r="R1214">
        <v>3</v>
      </c>
      <c r="S1214">
        <v>19</v>
      </c>
      <c r="T1214">
        <v>20</v>
      </c>
      <c r="V1214" s="111" t="s">
        <v>304</v>
      </c>
    </row>
    <row r="1215" spans="1:22" x14ac:dyDescent="0.3">
      <c r="A1215" s="17">
        <v>3207</v>
      </c>
      <c r="B1215">
        <v>225</v>
      </c>
      <c r="C1215" t="s">
        <v>144</v>
      </c>
      <c r="D1215">
        <v>16</v>
      </c>
      <c r="E1215" t="s">
        <v>50</v>
      </c>
      <c r="F1215">
        <v>5</v>
      </c>
      <c r="G1215" t="s">
        <v>10</v>
      </c>
      <c r="I1215" t="s">
        <v>1107</v>
      </c>
      <c r="J1215">
        <v>1</v>
      </c>
      <c r="K1215" t="s">
        <v>300</v>
      </c>
      <c r="L1215" t="s">
        <v>258</v>
      </c>
      <c r="M1215" t="s">
        <v>1018</v>
      </c>
      <c r="N1215" t="s">
        <v>258</v>
      </c>
      <c r="O1215" t="s">
        <v>2915</v>
      </c>
      <c r="P1215" t="s">
        <v>303</v>
      </c>
      <c r="Q1215" t="s">
        <v>303</v>
      </c>
      <c r="R1215">
        <v>3</v>
      </c>
      <c r="S1215">
        <v>39</v>
      </c>
      <c r="T1215">
        <v>20</v>
      </c>
      <c r="V1215" s="111" t="s">
        <v>304</v>
      </c>
    </row>
    <row r="1216" spans="1:22" x14ac:dyDescent="0.3">
      <c r="A1216" s="17">
        <v>3229</v>
      </c>
      <c r="B1216">
        <v>192</v>
      </c>
      <c r="C1216" t="s">
        <v>143</v>
      </c>
      <c r="D1216">
        <v>16</v>
      </c>
      <c r="E1216" t="s">
        <v>50</v>
      </c>
      <c r="F1216">
        <v>5</v>
      </c>
      <c r="G1216" t="s">
        <v>10</v>
      </c>
      <c r="I1216" t="s">
        <v>1107</v>
      </c>
      <c r="J1216">
        <v>1</v>
      </c>
      <c r="K1216" t="s">
        <v>300</v>
      </c>
      <c r="L1216" t="s">
        <v>258</v>
      </c>
      <c r="M1216" t="s">
        <v>612</v>
      </c>
      <c r="N1216" t="s">
        <v>258</v>
      </c>
      <c r="O1216" t="s">
        <v>2916</v>
      </c>
      <c r="P1216" t="s">
        <v>303</v>
      </c>
      <c r="Q1216" t="s">
        <v>303</v>
      </c>
      <c r="R1216">
        <v>3</v>
      </c>
      <c r="S1216">
        <v>19</v>
      </c>
      <c r="T1216">
        <v>20</v>
      </c>
      <c r="V1216" s="111" t="s">
        <v>304</v>
      </c>
    </row>
    <row r="1217" spans="1:22" x14ac:dyDescent="0.3">
      <c r="A1217" s="17">
        <v>3225</v>
      </c>
      <c r="B1217">
        <v>253</v>
      </c>
      <c r="C1217" t="s">
        <v>603</v>
      </c>
      <c r="D1217">
        <v>15</v>
      </c>
      <c r="E1217" t="s">
        <v>49</v>
      </c>
      <c r="F1217">
        <v>4</v>
      </c>
      <c r="G1217" t="s">
        <v>11</v>
      </c>
      <c r="I1217" t="s">
        <v>1107</v>
      </c>
      <c r="J1217">
        <v>1</v>
      </c>
      <c r="K1217" t="s">
        <v>300</v>
      </c>
      <c r="L1217" t="s">
        <v>258</v>
      </c>
      <c r="M1217" t="s">
        <v>604</v>
      </c>
      <c r="N1217" t="s">
        <v>258</v>
      </c>
      <c r="O1217" t="s">
        <v>2917</v>
      </c>
      <c r="P1217" t="s">
        <v>303</v>
      </c>
      <c r="Q1217" t="s">
        <v>303</v>
      </c>
      <c r="R1217">
        <v>6</v>
      </c>
      <c r="S1217">
        <v>66</v>
      </c>
      <c r="T1217">
        <v>19</v>
      </c>
      <c r="V1217" s="111" t="s">
        <v>304</v>
      </c>
    </row>
    <row r="1218" spans="1:22" x14ac:dyDescent="0.3">
      <c r="A1218" s="17">
        <v>3233</v>
      </c>
      <c r="B1218">
        <v>229</v>
      </c>
      <c r="C1218" t="s">
        <v>102</v>
      </c>
      <c r="D1218">
        <v>16</v>
      </c>
      <c r="E1218" t="s">
        <v>50</v>
      </c>
      <c r="F1218">
        <v>5</v>
      </c>
      <c r="G1218" t="s">
        <v>10</v>
      </c>
      <c r="I1218" t="s">
        <v>1107</v>
      </c>
      <c r="J1218">
        <v>1</v>
      </c>
      <c r="K1218" t="s">
        <v>300</v>
      </c>
      <c r="L1218" t="s">
        <v>258</v>
      </c>
      <c r="M1218" t="s">
        <v>326</v>
      </c>
      <c r="N1218" t="s">
        <v>258</v>
      </c>
      <c r="O1218" t="s">
        <v>2918</v>
      </c>
      <c r="P1218" t="s">
        <v>303</v>
      </c>
      <c r="Q1218" t="s">
        <v>303</v>
      </c>
      <c r="R1218">
        <v>3</v>
      </c>
      <c r="S1218">
        <v>40</v>
      </c>
      <c r="T1218">
        <v>20</v>
      </c>
      <c r="V1218" s="111" t="s">
        <v>304</v>
      </c>
    </row>
    <row r="1219" spans="1:22" x14ac:dyDescent="0.3">
      <c r="A1219" s="17">
        <v>3226</v>
      </c>
      <c r="B1219">
        <v>232</v>
      </c>
      <c r="C1219" t="s">
        <v>263</v>
      </c>
      <c r="D1219">
        <v>37</v>
      </c>
      <c r="E1219" t="s">
        <v>25</v>
      </c>
      <c r="F1219">
        <v>4</v>
      </c>
      <c r="G1219" t="s">
        <v>11</v>
      </c>
      <c r="I1219" t="s">
        <v>1107</v>
      </c>
      <c r="J1219">
        <v>1</v>
      </c>
      <c r="K1219" t="s">
        <v>300</v>
      </c>
      <c r="L1219" t="s">
        <v>258</v>
      </c>
      <c r="M1219" t="s">
        <v>607</v>
      </c>
      <c r="N1219" t="s">
        <v>258</v>
      </c>
      <c r="O1219" t="s">
        <v>2919</v>
      </c>
      <c r="P1219" t="s">
        <v>303</v>
      </c>
      <c r="Q1219" t="s">
        <v>303</v>
      </c>
      <c r="R1219">
        <v>6</v>
      </c>
      <c r="S1219">
        <v>51</v>
      </c>
      <c r="T1219">
        <v>4</v>
      </c>
      <c r="V1219" s="111" t="s">
        <v>304</v>
      </c>
    </row>
    <row r="1220" spans="1:22" x14ac:dyDescent="0.3">
      <c r="A1220" s="17">
        <v>3217</v>
      </c>
      <c r="B1220">
        <v>231</v>
      </c>
      <c r="C1220" t="s">
        <v>305</v>
      </c>
      <c r="D1220">
        <v>37</v>
      </c>
      <c r="E1220" t="s">
        <v>25</v>
      </c>
      <c r="F1220">
        <v>2</v>
      </c>
      <c r="G1220" t="s">
        <v>13</v>
      </c>
      <c r="I1220" t="s">
        <v>1107</v>
      </c>
      <c r="J1220">
        <v>1</v>
      </c>
      <c r="K1220" t="s">
        <v>300</v>
      </c>
      <c r="L1220" t="s">
        <v>258</v>
      </c>
      <c r="M1220" t="s">
        <v>877</v>
      </c>
      <c r="N1220" t="s">
        <v>258</v>
      </c>
      <c r="O1220" t="s">
        <v>2920</v>
      </c>
      <c r="P1220" t="s">
        <v>303</v>
      </c>
      <c r="Q1220" t="s">
        <v>303</v>
      </c>
      <c r="R1220">
        <v>5</v>
      </c>
      <c r="S1220">
        <v>49</v>
      </c>
      <c r="T1220">
        <v>4</v>
      </c>
      <c r="V1220" s="111" t="s">
        <v>304</v>
      </c>
    </row>
    <row r="1221" spans="1:22" x14ac:dyDescent="0.3">
      <c r="A1221" s="17">
        <v>3242</v>
      </c>
      <c r="B1221">
        <v>182</v>
      </c>
      <c r="C1221" t="s">
        <v>268</v>
      </c>
      <c r="D1221">
        <v>11</v>
      </c>
      <c r="E1221" t="s">
        <v>42</v>
      </c>
      <c r="F1221">
        <v>5</v>
      </c>
      <c r="G1221" t="s">
        <v>10</v>
      </c>
      <c r="I1221" t="s">
        <v>1107</v>
      </c>
      <c r="J1221">
        <v>1</v>
      </c>
      <c r="K1221" t="s">
        <v>300</v>
      </c>
      <c r="L1221" t="s">
        <v>258</v>
      </c>
      <c r="M1221" t="s">
        <v>719</v>
      </c>
      <c r="N1221" t="s">
        <v>258</v>
      </c>
      <c r="O1221" t="s">
        <v>2921</v>
      </c>
      <c r="P1221" t="s">
        <v>303</v>
      </c>
      <c r="Q1221" t="s">
        <v>303</v>
      </c>
      <c r="R1221">
        <v>3</v>
      </c>
      <c r="S1221">
        <v>15</v>
      </c>
      <c r="T1221">
        <v>16</v>
      </c>
      <c r="V1221" s="111" t="s">
        <v>304</v>
      </c>
    </row>
    <row r="1222" spans="1:22" x14ac:dyDescent="0.3">
      <c r="A1222" s="17">
        <v>3232</v>
      </c>
      <c r="B1222">
        <v>259</v>
      </c>
      <c r="C1222" t="s">
        <v>124</v>
      </c>
      <c r="D1222">
        <v>45</v>
      </c>
      <c r="E1222" t="s">
        <v>28</v>
      </c>
      <c r="F1222">
        <v>5</v>
      </c>
      <c r="G1222" t="s">
        <v>10</v>
      </c>
      <c r="I1222" t="s">
        <v>1107</v>
      </c>
      <c r="J1222">
        <v>1</v>
      </c>
      <c r="K1222" t="s">
        <v>300</v>
      </c>
      <c r="L1222" t="s">
        <v>258</v>
      </c>
      <c r="M1222" t="s">
        <v>430</v>
      </c>
      <c r="N1222" t="s">
        <v>258</v>
      </c>
      <c r="O1222" t="s">
        <v>2922</v>
      </c>
      <c r="P1222" t="s">
        <v>303</v>
      </c>
      <c r="Q1222" t="s">
        <v>303</v>
      </c>
      <c r="R1222">
        <v>3</v>
      </c>
      <c r="S1222">
        <v>70</v>
      </c>
      <c r="T1222">
        <v>9</v>
      </c>
      <c r="V1222" s="111" t="s">
        <v>304</v>
      </c>
    </row>
    <row r="1223" spans="1:22" x14ac:dyDescent="0.3">
      <c r="A1223" s="17">
        <v>3236</v>
      </c>
      <c r="B1223">
        <v>231</v>
      </c>
      <c r="C1223" t="s">
        <v>305</v>
      </c>
      <c r="D1223">
        <v>37</v>
      </c>
      <c r="E1223" t="s">
        <v>25</v>
      </c>
      <c r="F1223">
        <v>4</v>
      </c>
      <c r="G1223" t="s">
        <v>11</v>
      </c>
      <c r="I1223" t="s">
        <v>1107</v>
      </c>
      <c r="J1223">
        <v>1</v>
      </c>
      <c r="K1223" t="s">
        <v>300</v>
      </c>
      <c r="L1223" t="s">
        <v>258</v>
      </c>
      <c r="M1223" t="s">
        <v>877</v>
      </c>
      <c r="N1223" t="s">
        <v>258</v>
      </c>
      <c r="O1223" t="s">
        <v>2923</v>
      </c>
      <c r="P1223" t="s">
        <v>303</v>
      </c>
      <c r="Q1223" t="s">
        <v>303</v>
      </c>
      <c r="R1223">
        <v>6</v>
      </c>
      <c r="S1223">
        <v>49</v>
      </c>
      <c r="T1223">
        <v>4</v>
      </c>
      <c r="V1223" s="111" t="s">
        <v>304</v>
      </c>
    </row>
    <row r="1224" spans="1:22" x14ac:dyDescent="0.3">
      <c r="A1224" s="17">
        <v>3239</v>
      </c>
      <c r="B1224">
        <v>251</v>
      </c>
      <c r="C1224" t="s">
        <v>157</v>
      </c>
      <c r="D1224">
        <v>15</v>
      </c>
      <c r="E1224" t="s">
        <v>49</v>
      </c>
      <c r="F1224">
        <v>4</v>
      </c>
      <c r="G1224" t="s">
        <v>11</v>
      </c>
      <c r="I1224" t="s">
        <v>1107</v>
      </c>
      <c r="J1224">
        <v>1</v>
      </c>
      <c r="K1224" t="s">
        <v>300</v>
      </c>
      <c r="L1224" t="s">
        <v>258</v>
      </c>
      <c r="M1224" t="s">
        <v>909</v>
      </c>
      <c r="N1224" t="s">
        <v>258</v>
      </c>
      <c r="O1224" t="s">
        <v>2924</v>
      </c>
      <c r="P1224" t="s">
        <v>303</v>
      </c>
      <c r="Q1224" t="s">
        <v>303</v>
      </c>
      <c r="R1224">
        <v>6</v>
      </c>
      <c r="S1224">
        <v>64</v>
      </c>
      <c r="T1224">
        <v>19</v>
      </c>
      <c r="V1224" s="111" t="s">
        <v>304</v>
      </c>
    </row>
    <row r="1225" spans="1:22" x14ac:dyDescent="0.3">
      <c r="A1225" s="17">
        <v>3231</v>
      </c>
      <c r="B1225">
        <v>249</v>
      </c>
      <c r="C1225" t="s">
        <v>100</v>
      </c>
      <c r="D1225">
        <v>3</v>
      </c>
      <c r="E1225" t="s">
        <v>34</v>
      </c>
      <c r="F1225">
        <v>5</v>
      </c>
      <c r="G1225" t="s">
        <v>10</v>
      </c>
      <c r="I1225" t="s">
        <v>1107</v>
      </c>
      <c r="J1225">
        <v>1</v>
      </c>
      <c r="K1225" t="s">
        <v>300</v>
      </c>
      <c r="L1225" t="s">
        <v>258</v>
      </c>
      <c r="M1225" t="s">
        <v>343</v>
      </c>
      <c r="N1225" t="s">
        <v>258</v>
      </c>
      <c r="O1225" t="s">
        <v>2925</v>
      </c>
      <c r="P1225" t="s">
        <v>303</v>
      </c>
      <c r="Q1225" t="s">
        <v>303</v>
      </c>
      <c r="R1225">
        <v>3</v>
      </c>
      <c r="S1225">
        <v>61</v>
      </c>
      <c r="T1225">
        <v>11</v>
      </c>
      <c r="V1225" s="111" t="s">
        <v>304</v>
      </c>
    </row>
    <row r="1226" spans="1:22" x14ac:dyDescent="0.3">
      <c r="A1226" s="17">
        <v>3214</v>
      </c>
      <c r="B1226">
        <v>217</v>
      </c>
      <c r="C1226" t="s">
        <v>132</v>
      </c>
      <c r="D1226">
        <v>2</v>
      </c>
      <c r="E1226" t="s">
        <v>29</v>
      </c>
      <c r="F1226">
        <v>5</v>
      </c>
      <c r="G1226" t="s">
        <v>10</v>
      </c>
      <c r="I1226" t="s">
        <v>1107</v>
      </c>
      <c r="J1226">
        <v>1</v>
      </c>
      <c r="K1226" t="s">
        <v>300</v>
      </c>
      <c r="L1226" t="s">
        <v>258</v>
      </c>
      <c r="M1226" t="s">
        <v>360</v>
      </c>
      <c r="N1226" t="s">
        <v>258</v>
      </c>
      <c r="O1226" t="s">
        <v>2926</v>
      </c>
      <c r="P1226" t="s">
        <v>303</v>
      </c>
      <c r="Q1226" t="s">
        <v>303</v>
      </c>
      <c r="R1226">
        <v>3</v>
      </c>
      <c r="S1226">
        <v>76</v>
      </c>
      <c r="T1226">
        <v>10</v>
      </c>
      <c r="V1226" s="111" t="s">
        <v>304</v>
      </c>
    </row>
    <row r="1227" spans="1:22" x14ac:dyDescent="0.3">
      <c r="A1227" s="17">
        <v>3244</v>
      </c>
      <c r="B1227">
        <v>232</v>
      </c>
      <c r="C1227" t="s">
        <v>263</v>
      </c>
      <c r="D1227">
        <v>37</v>
      </c>
      <c r="E1227" t="s">
        <v>25</v>
      </c>
      <c r="F1227">
        <v>4</v>
      </c>
      <c r="G1227" t="s">
        <v>11</v>
      </c>
      <c r="I1227" t="s">
        <v>1107</v>
      </c>
      <c r="J1227">
        <v>1</v>
      </c>
      <c r="K1227" t="s">
        <v>300</v>
      </c>
      <c r="L1227" t="s">
        <v>258</v>
      </c>
      <c r="M1227" t="s">
        <v>607</v>
      </c>
      <c r="N1227" t="s">
        <v>258</v>
      </c>
      <c r="O1227" t="s">
        <v>2927</v>
      </c>
      <c r="P1227" t="s">
        <v>303</v>
      </c>
      <c r="Q1227" t="s">
        <v>303</v>
      </c>
      <c r="R1227">
        <v>6</v>
      </c>
      <c r="S1227">
        <v>51</v>
      </c>
      <c r="T1227">
        <v>4</v>
      </c>
      <c r="V1227" s="111" t="s">
        <v>304</v>
      </c>
    </row>
    <row r="1228" spans="1:22" x14ac:dyDescent="0.3">
      <c r="A1228" s="17">
        <v>3227</v>
      </c>
      <c r="B1228">
        <v>233</v>
      </c>
      <c r="C1228" t="s">
        <v>274</v>
      </c>
      <c r="D1228">
        <v>29</v>
      </c>
      <c r="E1228" t="s">
        <v>46</v>
      </c>
      <c r="F1228">
        <v>2</v>
      </c>
      <c r="G1228" t="s">
        <v>13</v>
      </c>
      <c r="I1228" t="s">
        <v>1107</v>
      </c>
      <c r="J1228">
        <v>1</v>
      </c>
      <c r="K1228" t="s">
        <v>300</v>
      </c>
      <c r="L1228" t="s">
        <v>258</v>
      </c>
      <c r="M1228" t="s">
        <v>615</v>
      </c>
      <c r="N1228" t="s">
        <v>258</v>
      </c>
      <c r="O1228" t="s">
        <v>2928</v>
      </c>
      <c r="P1228" t="s">
        <v>303</v>
      </c>
      <c r="Q1228" t="s">
        <v>303</v>
      </c>
      <c r="R1228">
        <v>5</v>
      </c>
      <c r="S1228">
        <v>45</v>
      </c>
      <c r="T1228">
        <v>24</v>
      </c>
      <c r="V1228" s="111" t="s">
        <v>304</v>
      </c>
    </row>
    <row r="1229" spans="1:22" x14ac:dyDescent="0.3">
      <c r="A1229" s="17">
        <v>3246</v>
      </c>
      <c r="B1229">
        <v>249</v>
      </c>
      <c r="C1229" t="s">
        <v>100</v>
      </c>
      <c r="D1229">
        <v>3</v>
      </c>
      <c r="E1229" t="s">
        <v>34</v>
      </c>
      <c r="F1229">
        <v>5</v>
      </c>
      <c r="G1229" t="s">
        <v>10</v>
      </c>
      <c r="I1229" t="s">
        <v>1107</v>
      </c>
      <c r="J1229">
        <v>1</v>
      </c>
      <c r="K1229" t="s">
        <v>300</v>
      </c>
      <c r="L1229" t="s">
        <v>258</v>
      </c>
      <c r="M1229" t="s">
        <v>343</v>
      </c>
      <c r="N1229" t="s">
        <v>258</v>
      </c>
      <c r="O1229" t="s">
        <v>2929</v>
      </c>
      <c r="P1229" t="s">
        <v>303</v>
      </c>
      <c r="Q1229" t="s">
        <v>303</v>
      </c>
      <c r="R1229">
        <v>3</v>
      </c>
      <c r="S1229">
        <v>61</v>
      </c>
      <c r="T1229">
        <v>11</v>
      </c>
      <c r="V1229" s="111" t="s">
        <v>304</v>
      </c>
    </row>
    <row r="1230" spans="1:22" x14ac:dyDescent="0.3">
      <c r="A1230" s="17">
        <v>3276</v>
      </c>
      <c r="B1230">
        <v>192</v>
      </c>
      <c r="C1230" t="s">
        <v>143</v>
      </c>
      <c r="D1230">
        <v>16</v>
      </c>
      <c r="E1230" t="s">
        <v>50</v>
      </c>
      <c r="F1230">
        <v>5</v>
      </c>
      <c r="G1230" t="s">
        <v>10</v>
      </c>
      <c r="I1230" t="s">
        <v>1107</v>
      </c>
      <c r="J1230">
        <v>1</v>
      </c>
      <c r="K1230" t="s">
        <v>300</v>
      </c>
      <c r="L1230" t="s">
        <v>258</v>
      </c>
      <c r="M1230" t="s">
        <v>612</v>
      </c>
      <c r="N1230" t="s">
        <v>258</v>
      </c>
      <c r="O1230" t="s">
        <v>2930</v>
      </c>
      <c r="P1230" t="s">
        <v>303</v>
      </c>
      <c r="Q1230" t="s">
        <v>303</v>
      </c>
      <c r="R1230">
        <v>3</v>
      </c>
      <c r="S1230">
        <v>19</v>
      </c>
      <c r="T1230">
        <v>20</v>
      </c>
      <c r="V1230" s="111" t="s">
        <v>304</v>
      </c>
    </row>
    <row r="1231" spans="1:22" x14ac:dyDescent="0.3">
      <c r="A1231" s="17">
        <v>3285</v>
      </c>
      <c r="B1231">
        <v>292</v>
      </c>
      <c r="C1231" t="s">
        <v>601</v>
      </c>
      <c r="D1231">
        <v>30</v>
      </c>
      <c r="E1231" t="s">
        <v>32</v>
      </c>
      <c r="F1231">
        <v>4</v>
      </c>
      <c r="G1231" t="s">
        <v>11</v>
      </c>
      <c r="I1231" t="s">
        <v>1107</v>
      </c>
      <c r="J1231">
        <v>1</v>
      </c>
      <c r="K1231" t="s">
        <v>300</v>
      </c>
      <c r="L1231" t="s">
        <v>258</v>
      </c>
      <c r="M1231" t="s">
        <v>1180</v>
      </c>
      <c r="N1231" t="s">
        <v>258</v>
      </c>
      <c r="O1231" t="s">
        <v>2931</v>
      </c>
      <c r="P1231" t="s">
        <v>303</v>
      </c>
      <c r="Q1231" t="s">
        <v>303</v>
      </c>
      <c r="R1231">
        <v>6</v>
      </c>
      <c r="S1231">
        <v>170</v>
      </c>
      <c r="T1231">
        <v>31</v>
      </c>
      <c r="V1231" s="111" t="s">
        <v>304</v>
      </c>
    </row>
    <row r="1232" spans="1:22" x14ac:dyDescent="0.3">
      <c r="A1232" s="17">
        <v>3224</v>
      </c>
      <c r="B1232">
        <v>257</v>
      </c>
      <c r="C1232" t="s">
        <v>530</v>
      </c>
      <c r="D1232">
        <v>18</v>
      </c>
      <c r="E1232" t="s">
        <v>53</v>
      </c>
      <c r="F1232">
        <v>5</v>
      </c>
      <c r="G1232" t="s">
        <v>10</v>
      </c>
      <c r="I1232" t="s">
        <v>1107</v>
      </c>
      <c r="J1232">
        <v>1</v>
      </c>
      <c r="K1232" t="s">
        <v>300</v>
      </c>
      <c r="L1232" t="s">
        <v>258</v>
      </c>
      <c r="M1232" t="s">
        <v>531</v>
      </c>
      <c r="N1232" t="s">
        <v>258</v>
      </c>
      <c r="O1232" t="s">
        <v>2932</v>
      </c>
      <c r="P1232" t="s">
        <v>303</v>
      </c>
      <c r="Q1232" t="s">
        <v>303</v>
      </c>
      <c r="R1232">
        <v>3</v>
      </c>
      <c r="S1232">
        <v>72</v>
      </c>
      <c r="T1232">
        <v>21</v>
      </c>
      <c r="V1232" s="111" t="s">
        <v>304</v>
      </c>
    </row>
    <row r="1233" spans="1:22" x14ac:dyDescent="0.3">
      <c r="A1233" s="17">
        <v>3251</v>
      </c>
      <c r="B1233">
        <v>255</v>
      </c>
      <c r="C1233" t="s">
        <v>609</v>
      </c>
      <c r="D1233">
        <v>15</v>
      </c>
      <c r="E1233" t="s">
        <v>49</v>
      </c>
      <c r="F1233">
        <v>4</v>
      </c>
      <c r="G1233" t="s">
        <v>11</v>
      </c>
      <c r="I1233" t="s">
        <v>1107</v>
      </c>
      <c r="J1233">
        <v>1</v>
      </c>
      <c r="K1233" t="s">
        <v>300</v>
      </c>
      <c r="L1233" t="s">
        <v>258</v>
      </c>
      <c r="M1233" t="s">
        <v>610</v>
      </c>
      <c r="N1233" t="s">
        <v>258</v>
      </c>
      <c r="O1233" t="s">
        <v>2933</v>
      </c>
      <c r="P1233" t="s">
        <v>303</v>
      </c>
      <c r="Q1233" t="s">
        <v>303</v>
      </c>
      <c r="R1233">
        <v>6</v>
      </c>
      <c r="S1233">
        <v>62</v>
      </c>
      <c r="T1233">
        <v>19</v>
      </c>
      <c r="V1233" s="111" t="s">
        <v>304</v>
      </c>
    </row>
    <row r="1234" spans="1:22" x14ac:dyDescent="0.3">
      <c r="A1234" s="17">
        <v>3273</v>
      </c>
      <c r="B1234">
        <v>175</v>
      </c>
      <c r="C1234" t="s">
        <v>116</v>
      </c>
      <c r="D1234">
        <v>18</v>
      </c>
      <c r="E1234" t="s">
        <v>53</v>
      </c>
      <c r="F1234">
        <v>5</v>
      </c>
      <c r="G1234" t="s">
        <v>10</v>
      </c>
      <c r="I1234" t="s">
        <v>1107</v>
      </c>
      <c r="J1234">
        <v>1</v>
      </c>
      <c r="K1234" t="s">
        <v>300</v>
      </c>
      <c r="L1234" t="s">
        <v>258</v>
      </c>
      <c r="M1234" t="s">
        <v>535</v>
      </c>
      <c r="N1234" t="s">
        <v>258</v>
      </c>
      <c r="O1234" t="s">
        <v>2934</v>
      </c>
      <c r="P1234" t="s">
        <v>303</v>
      </c>
      <c r="Q1234" t="s">
        <v>303</v>
      </c>
      <c r="R1234">
        <v>3</v>
      </c>
      <c r="S1234">
        <v>4</v>
      </c>
      <c r="T1234">
        <v>21</v>
      </c>
      <c r="V1234" s="111" t="s">
        <v>304</v>
      </c>
    </row>
    <row r="1235" spans="1:22" x14ac:dyDescent="0.3">
      <c r="A1235" s="17">
        <v>3144</v>
      </c>
      <c r="B1235">
        <v>164</v>
      </c>
      <c r="C1235" t="s">
        <v>103</v>
      </c>
      <c r="D1235">
        <v>16</v>
      </c>
      <c r="E1235" t="s">
        <v>50</v>
      </c>
      <c r="F1235">
        <v>7</v>
      </c>
      <c r="G1235" t="s">
        <v>1002</v>
      </c>
      <c r="I1235" t="s">
        <v>1107</v>
      </c>
      <c r="J1235">
        <v>1</v>
      </c>
      <c r="K1235" t="s">
        <v>300</v>
      </c>
      <c r="L1235" t="s">
        <v>258</v>
      </c>
      <c r="M1235" t="s">
        <v>608</v>
      </c>
      <c r="N1235" t="s">
        <v>258</v>
      </c>
      <c r="O1235" t="s">
        <v>2935</v>
      </c>
      <c r="P1235" t="s">
        <v>303</v>
      </c>
      <c r="Q1235" t="s">
        <v>303</v>
      </c>
      <c r="R1235">
        <v>2</v>
      </c>
      <c r="S1235">
        <v>137</v>
      </c>
      <c r="T1235">
        <v>20</v>
      </c>
      <c r="V1235" s="111" t="s">
        <v>304</v>
      </c>
    </row>
    <row r="1236" spans="1:22" x14ac:dyDescent="0.3">
      <c r="A1236" s="17">
        <v>3238</v>
      </c>
      <c r="B1236">
        <v>262</v>
      </c>
      <c r="C1236" t="s">
        <v>255</v>
      </c>
      <c r="D1236">
        <v>13</v>
      </c>
      <c r="E1236" t="s">
        <v>44</v>
      </c>
      <c r="F1236">
        <v>1</v>
      </c>
      <c r="G1236" t="s">
        <v>239</v>
      </c>
      <c r="I1236" t="s">
        <v>1107</v>
      </c>
      <c r="J1236">
        <v>1</v>
      </c>
      <c r="K1236" t="s">
        <v>300</v>
      </c>
      <c r="L1236" t="s">
        <v>258</v>
      </c>
      <c r="M1236" t="s">
        <v>1001</v>
      </c>
      <c r="N1236" t="s">
        <v>258</v>
      </c>
      <c r="O1236" t="s">
        <v>2936</v>
      </c>
      <c r="P1236" t="s">
        <v>303</v>
      </c>
      <c r="Q1236" t="s">
        <v>303</v>
      </c>
      <c r="S1236">
        <v>87</v>
      </c>
      <c r="T1236">
        <v>27</v>
      </c>
      <c r="V1236" s="111" t="s">
        <v>304</v>
      </c>
    </row>
    <row r="1237" spans="1:22" x14ac:dyDescent="0.3">
      <c r="A1237" s="17">
        <v>3237</v>
      </c>
      <c r="B1237">
        <v>217</v>
      </c>
      <c r="C1237" t="s">
        <v>132</v>
      </c>
      <c r="D1237">
        <v>6</v>
      </c>
      <c r="E1237" t="s">
        <v>36</v>
      </c>
      <c r="F1237">
        <v>4</v>
      </c>
      <c r="G1237" t="s">
        <v>11</v>
      </c>
      <c r="I1237" t="s">
        <v>1107</v>
      </c>
      <c r="J1237">
        <v>1</v>
      </c>
      <c r="K1237" t="s">
        <v>300</v>
      </c>
      <c r="L1237" t="s">
        <v>258</v>
      </c>
      <c r="M1237" t="s">
        <v>894</v>
      </c>
      <c r="N1237" t="s">
        <v>258</v>
      </c>
      <c r="O1237" t="s">
        <v>2937</v>
      </c>
      <c r="P1237" t="s">
        <v>303</v>
      </c>
      <c r="Q1237" t="s">
        <v>303</v>
      </c>
      <c r="R1237">
        <v>6</v>
      </c>
      <c r="S1237">
        <v>76</v>
      </c>
      <c r="T1237">
        <v>46</v>
      </c>
      <c r="V1237" s="111" t="s">
        <v>304</v>
      </c>
    </row>
    <row r="1238" spans="1:22" x14ac:dyDescent="0.3">
      <c r="A1238" s="17">
        <v>3159</v>
      </c>
      <c r="B1238">
        <v>216</v>
      </c>
      <c r="C1238" t="s">
        <v>126</v>
      </c>
      <c r="D1238">
        <v>2</v>
      </c>
      <c r="E1238" t="s">
        <v>29</v>
      </c>
      <c r="F1238">
        <v>3</v>
      </c>
      <c r="G1238" t="s">
        <v>8</v>
      </c>
      <c r="I1238" t="s">
        <v>1107</v>
      </c>
      <c r="J1238">
        <v>1</v>
      </c>
      <c r="K1238" t="s">
        <v>300</v>
      </c>
      <c r="L1238" t="s">
        <v>258</v>
      </c>
      <c r="M1238" t="s">
        <v>340</v>
      </c>
      <c r="N1238" t="s">
        <v>258</v>
      </c>
      <c r="O1238" t="s">
        <v>2938</v>
      </c>
      <c r="P1238" t="s">
        <v>303</v>
      </c>
      <c r="Q1238" t="s">
        <v>303</v>
      </c>
      <c r="R1238">
        <v>7</v>
      </c>
      <c r="S1238">
        <v>75</v>
      </c>
      <c r="T1238">
        <v>10</v>
      </c>
      <c r="V1238" s="111" t="s">
        <v>304</v>
      </c>
    </row>
    <row r="1239" spans="1:22" x14ac:dyDescent="0.3">
      <c r="A1239" s="17">
        <v>3100</v>
      </c>
      <c r="B1239">
        <v>213</v>
      </c>
      <c r="C1239" t="s">
        <v>142</v>
      </c>
      <c r="D1239">
        <v>16</v>
      </c>
      <c r="E1239" t="s">
        <v>50</v>
      </c>
      <c r="F1239">
        <v>5</v>
      </c>
      <c r="G1239" t="s">
        <v>10</v>
      </c>
      <c r="I1239" t="s">
        <v>1107</v>
      </c>
      <c r="J1239">
        <v>1</v>
      </c>
      <c r="K1239" t="s">
        <v>300</v>
      </c>
      <c r="L1239" t="s">
        <v>258</v>
      </c>
      <c r="M1239" t="s">
        <v>301</v>
      </c>
      <c r="N1239" t="s">
        <v>258</v>
      </c>
      <c r="O1239" t="s">
        <v>2939</v>
      </c>
      <c r="P1239" t="s">
        <v>303</v>
      </c>
      <c r="Q1239" t="s">
        <v>303</v>
      </c>
      <c r="R1239">
        <v>3</v>
      </c>
      <c r="S1239">
        <v>37</v>
      </c>
      <c r="T1239">
        <v>20</v>
      </c>
      <c r="V1239" s="111" t="s">
        <v>304</v>
      </c>
    </row>
    <row r="1240" spans="1:22" x14ac:dyDescent="0.3">
      <c r="A1240" s="17">
        <v>3247</v>
      </c>
      <c r="B1240">
        <v>262</v>
      </c>
      <c r="C1240" t="s">
        <v>255</v>
      </c>
      <c r="D1240">
        <v>13</v>
      </c>
      <c r="E1240" t="s">
        <v>44</v>
      </c>
      <c r="F1240">
        <v>1</v>
      </c>
      <c r="G1240" t="s">
        <v>239</v>
      </c>
      <c r="I1240" t="s">
        <v>1107</v>
      </c>
      <c r="J1240">
        <v>1</v>
      </c>
      <c r="K1240" t="s">
        <v>300</v>
      </c>
      <c r="L1240" t="s">
        <v>258</v>
      </c>
      <c r="M1240" t="s">
        <v>1001</v>
      </c>
      <c r="N1240" t="s">
        <v>258</v>
      </c>
      <c r="O1240" t="s">
        <v>2940</v>
      </c>
      <c r="P1240" t="s">
        <v>303</v>
      </c>
      <c r="Q1240" t="s">
        <v>303</v>
      </c>
      <c r="S1240">
        <v>87</v>
      </c>
      <c r="T1240">
        <v>27</v>
      </c>
      <c r="V1240" s="111" t="s">
        <v>304</v>
      </c>
    </row>
    <row r="1241" spans="1:22" x14ac:dyDescent="0.3">
      <c r="A1241" s="17">
        <v>3185</v>
      </c>
      <c r="B1241">
        <v>217</v>
      </c>
      <c r="C1241" t="s">
        <v>132</v>
      </c>
      <c r="D1241">
        <v>6</v>
      </c>
      <c r="E1241" t="s">
        <v>36</v>
      </c>
      <c r="F1241">
        <v>4</v>
      </c>
      <c r="G1241" t="s">
        <v>11</v>
      </c>
      <c r="I1241" t="s">
        <v>1107</v>
      </c>
      <c r="J1241">
        <v>1</v>
      </c>
      <c r="K1241" t="s">
        <v>300</v>
      </c>
      <c r="L1241" t="s">
        <v>258</v>
      </c>
      <c r="M1241" t="s">
        <v>894</v>
      </c>
      <c r="N1241" t="s">
        <v>258</v>
      </c>
      <c r="O1241" t="s">
        <v>2941</v>
      </c>
      <c r="P1241" t="s">
        <v>303</v>
      </c>
      <c r="Q1241" t="s">
        <v>303</v>
      </c>
      <c r="R1241">
        <v>6</v>
      </c>
      <c r="S1241">
        <v>76</v>
      </c>
      <c r="T1241">
        <v>14</v>
      </c>
      <c r="V1241" s="111" t="s">
        <v>304</v>
      </c>
    </row>
    <row r="1242" spans="1:22" x14ac:dyDescent="0.3">
      <c r="A1242" s="17">
        <v>3222</v>
      </c>
      <c r="B1242">
        <v>248</v>
      </c>
      <c r="C1242" t="s">
        <v>104</v>
      </c>
      <c r="D1242">
        <v>3</v>
      </c>
      <c r="E1242" t="s">
        <v>34</v>
      </c>
      <c r="F1242">
        <v>5</v>
      </c>
      <c r="G1242" t="s">
        <v>10</v>
      </c>
      <c r="I1242" t="s">
        <v>1107</v>
      </c>
      <c r="J1242">
        <v>1</v>
      </c>
      <c r="K1242" t="s">
        <v>300</v>
      </c>
      <c r="L1242" t="s">
        <v>258</v>
      </c>
      <c r="M1242" t="s">
        <v>324</v>
      </c>
      <c r="N1242" t="s">
        <v>258</v>
      </c>
      <c r="O1242" t="s">
        <v>2942</v>
      </c>
      <c r="P1242" t="s">
        <v>303</v>
      </c>
      <c r="Q1242" t="s">
        <v>303</v>
      </c>
      <c r="R1242">
        <v>3</v>
      </c>
      <c r="S1242">
        <v>184</v>
      </c>
      <c r="T1242">
        <v>11</v>
      </c>
      <c r="V1242" s="111" t="s">
        <v>304</v>
      </c>
    </row>
    <row r="1243" spans="1:22" x14ac:dyDescent="0.3">
      <c r="A1243" s="17">
        <v>3250</v>
      </c>
      <c r="B1243">
        <v>164</v>
      </c>
      <c r="C1243" t="s">
        <v>103</v>
      </c>
      <c r="D1243">
        <v>21</v>
      </c>
      <c r="E1243" t="s">
        <v>33</v>
      </c>
      <c r="F1243">
        <v>4</v>
      </c>
      <c r="G1243" t="s">
        <v>11</v>
      </c>
      <c r="I1243" t="s">
        <v>1107</v>
      </c>
      <c r="J1243">
        <v>1</v>
      </c>
      <c r="K1243" t="s">
        <v>300</v>
      </c>
      <c r="L1243" t="s">
        <v>258</v>
      </c>
      <c r="M1243" t="s">
        <v>1007</v>
      </c>
      <c r="N1243" t="s">
        <v>258</v>
      </c>
      <c r="O1243" t="s">
        <v>2943</v>
      </c>
      <c r="P1243" t="s">
        <v>303</v>
      </c>
      <c r="Q1243" t="s">
        <v>303</v>
      </c>
      <c r="R1243">
        <v>6</v>
      </c>
      <c r="S1243">
        <v>69</v>
      </c>
      <c r="T1243">
        <v>25</v>
      </c>
      <c r="V1243" s="111" t="s">
        <v>304</v>
      </c>
    </row>
    <row r="1244" spans="1:22" x14ac:dyDescent="0.3">
      <c r="A1244" s="17">
        <v>3275</v>
      </c>
      <c r="B1244">
        <v>262</v>
      </c>
      <c r="C1244" t="s">
        <v>255</v>
      </c>
      <c r="D1244">
        <v>13</v>
      </c>
      <c r="E1244" t="s">
        <v>44</v>
      </c>
      <c r="F1244">
        <v>1</v>
      </c>
      <c r="G1244" t="s">
        <v>239</v>
      </c>
      <c r="I1244" t="s">
        <v>1107</v>
      </c>
      <c r="J1244">
        <v>1</v>
      </c>
      <c r="K1244" t="s">
        <v>300</v>
      </c>
      <c r="L1244" t="s">
        <v>258</v>
      </c>
      <c r="M1244" t="s">
        <v>1001</v>
      </c>
      <c r="N1244" t="s">
        <v>258</v>
      </c>
      <c r="O1244" t="s">
        <v>2944</v>
      </c>
      <c r="P1244" t="s">
        <v>303</v>
      </c>
      <c r="Q1244" t="s">
        <v>303</v>
      </c>
      <c r="S1244">
        <v>87</v>
      </c>
      <c r="T1244">
        <v>27</v>
      </c>
      <c r="V1244" s="111" t="s">
        <v>304</v>
      </c>
    </row>
    <row r="1245" spans="1:22" x14ac:dyDescent="0.3">
      <c r="A1245" s="17">
        <v>3125</v>
      </c>
      <c r="B1245">
        <v>216</v>
      </c>
      <c r="C1245" t="s">
        <v>126</v>
      </c>
      <c r="D1245">
        <v>2</v>
      </c>
      <c r="E1245" t="s">
        <v>29</v>
      </c>
      <c r="F1245">
        <v>3</v>
      </c>
      <c r="G1245" t="s">
        <v>8</v>
      </c>
      <c r="I1245" t="s">
        <v>1107</v>
      </c>
      <c r="J1245">
        <v>1</v>
      </c>
      <c r="K1245" t="s">
        <v>300</v>
      </c>
      <c r="L1245" t="s">
        <v>258</v>
      </c>
      <c r="M1245" t="s">
        <v>340</v>
      </c>
      <c r="N1245" t="s">
        <v>258</v>
      </c>
      <c r="O1245" t="s">
        <v>2945</v>
      </c>
      <c r="P1245" t="s">
        <v>303</v>
      </c>
      <c r="Q1245" t="s">
        <v>303</v>
      </c>
      <c r="R1245">
        <v>7</v>
      </c>
      <c r="S1245">
        <v>75</v>
      </c>
      <c r="T1245">
        <v>10</v>
      </c>
      <c r="V1245" s="111" t="s">
        <v>304</v>
      </c>
    </row>
    <row r="1246" spans="1:22" x14ac:dyDescent="0.3">
      <c r="A1246" s="17">
        <v>3166</v>
      </c>
      <c r="B1246">
        <v>173</v>
      </c>
      <c r="C1246" t="s">
        <v>115</v>
      </c>
      <c r="D1246">
        <v>6</v>
      </c>
      <c r="E1246" t="s">
        <v>36</v>
      </c>
      <c r="F1246">
        <v>4</v>
      </c>
      <c r="G1246" t="s">
        <v>11</v>
      </c>
      <c r="I1246" t="s">
        <v>1107</v>
      </c>
      <c r="J1246">
        <v>1</v>
      </c>
      <c r="K1246" t="s">
        <v>300</v>
      </c>
      <c r="L1246" t="s">
        <v>258</v>
      </c>
      <c r="M1246" t="s">
        <v>1181</v>
      </c>
      <c r="N1246" t="s">
        <v>258</v>
      </c>
      <c r="O1246" t="s">
        <v>2946</v>
      </c>
      <c r="P1246" t="s">
        <v>303</v>
      </c>
      <c r="Q1246" t="s">
        <v>303</v>
      </c>
      <c r="R1246">
        <v>6</v>
      </c>
      <c r="S1246">
        <v>7</v>
      </c>
      <c r="T1246">
        <v>14</v>
      </c>
      <c r="V1246" s="111" t="s">
        <v>304</v>
      </c>
    </row>
    <row r="1247" spans="1:22" x14ac:dyDescent="0.3">
      <c r="A1247" s="17">
        <v>3132</v>
      </c>
      <c r="B1247">
        <v>173</v>
      </c>
      <c r="C1247" t="s">
        <v>115</v>
      </c>
      <c r="D1247">
        <v>16</v>
      </c>
      <c r="E1247" t="s">
        <v>50</v>
      </c>
      <c r="F1247">
        <v>3</v>
      </c>
      <c r="G1247" t="s">
        <v>8</v>
      </c>
      <c r="I1247" t="s">
        <v>1107</v>
      </c>
      <c r="J1247">
        <v>1</v>
      </c>
      <c r="K1247" t="s">
        <v>300</v>
      </c>
      <c r="L1247" t="s">
        <v>258</v>
      </c>
      <c r="M1247" t="s">
        <v>322</v>
      </c>
      <c r="N1247" t="s">
        <v>258</v>
      </c>
      <c r="O1247" t="s">
        <v>2947</v>
      </c>
      <c r="P1247" t="s">
        <v>303</v>
      </c>
      <c r="Q1247" t="s">
        <v>303</v>
      </c>
      <c r="R1247">
        <v>7</v>
      </c>
      <c r="S1247">
        <v>7</v>
      </c>
      <c r="T1247">
        <v>20</v>
      </c>
      <c r="V1247" s="111" t="s">
        <v>304</v>
      </c>
    </row>
    <row r="1248" spans="1:22" x14ac:dyDescent="0.3">
      <c r="A1248" s="17">
        <v>3283</v>
      </c>
      <c r="B1248">
        <v>229</v>
      </c>
      <c r="C1248" t="s">
        <v>102</v>
      </c>
      <c r="D1248">
        <v>6</v>
      </c>
      <c r="E1248" t="s">
        <v>36</v>
      </c>
      <c r="F1248">
        <v>4</v>
      </c>
      <c r="G1248" t="s">
        <v>11</v>
      </c>
      <c r="I1248" t="s">
        <v>1107</v>
      </c>
      <c r="J1248">
        <v>1</v>
      </c>
      <c r="K1248" t="s">
        <v>300</v>
      </c>
      <c r="L1248" t="s">
        <v>258</v>
      </c>
      <c r="M1248" t="s">
        <v>456</v>
      </c>
      <c r="N1248" t="s">
        <v>258</v>
      </c>
      <c r="O1248" t="s">
        <v>2948</v>
      </c>
      <c r="P1248" t="s">
        <v>303</v>
      </c>
      <c r="Q1248" t="s">
        <v>303</v>
      </c>
      <c r="R1248">
        <v>6</v>
      </c>
      <c r="S1248">
        <v>40</v>
      </c>
      <c r="T1248">
        <v>65</v>
      </c>
      <c r="V1248" s="111" t="s">
        <v>304</v>
      </c>
    </row>
    <row r="1249" spans="1:22" x14ac:dyDescent="0.3">
      <c r="A1249" s="17">
        <v>3245</v>
      </c>
      <c r="B1249">
        <v>255</v>
      </c>
      <c r="C1249" t="s">
        <v>609</v>
      </c>
      <c r="D1249">
        <v>15</v>
      </c>
      <c r="E1249" t="s">
        <v>49</v>
      </c>
      <c r="F1249">
        <v>3</v>
      </c>
      <c r="G1249" t="s">
        <v>8</v>
      </c>
      <c r="I1249" t="s">
        <v>1107</v>
      </c>
      <c r="J1249">
        <v>1</v>
      </c>
      <c r="K1249" t="s">
        <v>300</v>
      </c>
      <c r="L1249" t="s">
        <v>258</v>
      </c>
      <c r="M1249" t="s">
        <v>610</v>
      </c>
      <c r="N1249" t="s">
        <v>258</v>
      </c>
      <c r="O1249" t="s">
        <v>2949</v>
      </c>
      <c r="P1249" t="s">
        <v>303</v>
      </c>
      <c r="Q1249" t="s">
        <v>303</v>
      </c>
      <c r="R1249">
        <v>7</v>
      </c>
      <c r="S1249">
        <v>62</v>
      </c>
      <c r="T1249">
        <v>19</v>
      </c>
      <c r="V1249" s="111" t="s">
        <v>304</v>
      </c>
    </row>
    <row r="1250" spans="1:22" x14ac:dyDescent="0.3">
      <c r="A1250" s="17">
        <v>3218</v>
      </c>
      <c r="B1250">
        <v>262</v>
      </c>
      <c r="C1250" t="s">
        <v>255</v>
      </c>
      <c r="D1250">
        <v>13</v>
      </c>
      <c r="E1250" t="s">
        <v>44</v>
      </c>
      <c r="F1250">
        <v>1</v>
      </c>
      <c r="G1250" t="s">
        <v>239</v>
      </c>
      <c r="I1250" t="s">
        <v>1107</v>
      </c>
      <c r="J1250">
        <v>1</v>
      </c>
      <c r="K1250" t="s">
        <v>300</v>
      </c>
      <c r="L1250" t="s">
        <v>258</v>
      </c>
      <c r="M1250" t="s">
        <v>1001</v>
      </c>
      <c r="N1250" t="s">
        <v>258</v>
      </c>
      <c r="O1250" t="s">
        <v>2950</v>
      </c>
      <c r="P1250" t="s">
        <v>303</v>
      </c>
      <c r="Q1250" t="s">
        <v>303</v>
      </c>
      <c r="S1250">
        <v>87</v>
      </c>
      <c r="T1250">
        <v>27</v>
      </c>
      <c r="V1250" s="111" t="s">
        <v>304</v>
      </c>
    </row>
    <row r="1251" spans="1:22" x14ac:dyDescent="0.3">
      <c r="A1251" s="17">
        <v>3252</v>
      </c>
      <c r="B1251">
        <v>217</v>
      </c>
      <c r="C1251" t="s">
        <v>132</v>
      </c>
      <c r="D1251">
        <v>2</v>
      </c>
      <c r="E1251" t="s">
        <v>29</v>
      </c>
      <c r="F1251">
        <v>3</v>
      </c>
      <c r="G1251" t="s">
        <v>8</v>
      </c>
      <c r="I1251" t="s">
        <v>1107</v>
      </c>
      <c r="J1251">
        <v>1</v>
      </c>
      <c r="K1251" t="s">
        <v>300</v>
      </c>
      <c r="L1251" t="s">
        <v>258</v>
      </c>
      <c r="M1251" t="s">
        <v>360</v>
      </c>
      <c r="N1251" t="s">
        <v>258</v>
      </c>
      <c r="O1251" t="s">
        <v>2951</v>
      </c>
      <c r="P1251" t="s">
        <v>303</v>
      </c>
      <c r="Q1251" t="s">
        <v>303</v>
      </c>
      <c r="R1251">
        <v>7</v>
      </c>
      <c r="S1251">
        <v>76</v>
      </c>
      <c r="T1251">
        <v>10</v>
      </c>
      <c r="V1251" s="111" t="s">
        <v>304</v>
      </c>
    </row>
    <row r="1252" spans="1:22" x14ac:dyDescent="0.3">
      <c r="A1252" s="17">
        <v>2849</v>
      </c>
      <c r="B1252">
        <v>252</v>
      </c>
      <c r="C1252" t="s">
        <v>186</v>
      </c>
      <c r="D1252">
        <v>15</v>
      </c>
      <c r="E1252" t="s">
        <v>49</v>
      </c>
      <c r="G1252" t="s">
        <v>11</v>
      </c>
      <c r="I1252" t="s">
        <v>1128</v>
      </c>
      <c r="J1252">
        <v>1</v>
      </c>
      <c r="K1252" t="s">
        <v>300</v>
      </c>
      <c r="L1252" t="s">
        <v>258</v>
      </c>
      <c r="M1252" t="s">
        <v>611</v>
      </c>
      <c r="N1252" t="s">
        <v>258</v>
      </c>
      <c r="O1252" t="s">
        <v>1182</v>
      </c>
      <c r="P1252" t="s">
        <v>303</v>
      </c>
      <c r="Q1252" t="s">
        <v>303</v>
      </c>
      <c r="R1252">
        <v>6</v>
      </c>
      <c r="S1252">
        <v>253</v>
      </c>
      <c r="T1252">
        <v>19</v>
      </c>
      <c r="V1252" s="111" t="s">
        <v>304</v>
      </c>
    </row>
    <row r="1253" spans="1:22" x14ac:dyDescent="0.3">
      <c r="A1253" s="17">
        <v>2925</v>
      </c>
      <c r="B1253">
        <v>172</v>
      </c>
      <c r="C1253" t="s">
        <v>793</v>
      </c>
      <c r="D1253">
        <v>15</v>
      </c>
      <c r="E1253" t="s">
        <v>49</v>
      </c>
      <c r="G1253" t="s">
        <v>11</v>
      </c>
      <c r="I1253" t="s">
        <v>1128</v>
      </c>
      <c r="J1253">
        <v>1</v>
      </c>
      <c r="K1253" t="s">
        <v>300</v>
      </c>
      <c r="L1253" t="s">
        <v>258</v>
      </c>
      <c r="M1253" t="s">
        <v>794</v>
      </c>
      <c r="N1253" t="s">
        <v>258</v>
      </c>
      <c r="O1253" t="s">
        <v>1183</v>
      </c>
      <c r="P1253" t="s">
        <v>303</v>
      </c>
      <c r="Q1253" t="s">
        <v>303</v>
      </c>
      <c r="R1253">
        <v>6</v>
      </c>
      <c r="S1253">
        <v>134</v>
      </c>
      <c r="T1253">
        <v>19</v>
      </c>
      <c r="V1253" s="111" t="s">
        <v>304</v>
      </c>
    </row>
    <row r="1254" spans="1:22" x14ac:dyDescent="0.3">
      <c r="A1254" s="17">
        <v>2942</v>
      </c>
      <c r="B1254">
        <v>255</v>
      </c>
      <c r="C1254" t="s">
        <v>609</v>
      </c>
      <c r="D1254">
        <v>15</v>
      </c>
      <c r="E1254" t="s">
        <v>49</v>
      </c>
      <c r="G1254" t="s">
        <v>11</v>
      </c>
      <c r="I1254" t="s">
        <v>1128</v>
      </c>
      <c r="J1254">
        <v>1</v>
      </c>
      <c r="K1254" t="s">
        <v>300</v>
      </c>
      <c r="L1254" t="s">
        <v>258</v>
      </c>
      <c r="M1254" t="s">
        <v>610</v>
      </c>
      <c r="N1254" t="s">
        <v>258</v>
      </c>
      <c r="O1254" t="s">
        <v>1184</v>
      </c>
      <c r="P1254" t="s">
        <v>303</v>
      </c>
      <c r="Q1254" t="s">
        <v>303</v>
      </c>
      <c r="R1254">
        <v>6</v>
      </c>
      <c r="S1254">
        <v>62</v>
      </c>
      <c r="T1254">
        <v>19</v>
      </c>
      <c r="V1254" s="111" t="s">
        <v>304</v>
      </c>
    </row>
    <row r="1255" spans="1:22" x14ac:dyDescent="0.3">
      <c r="A1255" s="17">
        <v>2967</v>
      </c>
      <c r="B1255">
        <v>255</v>
      </c>
      <c r="C1255" t="s">
        <v>609</v>
      </c>
      <c r="D1255">
        <v>15</v>
      </c>
      <c r="E1255" t="s">
        <v>49</v>
      </c>
      <c r="G1255" t="s">
        <v>13</v>
      </c>
      <c r="I1255" t="s">
        <v>1128</v>
      </c>
      <c r="J1255">
        <v>1</v>
      </c>
      <c r="K1255" t="s">
        <v>300</v>
      </c>
      <c r="L1255" t="s">
        <v>258</v>
      </c>
      <c r="M1255" t="s">
        <v>610</v>
      </c>
      <c r="N1255" t="s">
        <v>258</v>
      </c>
      <c r="O1255" t="s">
        <v>1185</v>
      </c>
      <c r="P1255" t="s">
        <v>303</v>
      </c>
      <c r="Q1255" t="s">
        <v>303</v>
      </c>
      <c r="R1255">
        <v>5</v>
      </c>
      <c r="S1255">
        <v>62</v>
      </c>
      <c r="T1255">
        <v>19</v>
      </c>
      <c r="V1255" s="111" t="s">
        <v>304</v>
      </c>
    </row>
    <row r="1256" spans="1:22" x14ac:dyDescent="0.3">
      <c r="A1256" s="17">
        <v>2980</v>
      </c>
      <c r="B1256">
        <v>172</v>
      </c>
      <c r="C1256" t="s">
        <v>793</v>
      </c>
      <c r="D1256">
        <v>15</v>
      </c>
      <c r="E1256" t="s">
        <v>49</v>
      </c>
      <c r="G1256" t="s">
        <v>11</v>
      </c>
      <c r="I1256" t="s">
        <v>1128</v>
      </c>
      <c r="J1256">
        <v>1</v>
      </c>
      <c r="K1256" t="s">
        <v>300</v>
      </c>
      <c r="L1256" t="s">
        <v>258</v>
      </c>
      <c r="M1256" t="s">
        <v>794</v>
      </c>
      <c r="N1256" t="s">
        <v>258</v>
      </c>
      <c r="O1256" t="s">
        <v>1186</v>
      </c>
      <c r="P1256" t="s">
        <v>303</v>
      </c>
      <c r="Q1256" t="s">
        <v>303</v>
      </c>
      <c r="R1256">
        <v>6</v>
      </c>
      <c r="S1256">
        <v>134</v>
      </c>
      <c r="T1256">
        <v>19</v>
      </c>
      <c r="V1256" s="111" t="s">
        <v>304</v>
      </c>
    </row>
    <row r="1257" spans="1:22" x14ac:dyDescent="0.3">
      <c r="A1257" s="17">
        <v>2991</v>
      </c>
      <c r="B1257">
        <v>255</v>
      </c>
      <c r="C1257" t="s">
        <v>609</v>
      </c>
      <c r="D1257">
        <v>15</v>
      </c>
      <c r="E1257" t="s">
        <v>49</v>
      </c>
      <c r="G1257" t="s">
        <v>260</v>
      </c>
      <c r="I1257" t="s">
        <v>1128</v>
      </c>
      <c r="J1257">
        <v>1</v>
      </c>
      <c r="K1257" t="s">
        <v>300</v>
      </c>
      <c r="L1257" t="s">
        <v>258</v>
      </c>
      <c r="M1257" t="s">
        <v>610</v>
      </c>
      <c r="N1257" t="s">
        <v>258</v>
      </c>
      <c r="O1257" t="s">
        <v>1187</v>
      </c>
      <c r="P1257" t="s">
        <v>303</v>
      </c>
      <c r="Q1257" t="s">
        <v>303</v>
      </c>
      <c r="S1257">
        <v>62</v>
      </c>
      <c r="T1257">
        <v>19</v>
      </c>
      <c r="V1257" s="111" t="s">
        <v>304</v>
      </c>
    </row>
    <row r="1258" spans="1:22" x14ac:dyDescent="0.3">
      <c r="A1258" s="17">
        <v>3066</v>
      </c>
      <c r="B1258">
        <v>255</v>
      </c>
      <c r="C1258" t="s">
        <v>609</v>
      </c>
      <c r="D1258">
        <v>15</v>
      </c>
      <c r="E1258" t="s">
        <v>49</v>
      </c>
      <c r="G1258" t="s">
        <v>11</v>
      </c>
      <c r="I1258" t="s">
        <v>1128</v>
      </c>
      <c r="J1258">
        <v>1</v>
      </c>
      <c r="K1258" t="s">
        <v>300</v>
      </c>
      <c r="L1258" t="s">
        <v>258</v>
      </c>
      <c r="M1258" t="s">
        <v>610</v>
      </c>
      <c r="N1258" t="s">
        <v>258</v>
      </c>
      <c r="O1258" t="s">
        <v>2952</v>
      </c>
      <c r="P1258" t="s">
        <v>303</v>
      </c>
      <c r="Q1258" t="s">
        <v>303</v>
      </c>
      <c r="R1258">
        <v>6</v>
      </c>
      <c r="S1258">
        <v>62</v>
      </c>
      <c r="T1258">
        <v>19</v>
      </c>
      <c r="V1258" s="111" t="s">
        <v>304</v>
      </c>
    </row>
    <row r="1259" spans="1:22" x14ac:dyDescent="0.3">
      <c r="A1259" s="17">
        <v>2570</v>
      </c>
      <c r="B1259">
        <v>182</v>
      </c>
      <c r="C1259" t="s">
        <v>268</v>
      </c>
      <c r="D1259">
        <v>11</v>
      </c>
      <c r="E1259" t="s">
        <v>42</v>
      </c>
      <c r="G1259" t="s">
        <v>258</v>
      </c>
      <c r="I1259" t="s">
        <v>1128</v>
      </c>
      <c r="J1259">
        <v>1</v>
      </c>
      <c r="K1259" t="s">
        <v>300</v>
      </c>
      <c r="L1259" t="s">
        <v>258</v>
      </c>
      <c r="M1259" t="s">
        <v>719</v>
      </c>
      <c r="N1259" t="s">
        <v>258</v>
      </c>
      <c r="O1259" t="s">
        <v>2953</v>
      </c>
      <c r="P1259" t="s">
        <v>303</v>
      </c>
      <c r="Q1259" t="s">
        <v>303</v>
      </c>
      <c r="S1259">
        <v>15</v>
      </c>
      <c r="T1259">
        <v>16</v>
      </c>
      <c r="V1259" s="111" t="s">
        <v>304</v>
      </c>
    </row>
    <row r="1260" spans="1:22" x14ac:dyDescent="0.3">
      <c r="A1260" s="17">
        <v>2503</v>
      </c>
      <c r="B1260">
        <v>186</v>
      </c>
      <c r="C1260" t="s">
        <v>748</v>
      </c>
      <c r="D1260">
        <v>11</v>
      </c>
      <c r="E1260" t="s">
        <v>42</v>
      </c>
      <c r="G1260" t="s">
        <v>258</v>
      </c>
      <c r="I1260" t="s">
        <v>1128</v>
      </c>
      <c r="J1260">
        <v>1</v>
      </c>
      <c r="K1260" t="s">
        <v>300</v>
      </c>
      <c r="L1260" t="s">
        <v>258</v>
      </c>
      <c r="M1260" t="s">
        <v>749</v>
      </c>
      <c r="N1260" t="s">
        <v>258</v>
      </c>
      <c r="O1260" t="s">
        <v>2954</v>
      </c>
      <c r="P1260" t="s">
        <v>303</v>
      </c>
      <c r="Q1260" t="s">
        <v>303</v>
      </c>
      <c r="S1260">
        <v>12</v>
      </c>
      <c r="T1260">
        <v>16</v>
      </c>
      <c r="V1260" s="111" t="s">
        <v>304</v>
      </c>
    </row>
    <row r="1261" spans="1:22" x14ac:dyDescent="0.3">
      <c r="A1261" s="17">
        <v>2878</v>
      </c>
      <c r="B1261">
        <v>190</v>
      </c>
      <c r="C1261" t="s">
        <v>735</v>
      </c>
      <c r="D1261">
        <v>11</v>
      </c>
      <c r="E1261" t="s">
        <v>42</v>
      </c>
      <c r="G1261" t="s">
        <v>260</v>
      </c>
      <c r="I1261" t="s">
        <v>1128</v>
      </c>
      <c r="J1261">
        <v>1</v>
      </c>
      <c r="K1261" t="s">
        <v>300</v>
      </c>
      <c r="L1261" t="s">
        <v>258</v>
      </c>
      <c r="M1261" t="s">
        <v>736</v>
      </c>
      <c r="N1261" t="s">
        <v>258</v>
      </c>
      <c r="O1261" t="s">
        <v>2955</v>
      </c>
      <c r="P1261" t="s">
        <v>303</v>
      </c>
      <c r="Q1261" t="s">
        <v>303</v>
      </c>
      <c r="S1261">
        <v>17</v>
      </c>
      <c r="T1261">
        <v>16</v>
      </c>
      <c r="V1261" s="111" t="s">
        <v>304</v>
      </c>
    </row>
    <row r="1262" spans="1:22" x14ac:dyDescent="0.3">
      <c r="A1262" s="17">
        <v>2580</v>
      </c>
      <c r="B1262">
        <v>185</v>
      </c>
      <c r="C1262" t="s">
        <v>729</v>
      </c>
      <c r="D1262">
        <v>11</v>
      </c>
      <c r="E1262" t="s">
        <v>42</v>
      </c>
      <c r="G1262" t="s">
        <v>258</v>
      </c>
      <c r="I1262" t="s">
        <v>1128</v>
      </c>
      <c r="J1262">
        <v>1</v>
      </c>
      <c r="K1262" t="s">
        <v>300</v>
      </c>
      <c r="L1262" t="s">
        <v>258</v>
      </c>
      <c r="M1262" t="s">
        <v>730</v>
      </c>
      <c r="N1262" t="s">
        <v>258</v>
      </c>
      <c r="O1262" t="s">
        <v>2956</v>
      </c>
      <c r="P1262" t="s">
        <v>303</v>
      </c>
      <c r="Q1262" t="s">
        <v>303</v>
      </c>
      <c r="S1262">
        <v>5</v>
      </c>
      <c r="T1262">
        <v>16</v>
      </c>
      <c r="V1262" s="111" t="s">
        <v>304</v>
      </c>
    </row>
    <row r="1263" spans="1:22" x14ac:dyDescent="0.3">
      <c r="A1263" s="17">
        <v>2504</v>
      </c>
      <c r="B1263">
        <v>252</v>
      </c>
      <c r="C1263" t="s">
        <v>186</v>
      </c>
      <c r="D1263">
        <v>15</v>
      </c>
      <c r="E1263" t="s">
        <v>49</v>
      </c>
      <c r="G1263" t="s">
        <v>258</v>
      </c>
      <c r="I1263" t="s">
        <v>1128</v>
      </c>
      <c r="J1263">
        <v>1</v>
      </c>
      <c r="K1263" t="s">
        <v>300</v>
      </c>
      <c r="L1263" t="s">
        <v>258</v>
      </c>
      <c r="M1263" t="s">
        <v>611</v>
      </c>
      <c r="N1263" t="s">
        <v>258</v>
      </c>
      <c r="O1263" t="s">
        <v>2957</v>
      </c>
      <c r="P1263" t="s">
        <v>303</v>
      </c>
      <c r="Q1263" t="s">
        <v>303</v>
      </c>
      <c r="S1263">
        <v>253</v>
      </c>
      <c r="T1263">
        <v>19</v>
      </c>
      <c r="V1263" s="111" t="s">
        <v>304</v>
      </c>
    </row>
    <row r="1264" spans="1:22" x14ac:dyDescent="0.3">
      <c r="A1264" s="17">
        <v>2578</v>
      </c>
      <c r="B1264">
        <v>253</v>
      </c>
      <c r="C1264" t="s">
        <v>603</v>
      </c>
      <c r="D1264">
        <v>15</v>
      </c>
      <c r="E1264" t="s">
        <v>49</v>
      </c>
      <c r="G1264" t="s">
        <v>258</v>
      </c>
      <c r="I1264" t="s">
        <v>1128</v>
      </c>
      <c r="J1264">
        <v>1</v>
      </c>
      <c r="K1264" t="s">
        <v>300</v>
      </c>
      <c r="L1264" t="s">
        <v>258</v>
      </c>
      <c r="M1264" t="s">
        <v>604</v>
      </c>
      <c r="N1264" t="s">
        <v>258</v>
      </c>
      <c r="O1264" t="s">
        <v>2958</v>
      </c>
      <c r="P1264" t="s">
        <v>303</v>
      </c>
      <c r="Q1264" t="s">
        <v>303</v>
      </c>
      <c r="S1264">
        <v>66</v>
      </c>
      <c r="T1264">
        <v>19</v>
      </c>
      <c r="V1264" s="111" t="s">
        <v>304</v>
      </c>
    </row>
    <row r="1265" spans="1:22" x14ac:dyDescent="0.3">
      <c r="A1265" s="17">
        <v>2513</v>
      </c>
      <c r="B1265">
        <v>254</v>
      </c>
      <c r="C1265" t="s">
        <v>829</v>
      </c>
      <c r="D1265">
        <v>15</v>
      </c>
      <c r="E1265" t="s">
        <v>49</v>
      </c>
      <c r="G1265" t="s">
        <v>258</v>
      </c>
      <c r="I1265" t="s">
        <v>1128</v>
      </c>
      <c r="J1265">
        <v>1</v>
      </c>
      <c r="K1265" t="s">
        <v>300</v>
      </c>
      <c r="L1265" t="s">
        <v>258</v>
      </c>
      <c r="M1265" t="s">
        <v>830</v>
      </c>
      <c r="N1265" t="s">
        <v>258</v>
      </c>
      <c r="O1265" t="s">
        <v>2959</v>
      </c>
      <c r="P1265" t="s">
        <v>303</v>
      </c>
      <c r="Q1265" t="s">
        <v>303</v>
      </c>
      <c r="S1265">
        <v>67</v>
      </c>
      <c r="T1265">
        <v>19</v>
      </c>
      <c r="V1265" s="111" t="s">
        <v>304</v>
      </c>
    </row>
    <row r="1266" spans="1:22" x14ac:dyDescent="0.3">
      <c r="A1266" s="17">
        <v>2438</v>
      </c>
      <c r="B1266">
        <v>255</v>
      </c>
      <c r="C1266" t="s">
        <v>609</v>
      </c>
      <c r="D1266">
        <v>15</v>
      </c>
      <c r="E1266" t="s">
        <v>49</v>
      </c>
      <c r="G1266" t="s">
        <v>258</v>
      </c>
      <c r="I1266" t="s">
        <v>1128</v>
      </c>
      <c r="J1266">
        <v>1</v>
      </c>
      <c r="K1266" t="s">
        <v>300</v>
      </c>
      <c r="L1266" t="s">
        <v>258</v>
      </c>
      <c r="M1266" t="s">
        <v>610</v>
      </c>
      <c r="N1266" t="s">
        <v>258</v>
      </c>
      <c r="O1266" t="s">
        <v>2960</v>
      </c>
      <c r="P1266" t="s">
        <v>303</v>
      </c>
      <c r="Q1266" t="s">
        <v>303</v>
      </c>
      <c r="S1266">
        <v>62</v>
      </c>
      <c r="T1266">
        <v>19</v>
      </c>
      <c r="V1266" s="111" t="s">
        <v>304</v>
      </c>
    </row>
    <row r="1267" spans="1:22" x14ac:dyDescent="0.3">
      <c r="A1267" s="17">
        <v>2467</v>
      </c>
      <c r="B1267">
        <v>173</v>
      </c>
      <c r="C1267" t="s">
        <v>115</v>
      </c>
      <c r="D1267">
        <v>16</v>
      </c>
      <c r="E1267" t="s">
        <v>50</v>
      </c>
      <c r="G1267" t="s">
        <v>258</v>
      </c>
      <c r="I1267" t="s">
        <v>1128</v>
      </c>
      <c r="J1267">
        <v>1</v>
      </c>
      <c r="K1267" t="s">
        <v>300</v>
      </c>
      <c r="L1267" t="s">
        <v>258</v>
      </c>
      <c r="M1267" t="s">
        <v>322</v>
      </c>
      <c r="N1267" t="s">
        <v>258</v>
      </c>
      <c r="O1267" t="s">
        <v>2961</v>
      </c>
      <c r="P1267" t="s">
        <v>303</v>
      </c>
      <c r="Q1267" t="s">
        <v>303</v>
      </c>
      <c r="S1267">
        <v>7</v>
      </c>
      <c r="T1267">
        <v>20</v>
      </c>
      <c r="V1267" s="111" t="s">
        <v>304</v>
      </c>
    </row>
    <row r="1268" spans="1:22" x14ac:dyDescent="0.3">
      <c r="A1268" s="17">
        <v>2284</v>
      </c>
      <c r="B1268">
        <v>231</v>
      </c>
      <c r="C1268" t="s">
        <v>305</v>
      </c>
      <c r="D1268">
        <v>25</v>
      </c>
      <c r="E1268" t="s">
        <v>25</v>
      </c>
      <c r="G1268" t="s">
        <v>258</v>
      </c>
      <c r="I1268" t="s">
        <v>1128</v>
      </c>
      <c r="J1268">
        <v>1</v>
      </c>
      <c r="K1268" t="s">
        <v>300</v>
      </c>
      <c r="L1268" t="s">
        <v>258</v>
      </c>
      <c r="M1268" t="s">
        <v>877</v>
      </c>
      <c r="N1268" t="s">
        <v>258</v>
      </c>
      <c r="O1268" t="s">
        <v>2962</v>
      </c>
      <c r="P1268" t="s">
        <v>303</v>
      </c>
      <c r="Q1268" t="s">
        <v>303</v>
      </c>
      <c r="S1268">
        <v>49</v>
      </c>
      <c r="V1268" s="111" t="s">
        <v>304</v>
      </c>
    </row>
    <row r="1269" spans="1:22" x14ac:dyDescent="0.3">
      <c r="A1269" s="17">
        <v>2517</v>
      </c>
      <c r="B1269">
        <v>232</v>
      </c>
      <c r="C1269" t="s">
        <v>263</v>
      </c>
      <c r="D1269">
        <v>25</v>
      </c>
      <c r="E1269" t="s">
        <v>25</v>
      </c>
      <c r="G1269" t="s">
        <v>258</v>
      </c>
      <c r="I1269" t="s">
        <v>1128</v>
      </c>
      <c r="J1269">
        <v>1</v>
      </c>
      <c r="K1269" t="s">
        <v>300</v>
      </c>
      <c r="L1269" t="s">
        <v>258</v>
      </c>
      <c r="M1269" t="s">
        <v>607</v>
      </c>
      <c r="N1269" t="s">
        <v>258</v>
      </c>
      <c r="O1269" t="s">
        <v>2963</v>
      </c>
      <c r="P1269" t="s">
        <v>303</v>
      </c>
      <c r="Q1269" t="s">
        <v>303</v>
      </c>
      <c r="S1269">
        <v>51</v>
      </c>
      <c r="V1269" s="111" t="s">
        <v>304</v>
      </c>
    </row>
    <row r="1270" spans="1:22" x14ac:dyDescent="0.3">
      <c r="A1270" s="17">
        <v>2708</v>
      </c>
      <c r="B1270">
        <v>233</v>
      </c>
      <c r="C1270" t="s">
        <v>274</v>
      </c>
      <c r="D1270">
        <v>29</v>
      </c>
      <c r="E1270" t="s">
        <v>46</v>
      </c>
      <c r="G1270" t="s">
        <v>258</v>
      </c>
      <c r="I1270" t="s">
        <v>1128</v>
      </c>
      <c r="J1270">
        <v>1</v>
      </c>
      <c r="K1270" t="s">
        <v>300</v>
      </c>
      <c r="L1270" t="s">
        <v>258</v>
      </c>
      <c r="M1270" t="s">
        <v>615</v>
      </c>
      <c r="N1270" t="s">
        <v>258</v>
      </c>
      <c r="O1270" t="s">
        <v>2964</v>
      </c>
      <c r="P1270" t="s">
        <v>303</v>
      </c>
      <c r="Q1270" t="s">
        <v>303</v>
      </c>
      <c r="S1270">
        <v>45</v>
      </c>
      <c r="T1270">
        <v>24</v>
      </c>
      <c r="V1270" s="111" t="s">
        <v>304</v>
      </c>
    </row>
    <row r="1271" spans="1:22" x14ac:dyDescent="0.3">
      <c r="A1271" s="17">
        <v>2395</v>
      </c>
      <c r="B1271">
        <v>183</v>
      </c>
      <c r="C1271" t="s">
        <v>598</v>
      </c>
      <c r="D1271">
        <v>5</v>
      </c>
      <c r="E1271" t="s">
        <v>35</v>
      </c>
      <c r="G1271" t="s">
        <v>258</v>
      </c>
      <c r="I1271" t="s">
        <v>1128</v>
      </c>
      <c r="J1271">
        <v>1</v>
      </c>
      <c r="K1271" t="s">
        <v>300</v>
      </c>
      <c r="L1271" t="s">
        <v>258</v>
      </c>
      <c r="M1271" t="s">
        <v>599</v>
      </c>
      <c r="N1271" t="s">
        <v>258</v>
      </c>
      <c r="O1271" t="s">
        <v>2965</v>
      </c>
      <c r="P1271" t="s">
        <v>303</v>
      </c>
      <c r="Q1271" t="s">
        <v>303</v>
      </c>
      <c r="S1271">
        <v>36</v>
      </c>
      <c r="T1271">
        <v>13</v>
      </c>
      <c r="V1271" s="111" t="s">
        <v>304</v>
      </c>
    </row>
    <row r="1272" spans="1:22" x14ac:dyDescent="0.3">
      <c r="A1272" s="17">
        <v>2535</v>
      </c>
      <c r="B1272">
        <v>183</v>
      </c>
      <c r="C1272" t="s">
        <v>598</v>
      </c>
      <c r="D1272">
        <v>5</v>
      </c>
      <c r="E1272" t="s">
        <v>35</v>
      </c>
      <c r="G1272" t="s">
        <v>258</v>
      </c>
      <c r="I1272" t="s">
        <v>1128</v>
      </c>
      <c r="J1272">
        <v>1</v>
      </c>
      <c r="K1272" t="s">
        <v>300</v>
      </c>
      <c r="L1272" t="s">
        <v>258</v>
      </c>
      <c r="M1272" t="s">
        <v>599</v>
      </c>
      <c r="N1272" t="s">
        <v>258</v>
      </c>
      <c r="O1272" t="s">
        <v>2966</v>
      </c>
      <c r="P1272" t="s">
        <v>303</v>
      </c>
      <c r="Q1272" t="s">
        <v>303</v>
      </c>
      <c r="S1272">
        <v>36</v>
      </c>
      <c r="T1272">
        <v>13</v>
      </c>
      <c r="V1272" s="111" t="s">
        <v>304</v>
      </c>
    </row>
    <row r="1273" spans="1:22" x14ac:dyDescent="0.3">
      <c r="A1273" s="17">
        <v>2392</v>
      </c>
      <c r="B1273">
        <v>183</v>
      </c>
      <c r="C1273" t="s">
        <v>598</v>
      </c>
      <c r="D1273">
        <v>5</v>
      </c>
      <c r="E1273" t="s">
        <v>35</v>
      </c>
      <c r="G1273" t="s">
        <v>258</v>
      </c>
      <c r="I1273" t="s">
        <v>1128</v>
      </c>
      <c r="J1273">
        <v>1</v>
      </c>
      <c r="K1273" t="s">
        <v>300</v>
      </c>
      <c r="L1273" t="s">
        <v>258</v>
      </c>
      <c r="M1273" t="s">
        <v>599</v>
      </c>
      <c r="N1273" t="s">
        <v>258</v>
      </c>
      <c r="O1273" t="s">
        <v>2967</v>
      </c>
      <c r="P1273" t="s">
        <v>303</v>
      </c>
      <c r="Q1273" t="s">
        <v>303</v>
      </c>
      <c r="S1273">
        <v>36</v>
      </c>
      <c r="T1273">
        <v>13</v>
      </c>
      <c r="V1273" s="111" t="s">
        <v>304</v>
      </c>
    </row>
    <row r="1274" spans="1:22" x14ac:dyDescent="0.3">
      <c r="A1274" s="17">
        <v>2405</v>
      </c>
      <c r="B1274">
        <v>208</v>
      </c>
      <c r="C1274" t="s">
        <v>177</v>
      </c>
      <c r="D1274">
        <v>5</v>
      </c>
      <c r="E1274" t="s">
        <v>35</v>
      </c>
      <c r="G1274" t="s">
        <v>258</v>
      </c>
      <c r="I1274" t="s">
        <v>1128</v>
      </c>
      <c r="J1274">
        <v>1</v>
      </c>
      <c r="K1274" t="s">
        <v>300</v>
      </c>
      <c r="L1274" t="s">
        <v>258</v>
      </c>
      <c r="M1274" t="s">
        <v>398</v>
      </c>
      <c r="N1274" t="s">
        <v>258</v>
      </c>
      <c r="O1274" t="s">
        <v>2968</v>
      </c>
      <c r="P1274" t="s">
        <v>303</v>
      </c>
      <c r="Q1274" t="s">
        <v>303</v>
      </c>
      <c r="S1274">
        <v>33</v>
      </c>
      <c r="T1274">
        <v>13</v>
      </c>
      <c r="V1274" s="111" t="s">
        <v>304</v>
      </c>
    </row>
    <row r="1275" spans="1:22" x14ac:dyDescent="0.3">
      <c r="A1275" s="17">
        <v>2415</v>
      </c>
      <c r="B1275">
        <v>202</v>
      </c>
      <c r="C1275" t="s">
        <v>122</v>
      </c>
      <c r="D1275">
        <v>5</v>
      </c>
      <c r="E1275" t="s">
        <v>35</v>
      </c>
      <c r="G1275" t="s">
        <v>258</v>
      </c>
      <c r="I1275" t="s">
        <v>1128</v>
      </c>
      <c r="J1275">
        <v>1</v>
      </c>
      <c r="K1275" t="s">
        <v>300</v>
      </c>
      <c r="L1275" t="s">
        <v>258</v>
      </c>
      <c r="M1275" t="s">
        <v>462</v>
      </c>
      <c r="N1275" t="s">
        <v>258</v>
      </c>
      <c r="O1275" t="s">
        <v>2969</v>
      </c>
      <c r="P1275" t="s">
        <v>303</v>
      </c>
      <c r="Q1275" t="s">
        <v>303</v>
      </c>
      <c r="S1275">
        <v>26</v>
      </c>
      <c r="T1275">
        <v>13</v>
      </c>
      <c r="V1275" s="111" t="s">
        <v>304</v>
      </c>
    </row>
    <row r="1276" spans="1:22" x14ac:dyDescent="0.3">
      <c r="A1276" s="17">
        <v>2399</v>
      </c>
      <c r="B1276">
        <v>199</v>
      </c>
      <c r="C1276" t="s">
        <v>368</v>
      </c>
      <c r="D1276">
        <v>5</v>
      </c>
      <c r="E1276" t="s">
        <v>35</v>
      </c>
      <c r="G1276" t="s">
        <v>258</v>
      </c>
      <c r="I1276" t="s">
        <v>1128</v>
      </c>
      <c r="J1276">
        <v>1</v>
      </c>
      <c r="K1276" t="s">
        <v>300</v>
      </c>
      <c r="L1276" t="s">
        <v>258</v>
      </c>
      <c r="M1276" t="s">
        <v>369</v>
      </c>
      <c r="N1276" t="s">
        <v>258</v>
      </c>
      <c r="O1276" t="s">
        <v>2970</v>
      </c>
      <c r="P1276" t="s">
        <v>303</v>
      </c>
      <c r="Q1276" t="s">
        <v>303</v>
      </c>
      <c r="S1276">
        <v>23</v>
      </c>
      <c r="T1276">
        <v>13</v>
      </c>
      <c r="V1276" s="111" t="s">
        <v>304</v>
      </c>
    </row>
    <row r="1277" spans="1:22" x14ac:dyDescent="0.3">
      <c r="A1277" s="17">
        <v>2537</v>
      </c>
      <c r="B1277">
        <v>199</v>
      </c>
      <c r="C1277" t="s">
        <v>368</v>
      </c>
      <c r="D1277">
        <v>5</v>
      </c>
      <c r="E1277" t="s">
        <v>35</v>
      </c>
      <c r="G1277" t="s">
        <v>11</v>
      </c>
      <c r="I1277" t="s">
        <v>1128</v>
      </c>
      <c r="J1277">
        <v>1</v>
      </c>
      <c r="K1277" t="s">
        <v>300</v>
      </c>
      <c r="L1277" t="s">
        <v>258</v>
      </c>
      <c r="M1277" t="s">
        <v>369</v>
      </c>
      <c r="N1277" t="s">
        <v>258</v>
      </c>
      <c r="O1277" t="s">
        <v>2971</v>
      </c>
      <c r="P1277" t="s">
        <v>303</v>
      </c>
      <c r="Q1277" t="s">
        <v>303</v>
      </c>
      <c r="R1277">
        <v>6</v>
      </c>
      <c r="S1277">
        <v>23</v>
      </c>
      <c r="T1277">
        <v>13</v>
      </c>
      <c r="V1277" s="111" t="s">
        <v>304</v>
      </c>
    </row>
    <row r="1278" spans="1:22" x14ac:dyDescent="0.3">
      <c r="A1278" s="17">
        <v>2410</v>
      </c>
      <c r="B1278">
        <v>207</v>
      </c>
      <c r="C1278" t="s">
        <v>183</v>
      </c>
      <c r="D1278">
        <v>5</v>
      </c>
      <c r="E1278" t="s">
        <v>35</v>
      </c>
      <c r="G1278" t="s">
        <v>258</v>
      </c>
      <c r="I1278" t="s">
        <v>1128</v>
      </c>
      <c r="J1278">
        <v>1</v>
      </c>
      <c r="K1278" t="s">
        <v>300</v>
      </c>
      <c r="L1278" t="s">
        <v>258</v>
      </c>
      <c r="M1278" t="s">
        <v>491</v>
      </c>
      <c r="N1278" t="s">
        <v>258</v>
      </c>
      <c r="O1278" t="s">
        <v>2972</v>
      </c>
      <c r="P1278" t="s">
        <v>303</v>
      </c>
      <c r="Q1278" t="s">
        <v>303</v>
      </c>
      <c r="S1278">
        <v>32</v>
      </c>
      <c r="T1278">
        <v>13</v>
      </c>
      <c r="V1278" s="111" t="s">
        <v>304</v>
      </c>
    </row>
    <row r="1279" spans="1:22" x14ac:dyDescent="0.3">
      <c r="A1279" s="17">
        <v>2379</v>
      </c>
      <c r="B1279">
        <v>209</v>
      </c>
      <c r="C1279" t="s">
        <v>195</v>
      </c>
      <c r="D1279">
        <v>5</v>
      </c>
      <c r="E1279" t="s">
        <v>35</v>
      </c>
      <c r="G1279" t="s">
        <v>258</v>
      </c>
      <c r="I1279" t="s">
        <v>1128</v>
      </c>
      <c r="J1279">
        <v>1</v>
      </c>
      <c r="K1279" t="s">
        <v>300</v>
      </c>
      <c r="L1279" t="s">
        <v>258</v>
      </c>
      <c r="M1279" t="s">
        <v>472</v>
      </c>
      <c r="N1279" t="s">
        <v>258</v>
      </c>
      <c r="O1279" t="s">
        <v>2973</v>
      </c>
      <c r="P1279" t="s">
        <v>303</v>
      </c>
      <c r="Q1279" t="s">
        <v>303</v>
      </c>
      <c r="S1279">
        <v>34</v>
      </c>
      <c r="T1279">
        <v>13</v>
      </c>
      <c r="V1279" s="111" t="s">
        <v>304</v>
      </c>
    </row>
    <row r="1280" spans="1:22" x14ac:dyDescent="0.3">
      <c r="A1280" s="17">
        <v>2416</v>
      </c>
      <c r="B1280">
        <v>200</v>
      </c>
      <c r="C1280" t="s">
        <v>106</v>
      </c>
      <c r="D1280">
        <v>5</v>
      </c>
      <c r="E1280" t="s">
        <v>35</v>
      </c>
      <c r="G1280" t="s">
        <v>258</v>
      </c>
      <c r="I1280" t="s">
        <v>1128</v>
      </c>
      <c r="J1280">
        <v>1</v>
      </c>
      <c r="K1280" t="s">
        <v>300</v>
      </c>
      <c r="L1280" t="s">
        <v>258</v>
      </c>
      <c r="M1280" t="s">
        <v>533</v>
      </c>
      <c r="N1280" t="s">
        <v>258</v>
      </c>
      <c r="O1280" t="s">
        <v>2974</v>
      </c>
      <c r="P1280" t="s">
        <v>303</v>
      </c>
      <c r="Q1280" t="s">
        <v>303</v>
      </c>
      <c r="S1280">
        <v>24</v>
      </c>
      <c r="T1280">
        <v>13</v>
      </c>
      <c r="V1280" s="111" t="s">
        <v>304</v>
      </c>
    </row>
    <row r="1281" spans="1:22" x14ac:dyDescent="0.3">
      <c r="A1281" s="17">
        <v>2443</v>
      </c>
      <c r="B1281">
        <v>209</v>
      </c>
      <c r="C1281" t="s">
        <v>195</v>
      </c>
      <c r="D1281">
        <v>5</v>
      </c>
      <c r="E1281" t="s">
        <v>35</v>
      </c>
      <c r="G1281" t="s">
        <v>258</v>
      </c>
      <c r="I1281" t="s">
        <v>1128</v>
      </c>
      <c r="J1281">
        <v>1</v>
      </c>
      <c r="K1281" t="s">
        <v>300</v>
      </c>
      <c r="L1281" t="s">
        <v>258</v>
      </c>
      <c r="M1281" t="s">
        <v>472</v>
      </c>
      <c r="N1281" t="s">
        <v>258</v>
      </c>
      <c r="O1281" t="s">
        <v>2975</v>
      </c>
      <c r="P1281" t="s">
        <v>303</v>
      </c>
      <c r="Q1281" t="s">
        <v>303</v>
      </c>
      <c r="S1281">
        <v>34</v>
      </c>
      <c r="T1281">
        <v>13</v>
      </c>
      <c r="V1281" s="111" t="s">
        <v>304</v>
      </c>
    </row>
    <row r="1282" spans="1:22" x14ac:dyDescent="0.3">
      <c r="A1282" s="17">
        <v>2393</v>
      </c>
      <c r="B1282">
        <v>203</v>
      </c>
      <c r="C1282" t="s">
        <v>592</v>
      </c>
      <c r="D1282">
        <v>5</v>
      </c>
      <c r="E1282" t="s">
        <v>35</v>
      </c>
      <c r="G1282" t="s">
        <v>258</v>
      </c>
      <c r="I1282" t="s">
        <v>1128</v>
      </c>
      <c r="J1282">
        <v>1</v>
      </c>
      <c r="K1282" t="s">
        <v>300</v>
      </c>
      <c r="L1282" t="s">
        <v>258</v>
      </c>
      <c r="M1282" t="s">
        <v>593</v>
      </c>
      <c r="N1282" t="s">
        <v>258</v>
      </c>
      <c r="O1282" t="s">
        <v>2976</v>
      </c>
      <c r="P1282" t="s">
        <v>303</v>
      </c>
      <c r="Q1282" t="s">
        <v>303</v>
      </c>
      <c r="S1282">
        <v>27</v>
      </c>
      <c r="T1282">
        <v>13</v>
      </c>
      <c r="V1282" s="111" t="s">
        <v>304</v>
      </c>
    </row>
    <row r="1283" spans="1:22" x14ac:dyDescent="0.3">
      <c r="A1283" s="17">
        <v>2346</v>
      </c>
      <c r="B1283">
        <v>208</v>
      </c>
      <c r="C1283" t="s">
        <v>177</v>
      </c>
      <c r="D1283">
        <v>5</v>
      </c>
      <c r="E1283" t="s">
        <v>35</v>
      </c>
      <c r="G1283" t="s">
        <v>258</v>
      </c>
      <c r="I1283" t="s">
        <v>1128</v>
      </c>
      <c r="J1283">
        <v>1</v>
      </c>
      <c r="K1283" t="s">
        <v>300</v>
      </c>
      <c r="L1283" t="s">
        <v>258</v>
      </c>
      <c r="M1283" t="s">
        <v>398</v>
      </c>
      <c r="N1283" t="s">
        <v>258</v>
      </c>
      <c r="O1283" t="s">
        <v>2977</v>
      </c>
      <c r="P1283" t="s">
        <v>303</v>
      </c>
      <c r="Q1283" t="s">
        <v>303</v>
      </c>
      <c r="S1283">
        <v>33</v>
      </c>
      <c r="T1283">
        <v>13</v>
      </c>
      <c r="V1283" s="111" t="s">
        <v>304</v>
      </c>
    </row>
    <row r="1284" spans="1:22" x14ac:dyDescent="0.3">
      <c r="A1284" s="17">
        <v>2536</v>
      </c>
      <c r="B1284">
        <v>208</v>
      </c>
      <c r="C1284" t="s">
        <v>177</v>
      </c>
      <c r="D1284">
        <v>5</v>
      </c>
      <c r="E1284" t="s">
        <v>35</v>
      </c>
      <c r="G1284" t="s">
        <v>258</v>
      </c>
      <c r="I1284" t="s">
        <v>1128</v>
      </c>
      <c r="J1284">
        <v>1</v>
      </c>
      <c r="K1284" t="s">
        <v>300</v>
      </c>
      <c r="L1284" t="s">
        <v>258</v>
      </c>
      <c r="M1284" t="s">
        <v>398</v>
      </c>
      <c r="N1284" t="s">
        <v>258</v>
      </c>
      <c r="O1284" t="s">
        <v>2978</v>
      </c>
      <c r="P1284" t="s">
        <v>303</v>
      </c>
      <c r="Q1284" t="s">
        <v>303</v>
      </c>
      <c r="S1284">
        <v>33</v>
      </c>
      <c r="T1284">
        <v>13</v>
      </c>
      <c r="V1284" s="111" t="s">
        <v>304</v>
      </c>
    </row>
    <row r="1285" spans="1:22" x14ac:dyDescent="0.3">
      <c r="A1285" s="17">
        <v>2431</v>
      </c>
      <c r="B1285">
        <v>207</v>
      </c>
      <c r="C1285" t="s">
        <v>183</v>
      </c>
      <c r="D1285">
        <v>5</v>
      </c>
      <c r="E1285" t="s">
        <v>35</v>
      </c>
      <c r="G1285" t="s">
        <v>258</v>
      </c>
      <c r="I1285" t="s">
        <v>1128</v>
      </c>
      <c r="J1285">
        <v>1</v>
      </c>
      <c r="K1285" t="s">
        <v>300</v>
      </c>
      <c r="L1285" t="s">
        <v>258</v>
      </c>
      <c r="M1285" t="s">
        <v>491</v>
      </c>
      <c r="N1285" t="s">
        <v>258</v>
      </c>
      <c r="O1285" t="s">
        <v>2979</v>
      </c>
      <c r="P1285" t="s">
        <v>303</v>
      </c>
      <c r="Q1285" t="s">
        <v>303</v>
      </c>
      <c r="S1285">
        <v>32</v>
      </c>
      <c r="T1285">
        <v>13</v>
      </c>
      <c r="V1285" s="111" t="s">
        <v>304</v>
      </c>
    </row>
    <row r="1286" spans="1:22" x14ac:dyDescent="0.3">
      <c r="A1286" s="17">
        <v>2417</v>
      </c>
      <c r="B1286">
        <v>204</v>
      </c>
      <c r="C1286" t="s">
        <v>156</v>
      </c>
      <c r="D1286">
        <v>5</v>
      </c>
      <c r="E1286" t="s">
        <v>35</v>
      </c>
      <c r="G1286" t="s">
        <v>240</v>
      </c>
      <c r="I1286" t="s">
        <v>1128</v>
      </c>
      <c r="J1286">
        <v>1</v>
      </c>
      <c r="K1286" t="s">
        <v>300</v>
      </c>
      <c r="L1286" t="s">
        <v>258</v>
      </c>
      <c r="M1286" t="s">
        <v>465</v>
      </c>
      <c r="N1286" t="s">
        <v>258</v>
      </c>
      <c r="O1286" t="s">
        <v>2980</v>
      </c>
      <c r="P1286" t="s">
        <v>303</v>
      </c>
      <c r="Q1286" t="s">
        <v>303</v>
      </c>
      <c r="S1286">
        <v>29</v>
      </c>
      <c r="T1286">
        <v>13</v>
      </c>
      <c r="V1286" s="111" t="s">
        <v>304</v>
      </c>
    </row>
    <row r="1287" spans="1:22" x14ac:dyDescent="0.3">
      <c r="A1287" s="17">
        <v>2538</v>
      </c>
      <c r="B1287">
        <v>201</v>
      </c>
      <c r="C1287" t="s">
        <v>105</v>
      </c>
      <c r="D1287">
        <v>5</v>
      </c>
      <c r="E1287" t="s">
        <v>35</v>
      </c>
      <c r="G1287" t="s">
        <v>11</v>
      </c>
      <c r="I1287" t="s">
        <v>1128</v>
      </c>
      <c r="J1287">
        <v>1</v>
      </c>
      <c r="K1287" t="s">
        <v>300</v>
      </c>
      <c r="L1287" t="s">
        <v>258</v>
      </c>
      <c r="M1287" t="s">
        <v>337</v>
      </c>
      <c r="N1287" t="s">
        <v>258</v>
      </c>
      <c r="O1287" t="s">
        <v>2981</v>
      </c>
      <c r="P1287" t="s">
        <v>303</v>
      </c>
      <c r="Q1287" t="s">
        <v>303</v>
      </c>
      <c r="R1287">
        <v>6</v>
      </c>
      <c r="S1287">
        <v>25</v>
      </c>
      <c r="T1287">
        <v>13</v>
      </c>
      <c r="V1287" s="111" t="s">
        <v>304</v>
      </c>
    </row>
    <row r="1288" spans="1:22" x14ac:dyDescent="0.3">
      <c r="A1288" s="17">
        <v>2390</v>
      </c>
      <c r="B1288">
        <v>200</v>
      </c>
      <c r="C1288" t="s">
        <v>106</v>
      </c>
      <c r="D1288">
        <v>5</v>
      </c>
      <c r="E1288" t="s">
        <v>35</v>
      </c>
      <c r="G1288" t="s">
        <v>258</v>
      </c>
      <c r="I1288" t="s">
        <v>1128</v>
      </c>
      <c r="J1288">
        <v>1</v>
      </c>
      <c r="K1288" t="s">
        <v>300</v>
      </c>
      <c r="L1288" t="s">
        <v>258</v>
      </c>
      <c r="M1288" t="s">
        <v>533</v>
      </c>
      <c r="N1288" t="s">
        <v>258</v>
      </c>
      <c r="O1288" t="s">
        <v>2982</v>
      </c>
      <c r="P1288" t="s">
        <v>303</v>
      </c>
      <c r="Q1288" t="s">
        <v>303</v>
      </c>
      <c r="S1288">
        <v>24</v>
      </c>
      <c r="T1288">
        <v>13</v>
      </c>
      <c r="V1288" s="111" t="s">
        <v>304</v>
      </c>
    </row>
    <row r="1289" spans="1:22" x14ac:dyDescent="0.3">
      <c r="A1289" s="17">
        <v>2371</v>
      </c>
      <c r="B1289">
        <v>203</v>
      </c>
      <c r="C1289" t="s">
        <v>592</v>
      </c>
      <c r="D1289">
        <v>5</v>
      </c>
      <c r="E1289" t="s">
        <v>35</v>
      </c>
      <c r="G1289" t="s">
        <v>258</v>
      </c>
      <c r="I1289" t="s">
        <v>1128</v>
      </c>
      <c r="J1289">
        <v>1</v>
      </c>
      <c r="K1289" t="s">
        <v>300</v>
      </c>
      <c r="L1289" t="s">
        <v>258</v>
      </c>
      <c r="M1289" t="s">
        <v>593</v>
      </c>
      <c r="N1289" t="s">
        <v>258</v>
      </c>
      <c r="O1289" t="s">
        <v>2983</v>
      </c>
      <c r="P1289" t="s">
        <v>303</v>
      </c>
      <c r="Q1289" t="s">
        <v>303</v>
      </c>
      <c r="S1289">
        <v>27</v>
      </c>
      <c r="T1289">
        <v>13</v>
      </c>
      <c r="V1289" s="111" t="s">
        <v>304</v>
      </c>
    </row>
    <row r="1290" spans="1:22" x14ac:dyDescent="0.3">
      <c r="A1290" s="17">
        <v>2787</v>
      </c>
      <c r="B1290">
        <v>200</v>
      </c>
      <c r="C1290" t="s">
        <v>106</v>
      </c>
      <c r="D1290">
        <v>5</v>
      </c>
      <c r="E1290" t="s">
        <v>35</v>
      </c>
      <c r="G1290" t="s">
        <v>260</v>
      </c>
      <c r="I1290" t="s">
        <v>1128</v>
      </c>
      <c r="J1290">
        <v>1</v>
      </c>
      <c r="K1290" t="s">
        <v>300</v>
      </c>
      <c r="L1290" t="s">
        <v>258</v>
      </c>
      <c r="M1290" t="s">
        <v>533</v>
      </c>
      <c r="N1290" t="s">
        <v>258</v>
      </c>
      <c r="O1290" t="s">
        <v>2984</v>
      </c>
      <c r="P1290" t="s">
        <v>303</v>
      </c>
      <c r="Q1290" t="s">
        <v>303</v>
      </c>
      <c r="S1290">
        <v>24</v>
      </c>
      <c r="T1290">
        <v>13</v>
      </c>
      <c r="V1290" s="111" t="s">
        <v>304</v>
      </c>
    </row>
    <row r="1291" spans="1:22" x14ac:dyDescent="0.3">
      <c r="A1291" s="17">
        <v>2366</v>
      </c>
      <c r="B1291">
        <v>249</v>
      </c>
      <c r="C1291" t="s">
        <v>100</v>
      </c>
      <c r="D1291">
        <v>3</v>
      </c>
      <c r="E1291" t="s">
        <v>34</v>
      </c>
      <c r="G1291" t="s">
        <v>258</v>
      </c>
      <c r="I1291" t="s">
        <v>1128</v>
      </c>
      <c r="J1291">
        <v>1</v>
      </c>
      <c r="K1291" t="s">
        <v>300</v>
      </c>
      <c r="L1291" t="s">
        <v>258</v>
      </c>
      <c r="M1291" t="s">
        <v>343</v>
      </c>
      <c r="N1291" t="s">
        <v>258</v>
      </c>
      <c r="O1291" t="s">
        <v>2985</v>
      </c>
      <c r="P1291" t="s">
        <v>303</v>
      </c>
      <c r="Q1291" t="s">
        <v>303</v>
      </c>
      <c r="S1291">
        <v>61</v>
      </c>
      <c r="T1291">
        <v>11</v>
      </c>
      <c r="V1291" s="111" t="s">
        <v>304</v>
      </c>
    </row>
    <row r="1292" spans="1:22" x14ac:dyDescent="0.3">
      <c r="A1292" s="17">
        <v>2427</v>
      </c>
      <c r="B1292">
        <v>248</v>
      </c>
      <c r="C1292" t="s">
        <v>104</v>
      </c>
      <c r="D1292">
        <v>3</v>
      </c>
      <c r="E1292" t="s">
        <v>34</v>
      </c>
      <c r="G1292" t="s">
        <v>258</v>
      </c>
      <c r="I1292" t="s">
        <v>1128</v>
      </c>
      <c r="J1292">
        <v>1</v>
      </c>
      <c r="K1292" t="s">
        <v>300</v>
      </c>
      <c r="L1292" t="s">
        <v>258</v>
      </c>
      <c r="M1292" t="s">
        <v>324</v>
      </c>
      <c r="N1292" t="s">
        <v>258</v>
      </c>
      <c r="O1292" t="s">
        <v>2986</v>
      </c>
      <c r="P1292" t="s">
        <v>303</v>
      </c>
      <c r="Q1292" t="s">
        <v>303</v>
      </c>
      <c r="S1292">
        <v>184</v>
      </c>
      <c r="T1292">
        <v>11</v>
      </c>
      <c r="V1292" s="111" t="s">
        <v>304</v>
      </c>
    </row>
    <row r="1293" spans="1:22" x14ac:dyDescent="0.3">
      <c r="A1293" s="17">
        <v>2478</v>
      </c>
      <c r="B1293">
        <v>248</v>
      </c>
      <c r="C1293" t="s">
        <v>104</v>
      </c>
      <c r="D1293">
        <v>3</v>
      </c>
      <c r="E1293" t="s">
        <v>34</v>
      </c>
      <c r="G1293" t="s">
        <v>258</v>
      </c>
      <c r="I1293" t="s">
        <v>1128</v>
      </c>
      <c r="J1293">
        <v>1</v>
      </c>
      <c r="K1293" t="s">
        <v>300</v>
      </c>
      <c r="L1293" t="s">
        <v>258</v>
      </c>
      <c r="M1293" t="s">
        <v>324</v>
      </c>
      <c r="N1293" t="s">
        <v>258</v>
      </c>
      <c r="O1293" t="s">
        <v>2987</v>
      </c>
      <c r="P1293" t="s">
        <v>303</v>
      </c>
      <c r="Q1293" t="s">
        <v>303</v>
      </c>
      <c r="S1293">
        <v>184</v>
      </c>
      <c r="T1293">
        <v>11</v>
      </c>
      <c r="V1293" s="111" t="s">
        <v>304</v>
      </c>
    </row>
    <row r="1294" spans="1:22" x14ac:dyDescent="0.3">
      <c r="A1294" s="17">
        <v>2396</v>
      </c>
      <c r="B1294">
        <v>248</v>
      </c>
      <c r="C1294" t="s">
        <v>104</v>
      </c>
      <c r="D1294">
        <v>3</v>
      </c>
      <c r="E1294" t="s">
        <v>34</v>
      </c>
      <c r="G1294" t="s">
        <v>258</v>
      </c>
      <c r="I1294" t="s">
        <v>1128</v>
      </c>
      <c r="J1294">
        <v>1</v>
      </c>
      <c r="K1294" t="s">
        <v>300</v>
      </c>
      <c r="L1294" t="s">
        <v>258</v>
      </c>
      <c r="M1294" t="s">
        <v>324</v>
      </c>
      <c r="N1294" t="s">
        <v>258</v>
      </c>
      <c r="O1294" t="s">
        <v>2988</v>
      </c>
      <c r="P1294" t="s">
        <v>303</v>
      </c>
      <c r="Q1294" t="s">
        <v>303</v>
      </c>
      <c r="S1294">
        <v>184</v>
      </c>
      <c r="T1294">
        <v>11</v>
      </c>
      <c r="V1294" s="111" t="s">
        <v>304</v>
      </c>
    </row>
    <row r="1295" spans="1:22" x14ac:dyDescent="0.3">
      <c r="A1295" s="17">
        <v>2509</v>
      </c>
      <c r="B1295">
        <v>248</v>
      </c>
      <c r="C1295" t="s">
        <v>104</v>
      </c>
      <c r="D1295">
        <v>3</v>
      </c>
      <c r="E1295" t="s">
        <v>34</v>
      </c>
      <c r="G1295" t="s">
        <v>258</v>
      </c>
      <c r="I1295" t="s">
        <v>1128</v>
      </c>
      <c r="J1295">
        <v>1</v>
      </c>
      <c r="K1295" t="s">
        <v>300</v>
      </c>
      <c r="L1295" t="s">
        <v>258</v>
      </c>
      <c r="M1295" t="s">
        <v>324</v>
      </c>
      <c r="N1295" t="s">
        <v>258</v>
      </c>
      <c r="O1295" t="s">
        <v>2989</v>
      </c>
      <c r="P1295" t="s">
        <v>303</v>
      </c>
      <c r="Q1295" t="s">
        <v>303</v>
      </c>
      <c r="S1295">
        <v>184</v>
      </c>
      <c r="T1295">
        <v>11</v>
      </c>
      <c r="V1295" s="111" t="s">
        <v>304</v>
      </c>
    </row>
    <row r="1296" spans="1:22" x14ac:dyDescent="0.3">
      <c r="A1296" s="17">
        <v>2294</v>
      </c>
      <c r="B1296">
        <v>248</v>
      </c>
      <c r="C1296" t="s">
        <v>104</v>
      </c>
      <c r="D1296">
        <v>3</v>
      </c>
      <c r="E1296" t="s">
        <v>34</v>
      </c>
      <c r="G1296" t="s">
        <v>258</v>
      </c>
      <c r="I1296" t="s">
        <v>1128</v>
      </c>
      <c r="J1296">
        <v>1</v>
      </c>
      <c r="K1296" t="s">
        <v>300</v>
      </c>
      <c r="L1296" t="s">
        <v>258</v>
      </c>
      <c r="M1296" t="s">
        <v>324</v>
      </c>
      <c r="N1296" t="s">
        <v>258</v>
      </c>
      <c r="O1296" t="s">
        <v>2990</v>
      </c>
      <c r="P1296" t="s">
        <v>303</v>
      </c>
      <c r="Q1296" t="s">
        <v>303</v>
      </c>
      <c r="S1296">
        <v>184</v>
      </c>
      <c r="T1296">
        <v>11</v>
      </c>
      <c r="V1296" s="111" t="s">
        <v>304</v>
      </c>
    </row>
    <row r="1297" spans="1:22" x14ac:dyDescent="0.3">
      <c r="A1297" s="17">
        <v>2357</v>
      </c>
      <c r="B1297">
        <v>249</v>
      </c>
      <c r="C1297" t="s">
        <v>100</v>
      </c>
      <c r="D1297">
        <v>3</v>
      </c>
      <c r="E1297" t="s">
        <v>34</v>
      </c>
      <c r="G1297" t="s">
        <v>258</v>
      </c>
      <c r="I1297" t="s">
        <v>1128</v>
      </c>
      <c r="J1297">
        <v>1</v>
      </c>
      <c r="K1297" t="s">
        <v>300</v>
      </c>
      <c r="L1297" t="s">
        <v>258</v>
      </c>
      <c r="M1297" t="s">
        <v>343</v>
      </c>
      <c r="N1297" t="s">
        <v>258</v>
      </c>
      <c r="O1297" t="s">
        <v>2991</v>
      </c>
      <c r="P1297" t="s">
        <v>303</v>
      </c>
      <c r="Q1297" t="s">
        <v>303</v>
      </c>
      <c r="S1297">
        <v>61</v>
      </c>
      <c r="T1297">
        <v>11</v>
      </c>
      <c r="V1297" s="111" t="s">
        <v>304</v>
      </c>
    </row>
    <row r="1298" spans="1:22" x14ac:dyDescent="0.3">
      <c r="A1298" s="17">
        <v>2336</v>
      </c>
      <c r="B1298">
        <v>249</v>
      </c>
      <c r="C1298" t="s">
        <v>100</v>
      </c>
      <c r="D1298">
        <v>3</v>
      </c>
      <c r="E1298" t="s">
        <v>34</v>
      </c>
      <c r="G1298" t="s">
        <v>258</v>
      </c>
      <c r="I1298" t="s">
        <v>1128</v>
      </c>
      <c r="J1298">
        <v>1</v>
      </c>
      <c r="K1298" t="s">
        <v>300</v>
      </c>
      <c r="L1298" t="s">
        <v>258</v>
      </c>
      <c r="M1298" t="s">
        <v>343</v>
      </c>
      <c r="N1298" t="s">
        <v>258</v>
      </c>
      <c r="O1298" t="s">
        <v>2992</v>
      </c>
      <c r="P1298" t="s">
        <v>303</v>
      </c>
      <c r="Q1298" t="s">
        <v>303</v>
      </c>
      <c r="S1298">
        <v>61</v>
      </c>
      <c r="T1298">
        <v>11</v>
      </c>
      <c r="V1298" s="111" t="s">
        <v>304</v>
      </c>
    </row>
    <row r="1299" spans="1:22" x14ac:dyDescent="0.3">
      <c r="A1299" s="17">
        <v>3082</v>
      </c>
      <c r="B1299">
        <v>251</v>
      </c>
      <c r="C1299" t="s">
        <v>157</v>
      </c>
      <c r="D1299">
        <v>15</v>
      </c>
      <c r="E1299" t="s">
        <v>49</v>
      </c>
      <c r="G1299" t="s">
        <v>260</v>
      </c>
      <c r="I1299" t="s">
        <v>1128</v>
      </c>
      <c r="J1299">
        <v>1</v>
      </c>
      <c r="K1299" t="s">
        <v>300</v>
      </c>
      <c r="L1299" t="s">
        <v>258</v>
      </c>
      <c r="M1299" t="s">
        <v>909</v>
      </c>
      <c r="N1299" t="s">
        <v>258</v>
      </c>
      <c r="O1299" t="s">
        <v>2993</v>
      </c>
      <c r="P1299" t="s">
        <v>303</v>
      </c>
      <c r="Q1299" t="s">
        <v>303</v>
      </c>
      <c r="S1299">
        <v>64</v>
      </c>
      <c r="T1299">
        <v>19</v>
      </c>
      <c r="V1299" s="111" t="s">
        <v>304</v>
      </c>
    </row>
    <row r="1300" spans="1:22" x14ac:dyDescent="0.3">
      <c r="A1300" s="17">
        <v>2278</v>
      </c>
      <c r="B1300">
        <v>216</v>
      </c>
      <c r="C1300" t="s">
        <v>126</v>
      </c>
      <c r="D1300">
        <v>2</v>
      </c>
      <c r="E1300" t="s">
        <v>29</v>
      </c>
      <c r="G1300" t="s">
        <v>240</v>
      </c>
      <c r="I1300" t="s">
        <v>1128</v>
      </c>
      <c r="J1300">
        <v>1</v>
      </c>
      <c r="K1300" t="s">
        <v>300</v>
      </c>
      <c r="L1300" t="s">
        <v>258</v>
      </c>
      <c r="M1300" t="s">
        <v>340</v>
      </c>
      <c r="N1300" t="s">
        <v>258</v>
      </c>
      <c r="O1300" t="s">
        <v>2994</v>
      </c>
      <c r="P1300" t="s">
        <v>303</v>
      </c>
      <c r="Q1300" t="s">
        <v>303</v>
      </c>
      <c r="S1300">
        <v>75</v>
      </c>
      <c r="T1300">
        <v>10</v>
      </c>
      <c r="V1300" s="111" t="s">
        <v>304</v>
      </c>
    </row>
    <row r="1301" spans="1:22" x14ac:dyDescent="0.3">
      <c r="A1301" s="17">
        <v>2280</v>
      </c>
      <c r="B1301">
        <v>224</v>
      </c>
      <c r="C1301" t="s">
        <v>357</v>
      </c>
      <c r="D1301">
        <v>2</v>
      </c>
      <c r="E1301" t="s">
        <v>29</v>
      </c>
      <c r="G1301" t="s">
        <v>240</v>
      </c>
      <c r="I1301" t="s">
        <v>1128</v>
      </c>
      <c r="J1301">
        <v>1</v>
      </c>
      <c r="K1301" t="s">
        <v>300</v>
      </c>
      <c r="L1301" t="s">
        <v>258</v>
      </c>
      <c r="M1301" t="s">
        <v>358</v>
      </c>
      <c r="N1301" t="s">
        <v>258</v>
      </c>
      <c r="O1301" t="s">
        <v>2995</v>
      </c>
      <c r="P1301" t="s">
        <v>303</v>
      </c>
      <c r="Q1301" t="s">
        <v>303</v>
      </c>
      <c r="S1301">
        <v>79</v>
      </c>
      <c r="T1301">
        <v>10</v>
      </c>
      <c r="V1301" s="111" t="s">
        <v>304</v>
      </c>
    </row>
    <row r="1302" spans="1:22" x14ac:dyDescent="0.3">
      <c r="A1302" s="17">
        <v>2287</v>
      </c>
      <c r="B1302">
        <v>217</v>
      </c>
      <c r="C1302" t="s">
        <v>132</v>
      </c>
      <c r="D1302">
        <v>2</v>
      </c>
      <c r="E1302" t="s">
        <v>29</v>
      </c>
      <c r="G1302" t="s">
        <v>271</v>
      </c>
      <c r="I1302" t="s">
        <v>1128</v>
      </c>
      <c r="J1302">
        <v>1</v>
      </c>
      <c r="K1302" t="s">
        <v>300</v>
      </c>
      <c r="L1302" t="s">
        <v>258</v>
      </c>
      <c r="M1302" t="s">
        <v>360</v>
      </c>
      <c r="N1302" t="s">
        <v>258</v>
      </c>
      <c r="O1302" t="s">
        <v>2996</v>
      </c>
      <c r="P1302" t="s">
        <v>303</v>
      </c>
      <c r="Q1302" t="s">
        <v>303</v>
      </c>
      <c r="S1302">
        <v>76</v>
      </c>
      <c r="T1302">
        <v>10</v>
      </c>
      <c r="V1302" s="111" t="s">
        <v>304</v>
      </c>
    </row>
    <row r="1303" spans="1:22" x14ac:dyDescent="0.3">
      <c r="A1303" s="17">
        <v>2289</v>
      </c>
      <c r="B1303">
        <v>229</v>
      </c>
      <c r="C1303" t="s">
        <v>102</v>
      </c>
      <c r="D1303">
        <v>16</v>
      </c>
      <c r="E1303" t="s">
        <v>50</v>
      </c>
      <c r="G1303" t="s">
        <v>13</v>
      </c>
      <c r="I1303" t="s">
        <v>1128</v>
      </c>
      <c r="J1303">
        <v>1</v>
      </c>
      <c r="K1303" t="s">
        <v>300</v>
      </c>
      <c r="L1303" t="s">
        <v>258</v>
      </c>
      <c r="M1303" t="s">
        <v>326</v>
      </c>
      <c r="N1303" t="s">
        <v>258</v>
      </c>
      <c r="O1303" t="s">
        <v>2997</v>
      </c>
      <c r="P1303" t="s">
        <v>303</v>
      </c>
      <c r="Q1303" t="s">
        <v>303</v>
      </c>
      <c r="R1303">
        <v>5</v>
      </c>
      <c r="S1303">
        <v>134</v>
      </c>
      <c r="T1303">
        <v>20</v>
      </c>
      <c r="V1303" s="111" t="s">
        <v>304</v>
      </c>
    </row>
    <row r="1304" spans="1:22" x14ac:dyDescent="0.3">
      <c r="A1304" s="17">
        <v>2367</v>
      </c>
      <c r="B1304">
        <v>224</v>
      </c>
      <c r="C1304" t="s">
        <v>357</v>
      </c>
      <c r="D1304">
        <v>2</v>
      </c>
      <c r="E1304" t="s">
        <v>29</v>
      </c>
      <c r="G1304" t="s">
        <v>260</v>
      </c>
      <c r="I1304" t="s">
        <v>1128</v>
      </c>
      <c r="J1304">
        <v>1</v>
      </c>
      <c r="K1304" t="s">
        <v>300</v>
      </c>
      <c r="L1304" t="s">
        <v>258</v>
      </c>
      <c r="M1304" t="s">
        <v>358</v>
      </c>
      <c r="N1304" t="s">
        <v>258</v>
      </c>
      <c r="O1304" t="s">
        <v>2998</v>
      </c>
      <c r="P1304" t="s">
        <v>303</v>
      </c>
      <c r="Q1304" t="s">
        <v>303</v>
      </c>
      <c r="S1304">
        <v>79</v>
      </c>
      <c r="T1304">
        <v>10</v>
      </c>
      <c r="V1304" s="111" t="s">
        <v>304</v>
      </c>
    </row>
    <row r="1305" spans="1:22" x14ac:dyDescent="0.3">
      <c r="A1305" s="17">
        <v>3108</v>
      </c>
      <c r="B1305">
        <v>172</v>
      </c>
      <c r="C1305" t="s">
        <v>793</v>
      </c>
      <c r="D1305">
        <v>15</v>
      </c>
      <c r="E1305" t="s">
        <v>49</v>
      </c>
      <c r="G1305" t="s">
        <v>11</v>
      </c>
      <c r="I1305" t="s">
        <v>1128</v>
      </c>
      <c r="J1305">
        <v>1</v>
      </c>
      <c r="K1305" t="s">
        <v>300</v>
      </c>
      <c r="L1305" t="s">
        <v>258</v>
      </c>
      <c r="M1305" t="s">
        <v>794</v>
      </c>
      <c r="N1305" t="s">
        <v>258</v>
      </c>
      <c r="O1305" t="s">
        <v>2999</v>
      </c>
      <c r="P1305" t="s">
        <v>303</v>
      </c>
      <c r="Q1305" t="s">
        <v>303</v>
      </c>
      <c r="R1305">
        <v>6</v>
      </c>
      <c r="S1305">
        <v>134</v>
      </c>
      <c r="T1305">
        <v>19</v>
      </c>
      <c r="V1305" s="111" t="s">
        <v>304</v>
      </c>
    </row>
    <row r="1306" spans="1:22" x14ac:dyDescent="0.3">
      <c r="A1306" s="17">
        <v>2829</v>
      </c>
      <c r="B1306">
        <v>231</v>
      </c>
      <c r="C1306" t="s">
        <v>305</v>
      </c>
      <c r="D1306">
        <v>44</v>
      </c>
      <c r="E1306" t="s">
        <v>27</v>
      </c>
      <c r="G1306" t="s">
        <v>260</v>
      </c>
      <c r="I1306" t="s">
        <v>1128</v>
      </c>
      <c r="J1306">
        <v>1</v>
      </c>
      <c r="K1306" t="s">
        <v>300</v>
      </c>
      <c r="L1306" t="s">
        <v>258</v>
      </c>
      <c r="M1306" t="s">
        <v>306</v>
      </c>
      <c r="N1306" t="s">
        <v>258</v>
      </c>
      <c r="O1306" t="s">
        <v>3000</v>
      </c>
      <c r="P1306" t="s">
        <v>303</v>
      </c>
      <c r="Q1306" t="s">
        <v>303</v>
      </c>
      <c r="S1306">
        <v>49</v>
      </c>
      <c r="T1306">
        <v>8</v>
      </c>
      <c r="V1306" s="111" t="s">
        <v>304</v>
      </c>
    </row>
    <row r="1307" spans="1:22" x14ac:dyDescent="0.3">
      <c r="A1307" s="17">
        <v>2398</v>
      </c>
      <c r="B1307">
        <v>259</v>
      </c>
      <c r="C1307" t="s">
        <v>124</v>
      </c>
      <c r="D1307">
        <v>45</v>
      </c>
      <c r="E1307" t="s">
        <v>28</v>
      </c>
      <c r="G1307" t="s">
        <v>271</v>
      </c>
      <c r="I1307" t="s">
        <v>1128</v>
      </c>
      <c r="J1307">
        <v>1</v>
      </c>
      <c r="K1307" t="s">
        <v>300</v>
      </c>
      <c r="L1307" t="s">
        <v>258</v>
      </c>
      <c r="M1307" t="s">
        <v>430</v>
      </c>
      <c r="N1307" t="s">
        <v>258</v>
      </c>
      <c r="O1307" t="s">
        <v>3001</v>
      </c>
      <c r="P1307" t="s">
        <v>303</v>
      </c>
      <c r="Q1307" t="s">
        <v>303</v>
      </c>
      <c r="S1307">
        <v>70</v>
      </c>
      <c r="T1307">
        <v>9</v>
      </c>
      <c r="V1307" s="111" t="s">
        <v>304</v>
      </c>
    </row>
    <row r="1308" spans="1:22" x14ac:dyDescent="0.3">
      <c r="A1308" s="17">
        <v>2833</v>
      </c>
      <c r="B1308">
        <v>217</v>
      </c>
      <c r="C1308" t="s">
        <v>132</v>
      </c>
      <c r="D1308">
        <v>2</v>
      </c>
      <c r="E1308" t="s">
        <v>29</v>
      </c>
      <c r="G1308" t="s">
        <v>8</v>
      </c>
      <c r="I1308" t="s">
        <v>1128</v>
      </c>
      <c r="J1308">
        <v>1</v>
      </c>
      <c r="K1308" t="s">
        <v>300</v>
      </c>
      <c r="L1308" t="s">
        <v>258</v>
      </c>
      <c r="M1308" t="s">
        <v>360</v>
      </c>
      <c r="N1308" t="s">
        <v>258</v>
      </c>
      <c r="O1308" t="s">
        <v>3002</v>
      </c>
      <c r="P1308" t="s">
        <v>303</v>
      </c>
      <c r="Q1308" t="s">
        <v>303</v>
      </c>
      <c r="R1308">
        <v>7</v>
      </c>
      <c r="S1308">
        <v>76</v>
      </c>
      <c r="T1308">
        <v>10</v>
      </c>
      <c r="V1308" s="111" t="s">
        <v>304</v>
      </c>
    </row>
    <row r="1309" spans="1:22" x14ac:dyDescent="0.3">
      <c r="A1309" s="17">
        <v>2862</v>
      </c>
      <c r="B1309">
        <v>223</v>
      </c>
      <c r="C1309" t="s">
        <v>107</v>
      </c>
      <c r="D1309">
        <v>2</v>
      </c>
      <c r="E1309" t="s">
        <v>29</v>
      </c>
      <c r="G1309" t="s">
        <v>8</v>
      </c>
      <c r="I1309" t="s">
        <v>1128</v>
      </c>
      <c r="J1309">
        <v>1</v>
      </c>
      <c r="K1309" t="s">
        <v>300</v>
      </c>
      <c r="L1309" t="s">
        <v>258</v>
      </c>
      <c r="M1309" t="s">
        <v>320</v>
      </c>
      <c r="N1309" t="s">
        <v>258</v>
      </c>
      <c r="O1309" t="s">
        <v>3003</v>
      </c>
      <c r="P1309" t="s">
        <v>303</v>
      </c>
      <c r="Q1309" t="s">
        <v>303</v>
      </c>
      <c r="R1309">
        <v>7</v>
      </c>
      <c r="S1309">
        <v>78</v>
      </c>
      <c r="T1309">
        <v>10</v>
      </c>
      <c r="V1309" s="111" t="s">
        <v>304</v>
      </c>
    </row>
    <row r="1310" spans="1:22" x14ac:dyDescent="0.3">
      <c r="A1310" s="17">
        <v>2915</v>
      </c>
      <c r="B1310">
        <v>217</v>
      </c>
      <c r="C1310" t="s">
        <v>132</v>
      </c>
      <c r="D1310">
        <v>2</v>
      </c>
      <c r="E1310" t="s">
        <v>29</v>
      </c>
      <c r="G1310" t="s">
        <v>260</v>
      </c>
      <c r="I1310" t="s">
        <v>1128</v>
      </c>
      <c r="J1310">
        <v>1</v>
      </c>
      <c r="K1310" t="s">
        <v>300</v>
      </c>
      <c r="L1310" t="s">
        <v>258</v>
      </c>
      <c r="M1310" t="s">
        <v>360</v>
      </c>
      <c r="N1310" t="s">
        <v>258</v>
      </c>
      <c r="O1310" t="s">
        <v>3004</v>
      </c>
      <c r="P1310" t="s">
        <v>303</v>
      </c>
      <c r="Q1310" t="s">
        <v>303</v>
      </c>
      <c r="S1310">
        <v>76</v>
      </c>
      <c r="T1310">
        <v>10</v>
      </c>
      <c r="V1310" s="111" t="s">
        <v>304</v>
      </c>
    </row>
    <row r="1311" spans="1:22" x14ac:dyDescent="0.3">
      <c r="A1311" s="17">
        <v>2948</v>
      </c>
      <c r="B1311">
        <v>218</v>
      </c>
      <c r="C1311" t="s">
        <v>200</v>
      </c>
      <c r="D1311">
        <v>2</v>
      </c>
      <c r="E1311" t="s">
        <v>29</v>
      </c>
      <c r="G1311" t="s">
        <v>8</v>
      </c>
      <c r="I1311" t="s">
        <v>1128</v>
      </c>
      <c r="J1311">
        <v>1</v>
      </c>
      <c r="K1311" t="s">
        <v>300</v>
      </c>
      <c r="L1311" t="s">
        <v>258</v>
      </c>
      <c r="M1311" t="s">
        <v>362</v>
      </c>
      <c r="N1311" t="s">
        <v>258</v>
      </c>
      <c r="O1311" t="s">
        <v>3005</v>
      </c>
      <c r="P1311" t="s">
        <v>303</v>
      </c>
      <c r="Q1311" t="s">
        <v>303</v>
      </c>
      <c r="R1311">
        <v>7</v>
      </c>
      <c r="S1311">
        <v>77</v>
      </c>
      <c r="T1311">
        <v>10</v>
      </c>
      <c r="V1311" s="111" t="s">
        <v>304</v>
      </c>
    </row>
    <row r="1312" spans="1:22" x14ac:dyDescent="0.3">
      <c r="A1312" s="17">
        <v>2978</v>
      </c>
      <c r="B1312">
        <v>224</v>
      </c>
      <c r="C1312" t="s">
        <v>357</v>
      </c>
      <c r="D1312">
        <v>2</v>
      </c>
      <c r="E1312" t="s">
        <v>29</v>
      </c>
      <c r="G1312" t="s">
        <v>8</v>
      </c>
      <c r="I1312" t="s">
        <v>1128</v>
      </c>
      <c r="J1312">
        <v>1</v>
      </c>
      <c r="K1312" t="s">
        <v>300</v>
      </c>
      <c r="L1312" t="s">
        <v>258</v>
      </c>
      <c r="M1312" t="s">
        <v>358</v>
      </c>
      <c r="N1312" t="s">
        <v>258</v>
      </c>
      <c r="O1312" t="s">
        <v>3006</v>
      </c>
      <c r="P1312" t="s">
        <v>303</v>
      </c>
      <c r="Q1312" t="s">
        <v>303</v>
      </c>
      <c r="R1312">
        <v>7</v>
      </c>
      <c r="S1312">
        <v>79</v>
      </c>
      <c r="T1312">
        <v>10</v>
      </c>
      <c r="V1312" s="111" t="s">
        <v>304</v>
      </c>
    </row>
    <row r="1313" spans="1:22" x14ac:dyDescent="0.3">
      <c r="A1313" s="17">
        <v>2936</v>
      </c>
      <c r="B1313">
        <v>229</v>
      </c>
      <c r="C1313" t="s">
        <v>102</v>
      </c>
      <c r="D1313">
        <v>21</v>
      </c>
      <c r="E1313" t="s">
        <v>33</v>
      </c>
      <c r="G1313" t="s">
        <v>11</v>
      </c>
      <c r="I1313" t="s">
        <v>1128</v>
      </c>
      <c r="J1313">
        <v>1</v>
      </c>
      <c r="K1313" t="s">
        <v>300</v>
      </c>
      <c r="L1313" t="s">
        <v>258</v>
      </c>
      <c r="M1313" t="s">
        <v>1129</v>
      </c>
      <c r="N1313" t="s">
        <v>258</v>
      </c>
      <c r="O1313" t="s">
        <v>3007</v>
      </c>
      <c r="P1313" t="s">
        <v>303</v>
      </c>
      <c r="Q1313" t="s">
        <v>303</v>
      </c>
      <c r="R1313">
        <v>6</v>
      </c>
      <c r="S1313">
        <v>134</v>
      </c>
      <c r="T1313">
        <v>25</v>
      </c>
      <c r="V1313" s="111" t="s">
        <v>304</v>
      </c>
    </row>
    <row r="1314" spans="1:22" x14ac:dyDescent="0.3">
      <c r="A1314" s="17">
        <v>2859</v>
      </c>
      <c r="B1314">
        <v>266</v>
      </c>
      <c r="C1314" t="s">
        <v>594</v>
      </c>
      <c r="D1314">
        <v>5</v>
      </c>
      <c r="E1314" t="s">
        <v>35</v>
      </c>
      <c r="G1314" t="s">
        <v>8</v>
      </c>
      <c r="I1314" t="s">
        <v>1128</v>
      </c>
      <c r="J1314">
        <v>1</v>
      </c>
      <c r="K1314" t="s">
        <v>300</v>
      </c>
      <c r="L1314" t="s">
        <v>258</v>
      </c>
      <c r="M1314" t="s">
        <v>1188</v>
      </c>
      <c r="N1314" t="s">
        <v>258</v>
      </c>
      <c r="O1314" t="s">
        <v>3008</v>
      </c>
      <c r="P1314" t="s">
        <v>303</v>
      </c>
      <c r="Q1314" t="s">
        <v>303</v>
      </c>
      <c r="R1314">
        <v>7</v>
      </c>
      <c r="S1314">
        <v>503</v>
      </c>
      <c r="T1314">
        <v>13</v>
      </c>
      <c r="V1314" s="111" t="s">
        <v>304</v>
      </c>
    </row>
    <row r="1315" spans="1:22" x14ac:dyDescent="0.3">
      <c r="A1315" s="17">
        <v>2661</v>
      </c>
      <c r="B1315">
        <v>167</v>
      </c>
      <c r="C1315" t="s">
        <v>1189</v>
      </c>
      <c r="D1315">
        <v>35</v>
      </c>
      <c r="E1315" t="s">
        <v>148</v>
      </c>
      <c r="G1315" t="s">
        <v>258</v>
      </c>
      <c r="I1315" t="s">
        <v>1128</v>
      </c>
      <c r="J1315">
        <v>1</v>
      </c>
      <c r="K1315" t="s">
        <v>300</v>
      </c>
      <c r="L1315" t="s">
        <v>258</v>
      </c>
      <c r="M1315" t="s">
        <v>1190</v>
      </c>
      <c r="N1315" t="s">
        <v>258</v>
      </c>
      <c r="O1315" t="s">
        <v>3009</v>
      </c>
      <c r="P1315" t="s">
        <v>303</v>
      </c>
      <c r="Q1315" t="s">
        <v>303</v>
      </c>
      <c r="S1315">
        <v>496</v>
      </c>
      <c r="V1315" s="111" t="s">
        <v>304</v>
      </c>
    </row>
    <row r="1316" spans="1:22" x14ac:dyDescent="0.3">
      <c r="A1316" s="17">
        <v>2505</v>
      </c>
      <c r="B1316">
        <v>266</v>
      </c>
      <c r="C1316" t="s">
        <v>594</v>
      </c>
      <c r="D1316">
        <v>29</v>
      </c>
      <c r="E1316" t="s">
        <v>46</v>
      </c>
      <c r="G1316" t="s">
        <v>11</v>
      </c>
      <c r="I1316" t="s">
        <v>1128</v>
      </c>
      <c r="J1316">
        <v>1</v>
      </c>
      <c r="K1316" t="s">
        <v>300</v>
      </c>
      <c r="L1316" t="s">
        <v>258</v>
      </c>
      <c r="M1316" t="s">
        <v>1191</v>
      </c>
      <c r="N1316" t="s">
        <v>258</v>
      </c>
      <c r="O1316" t="s">
        <v>3010</v>
      </c>
      <c r="P1316" t="s">
        <v>303</v>
      </c>
      <c r="Q1316" t="s">
        <v>303</v>
      </c>
      <c r="R1316">
        <v>6</v>
      </c>
      <c r="S1316">
        <v>503</v>
      </c>
      <c r="T1316">
        <v>24</v>
      </c>
      <c r="V1316" s="111" t="s">
        <v>304</v>
      </c>
    </row>
    <row r="1317" spans="1:22" x14ac:dyDescent="0.3">
      <c r="A1317" s="17">
        <v>2440</v>
      </c>
      <c r="B1317">
        <v>248</v>
      </c>
      <c r="C1317" t="s">
        <v>104</v>
      </c>
      <c r="D1317">
        <v>14</v>
      </c>
      <c r="E1317" t="s">
        <v>43</v>
      </c>
      <c r="G1317" t="s">
        <v>11</v>
      </c>
      <c r="I1317" t="s">
        <v>1128</v>
      </c>
      <c r="J1317">
        <v>1</v>
      </c>
      <c r="K1317" t="s">
        <v>300</v>
      </c>
      <c r="L1317" t="s">
        <v>258</v>
      </c>
      <c r="M1317" t="s">
        <v>377</v>
      </c>
      <c r="N1317" t="s">
        <v>258</v>
      </c>
      <c r="O1317" t="s">
        <v>3011</v>
      </c>
      <c r="P1317" t="s">
        <v>303</v>
      </c>
      <c r="Q1317" t="s">
        <v>303</v>
      </c>
      <c r="R1317">
        <v>6</v>
      </c>
      <c r="S1317">
        <v>184</v>
      </c>
      <c r="T1317">
        <v>64</v>
      </c>
      <c r="V1317" s="111" t="s">
        <v>304</v>
      </c>
    </row>
    <row r="1318" spans="1:22" x14ac:dyDescent="0.3">
      <c r="A1318" s="17">
        <v>2681</v>
      </c>
      <c r="B1318">
        <v>223</v>
      </c>
      <c r="C1318" t="s">
        <v>107</v>
      </c>
      <c r="D1318">
        <v>33</v>
      </c>
      <c r="E1318" t="s">
        <v>48</v>
      </c>
      <c r="G1318" t="s">
        <v>11</v>
      </c>
      <c r="I1318" t="s">
        <v>1128</v>
      </c>
      <c r="J1318">
        <v>1</v>
      </c>
      <c r="K1318" t="s">
        <v>300</v>
      </c>
      <c r="L1318" t="s">
        <v>258</v>
      </c>
      <c r="M1318" t="s">
        <v>497</v>
      </c>
      <c r="N1318" t="s">
        <v>258</v>
      </c>
      <c r="O1318" t="s">
        <v>3012</v>
      </c>
      <c r="P1318" t="s">
        <v>303</v>
      </c>
      <c r="Q1318" t="s">
        <v>303</v>
      </c>
      <c r="R1318">
        <v>6</v>
      </c>
      <c r="S1318">
        <v>78</v>
      </c>
      <c r="T1318">
        <v>135</v>
      </c>
      <c r="V1318" s="111" t="s">
        <v>304</v>
      </c>
    </row>
    <row r="1319" spans="1:22" x14ac:dyDescent="0.3">
      <c r="A1319" s="17">
        <v>2810</v>
      </c>
      <c r="B1319">
        <v>223</v>
      </c>
      <c r="C1319" t="s">
        <v>107</v>
      </c>
      <c r="D1319">
        <v>33</v>
      </c>
      <c r="E1319" t="s">
        <v>48</v>
      </c>
      <c r="G1319" t="s">
        <v>11</v>
      </c>
      <c r="I1319" t="s">
        <v>1128</v>
      </c>
      <c r="J1319">
        <v>1</v>
      </c>
      <c r="K1319" t="s">
        <v>300</v>
      </c>
      <c r="L1319" t="s">
        <v>258</v>
      </c>
      <c r="M1319" t="s">
        <v>497</v>
      </c>
      <c r="N1319" t="s">
        <v>258</v>
      </c>
      <c r="O1319" t="s">
        <v>3013</v>
      </c>
      <c r="P1319" t="s">
        <v>303</v>
      </c>
      <c r="Q1319" t="s">
        <v>303</v>
      </c>
      <c r="R1319">
        <v>6</v>
      </c>
      <c r="S1319">
        <v>78</v>
      </c>
      <c r="T1319">
        <v>135</v>
      </c>
      <c r="V1319" s="111" t="s">
        <v>304</v>
      </c>
    </row>
    <row r="1320" spans="1:22" x14ac:dyDescent="0.3">
      <c r="A1320" s="17">
        <v>2977</v>
      </c>
      <c r="B1320">
        <v>172</v>
      </c>
      <c r="C1320" t="s">
        <v>793</v>
      </c>
      <c r="D1320">
        <v>15</v>
      </c>
      <c r="E1320" t="s">
        <v>49</v>
      </c>
      <c r="G1320" t="s">
        <v>11</v>
      </c>
      <c r="I1320" t="s">
        <v>1128</v>
      </c>
      <c r="J1320">
        <v>1</v>
      </c>
      <c r="K1320" t="s">
        <v>300</v>
      </c>
      <c r="L1320" t="s">
        <v>258</v>
      </c>
      <c r="M1320" t="s">
        <v>794</v>
      </c>
      <c r="N1320" t="s">
        <v>258</v>
      </c>
      <c r="O1320" t="s">
        <v>3014</v>
      </c>
      <c r="P1320" t="s">
        <v>303</v>
      </c>
      <c r="Q1320" t="s">
        <v>303</v>
      </c>
      <c r="R1320">
        <v>6</v>
      </c>
      <c r="S1320">
        <v>134</v>
      </c>
      <c r="T1320">
        <v>19</v>
      </c>
      <c r="V1320" s="111" t="s">
        <v>304</v>
      </c>
    </row>
    <row r="1321" spans="1:22" x14ac:dyDescent="0.3">
      <c r="A1321" s="17">
        <v>2832</v>
      </c>
      <c r="B1321">
        <v>229</v>
      </c>
      <c r="C1321" t="s">
        <v>102</v>
      </c>
      <c r="D1321">
        <v>16</v>
      </c>
      <c r="E1321" t="s">
        <v>50</v>
      </c>
      <c r="G1321" t="s">
        <v>13</v>
      </c>
      <c r="I1321" t="s">
        <v>1128</v>
      </c>
      <c r="J1321">
        <v>1</v>
      </c>
      <c r="K1321" t="s">
        <v>300</v>
      </c>
      <c r="L1321" t="s">
        <v>258</v>
      </c>
      <c r="M1321" t="s">
        <v>326</v>
      </c>
      <c r="N1321" t="s">
        <v>258</v>
      </c>
      <c r="O1321" t="s">
        <v>3015</v>
      </c>
      <c r="P1321" t="s">
        <v>303</v>
      </c>
      <c r="Q1321" t="s">
        <v>303</v>
      </c>
      <c r="R1321">
        <v>5</v>
      </c>
      <c r="S1321">
        <v>134</v>
      </c>
      <c r="T1321">
        <v>20</v>
      </c>
      <c r="V1321" s="111" t="s">
        <v>304</v>
      </c>
    </row>
    <row r="1322" spans="1:22" x14ac:dyDescent="0.3">
      <c r="A1322" s="17">
        <v>2298</v>
      </c>
      <c r="B1322">
        <v>225</v>
      </c>
      <c r="C1322" t="s">
        <v>144</v>
      </c>
      <c r="D1322">
        <v>16</v>
      </c>
      <c r="E1322" t="s">
        <v>50</v>
      </c>
      <c r="G1322" t="s">
        <v>8</v>
      </c>
      <c r="I1322" t="s">
        <v>1128</v>
      </c>
      <c r="J1322">
        <v>1</v>
      </c>
      <c r="K1322" t="s">
        <v>300</v>
      </c>
      <c r="L1322" t="s">
        <v>258</v>
      </c>
      <c r="M1322" t="s">
        <v>1018</v>
      </c>
      <c r="N1322" t="s">
        <v>258</v>
      </c>
      <c r="O1322" t="s">
        <v>3016</v>
      </c>
      <c r="P1322" t="s">
        <v>303</v>
      </c>
      <c r="Q1322" t="s">
        <v>303</v>
      </c>
      <c r="R1322">
        <v>7</v>
      </c>
      <c r="S1322">
        <v>39</v>
      </c>
      <c r="T1322">
        <v>20</v>
      </c>
      <c r="V1322" s="111" t="s">
        <v>304</v>
      </c>
    </row>
    <row r="1323" spans="1:22" x14ac:dyDescent="0.3">
      <c r="A1323" s="17">
        <v>2741</v>
      </c>
      <c r="B1323">
        <v>225</v>
      </c>
      <c r="C1323" t="s">
        <v>144</v>
      </c>
      <c r="D1323">
        <v>16</v>
      </c>
      <c r="E1323" t="s">
        <v>50</v>
      </c>
      <c r="G1323" t="s">
        <v>258</v>
      </c>
      <c r="I1323" t="s">
        <v>1128</v>
      </c>
      <c r="J1323">
        <v>1</v>
      </c>
      <c r="K1323" t="s">
        <v>300</v>
      </c>
      <c r="L1323" t="s">
        <v>258</v>
      </c>
      <c r="M1323" t="s">
        <v>1018</v>
      </c>
      <c r="N1323" t="s">
        <v>258</v>
      </c>
      <c r="O1323" t="s">
        <v>3017</v>
      </c>
      <c r="P1323" t="s">
        <v>303</v>
      </c>
      <c r="Q1323" t="s">
        <v>303</v>
      </c>
      <c r="S1323">
        <v>39</v>
      </c>
      <c r="T1323">
        <v>20</v>
      </c>
      <c r="V1323" s="111" t="s">
        <v>304</v>
      </c>
    </row>
    <row r="1324" spans="1:22" x14ac:dyDescent="0.3">
      <c r="A1324" s="17">
        <v>2718</v>
      </c>
      <c r="B1324">
        <v>173</v>
      </c>
      <c r="C1324" t="s">
        <v>115</v>
      </c>
      <c r="D1324">
        <v>16</v>
      </c>
      <c r="E1324" t="s">
        <v>50</v>
      </c>
      <c r="G1324" t="s">
        <v>8</v>
      </c>
      <c r="I1324" t="s">
        <v>1128</v>
      </c>
      <c r="J1324">
        <v>1</v>
      </c>
      <c r="K1324" t="s">
        <v>300</v>
      </c>
      <c r="L1324" t="s">
        <v>258</v>
      </c>
      <c r="M1324" t="s">
        <v>322</v>
      </c>
      <c r="N1324" t="s">
        <v>258</v>
      </c>
      <c r="O1324" t="s">
        <v>3018</v>
      </c>
      <c r="P1324" t="s">
        <v>303</v>
      </c>
      <c r="Q1324" t="s">
        <v>303</v>
      </c>
      <c r="R1324">
        <v>7</v>
      </c>
      <c r="S1324">
        <v>7</v>
      </c>
      <c r="T1324">
        <v>20</v>
      </c>
      <c r="V1324" s="111" t="s">
        <v>304</v>
      </c>
    </row>
    <row r="1325" spans="1:22" x14ac:dyDescent="0.3">
      <c r="A1325" s="17">
        <v>2710</v>
      </c>
      <c r="B1325">
        <v>216</v>
      </c>
      <c r="C1325" t="s">
        <v>126</v>
      </c>
      <c r="D1325">
        <v>2</v>
      </c>
      <c r="E1325" t="s">
        <v>29</v>
      </c>
      <c r="G1325" t="s">
        <v>8</v>
      </c>
      <c r="I1325" t="s">
        <v>1128</v>
      </c>
      <c r="J1325">
        <v>1</v>
      </c>
      <c r="K1325" t="s">
        <v>300</v>
      </c>
      <c r="L1325" t="s">
        <v>258</v>
      </c>
      <c r="M1325" t="s">
        <v>340</v>
      </c>
      <c r="N1325" t="s">
        <v>258</v>
      </c>
      <c r="O1325" t="s">
        <v>3019</v>
      </c>
      <c r="P1325" t="s">
        <v>303</v>
      </c>
      <c r="Q1325" t="s">
        <v>303</v>
      </c>
      <c r="R1325">
        <v>7</v>
      </c>
      <c r="S1325">
        <v>75</v>
      </c>
      <c r="T1325">
        <v>10</v>
      </c>
      <c r="V1325" s="111" t="s">
        <v>304</v>
      </c>
    </row>
    <row r="1326" spans="1:22" x14ac:dyDescent="0.3">
      <c r="A1326" s="17">
        <v>2388</v>
      </c>
      <c r="B1326">
        <v>217</v>
      </c>
      <c r="C1326" t="s">
        <v>132</v>
      </c>
      <c r="D1326">
        <v>2</v>
      </c>
      <c r="E1326" t="s">
        <v>29</v>
      </c>
      <c r="G1326" t="s">
        <v>260</v>
      </c>
      <c r="I1326" t="s">
        <v>1128</v>
      </c>
      <c r="J1326">
        <v>1</v>
      </c>
      <c r="K1326" t="s">
        <v>300</v>
      </c>
      <c r="L1326" t="s">
        <v>258</v>
      </c>
      <c r="M1326" t="s">
        <v>360</v>
      </c>
      <c r="N1326" t="s">
        <v>258</v>
      </c>
      <c r="O1326" t="s">
        <v>3020</v>
      </c>
      <c r="P1326" t="s">
        <v>303</v>
      </c>
      <c r="Q1326" t="s">
        <v>303</v>
      </c>
      <c r="S1326">
        <v>76</v>
      </c>
      <c r="T1326">
        <v>10</v>
      </c>
      <c r="V1326" s="111" t="s">
        <v>304</v>
      </c>
    </row>
    <row r="1327" spans="1:22" x14ac:dyDescent="0.3">
      <c r="A1327" s="17">
        <v>2510</v>
      </c>
      <c r="B1327">
        <v>217</v>
      </c>
      <c r="C1327" t="s">
        <v>132</v>
      </c>
      <c r="D1327">
        <v>2</v>
      </c>
      <c r="E1327" t="s">
        <v>29</v>
      </c>
      <c r="G1327" t="s">
        <v>8</v>
      </c>
      <c r="I1327" t="s">
        <v>1128</v>
      </c>
      <c r="J1327">
        <v>1</v>
      </c>
      <c r="K1327" t="s">
        <v>300</v>
      </c>
      <c r="L1327" t="s">
        <v>258</v>
      </c>
      <c r="M1327" t="s">
        <v>360</v>
      </c>
      <c r="N1327" t="s">
        <v>258</v>
      </c>
      <c r="O1327" t="s">
        <v>3021</v>
      </c>
      <c r="P1327" t="s">
        <v>303</v>
      </c>
      <c r="Q1327" t="s">
        <v>303</v>
      </c>
      <c r="R1327">
        <v>7</v>
      </c>
      <c r="S1327">
        <v>76</v>
      </c>
      <c r="T1327">
        <v>10</v>
      </c>
      <c r="V1327" s="111" t="s">
        <v>304</v>
      </c>
    </row>
    <row r="1328" spans="1:22" x14ac:dyDescent="0.3">
      <c r="A1328" s="17">
        <v>2377</v>
      </c>
      <c r="B1328">
        <v>224</v>
      </c>
      <c r="C1328" t="s">
        <v>357</v>
      </c>
      <c r="D1328">
        <v>2</v>
      </c>
      <c r="E1328" t="s">
        <v>29</v>
      </c>
      <c r="G1328" t="s">
        <v>13</v>
      </c>
      <c r="I1328" t="s">
        <v>1128</v>
      </c>
      <c r="J1328">
        <v>1</v>
      </c>
      <c r="K1328" t="s">
        <v>300</v>
      </c>
      <c r="L1328" t="s">
        <v>258</v>
      </c>
      <c r="M1328" t="s">
        <v>358</v>
      </c>
      <c r="N1328" t="s">
        <v>258</v>
      </c>
      <c r="O1328" t="s">
        <v>3022</v>
      </c>
      <c r="P1328" t="s">
        <v>303</v>
      </c>
      <c r="Q1328" t="s">
        <v>303</v>
      </c>
      <c r="R1328">
        <v>5</v>
      </c>
      <c r="S1328">
        <v>79</v>
      </c>
      <c r="T1328">
        <v>10</v>
      </c>
      <c r="V1328" s="111" t="s">
        <v>304</v>
      </c>
    </row>
    <row r="1329" spans="1:22" x14ac:dyDescent="0.3">
      <c r="A1329" s="17">
        <v>2436</v>
      </c>
      <c r="B1329">
        <v>224</v>
      </c>
      <c r="C1329" t="s">
        <v>357</v>
      </c>
      <c r="D1329">
        <v>2</v>
      </c>
      <c r="E1329" t="s">
        <v>29</v>
      </c>
      <c r="G1329" t="s">
        <v>271</v>
      </c>
      <c r="I1329" t="s">
        <v>1128</v>
      </c>
      <c r="J1329">
        <v>1</v>
      </c>
      <c r="K1329" t="s">
        <v>300</v>
      </c>
      <c r="L1329" t="s">
        <v>258</v>
      </c>
      <c r="M1329" t="s">
        <v>358</v>
      </c>
      <c r="N1329" t="s">
        <v>258</v>
      </c>
      <c r="O1329" t="s">
        <v>3023</v>
      </c>
      <c r="P1329" t="s">
        <v>303</v>
      </c>
      <c r="Q1329" t="s">
        <v>303</v>
      </c>
      <c r="S1329">
        <v>79</v>
      </c>
      <c r="T1329">
        <v>10</v>
      </c>
      <c r="V1329" s="111" t="s">
        <v>304</v>
      </c>
    </row>
    <row r="1330" spans="1:22" x14ac:dyDescent="0.3">
      <c r="A1330" s="17">
        <v>2447</v>
      </c>
      <c r="B1330">
        <v>224</v>
      </c>
      <c r="C1330" t="s">
        <v>357</v>
      </c>
      <c r="D1330">
        <v>2</v>
      </c>
      <c r="E1330" t="s">
        <v>29</v>
      </c>
      <c r="G1330" t="s">
        <v>13</v>
      </c>
      <c r="I1330" t="s">
        <v>1128</v>
      </c>
      <c r="J1330">
        <v>1</v>
      </c>
      <c r="K1330" t="s">
        <v>300</v>
      </c>
      <c r="L1330" t="s">
        <v>258</v>
      </c>
      <c r="M1330" t="s">
        <v>358</v>
      </c>
      <c r="N1330" t="s">
        <v>258</v>
      </c>
      <c r="O1330" t="s">
        <v>3024</v>
      </c>
      <c r="P1330" t="s">
        <v>303</v>
      </c>
      <c r="Q1330" t="s">
        <v>303</v>
      </c>
      <c r="R1330">
        <v>5</v>
      </c>
      <c r="S1330">
        <v>79</v>
      </c>
      <c r="T1330">
        <v>10</v>
      </c>
      <c r="V1330" s="111" t="s">
        <v>304</v>
      </c>
    </row>
    <row r="1331" spans="1:22" x14ac:dyDescent="0.3">
      <c r="A1331" s="17">
        <v>2899</v>
      </c>
      <c r="B1331">
        <v>248</v>
      </c>
      <c r="C1331" t="s">
        <v>104</v>
      </c>
      <c r="D1331">
        <v>3</v>
      </c>
      <c r="E1331" t="s">
        <v>34</v>
      </c>
      <c r="G1331" t="s">
        <v>8</v>
      </c>
      <c r="I1331" t="s">
        <v>1128</v>
      </c>
      <c r="J1331">
        <v>1</v>
      </c>
      <c r="K1331" t="s">
        <v>300</v>
      </c>
      <c r="L1331" t="s">
        <v>258</v>
      </c>
      <c r="M1331" t="s">
        <v>324</v>
      </c>
      <c r="N1331" t="s">
        <v>258</v>
      </c>
      <c r="O1331" t="s">
        <v>3025</v>
      </c>
      <c r="P1331" t="s">
        <v>303</v>
      </c>
      <c r="Q1331" t="s">
        <v>303</v>
      </c>
      <c r="R1331">
        <v>7</v>
      </c>
      <c r="S1331">
        <v>184</v>
      </c>
      <c r="T1331">
        <v>11</v>
      </c>
      <c r="V1331" s="111" t="s">
        <v>304</v>
      </c>
    </row>
    <row r="1332" spans="1:22" x14ac:dyDescent="0.3">
      <c r="A1332" s="17">
        <v>2897</v>
      </c>
      <c r="B1332">
        <v>213</v>
      </c>
      <c r="C1332" t="s">
        <v>142</v>
      </c>
      <c r="D1332">
        <v>16</v>
      </c>
      <c r="E1332" t="s">
        <v>50</v>
      </c>
      <c r="G1332" t="s">
        <v>258</v>
      </c>
      <c r="I1332" t="s">
        <v>1128</v>
      </c>
      <c r="J1332">
        <v>1</v>
      </c>
      <c r="K1332" t="s">
        <v>300</v>
      </c>
      <c r="L1332" t="s">
        <v>258</v>
      </c>
      <c r="M1332" t="s">
        <v>301</v>
      </c>
      <c r="N1332" t="s">
        <v>258</v>
      </c>
      <c r="O1332" t="s">
        <v>3026</v>
      </c>
      <c r="P1332" t="s">
        <v>303</v>
      </c>
      <c r="Q1332" t="s">
        <v>303</v>
      </c>
      <c r="S1332">
        <v>37</v>
      </c>
      <c r="T1332">
        <v>20</v>
      </c>
      <c r="V1332" s="111" t="s">
        <v>304</v>
      </c>
    </row>
    <row r="1333" spans="1:22" x14ac:dyDescent="0.3">
      <c r="A1333" s="17">
        <v>2928</v>
      </c>
      <c r="B1333">
        <v>225</v>
      </c>
      <c r="C1333" t="s">
        <v>144</v>
      </c>
      <c r="D1333">
        <v>16</v>
      </c>
      <c r="E1333" t="s">
        <v>50</v>
      </c>
      <c r="G1333" t="s">
        <v>8</v>
      </c>
      <c r="I1333" t="s">
        <v>1128</v>
      </c>
      <c r="J1333">
        <v>1</v>
      </c>
      <c r="K1333" t="s">
        <v>300</v>
      </c>
      <c r="L1333" t="s">
        <v>258</v>
      </c>
      <c r="M1333" t="s">
        <v>1018</v>
      </c>
      <c r="N1333" t="s">
        <v>258</v>
      </c>
      <c r="O1333" t="s">
        <v>3027</v>
      </c>
      <c r="P1333" t="s">
        <v>303</v>
      </c>
      <c r="Q1333" t="s">
        <v>303</v>
      </c>
      <c r="R1333">
        <v>7</v>
      </c>
      <c r="S1333">
        <v>39</v>
      </c>
      <c r="T1333">
        <v>20</v>
      </c>
      <c r="V1333" s="111" t="s">
        <v>304</v>
      </c>
    </row>
    <row r="1334" spans="1:22" x14ac:dyDescent="0.3">
      <c r="A1334" s="17">
        <v>2914</v>
      </c>
      <c r="B1334">
        <v>225</v>
      </c>
      <c r="C1334" t="s">
        <v>144</v>
      </c>
      <c r="D1334">
        <v>16</v>
      </c>
      <c r="E1334" t="s">
        <v>50</v>
      </c>
      <c r="G1334" t="s">
        <v>8</v>
      </c>
      <c r="I1334" t="s">
        <v>1128</v>
      </c>
      <c r="J1334">
        <v>1</v>
      </c>
      <c r="K1334" t="s">
        <v>300</v>
      </c>
      <c r="L1334" t="s">
        <v>258</v>
      </c>
      <c r="M1334" t="s">
        <v>1018</v>
      </c>
      <c r="N1334" t="s">
        <v>258</v>
      </c>
      <c r="O1334" t="s">
        <v>3028</v>
      </c>
      <c r="P1334" t="s">
        <v>303</v>
      </c>
      <c r="Q1334" t="s">
        <v>303</v>
      </c>
      <c r="R1334">
        <v>7</v>
      </c>
      <c r="S1334">
        <v>39</v>
      </c>
      <c r="T1334">
        <v>20</v>
      </c>
      <c r="V1334" s="111" t="s">
        <v>304</v>
      </c>
    </row>
    <row r="1335" spans="1:22" x14ac:dyDescent="0.3">
      <c r="A1335" s="17">
        <v>3107</v>
      </c>
      <c r="B1335">
        <v>255</v>
      </c>
      <c r="C1335" t="s">
        <v>609</v>
      </c>
      <c r="D1335">
        <v>15</v>
      </c>
      <c r="E1335" t="s">
        <v>49</v>
      </c>
      <c r="G1335" t="s">
        <v>258</v>
      </c>
      <c r="I1335" t="s">
        <v>1128</v>
      </c>
      <c r="J1335">
        <v>1</v>
      </c>
      <c r="K1335" t="s">
        <v>300</v>
      </c>
      <c r="L1335" t="s">
        <v>258</v>
      </c>
      <c r="M1335" t="s">
        <v>610</v>
      </c>
      <c r="N1335" t="s">
        <v>258</v>
      </c>
      <c r="O1335" t="s">
        <v>3029</v>
      </c>
      <c r="P1335" t="s">
        <v>303</v>
      </c>
      <c r="Q1335" t="s">
        <v>303</v>
      </c>
      <c r="S1335">
        <v>62</v>
      </c>
      <c r="T1335">
        <v>19</v>
      </c>
      <c r="V1335" s="111" t="s">
        <v>304</v>
      </c>
    </row>
    <row r="1336" spans="1:22" x14ac:dyDescent="0.3">
      <c r="A1336" s="17">
        <v>3113</v>
      </c>
      <c r="B1336">
        <v>211</v>
      </c>
      <c r="C1336" t="s">
        <v>125</v>
      </c>
      <c r="D1336">
        <v>5</v>
      </c>
      <c r="E1336" t="s">
        <v>35</v>
      </c>
      <c r="G1336" t="s">
        <v>11</v>
      </c>
      <c r="I1336" t="s">
        <v>1128</v>
      </c>
      <c r="J1336">
        <v>1</v>
      </c>
      <c r="K1336" t="s">
        <v>300</v>
      </c>
      <c r="L1336" t="s">
        <v>258</v>
      </c>
      <c r="M1336" t="s">
        <v>693</v>
      </c>
      <c r="N1336" t="s">
        <v>258</v>
      </c>
      <c r="O1336" t="s">
        <v>3030</v>
      </c>
      <c r="P1336" t="s">
        <v>303</v>
      </c>
      <c r="Q1336" t="s">
        <v>303</v>
      </c>
      <c r="R1336">
        <v>6</v>
      </c>
      <c r="S1336">
        <v>178</v>
      </c>
      <c r="T1336">
        <v>13</v>
      </c>
      <c r="V1336" s="111" t="s">
        <v>304</v>
      </c>
    </row>
    <row r="1337" spans="1:22" x14ac:dyDescent="0.3">
      <c r="A1337" s="17">
        <v>3117</v>
      </c>
      <c r="B1337">
        <v>254</v>
      </c>
      <c r="C1337" t="s">
        <v>829</v>
      </c>
      <c r="D1337">
        <v>15</v>
      </c>
      <c r="E1337" t="s">
        <v>49</v>
      </c>
      <c r="G1337" t="s">
        <v>11</v>
      </c>
      <c r="I1337" t="s">
        <v>1128</v>
      </c>
      <c r="J1337">
        <v>1</v>
      </c>
      <c r="K1337" t="s">
        <v>300</v>
      </c>
      <c r="L1337" t="s">
        <v>258</v>
      </c>
      <c r="M1337" t="s">
        <v>830</v>
      </c>
      <c r="N1337" t="s">
        <v>258</v>
      </c>
      <c r="O1337" t="s">
        <v>3031</v>
      </c>
      <c r="P1337" t="s">
        <v>303</v>
      </c>
      <c r="Q1337" t="s">
        <v>303</v>
      </c>
      <c r="R1337">
        <v>6</v>
      </c>
      <c r="S1337">
        <v>67</v>
      </c>
      <c r="T1337">
        <v>19</v>
      </c>
      <c r="V1337" s="111" t="s">
        <v>304</v>
      </c>
    </row>
    <row r="1338" spans="1:22" x14ac:dyDescent="0.3">
      <c r="A1338" s="17">
        <v>2279</v>
      </c>
      <c r="B1338">
        <v>223</v>
      </c>
      <c r="C1338" t="s">
        <v>107</v>
      </c>
      <c r="D1338">
        <v>2</v>
      </c>
      <c r="E1338" t="s">
        <v>29</v>
      </c>
      <c r="G1338" t="s">
        <v>240</v>
      </c>
      <c r="I1338" t="s">
        <v>1128</v>
      </c>
      <c r="J1338">
        <v>1</v>
      </c>
      <c r="K1338" t="s">
        <v>300</v>
      </c>
      <c r="L1338" t="s">
        <v>258</v>
      </c>
      <c r="M1338" t="s">
        <v>320</v>
      </c>
      <c r="N1338" t="s">
        <v>258</v>
      </c>
      <c r="O1338" t="s">
        <v>3032</v>
      </c>
      <c r="P1338" t="s">
        <v>303</v>
      </c>
      <c r="Q1338" t="s">
        <v>303</v>
      </c>
      <c r="S1338">
        <v>78</v>
      </c>
      <c r="T1338">
        <v>10</v>
      </c>
      <c r="V1338" s="111" t="s">
        <v>304</v>
      </c>
    </row>
    <row r="1339" spans="1:22" x14ac:dyDescent="0.3">
      <c r="A1339" s="17">
        <v>2082</v>
      </c>
      <c r="B1339">
        <v>217</v>
      </c>
      <c r="C1339" t="s">
        <v>132</v>
      </c>
      <c r="D1339">
        <v>2</v>
      </c>
      <c r="E1339" t="s">
        <v>29</v>
      </c>
      <c r="G1339" t="s">
        <v>258</v>
      </c>
      <c r="I1339" t="s">
        <v>1128</v>
      </c>
      <c r="J1339">
        <v>1</v>
      </c>
      <c r="K1339" t="s">
        <v>300</v>
      </c>
      <c r="L1339" t="s">
        <v>258</v>
      </c>
      <c r="M1339" t="s">
        <v>360</v>
      </c>
      <c r="N1339" t="s">
        <v>258</v>
      </c>
      <c r="O1339" t="s">
        <v>3033</v>
      </c>
      <c r="P1339" t="s">
        <v>303</v>
      </c>
      <c r="Q1339" t="s">
        <v>303</v>
      </c>
      <c r="S1339">
        <v>76</v>
      </c>
      <c r="T1339">
        <v>10</v>
      </c>
      <c r="V1339" s="111" t="s">
        <v>304</v>
      </c>
    </row>
    <row r="1340" spans="1:22" x14ac:dyDescent="0.3">
      <c r="A1340" s="17">
        <v>2589</v>
      </c>
      <c r="B1340">
        <v>231</v>
      </c>
      <c r="C1340" t="s">
        <v>305</v>
      </c>
      <c r="D1340">
        <v>31</v>
      </c>
      <c r="E1340" t="s">
        <v>27</v>
      </c>
      <c r="G1340" t="s">
        <v>258</v>
      </c>
      <c r="I1340" t="s">
        <v>1128</v>
      </c>
      <c r="J1340">
        <v>1</v>
      </c>
      <c r="K1340" t="s">
        <v>300</v>
      </c>
      <c r="L1340" t="s">
        <v>258</v>
      </c>
      <c r="M1340" t="s">
        <v>306</v>
      </c>
      <c r="N1340" t="s">
        <v>258</v>
      </c>
      <c r="O1340" t="s">
        <v>3034</v>
      </c>
      <c r="P1340" t="s">
        <v>303</v>
      </c>
      <c r="Q1340" t="s">
        <v>303</v>
      </c>
      <c r="S1340">
        <v>49</v>
      </c>
      <c r="T1340">
        <v>8</v>
      </c>
      <c r="V1340" s="111" t="s">
        <v>304</v>
      </c>
    </row>
    <row r="1341" spans="1:22" x14ac:dyDescent="0.3">
      <c r="A1341" s="17">
        <v>2343</v>
      </c>
      <c r="B1341">
        <v>255</v>
      </c>
      <c r="C1341" t="s">
        <v>609</v>
      </c>
      <c r="D1341">
        <v>15</v>
      </c>
      <c r="E1341" t="s">
        <v>49</v>
      </c>
      <c r="G1341" t="s">
        <v>258</v>
      </c>
      <c r="I1341" t="s">
        <v>1128</v>
      </c>
      <c r="J1341">
        <v>1</v>
      </c>
      <c r="K1341" t="s">
        <v>300</v>
      </c>
      <c r="L1341" t="s">
        <v>258</v>
      </c>
      <c r="M1341" t="s">
        <v>610</v>
      </c>
      <c r="N1341" t="s">
        <v>258</v>
      </c>
      <c r="O1341" t="s">
        <v>3035</v>
      </c>
      <c r="P1341" t="s">
        <v>303</v>
      </c>
      <c r="Q1341" t="s">
        <v>303</v>
      </c>
      <c r="S1341">
        <v>62</v>
      </c>
      <c r="T1341">
        <v>19</v>
      </c>
      <c r="V1341" s="111" t="s">
        <v>304</v>
      </c>
    </row>
    <row r="1342" spans="1:22" x14ac:dyDescent="0.3">
      <c r="A1342" s="17">
        <v>1911</v>
      </c>
      <c r="B1342">
        <v>266</v>
      </c>
      <c r="C1342" t="s">
        <v>594</v>
      </c>
      <c r="E1342" t="s">
        <v>1082</v>
      </c>
      <c r="G1342" t="s">
        <v>258</v>
      </c>
      <c r="I1342" t="s">
        <v>1107</v>
      </c>
      <c r="J1342">
        <v>1</v>
      </c>
      <c r="K1342" t="s">
        <v>300</v>
      </c>
      <c r="L1342" t="s">
        <v>258</v>
      </c>
      <c r="M1342" t="s">
        <v>1083</v>
      </c>
      <c r="N1342" t="s">
        <v>258</v>
      </c>
      <c r="O1342" t="s">
        <v>1192</v>
      </c>
      <c r="P1342" t="s">
        <v>303</v>
      </c>
      <c r="Q1342" t="s">
        <v>303</v>
      </c>
      <c r="S1342">
        <v>503</v>
      </c>
      <c r="V1342" s="111" t="s">
        <v>304</v>
      </c>
    </row>
    <row r="1343" spans="1:22" x14ac:dyDescent="0.3">
      <c r="A1343" s="17">
        <v>2699</v>
      </c>
      <c r="B1343">
        <v>233</v>
      </c>
      <c r="C1343" t="s">
        <v>274</v>
      </c>
      <c r="D1343">
        <v>29</v>
      </c>
      <c r="E1343" t="s">
        <v>46</v>
      </c>
      <c r="G1343" t="s">
        <v>13</v>
      </c>
      <c r="I1343" t="s">
        <v>1127</v>
      </c>
      <c r="J1343">
        <v>1</v>
      </c>
      <c r="K1343" t="s">
        <v>300</v>
      </c>
      <c r="L1343" t="s">
        <v>258</v>
      </c>
      <c r="M1343" t="s">
        <v>615</v>
      </c>
      <c r="N1343" t="s">
        <v>258</v>
      </c>
      <c r="O1343" t="s">
        <v>1193</v>
      </c>
      <c r="P1343" t="s">
        <v>303</v>
      </c>
      <c r="Q1343" t="s">
        <v>303</v>
      </c>
      <c r="R1343">
        <v>5</v>
      </c>
      <c r="S1343">
        <v>45</v>
      </c>
      <c r="T1343">
        <v>24</v>
      </c>
      <c r="V1343" s="111" t="s">
        <v>304</v>
      </c>
    </row>
    <row r="1344" spans="1:22" x14ac:dyDescent="0.3">
      <c r="A1344" s="17">
        <v>2707</v>
      </c>
      <c r="B1344">
        <v>233</v>
      </c>
      <c r="C1344" t="s">
        <v>274</v>
      </c>
      <c r="D1344">
        <v>29</v>
      </c>
      <c r="E1344" t="s">
        <v>46</v>
      </c>
      <c r="G1344" t="s">
        <v>13</v>
      </c>
      <c r="I1344" t="s">
        <v>1127</v>
      </c>
      <c r="J1344">
        <v>1</v>
      </c>
      <c r="K1344" t="s">
        <v>300</v>
      </c>
      <c r="L1344" t="s">
        <v>258</v>
      </c>
      <c r="M1344" t="s">
        <v>615</v>
      </c>
      <c r="N1344" t="s">
        <v>258</v>
      </c>
      <c r="O1344" t="s">
        <v>1194</v>
      </c>
      <c r="P1344" t="s">
        <v>303</v>
      </c>
      <c r="Q1344" t="s">
        <v>303</v>
      </c>
      <c r="R1344">
        <v>5</v>
      </c>
      <c r="S1344">
        <v>45</v>
      </c>
      <c r="T1344">
        <v>24</v>
      </c>
      <c r="V1344" s="111" t="s">
        <v>304</v>
      </c>
    </row>
    <row r="1345" spans="1:22" x14ac:dyDescent="0.3">
      <c r="A1345" s="17">
        <v>2729</v>
      </c>
      <c r="B1345">
        <v>233</v>
      </c>
      <c r="C1345" t="s">
        <v>274</v>
      </c>
      <c r="D1345">
        <v>29</v>
      </c>
      <c r="E1345" t="s">
        <v>46</v>
      </c>
      <c r="G1345" t="s">
        <v>11</v>
      </c>
      <c r="I1345" t="s">
        <v>1127</v>
      </c>
      <c r="J1345">
        <v>1</v>
      </c>
      <c r="K1345" t="s">
        <v>300</v>
      </c>
      <c r="L1345" t="s">
        <v>258</v>
      </c>
      <c r="M1345" t="s">
        <v>615</v>
      </c>
      <c r="N1345" t="s">
        <v>258</v>
      </c>
      <c r="O1345" t="s">
        <v>1195</v>
      </c>
      <c r="P1345" t="s">
        <v>303</v>
      </c>
      <c r="Q1345" t="s">
        <v>303</v>
      </c>
      <c r="R1345">
        <v>6</v>
      </c>
      <c r="S1345">
        <v>45</v>
      </c>
      <c r="T1345">
        <v>24</v>
      </c>
      <c r="V1345" s="111" t="s">
        <v>304</v>
      </c>
    </row>
    <row r="1346" spans="1:22" x14ac:dyDescent="0.3">
      <c r="A1346" s="17">
        <v>2766</v>
      </c>
      <c r="B1346">
        <v>233</v>
      </c>
      <c r="C1346" t="s">
        <v>274</v>
      </c>
      <c r="D1346">
        <v>29</v>
      </c>
      <c r="E1346" t="s">
        <v>46</v>
      </c>
      <c r="G1346" t="s">
        <v>11</v>
      </c>
      <c r="I1346" t="s">
        <v>1127</v>
      </c>
      <c r="J1346">
        <v>1</v>
      </c>
      <c r="K1346" t="s">
        <v>300</v>
      </c>
      <c r="L1346" t="s">
        <v>258</v>
      </c>
      <c r="M1346" t="s">
        <v>615</v>
      </c>
      <c r="N1346" t="s">
        <v>258</v>
      </c>
      <c r="O1346" t="s">
        <v>1196</v>
      </c>
      <c r="P1346" t="s">
        <v>303</v>
      </c>
      <c r="Q1346" t="s">
        <v>303</v>
      </c>
      <c r="R1346">
        <v>6</v>
      </c>
      <c r="S1346">
        <v>45</v>
      </c>
      <c r="T1346">
        <v>24</v>
      </c>
      <c r="V1346" s="111" t="s">
        <v>304</v>
      </c>
    </row>
    <row r="1347" spans="1:22" x14ac:dyDescent="0.3">
      <c r="A1347" s="17">
        <v>2798</v>
      </c>
      <c r="B1347">
        <v>231</v>
      </c>
      <c r="C1347" t="s">
        <v>305</v>
      </c>
      <c r="D1347">
        <v>31</v>
      </c>
      <c r="E1347" t="s">
        <v>27</v>
      </c>
      <c r="G1347" t="s">
        <v>271</v>
      </c>
      <c r="I1347" t="s">
        <v>1127</v>
      </c>
      <c r="J1347">
        <v>1</v>
      </c>
      <c r="K1347" t="s">
        <v>300</v>
      </c>
      <c r="L1347" t="s">
        <v>258</v>
      </c>
      <c r="M1347" t="s">
        <v>306</v>
      </c>
      <c r="N1347" t="s">
        <v>258</v>
      </c>
      <c r="O1347" t="s">
        <v>1197</v>
      </c>
      <c r="P1347" t="s">
        <v>303</v>
      </c>
      <c r="Q1347" t="s">
        <v>303</v>
      </c>
      <c r="S1347">
        <v>49</v>
      </c>
      <c r="T1347">
        <v>8</v>
      </c>
      <c r="V1347" s="111" t="s">
        <v>304</v>
      </c>
    </row>
    <row r="1348" spans="1:22" x14ac:dyDescent="0.3">
      <c r="A1348" s="17">
        <v>3044</v>
      </c>
      <c r="B1348">
        <v>255</v>
      </c>
      <c r="C1348" t="s">
        <v>609</v>
      </c>
      <c r="D1348">
        <v>15</v>
      </c>
      <c r="E1348" t="s">
        <v>49</v>
      </c>
      <c r="G1348" t="s">
        <v>260</v>
      </c>
      <c r="I1348" t="s">
        <v>1198</v>
      </c>
      <c r="J1348">
        <v>1</v>
      </c>
      <c r="K1348" t="s">
        <v>300</v>
      </c>
      <c r="L1348" t="s">
        <v>258</v>
      </c>
      <c r="M1348" t="s">
        <v>610</v>
      </c>
      <c r="N1348" t="s">
        <v>258</v>
      </c>
      <c r="O1348" t="s">
        <v>1199</v>
      </c>
      <c r="P1348" t="s">
        <v>303</v>
      </c>
      <c r="Q1348" t="s">
        <v>303</v>
      </c>
      <c r="S1348">
        <v>62</v>
      </c>
      <c r="T1348">
        <v>19</v>
      </c>
      <c r="V1348" s="111" t="s">
        <v>304</v>
      </c>
    </row>
    <row r="1349" spans="1:22" x14ac:dyDescent="0.3">
      <c r="A1349" s="17">
        <v>3355</v>
      </c>
      <c r="B1349">
        <v>223</v>
      </c>
      <c r="C1349" t="s">
        <v>107</v>
      </c>
      <c r="D1349">
        <v>2</v>
      </c>
      <c r="E1349" t="s">
        <v>29</v>
      </c>
      <c r="G1349" t="s">
        <v>258</v>
      </c>
      <c r="I1349" t="s">
        <v>1127</v>
      </c>
      <c r="J1349">
        <v>1</v>
      </c>
      <c r="K1349" t="s">
        <v>300</v>
      </c>
      <c r="L1349" t="s">
        <v>258</v>
      </c>
      <c r="M1349" t="s">
        <v>320</v>
      </c>
      <c r="N1349" t="s">
        <v>258</v>
      </c>
      <c r="O1349" t="s">
        <v>3036</v>
      </c>
      <c r="P1349" t="s">
        <v>303</v>
      </c>
      <c r="Q1349" t="s">
        <v>303</v>
      </c>
      <c r="S1349">
        <v>78</v>
      </c>
      <c r="T1349">
        <v>10</v>
      </c>
      <c r="V1349" s="111" t="s">
        <v>304</v>
      </c>
    </row>
    <row r="1350" spans="1:22" x14ac:dyDescent="0.3">
      <c r="A1350" s="17">
        <v>3342</v>
      </c>
      <c r="B1350">
        <v>170</v>
      </c>
      <c r="C1350" t="s">
        <v>153</v>
      </c>
      <c r="D1350">
        <v>42</v>
      </c>
      <c r="E1350" t="s">
        <v>26</v>
      </c>
      <c r="G1350" t="s">
        <v>10</v>
      </c>
      <c r="I1350" t="s">
        <v>1127</v>
      </c>
      <c r="J1350">
        <v>1</v>
      </c>
      <c r="K1350" t="s">
        <v>300</v>
      </c>
      <c r="L1350" t="s">
        <v>258</v>
      </c>
      <c r="M1350" t="s">
        <v>308</v>
      </c>
      <c r="N1350" t="s">
        <v>258</v>
      </c>
      <c r="O1350" t="s">
        <v>3037</v>
      </c>
      <c r="P1350" t="s">
        <v>303</v>
      </c>
      <c r="Q1350" t="s">
        <v>303</v>
      </c>
      <c r="R1350">
        <v>3</v>
      </c>
      <c r="S1350">
        <v>3</v>
      </c>
      <c r="T1350">
        <v>6</v>
      </c>
      <c r="V1350" s="111" t="s">
        <v>304</v>
      </c>
    </row>
    <row r="1351" spans="1:22" x14ac:dyDescent="0.3">
      <c r="A1351" s="17">
        <v>3328</v>
      </c>
      <c r="B1351">
        <v>259</v>
      </c>
      <c r="C1351" t="s">
        <v>124</v>
      </c>
      <c r="D1351">
        <v>45</v>
      </c>
      <c r="E1351" t="s">
        <v>28</v>
      </c>
      <c r="G1351" t="s">
        <v>10</v>
      </c>
      <c r="I1351" t="s">
        <v>1127</v>
      </c>
      <c r="J1351">
        <v>1</v>
      </c>
      <c r="K1351" t="s">
        <v>300</v>
      </c>
      <c r="L1351" t="s">
        <v>258</v>
      </c>
      <c r="M1351" t="s">
        <v>430</v>
      </c>
      <c r="N1351" t="s">
        <v>258</v>
      </c>
      <c r="O1351" t="s">
        <v>3038</v>
      </c>
      <c r="P1351" t="s">
        <v>303</v>
      </c>
      <c r="Q1351" t="s">
        <v>303</v>
      </c>
      <c r="R1351">
        <v>3</v>
      </c>
      <c r="S1351">
        <v>70</v>
      </c>
      <c r="T1351">
        <v>9</v>
      </c>
      <c r="V1351" s="111" t="s">
        <v>304</v>
      </c>
    </row>
    <row r="1352" spans="1:22" x14ac:dyDescent="0.3">
      <c r="A1352" s="17">
        <v>3335</v>
      </c>
      <c r="B1352">
        <v>216</v>
      </c>
      <c r="C1352" t="s">
        <v>126</v>
      </c>
      <c r="D1352">
        <v>2</v>
      </c>
      <c r="E1352" t="s">
        <v>29</v>
      </c>
      <c r="G1352" t="s">
        <v>10</v>
      </c>
      <c r="I1352" t="s">
        <v>1127</v>
      </c>
      <c r="J1352">
        <v>1</v>
      </c>
      <c r="K1352" t="s">
        <v>300</v>
      </c>
      <c r="L1352" t="s">
        <v>258</v>
      </c>
      <c r="M1352" t="s">
        <v>340</v>
      </c>
      <c r="N1352" t="s">
        <v>258</v>
      </c>
      <c r="O1352" t="s">
        <v>3039</v>
      </c>
      <c r="P1352" t="s">
        <v>303</v>
      </c>
      <c r="Q1352" t="s">
        <v>303</v>
      </c>
      <c r="R1352">
        <v>3</v>
      </c>
      <c r="S1352">
        <v>75</v>
      </c>
      <c r="T1352">
        <v>10</v>
      </c>
      <c r="V1352" s="111" t="s">
        <v>304</v>
      </c>
    </row>
    <row r="1353" spans="1:22" x14ac:dyDescent="0.3">
      <c r="A1353" s="17">
        <v>3347</v>
      </c>
      <c r="B1353">
        <v>217</v>
      </c>
      <c r="C1353" t="s">
        <v>132</v>
      </c>
      <c r="D1353">
        <v>2</v>
      </c>
      <c r="E1353" t="s">
        <v>29</v>
      </c>
      <c r="G1353" t="s">
        <v>10</v>
      </c>
      <c r="I1353" t="s">
        <v>1127</v>
      </c>
      <c r="J1353">
        <v>1</v>
      </c>
      <c r="K1353" t="s">
        <v>300</v>
      </c>
      <c r="L1353" t="s">
        <v>258</v>
      </c>
      <c r="M1353" t="s">
        <v>360</v>
      </c>
      <c r="N1353" t="s">
        <v>258</v>
      </c>
      <c r="O1353" t="s">
        <v>3040</v>
      </c>
      <c r="P1353" t="s">
        <v>303</v>
      </c>
      <c r="Q1353" t="s">
        <v>303</v>
      </c>
      <c r="R1353">
        <v>3</v>
      </c>
      <c r="S1353">
        <v>76</v>
      </c>
      <c r="T1353">
        <v>10</v>
      </c>
      <c r="V1353" s="111" t="s">
        <v>304</v>
      </c>
    </row>
    <row r="1354" spans="1:22" x14ac:dyDescent="0.3">
      <c r="A1354" s="17">
        <v>3351</v>
      </c>
      <c r="B1354">
        <v>259</v>
      </c>
      <c r="C1354" t="s">
        <v>124</v>
      </c>
      <c r="D1354">
        <v>34</v>
      </c>
      <c r="E1354" t="s">
        <v>30</v>
      </c>
      <c r="G1354" t="s">
        <v>11</v>
      </c>
      <c r="I1354" t="s">
        <v>1127</v>
      </c>
      <c r="J1354">
        <v>1</v>
      </c>
      <c r="K1354" t="s">
        <v>300</v>
      </c>
      <c r="L1354" t="s">
        <v>258</v>
      </c>
      <c r="M1354" t="s">
        <v>962</v>
      </c>
      <c r="N1354" t="s">
        <v>258</v>
      </c>
      <c r="O1354" t="s">
        <v>3041</v>
      </c>
      <c r="P1354" t="s">
        <v>303</v>
      </c>
      <c r="Q1354" t="s">
        <v>303</v>
      </c>
      <c r="R1354">
        <v>6</v>
      </c>
      <c r="S1354">
        <v>70</v>
      </c>
      <c r="T1354">
        <v>35</v>
      </c>
      <c r="V1354" s="111" t="s">
        <v>304</v>
      </c>
    </row>
    <row r="1355" spans="1:22" x14ac:dyDescent="0.3">
      <c r="A1355" s="17">
        <v>3321</v>
      </c>
      <c r="B1355">
        <v>255</v>
      </c>
      <c r="C1355" t="s">
        <v>609</v>
      </c>
      <c r="D1355">
        <v>15</v>
      </c>
      <c r="E1355" t="s">
        <v>49</v>
      </c>
      <c r="G1355" t="s">
        <v>11</v>
      </c>
      <c r="I1355" t="s">
        <v>1127</v>
      </c>
      <c r="J1355">
        <v>1</v>
      </c>
      <c r="K1355" t="s">
        <v>300</v>
      </c>
      <c r="L1355" t="s">
        <v>258</v>
      </c>
      <c r="M1355" t="s">
        <v>610</v>
      </c>
      <c r="N1355" t="s">
        <v>258</v>
      </c>
      <c r="O1355" t="s">
        <v>3042</v>
      </c>
      <c r="P1355" t="s">
        <v>303</v>
      </c>
      <c r="Q1355" t="s">
        <v>303</v>
      </c>
      <c r="R1355">
        <v>6</v>
      </c>
      <c r="S1355">
        <v>62</v>
      </c>
      <c r="T1355">
        <v>19</v>
      </c>
      <c r="V1355" s="111" t="s">
        <v>304</v>
      </c>
    </row>
    <row r="1356" spans="1:22" x14ac:dyDescent="0.3">
      <c r="A1356" s="17">
        <v>3362</v>
      </c>
      <c r="B1356">
        <v>253</v>
      </c>
      <c r="C1356" t="s">
        <v>603</v>
      </c>
      <c r="D1356">
        <v>15</v>
      </c>
      <c r="E1356" t="s">
        <v>49</v>
      </c>
      <c r="G1356" t="s">
        <v>11</v>
      </c>
      <c r="I1356" t="s">
        <v>1127</v>
      </c>
      <c r="J1356">
        <v>1</v>
      </c>
      <c r="K1356" t="s">
        <v>300</v>
      </c>
      <c r="L1356" t="s">
        <v>258</v>
      </c>
      <c r="M1356" t="s">
        <v>604</v>
      </c>
      <c r="N1356" t="s">
        <v>258</v>
      </c>
      <c r="O1356" t="s">
        <v>3043</v>
      </c>
      <c r="P1356" t="s">
        <v>303</v>
      </c>
      <c r="Q1356" t="s">
        <v>303</v>
      </c>
      <c r="R1356">
        <v>6</v>
      </c>
      <c r="S1356">
        <v>66</v>
      </c>
      <c r="T1356">
        <v>19</v>
      </c>
      <c r="V1356" s="111" t="s">
        <v>304</v>
      </c>
    </row>
    <row r="1357" spans="1:22" x14ac:dyDescent="0.3">
      <c r="A1357" s="17">
        <v>3373</v>
      </c>
      <c r="B1357">
        <v>229</v>
      </c>
      <c r="C1357" t="s">
        <v>102</v>
      </c>
      <c r="D1357">
        <v>16</v>
      </c>
      <c r="E1357" t="s">
        <v>50</v>
      </c>
      <c r="G1357" t="s">
        <v>271</v>
      </c>
      <c r="I1357" t="s">
        <v>1127</v>
      </c>
      <c r="J1357">
        <v>1</v>
      </c>
      <c r="K1357" t="s">
        <v>300</v>
      </c>
      <c r="L1357" t="s">
        <v>258</v>
      </c>
      <c r="M1357" t="s">
        <v>326</v>
      </c>
      <c r="N1357" t="s">
        <v>258</v>
      </c>
      <c r="O1357" t="s">
        <v>3044</v>
      </c>
      <c r="P1357" t="s">
        <v>303</v>
      </c>
      <c r="Q1357" t="s">
        <v>303</v>
      </c>
      <c r="S1357">
        <v>40</v>
      </c>
      <c r="T1357">
        <v>20</v>
      </c>
      <c r="V1357" s="111" t="s">
        <v>304</v>
      </c>
    </row>
    <row r="1358" spans="1:22" x14ac:dyDescent="0.3">
      <c r="A1358" s="17">
        <v>3374</v>
      </c>
      <c r="B1358">
        <v>229</v>
      </c>
      <c r="C1358" t="s">
        <v>102</v>
      </c>
      <c r="D1358">
        <v>16</v>
      </c>
      <c r="E1358" t="s">
        <v>50</v>
      </c>
      <c r="G1358" t="s">
        <v>271</v>
      </c>
      <c r="I1358" t="s">
        <v>1127</v>
      </c>
      <c r="J1358">
        <v>1</v>
      </c>
      <c r="K1358" t="s">
        <v>300</v>
      </c>
      <c r="L1358" t="s">
        <v>258</v>
      </c>
      <c r="M1358" t="s">
        <v>326</v>
      </c>
      <c r="N1358" t="s">
        <v>258</v>
      </c>
      <c r="O1358" t="s">
        <v>3045</v>
      </c>
      <c r="P1358" t="s">
        <v>303</v>
      </c>
      <c r="Q1358" t="s">
        <v>303</v>
      </c>
      <c r="S1358">
        <v>40</v>
      </c>
      <c r="T1358">
        <v>20</v>
      </c>
      <c r="V1358" s="111" t="s">
        <v>304</v>
      </c>
    </row>
    <row r="1359" spans="1:22" x14ac:dyDescent="0.3">
      <c r="A1359" s="17">
        <v>3260</v>
      </c>
      <c r="B1359">
        <v>302</v>
      </c>
      <c r="C1359" t="s">
        <v>1200</v>
      </c>
      <c r="D1359">
        <v>21</v>
      </c>
      <c r="E1359" t="s">
        <v>33</v>
      </c>
      <c r="G1359" t="s">
        <v>13</v>
      </c>
      <c r="I1359" t="s">
        <v>1127</v>
      </c>
      <c r="J1359">
        <v>1</v>
      </c>
      <c r="K1359" t="s">
        <v>300</v>
      </c>
      <c r="L1359" t="s">
        <v>258</v>
      </c>
      <c r="M1359" t="s">
        <v>1201</v>
      </c>
      <c r="N1359" t="s">
        <v>258</v>
      </c>
      <c r="O1359" t="s">
        <v>3046</v>
      </c>
      <c r="P1359" t="s">
        <v>303</v>
      </c>
      <c r="Q1359" t="s">
        <v>303</v>
      </c>
      <c r="R1359">
        <v>5</v>
      </c>
      <c r="S1359">
        <v>89</v>
      </c>
      <c r="T1359">
        <v>25</v>
      </c>
      <c r="V1359" s="111" t="s">
        <v>304</v>
      </c>
    </row>
    <row r="1360" spans="1:22" x14ac:dyDescent="0.3">
      <c r="A1360" s="17">
        <v>3268</v>
      </c>
      <c r="B1360">
        <v>161</v>
      </c>
      <c r="C1360" t="s">
        <v>134</v>
      </c>
      <c r="D1360">
        <v>42</v>
      </c>
      <c r="E1360" t="s">
        <v>26</v>
      </c>
      <c r="G1360" t="s">
        <v>10</v>
      </c>
      <c r="I1360" t="s">
        <v>1127</v>
      </c>
      <c r="J1360">
        <v>1</v>
      </c>
      <c r="K1360" t="s">
        <v>300</v>
      </c>
      <c r="L1360" t="s">
        <v>258</v>
      </c>
      <c r="M1360" t="s">
        <v>573</v>
      </c>
      <c r="N1360" t="s">
        <v>258</v>
      </c>
      <c r="O1360" t="s">
        <v>3047</v>
      </c>
      <c r="P1360" t="s">
        <v>303</v>
      </c>
      <c r="Q1360" t="s">
        <v>303</v>
      </c>
      <c r="R1360">
        <v>3</v>
      </c>
      <c r="S1360">
        <v>92</v>
      </c>
      <c r="T1360">
        <v>6</v>
      </c>
      <c r="V1360" s="111" t="s">
        <v>304</v>
      </c>
    </row>
    <row r="1361" spans="1:22" x14ac:dyDescent="0.3">
      <c r="A1361" s="17">
        <v>3309</v>
      </c>
      <c r="B1361">
        <v>165</v>
      </c>
      <c r="C1361" t="s">
        <v>926</v>
      </c>
      <c r="D1361">
        <v>45</v>
      </c>
      <c r="E1361" t="s">
        <v>28</v>
      </c>
      <c r="G1361" t="s">
        <v>1002</v>
      </c>
      <c r="I1361" t="s">
        <v>1127</v>
      </c>
      <c r="J1361">
        <v>1</v>
      </c>
      <c r="K1361" t="s">
        <v>300</v>
      </c>
      <c r="L1361" t="s">
        <v>258</v>
      </c>
      <c r="M1361" t="s">
        <v>927</v>
      </c>
      <c r="N1361" t="s">
        <v>258</v>
      </c>
      <c r="O1361" t="s">
        <v>3048</v>
      </c>
      <c r="P1361" t="s">
        <v>303</v>
      </c>
      <c r="Q1361" t="s">
        <v>303</v>
      </c>
      <c r="R1361">
        <v>2</v>
      </c>
      <c r="S1361">
        <v>86</v>
      </c>
      <c r="T1361">
        <v>9</v>
      </c>
      <c r="V1361" s="111" t="s">
        <v>304</v>
      </c>
    </row>
    <row r="1362" spans="1:22" x14ac:dyDescent="0.3">
      <c r="A1362" s="17">
        <v>3316</v>
      </c>
      <c r="B1362">
        <v>240</v>
      </c>
      <c r="C1362" t="s">
        <v>184</v>
      </c>
      <c r="D1362">
        <v>3</v>
      </c>
      <c r="E1362" t="s">
        <v>34</v>
      </c>
      <c r="G1362" t="s">
        <v>10</v>
      </c>
      <c r="I1362" t="s">
        <v>1127</v>
      </c>
      <c r="J1362">
        <v>1</v>
      </c>
      <c r="K1362" t="s">
        <v>300</v>
      </c>
      <c r="L1362" t="s">
        <v>258</v>
      </c>
      <c r="M1362" t="s">
        <v>925</v>
      </c>
      <c r="N1362" t="s">
        <v>258</v>
      </c>
      <c r="O1362" t="s">
        <v>3049</v>
      </c>
      <c r="P1362" t="s">
        <v>303</v>
      </c>
      <c r="Q1362" t="s">
        <v>303</v>
      </c>
      <c r="R1362">
        <v>3</v>
      </c>
      <c r="S1362">
        <v>97</v>
      </c>
      <c r="T1362">
        <v>11</v>
      </c>
      <c r="V1362" s="111" t="s">
        <v>304</v>
      </c>
    </row>
    <row r="1363" spans="1:22" x14ac:dyDescent="0.3">
      <c r="A1363" s="17">
        <v>3317</v>
      </c>
      <c r="B1363">
        <v>232</v>
      </c>
      <c r="C1363" t="s">
        <v>263</v>
      </c>
      <c r="D1363">
        <v>25</v>
      </c>
      <c r="E1363" t="s">
        <v>25</v>
      </c>
      <c r="G1363" t="s">
        <v>13</v>
      </c>
      <c r="I1363" t="s">
        <v>1127</v>
      </c>
      <c r="J1363">
        <v>1</v>
      </c>
      <c r="K1363" t="s">
        <v>300</v>
      </c>
      <c r="L1363" t="s">
        <v>258</v>
      </c>
      <c r="M1363" t="s">
        <v>607</v>
      </c>
      <c r="N1363" t="s">
        <v>258</v>
      </c>
      <c r="O1363" t="s">
        <v>3050</v>
      </c>
      <c r="P1363" t="s">
        <v>303</v>
      </c>
      <c r="Q1363" t="s">
        <v>303</v>
      </c>
      <c r="R1363">
        <v>5</v>
      </c>
      <c r="S1363">
        <v>51</v>
      </c>
      <c r="T1363">
        <v>4</v>
      </c>
      <c r="V1363" s="111" t="s">
        <v>304</v>
      </c>
    </row>
    <row r="1364" spans="1:22" x14ac:dyDescent="0.3">
      <c r="A1364" s="17">
        <v>3318</v>
      </c>
      <c r="B1364">
        <v>259</v>
      </c>
      <c r="C1364" t="s">
        <v>124</v>
      </c>
      <c r="D1364">
        <v>34</v>
      </c>
      <c r="E1364" t="s">
        <v>30</v>
      </c>
      <c r="G1364" t="s">
        <v>11</v>
      </c>
      <c r="I1364" t="s">
        <v>1127</v>
      </c>
      <c r="J1364">
        <v>1</v>
      </c>
      <c r="K1364" t="s">
        <v>300</v>
      </c>
      <c r="L1364" t="s">
        <v>258</v>
      </c>
      <c r="M1364" t="s">
        <v>962</v>
      </c>
      <c r="N1364" t="s">
        <v>258</v>
      </c>
      <c r="O1364" t="s">
        <v>3051</v>
      </c>
      <c r="P1364" t="s">
        <v>303</v>
      </c>
      <c r="Q1364" t="s">
        <v>303</v>
      </c>
      <c r="R1364">
        <v>6</v>
      </c>
      <c r="S1364">
        <v>70</v>
      </c>
      <c r="T1364">
        <v>35</v>
      </c>
      <c r="V1364" s="111" t="s">
        <v>304</v>
      </c>
    </row>
    <row r="1365" spans="1:22" x14ac:dyDescent="0.3">
      <c r="A1365" s="17">
        <v>2781</v>
      </c>
      <c r="B1365">
        <v>192</v>
      </c>
      <c r="C1365" t="s">
        <v>143</v>
      </c>
      <c r="D1365">
        <v>16</v>
      </c>
      <c r="E1365" t="s">
        <v>50</v>
      </c>
      <c r="G1365" t="s">
        <v>11</v>
      </c>
      <c r="I1365" t="s">
        <v>1109</v>
      </c>
      <c r="J1365">
        <v>1</v>
      </c>
      <c r="K1365" t="s">
        <v>300</v>
      </c>
      <c r="L1365" t="s">
        <v>258</v>
      </c>
      <c r="M1365" t="s">
        <v>612</v>
      </c>
      <c r="N1365" t="s">
        <v>258</v>
      </c>
      <c r="O1365" t="s">
        <v>1204</v>
      </c>
      <c r="P1365" t="s">
        <v>303</v>
      </c>
      <c r="Q1365" t="s">
        <v>303</v>
      </c>
      <c r="R1365">
        <v>6</v>
      </c>
      <c r="S1365">
        <v>57</v>
      </c>
      <c r="T1365">
        <v>20</v>
      </c>
      <c r="V1365" s="111" t="s">
        <v>304</v>
      </c>
    </row>
    <row r="1366" spans="1:22" x14ac:dyDescent="0.3">
      <c r="A1366" s="17">
        <v>2818</v>
      </c>
      <c r="B1366">
        <v>233</v>
      </c>
      <c r="C1366" t="s">
        <v>274</v>
      </c>
      <c r="D1366">
        <v>29</v>
      </c>
      <c r="E1366" t="s">
        <v>46</v>
      </c>
      <c r="G1366" t="s">
        <v>11</v>
      </c>
      <c r="I1366" t="s">
        <v>1109</v>
      </c>
      <c r="J1366">
        <v>1</v>
      </c>
      <c r="K1366" t="s">
        <v>300</v>
      </c>
      <c r="L1366" t="s">
        <v>258</v>
      </c>
      <c r="M1366" t="s">
        <v>615</v>
      </c>
      <c r="N1366" t="s">
        <v>258</v>
      </c>
      <c r="O1366" t="s">
        <v>1206</v>
      </c>
      <c r="P1366" t="s">
        <v>303</v>
      </c>
      <c r="Q1366" t="s">
        <v>303</v>
      </c>
      <c r="R1366">
        <v>6</v>
      </c>
      <c r="S1366">
        <v>45</v>
      </c>
      <c r="T1366">
        <v>24</v>
      </c>
      <c r="V1366" s="111" t="s">
        <v>304</v>
      </c>
    </row>
    <row r="1367" spans="1:22" x14ac:dyDescent="0.3">
      <c r="A1367" s="17">
        <v>3026</v>
      </c>
      <c r="B1367">
        <v>223</v>
      </c>
      <c r="C1367" t="s">
        <v>107</v>
      </c>
      <c r="D1367">
        <v>21</v>
      </c>
      <c r="E1367" t="s">
        <v>33</v>
      </c>
      <c r="G1367" t="s">
        <v>11</v>
      </c>
      <c r="I1367" t="s">
        <v>1109</v>
      </c>
      <c r="J1367">
        <v>1</v>
      </c>
      <c r="K1367" t="s">
        <v>300</v>
      </c>
      <c r="L1367" t="s">
        <v>258</v>
      </c>
      <c r="M1367" t="s">
        <v>1133</v>
      </c>
      <c r="N1367" t="s">
        <v>258</v>
      </c>
      <c r="O1367" t="s">
        <v>1208</v>
      </c>
      <c r="P1367" t="s">
        <v>303</v>
      </c>
      <c r="Q1367" t="s">
        <v>303</v>
      </c>
      <c r="R1367">
        <v>6</v>
      </c>
      <c r="S1367">
        <v>78</v>
      </c>
      <c r="T1367">
        <v>25</v>
      </c>
      <c r="V1367" s="111" t="s">
        <v>304</v>
      </c>
    </row>
    <row r="1368" spans="1:22" x14ac:dyDescent="0.3">
      <c r="A1368" s="17">
        <v>2969</v>
      </c>
      <c r="B1368">
        <v>166</v>
      </c>
      <c r="C1368" t="s">
        <v>780</v>
      </c>
      <c r="D1368">
        <v>42</v>
      </c>
      <c r="E1368" t="s">
        <v>26</v>
      </c>
      <c r="G1368" t="s">
        <v>13</v>
      </c>
      <c r="I1368" t="s">
        <v>1109</v>
      </c>
      <c r="J1368">
        <v>1</v>
      </c>
      <c r="K1368" t="s">
        <v>300</v>
      </c>
      <c r="L1368" t="s">
        <v>258</v>
      </c>
      <c r="M1368" t="s">
        <v>781</v>
      </c>
      <c r="N1368" t="s">
        <v>258</v>
      </c>
      <c r="O1368" t="s">
        <v>3052</v>
      </c>
      <c r="P1368" t="s">
        <v>303</v>
      </c>
      <c r="Q1368" t="s">
        <v>303</v>
      </c>
      <c r="R1368">
        <v>5</v>
      </c>
      <c r="S1368">
        <v>2</v>
      </c>
      <c r="T1368">
        <v>6</v>
      </c>
      <c r="V1368" s="111" t="s">
        <v>304</v>
      </c>
    </row>
    <row r="1369" spans="1:22" x14ac:dyDescent="0.3">
      <c r="A1369" s="17">
        <v>3059</v>
      </c>
      <c r="B1369">
        <v>263</v>
      </c>
      <c r="C1369" t="s">
        <v>1210</v>
      </c>
      <c r="D1369">
        <v>6</v>
      </c>
      <c r="E1369" t="s">
        <v>36</v>
      </c>
      <c r="G1369" t="s">
        <v>13</v>
      </c>
      <c r="I1369" t="s">
        <v>1109</v>
      </c>
      <c r="J1369">
        <v>1</v>
      </c>
      <c r="K1369" t="s">
        <v>300</v>
      </c>
      <c r="L1369" t="s">
        <v>258</v>
      </c>
      <c r="M1369" t="s">
        <v>1211</v>
      </c>
      <c r="N1369" t="s">
        <v>258</v>
      </c>
      <c r="O1369" t="s">
        <v>3053</v>
      </c>
      <c r="P1369" t="s">
        <v>303</v>
      </c>
      <c r="Q1369" t="s">
        <v>303</v>
      </c>
      <c r="R1369">
        <v>5</v>
      </c>
      <c r="S1369">
        <v>142</v>
      </c>
      <c r="T1369">
        <v>14</v>
      </c>
      <c r="V1369" s="111" t="s">
        <v>304</v>
      </c>
    </row>
    <row r="1370" spans="1:22" x14ac:dyDescent="0.3">
      <c r="A1370" s="17">
        <v>3063</v>
      </c>
      <c r="B1370">
        <v>266</v>
      </c>
      <c r="C1370" t="s">
        <v>594</v>
      </c>
      <c r="D1370">
        <v>19</v>
      </c>
      <c r="E1370" t="s">
        <v>854</v>
      </c>
      <c r="G1370" t="s">
        <v>11</v>
      </c>
      <c r="I1370" t="s">
        <v>1109</v>
      </c>
      <c r="J1370">
        <v>1</v>
      </c>
      <c r="K1370" t="s">
        <v>300</v>
      </c>
      <c r="L1370" t="s">
        <v>258</v>
      </c>
      <c r="M1370" t="s">
        <v>855</v>
      </c>
      <c r="N1370" t="s">
        <v>258</v>
      </c>
      <c r="O1370" t="s">
        <v>3054</v>
      </c>
      <c r="P1370" t="s">
        <v>303</v>
      </c>
      <c r="Q1370" t="s">
        <v>303</v>
      </c>
      <c r="R1370">
        <v>6</v>
      </c>
      <c r="S1370">
        <v>503</v>
      </c>
      <c r="T1370">
        <v>50</v>
      </c>
      <c r="V1370" s="111" t="s">
        <v>304</v>
      </c>
    </row>
    <row r="1371" spans="1:22" x14ac:dyDescent="0.3">
      <c r="A1371" s="17">
        <v>3042</v>
      </c>
      <c r="B1371">
        <v>225</v>
      </c>
      <c r="C1371" t="s">
        <v>144</v>
      </c>
      <c r="D1371">
        <v>16</v>
      </c>
      <c r="E1371" t="s">
        <v>50</v>
      </c>
      <c r="G1371" t="s">
        <v>13</v>
      </c>
      <c r="I1371" t="s">
        <v>1109</v>
      </c>
      <c r="J1371">
        <v>1</v>
      </c>
      <c r="K1371" t="s">
        <v>300</v>
      </c>
      <c r="L1371" t="s">
        <v>258</v>
      </c>
      <c r="M1371" t="s">
        <v>1018</v>
      </c>
      <c r="N1371" t="s">
        <v>258</v>
      </c>
      <c r="O1371" t="s">
        <v>3055</v>
      </c>
      <c r="P1371" t="s">
        <v>303</v>
      </c>
      <c r="Q1371" t="s">
        <v>303</v>
      </c>
      <c r="R1371">
        <v>5</v>
      </c>
      <c r="S1371">
        <v>39</v>
      </c>
      <c r="T1371">
        <v>20</v>
      </c>
      <c r="V1371" s="111" t="s">
        <v>304</v>
      </c>
    </row>
    <row r="1372" spans="1:22" x14ac:dyDescent="0.3">
      <c r="A1372" s="17">
        <v>3069</v>
      </c>
      <c r="B1372">
        <v>233</v>
      </c>
      <c r="C1372" t="s">
        <v>274</v>
      </c>
      <c r="D1372">
        <v>24</v>
      </c>
      <c r="E1372" t="s">
        <v>31</v>
      </c>
      <c r="G1372" t="s">
        <v>11</v>
      </c>
      <c r="I1372" t="s">
        <v>1109</v>
      </c>
      <c r="J1372">
        <v>1</v>
      </c>
      <c r="K1372" t="s">
        <v>300</v>
      </c>
      <c r="L1372" t="s">
        <v>258</v>
      </c>
      <c r="M1372" t="s">
        <v>1173</v>
      </c>
      <c r="N1372" t="s">
        <v>258</v>
      </c>
      <c r="O1372" t="s">
        <v>3056</v>
      </c>
      <c r="P1372" t="s">
        <v>303</v>
      </c>
      <c r="Q1372" t="s">
        <v>303</v>
      </c>
      <c r="R1372">
        <v>6</v>
      </c>
      <c r="S1372">
        <v>45</v>
      </c>
      <c r="T1372">
        <v>180</v>
      </c>
      <c r="V1372" s="111" t="s">
        <v>304</v>
      </c>
    </row>
    <row r="1373" spans="1:22" x14ac:dyDescent="0.3">
      <c r="A1373" s="17">
        <v>3072</v>
      </c>
      <c r="B1373">
        <v>215</v>
      </c>
      <c r="C1373" t="s">
        <v>1213</v>
      </c>
      <c r="D1373">
        <v>38</v>
      </c>
      <c r="E1373" t="s">
        <v>1214</v>
      </c>
      <c r="G1373" t="s">
        <v>13</v>
      </c>
      <c r="I1373" t="s">
        <v>1109</v>
      </c>
      <c r="J1373">
        <v>1</v>
      </c>
      <c r="K1373" t="s">
        <v>300</v>
      </c>
      <c r="L1373" t="s">
        <v>258</v>
      </c>
      <c r="M1373" t="s">
        <v>1215</v>
      </c>
      <c r="N1373" t="s">
        <v>258</v>
      </c>
      <c r="O1373" t="s">
        <v>3057</v>
      </c>
      <c r="P1373" t="s">
        <v>303</v>
      </c>
      <c r="Q1373" t="s">
        <v>303</v>
      </c>
      <c r="R1373">
        <v>5</v>
      </c>
      <c r="V1373" s="111" t="s">
        <v>304</v>
      </c>
    </row>
    <row r="1374" spans="1:22" x14ac:dyDescent="0.3">
      <c r="A1374" s="17">
        <v>3077</v>
      </c>
      <c r="B1374">
        <v>215</v>
      </c>
      <c r="C1374" t="s">
        <v>1213</v>
      </c>
      <c r="D1374">
        <v>28</v>
      </c>
      <c r="E1374" t="s">
        <v>1216</v>
      </c>
      <c r="G1374" t="s">
        <v>11</v>
      </c>
      <c r="I1374" t="s">
        <v>1109</v>
      </c>
      <c r="J1374">
        <v>1</v>
      </c>
      <c r="K1374" t="s">
        <v>300</v>
      </c>
      <c r="L1374" t="s">
        <v>258</v>
      </c>
      <c r="M1374" t="s">
        <v>1217</v>
      </c>
      <c r="N1374" t="s">
        <v>258</v>
      </c>
      <c r="O1374" t="s">
        <v>3058</v>
      </c>
      <c r="P1374" t="s">
        <v>303</v>
      </c>
      <c r="Q1374" t="s">
        <v>303</v>
      </c>
      <c r="R1374">
        <v>6</v>
      </c>
      <c r="T1374">
        <v>75</v>
      </c>
      <c r="V1374" s="111" t="s">
        <v>304</v>
      </c>
    </row>
    <row r="1375" spans="1:22" x14ac:dyDescent="0.3">
      <c r="A1375" s="17">
        <v>2635</v>
      </c>
      <c r="B1375">
        <v>250</v>
      </c>
      <c r="C1375" t="s">
        <v>181</v>
      </c>
      <c r="D1375">
        <v>15</v>
      </c>
      <c r="E1375" t="s">
        <v>49</v>
      </c>
      <c r="G1375" t="s">
        <v>11</v>
      </c>
      <c r="I1375" t="s">
        <v>1109</v>
      </c>
      <c r="J1375">
        <v>1</v>
      </c>
      <c r="K1375" t="s">
        <v>300</v>
      </c>
      <c r="L1375" t="s">
        <v>258</v>
      </c>
      <c r="M1375" t="s">
        <v>910</v>
      </c>
      <c r="N1375" t="s">
        <v>258</v>
      </c>
      <c r="O1375" t="s">
        <v>3059</v>
      </c>
      <c r="P1375" t="s">
        <v>303</v>
      </c>
      <c r="Q1375" t="s">
        <v>303</v>
      </c>
      <c r="R1375">
        <v>6</v>
      </c>
      <c r="S1375">
        <v>63</v>
      </c>
      <c r="T1375">
        <v>19</v>
      </c>
      <c r="V1375" s="111" t="s">
        <v>304</v>
      </c>
    </row>
    <row r="1376" spans="1:22" x14ac:dyDescent="0.3">
      <c r="A1376" s="17">
        <v>3089</v>
      </c>
      <c r="B1376">
        <v>266</v>
      </c>
      <c r="C1376" t="s">
        <v>594</v>
      </c>
      <c r="D1376">
        <v>6</v>
      </c>
      <c r="E1376" t="s">
        <v>36</v>
      </c>
      <c r="G1376" t="s">
        <v>11</v>
      </c>
      <c r="I1376" t="s">
        <v>1109</v>
      </c>
      <c r="J1376">
        <v>1</v>
      </c>
      <c r="K1376" t="s">
        <v>300</v>
      </c>
      <c r="L1376" t="s">
        <v>258</v>
      </c>
      <c r="M1376" t="s">
        <v>844</v>
      </c>
      <c r="N1376" t="s">
        <v>258</v>
      </c>
      <c r="O1376" t="s">
        <v>3060</v>
      </c>
      <c r="P1376" t="s">
        <v>303</v>
      </c>
      <c r="Q1376" t="s">
        <v>303</v>
      </c>
      <c r="R1376">
        <v>6</v>
      </c>
      <c r="S1376">
        <v>503</v>
      </c>
      <c r="T1376">
        <v>14</v>
      </c>
      <c r="V1376" s="111" t="s">
        <v>304</v>
      </c>
    </row>
    <row r="1377" spans="1:22" x14ac:dyDescent="0.3">
      <c r="A1377" s="17">
        <v>3052</v>
      </c>
      <c r="B1377">
        <v>233</v>
      </c>
      <c r="C1377" t="s">
        <v>274</v>
      </c>
      <c r="D1377">
        <v>24</v>
      </c>
      <c r="E1377" t="s">
        <v>31</v>
      </c>
      <c r="G1377" t="s">
        <v>11</v>
      </c>
      <c r="I1377" t="s">
        <v>1109</v>
      </c>
      <c r="J1377">
        <v>1</v>
      </c>
      <c r="K1377" t="s">
        <v>300</v>
      </c>
      <c r="L1377" t="s">
        <v>258</v>
      </c>
      <c r="M1377" t="s">
        <v>1173</v>
      </c>
      <c r="N1377" t="s">
        <v>258</v>
      </c>
      <c r="O1377" t="s">
        <v>3061</v>
      </c>
      <c r="P1377" t="s">
        <v>303</v>
      </c>
      <c r="Q1377" t="s">
        <v>303</v>
      </c>
      <c r="R1377">
        <v>6</v>
      </c>
      <c r="S1377">
        <v>45</v>
      </c>
      <c r="T1377">
        <v>180</v>
      </c>
      <c r="V1377" s="111" t="s">
        <v>304</v>
      </c>
    </row>
    <row r="1378" spans="1:22" x14ac:dyDescent="0.3">
      <c r="A1378" s="17">
        <v>3076</v>
      </c>
      <c r="B1378">
        <v>266</v>
      </c>
      <c r="C1378" t="s">
        <v>594</v>
      </c>
      <c r="D1378">
        <v>30</v>
      </c>
      <c r="E1378" t="s">
        <v>32</v>
      </c>
      <c r="G1378" t="s">
        <v>11</v>
      </c>
      <c r="I1378" t="s">
        <v>1109</v>
      </c>
      <c r="J1378">
        <v>1</v>
      </c>
      <c r="K1378" t="s">
        <v>300</v>
      </c>
      <c r="L1378" t="s">
        <v>258</v>
      </c>
      <c r="M1378" t="s">
        <v>1218</v>
      </c>
      <c r="N1378" t="s">
        <v>258</v>
      </c>
      <c r="O1378" t="s">
        <v>3062</v>
      </c>
      <c r="P1378" t="s">
        <v>303</v>
      </c>
      <c r="Q1378" t="s">
        <v>303</v>
      </c>
      <c r="R1378">
        <v>6</v>
      </c>
      <c r="S1378">
        <v>503</v>
      </c>
      <c r="T1378">
        <v>31</v>
      </c>
      <c r="V1378" s="111" t="s">
        <v>304</v>
      </c>
    </row>
    <row r="1379" spans="1:22" x14ac:dyDescent="0.3">
      <c r="A1379" s="17">
        <v>3095</v>
      </c>
      <c r="B1379">
        <v>234</v>
      </c>
      <c r="C1379" t="s">
        <v>808</v>
      </c>
      <c r="D1379">
        <v>32</v>
      </c>
      <c r="E1379" t="s">
        <v>809</v>
      </c>
      <c r="G1379" t="s">
        <v>11</v>
      </c>
      <c r="I1379" t="s">
        <v>1109</v>
      </c>
      <c r="J1379">
        <v>1</v>
      </c>
      <c r="K1379" t="s">
        <v>300</v>
      </c>
      <c r="L1379" t="s">
        <v>258</v>
      </c>
      <c r="M1379" t="s">
        <v>810</v>
      </c>
      <c r="N1379" t="s">
        <v>258</v>
      </c>
      <c r="O1379" t="s">
        <v>3063</v>
      </c>
      <c r="P1379" t="s">
        <v>303</v>
      </c>
      <c r="Q1379" t="s">
        <v>303</v>
      </c>
      <c r="R1379">
        <v>6</v>
      </c>
      <c r="S1379">
        <v>46</v>
      </c>
      <c r="T1379">
        <v>2</v>
      </c>
      <c r="V1379" s="111" t="s">
        <v>304</v>
      </c>
    </row>
    <row r="1380" spans="1:22" x14ac:dyDescent="0.3">
      <c r="A1380" s="17">
        <v>3115</v>
      </c>
      <c r="B1380">
        <v>179</v>
      </c>
      <c r="C1380" t="s">
        <v>328</v>
      </c>
      <c r="D1380">
        <v>11</v>
      </c>
      <c r="E1380" t="s">
        <v>42</v>
      </c>
      <c r="G1380" t="s">
        <v>11</v>
      </c>
      <c r="I1380" t="s">
        <v>1109</v>
      </c>
      <c r="J1380">
        <v>1</v>
      </c>
      <c r="K1380" t="s">
        <v>300</v>
      </c>
      <c r="L1380" t="s">
        <v>258</v>
      </c>
      <c r="M1380" t="s">
        <v>640</v>
      </c>
      <c r="N1380" t="s">
        <v>258</v>
      </c>
      <c r="O1380" t="s">
        <v>3064</v>
      </c>
      <c r="P1380" t="s">
        <v>303</v>
      </c>
      <c r="Q1380" t="s">
        <v>303</v>
      </c>
      <c r="R1380">
        <v>6</v>
      </c>
      <c r="S1380">
        <v>252</v>
      </c>
      <c r="T1380">
        <v>16</v>
      </c>
      <c r="V1380" s="111" t="s">
        <v>304</v>
      </c>
    </row>
    <row r="1381" spans="1:22" x14ac:dyDescent="0.3">
      <c r="A1381" s="17">
        <v>3010</v>
      </c>
      <c r="B1381">
        <v>192</v>
      </c>
      <c r="C1381" t="s">
        <v>143</v>
      </c>
      <c r="D1381">
        <v>16</v>
      </c>
      <c r="E1381" t="s">
        <v>50</v>
      </c>
      <c r="G1381" t="s">
        <v>8</v>
      </c>
      <c r="I1381" t="s">
        <v>1109</v>
      </c>
      <c r="J1381">
        <v>1</v>
      </c>
      <c r="K1381" t="s">
        <v>300</v>
      </c>
      <c r="L1381" t="s">
        <v>258</v>
      </c>
      <c r="M1381" t="s">
        <v>612</v>
      </c>
      <c r="N1381" t="s">
        <v>258</v>
      </c>
      <c r="O1381" t="s">
        <v>3065</v>
      </c>
      <c r="P1381" t="s">
        <v>303</v>
      </c>
      <c r="Q1381" t="s">
        <v>303</v>
      </c>
      <c r="R1381">
        <v>7</v>
      </c>
      <c r="S1381">
        <v>57</v>
      </c>
      <c r="T1381">
        <v>20</v>
      </c>
      <c r="V1381" s="111" t="s">
        <v>304</v>
      </c>
    </row>
    <row r="1382" spans="1:22" x14ac:dyDescent="0.3">
      <c r="A1382" s="17">
        <v>3027</v>
      </c>
      <c r="B1382">
        <v>187</v>
      </c>
      <c r="C1382" t="s">
        <v>771</v>
      </c>
      <c r="D1382">
        <v>11</v>
      </c>
      <c r="E1382" t="s">
        <v>42</v>
      </c>
      <c r="G1382" t="s">
        <v>11</v>
      </c>
      <c r="I1382" t="s">
        <v>1109</v>
      </c>
      <c r="J1382">
        <v>1</v>
      </c>
      <c r="K1382" t="s">
        <v>300</v>
      </c>
      <c r="L1382" t="s">
        <v>258</v>
      </c>
      <c r="M1382" t="s">
        <v>772</v>
      </c>
      <c r="N1382" t="s">
        <v>258</v>
      </c>
      <c r="O1382" t="s">
        <v>3066</v>
      </c>
      <c r="P1382" t="s">
        <v>303</v>
      </c>
      <c r="Q1382" t="s">
        <v>303</v>
      </c>
      <c r="R1382">
        <v>6</v>
      </c>
      <c r="S1382">
        <v>13</v>
      </c>
      <c r="T1382">
        <v>16</v>
      </c>
      <c r="V1382" s="111" t="s">
        <v>304</v>
      </c>
    </row>
    <row r="1383" spans="1:22" x14ac:dyDescent="0.3">
      <c r="A1383" s="17">
        <v>3033</v>
      </c>
      <c r="B1383">
        <v>217</v>
      </c>
      <c r="C1383" t="s">
        <v>132</v>
      </c>
      <c r="D1383">
        <v>2</v>
      </c>
      <c r="E1383" t="s">
        <v>29</v>
      </c>
      <c r="G1383" t="s">
        <v>1002</v>
      </c>
      <c r="I1383" t="s">
        <v>1109</v>
      </c>
      <c r="J1383">
        <v>1</v>
      </c>
      <c r="K1383" t="s">
        <v>300</v>
      </c>
      <c r="L1383" t="s">
        <v>258</v>
      </c>
      <c r="M1383" t="s">
        <v>360</v>
      </c>
      <c r="N1383" t="s">
        <v>258</v>
      </c>
      <c r="O1383" t="s">
        <v>3067</v>
      </c>
      <c r="P1383" t="s">
        <v>303</v>
      </c>
      <c r="Q1383" t="s">
        <v>303</v>
      </c>
      <c r="R1383">
        <v>2</v>
      </c>
      <c r="S1383">
        <v>76</v>
      </c>
      <c r="T1383">
        <v>10</v>
      </c>
      <c r="V1383" s="111" t="s">
        <v>304</v>
      </c>
    </row>
    <row r="1384" spans="1:22" x14ac:dyDescent="0.3">
      <c r="A1384" s="17">
        <v>3041</v>
      </c>
      <c r="B1384">
        <v>173</v>
      </c>
      <c r="C1384" t="s">
        <v>115</v>
      </c>
      <c r="D1384">
        <v>16</v>
      </c>
      <c r="E1384" t="s">
        <v>50</v>
      </c>
      <c r="G1384" t="s">
        <v>8</v>
      </c>
      <c r="I1384" t="s">
        <v>1109</v>
      </c>
      <c r="J1384">
        <v>1</v>
      </c>
      <c r="K1384" t="s">
        <v>300</v>
      </c>
      <c r="L1384" t="s">
        <v>258</v>
      </c>
      <c r="M1384" t="s">
        <v>322</v>
      </c>
      <c r="N1384" t="s">
        <v>258</v>
      </c>
      <c r="O1384" t="s">
        <v>3068</v>
      </c>
      <c r="P1384" t="s">
        <v>303</v>
      </c>
      <c r="Q1384" t="s">
        <v>303</v>
      </c>
      <c r="R1384">
        <v>7</v>
      </c>
      <c r="S1384">
        <v>7</v>
      </c>
      <c r="T1384">
        <v>20</v>
      </c>
      <c r="V1384" s="111" t="s">
        <v>304</v>
      </c>
    </row>
    <row r="1385" spans="1:22" x14ac:dyDescent="0.3">
      <c r="A1385" s="17">
        <v>3141</v>
      </c>
      <c r="B1385">
        <v>229</v>
      </c>
      <c r="C1385" t="s">
        <v>102</v>
      </c>
      <c r="D1385">
        <v>16</v>
      </c>
      <c r="E1385" t="s">
        <v>50</v>
      </c>
      <c r="G1385" t="s">
        <v>1002</v>
      </c>
      <c r="I1385" t="s">
        <v>1109</v>
      </c>
      <c r="J1385">
        <v>1</v>
      </c>
      <c r="K1385" t="s">
        <v>300</v>
      </c>
      <c r="L1385" t="s">
        <v>258</v>
      </c>
      <c r="M1385" t="s">
        <v>326</v>
      </c>
      <c r="N1385" t="s">
        <v>258</v>
      </c>
      <c r="O1385" t="s">
        <v>3069</v>
      </c>
      <c r="P1385" t="s">
        <v>303</v>
      </c>
      <c r="Q1385" t="s">
        <v>303</v>
      </c>
      <c r="R1385">
        <v>2</v>
      </c>
      <c r="S1385">
        <v>134</v>
      </c>
      <c r="T1385">
        <v>20</v>
      </c>
      <c r="V1385" s="111" t="s">
        <v>304</v>
      </c>
    </row>
    <row r="1386" spans="1:22" x14ac:dyDescent="0.3">
      <c r="A1386" s="17">
        <v>3123</v>
      </c>
      <c r="B1386">
        <v>233</v>
      </c>
      <c r="C1386" t="s">
        <v>274</v>
      </c>
      <c r="D1386">
        <v>29</v>
      </c>
      <c r="E1386" t="s">
        <v>46</v>
      </c>
      <c r="G1386" t="s">
        <v>11</v>
      </c>
      <c r="I1386" t="s">
        <v>1109</v>
      </c>
      <c r="J1386">
        <v>1</v>
      </c>
      <c r="K1386" t="s">
        <v>300</v>
      </c>
      <c r="L1386" t="s">
        <v>258</v>
      </c>
      <c r="M1386" t="s">
        <v>615</v>
      </c>
      <c r="N1386" t="s">
        <v>258</v>
      </c>
      <c r="O1386" t="s">
        <v>3070</v>
      </c>
      <c r="P1386" t="s">
        <v>303</v>
      </c>
      <c r="Q1386" t="s">
        <v>303</v>
      </c>
      <c r="R1386">
        <v>6</v>
      </c>
      <c r="S1386">
        <v>45</v>
      </c>
      <c r="T1386">
        <v>24</v>
      </c>
      <c r="V1386" s="111" t="s">
        <v>304</v>
      </c>
    </row>
    <row r="1387" spans="1:22" x14ac:dyDescent="0.3">
      <c r="A1387" s="17">
        <v>3324</v>
      </c>
      <c r="B1387">
        <v>339</v>
      </c>
      <c r="C1387" t="s">
        <v>128</v>
      </c>
      <c r="D1387">
        <v>13</v>
      </c>
      <c r="E1387" t="s">
        <v>44</v>
      </c>
      <c r="G1387" t="s">
        <v>11</v>
      </c>
      <c r="I1387" t="s">
        <v>1109</v>
      </c>
      <c r="J1387">
        <v>1</v>
      </c>
      <c r="K1387" t="s">
        <v>300</v>
      </c>
      <c r="L1387" t="s">
        <v>258</v>
      </c>
      <c r="M1387" t="s">
        <v>890</v>
      </c>
      <c r="N1387" t="s">
        <v>258</v>
      </c>
      <c r="O1387" t="s">
        <v>3071</v>
      </c>
      <c r="P1387" t="s">
        <v>303</v>
      </c>
      <c r="Q1387" t="s">
        <v>303</v>
      </c>
      <c r="R1387">
        <v>6</v>
      </c>
      <c r="S1387">
        <v>135</v>
      </c>
      <c r="T1387">
        <v>27</v>
      </c>
      <c r="V1387" s="111" t="s">
        <v>304</v>
      </c>
    </row>
    <row r="1388" spans="1:22" x14ac:dyDescent="0.3">
      <c r="A1388" s="17">
        <v>3313</v>
      </c>
      <c r="B1388">
        <v>240</v>
      </c>
      <c r="C1388" t="s">
        <v>184</v>
      </c>
      <c r="D1388">
        <v>3</v>
      </c>
      <c r="E1388" t="s">
        <v>34</v>
      </c>
      <c r="G1388" t="s">
        <v>1002</v>
      </c>
      <c r="I1388" t="s">
        <v>1109</v>
      </c>
      <c r="J1388">
        <v>1</v>
      </c>
      <c r="K1388" t="s">
        <v>300</v>
      </c>
      <c r="L1388" t="s">
        <v>258</v>
      </c>
      <c r="M1388" t="s">
        <v>925</v>
      </c>
      <c r="N1388" t="s">
        <v>258</v>
      </c>
      <c r="O1388" t="s">
        <v>3072</v>
      </c>
      <c r="P1388" t="s">
        <v>303</v>
      </c>
      <c r="Q1388" t="s">
        <v>303</v>
      </c>
      <c r="R1388">
        <v>2</v>
      </c>
      <c r="S1388">
        <v>97</v>
      </c>
      <c r="T1388">
        <v>11</v>
      </c>
      <c r="V1388" s="111" t="s">
        <v>304</v>
      </c>
    </row>
    <row r="1389" spans="1:22" x14ac:dyDescent="0.3">
      <c r="A1389" s="17">
        <v>3341</v>
      </c>
      <c r="B1389">
        <v>264</v>
      </c>
      <c r="C1389" t="s">
        <v>114</v>
      </c>
      <c r="D1389">
        <v>13</v>
      </c>
      <c r="E1389" t="s">
        <v>44</v>
      </c>
      <c r="G1389" t="s">
        <v>11</v>
      </c>
      <c r="I1389" t="s">
        <v>1109</v>
      </c>
      <c r="J1389">
        <v>1</v>
      </c>
      <c r="K1389" t="s">
        <v>300</v>
      </c>
      <c r="L1389" t="s">
        <v>258</v>
      </c>
      <c r="M1389" t="s">
        <v>570</v>
      </c>
      <c r="N1389" t="s">
        <v>258</v>
      </c>
      <c r="O1389" t="s">
        <v>3073</v>
      </c>
      <c r="P1389" t="s">
        <v>303</v>
      </c>
      <c r="Q1389" t="s">
        <v>303</v>
      </c>
      <c r="R1389">
        <v>6</v>
      </c>
      <c r="S1389">
        <v>140</v>
      </c>
      <c r="T1389">
        <v>27</v>
      </c>
      <c r="V1389" s="111" t="s">
        <v>304</v>
      </c>
    </row>
    <row r="1390" spans="1:22" x14ac:dyDescent="0.3">
      <c r="A1390" s="17">
        <v>3325</v>
      </c>
      <c r="B1390">
        <v>251</v>
      </c>
      <c r="C1390" t="s">
        <v>157</v>
      </c>
      <c r="D1390">
        <v>15</v>
      </c>
      <c r="E1390" t="s">
        <v>49</v>
      </c>
      <c r="G1390" t="s">
        <v>11</v>
      </c>
      <c r="I1390" t="s">
        <v>1109</v>
      </c>
      <c r="J1390">
        <v>1</v>
      </c>
      <c r="K1390" t="s">
        <v>300</v>
      </c>
      <c r="L1390" t="s">
        <v>258</v>
      </c>
      <c r="M1390" t="s">
        <v>909</v>
      </c>
      <c r="N1390" t="s">
        <v>258</v>
      </c>
      <c r="O1390" t="s">
        <v>3074</v>
      </c>
      <c r="P1390" t="s">
        <v>303</v>
      </c>
      <c r="Q1390" t="s">
        <v>303</v>
      </c>
      <c r="R1390">
        <v>6</v>
      </c>
      <c r="S1390">
        <v>64</v>
      </c>
      <c r="T1390">
        <v>19</v>
      </c>
      <c r="V1390" s="111" t="s">
        <v>304</v>
      </c>
    </row>
    <row r="1391" spans="1:22" x14ac:dyDescent="0.3">
      <c r="A1391" s="17">
        <v>3332</v>
      </c>
      <c r="B1391">
        <v>189</v>
      </c>
      <c r="C1391" t="s">
        <v>636</v>
      </c>
      <c r="D1391">
        <v>11</v>
      </c>
      <c r="E1391" t="s">
        <v>42</v>
      </c>
      <c r="G1391" t="s">
        <v>11</v>
      </c>
      <c r="I1391" t="s">
        <v>1109</v>
      </c>
      <c r="J1391">
        <v>1</v>
      </c>
      <c r="K1391" t="s">
        <v>300</v>
      </c>
      <c r="L1391" t="s">
        <v>258</v>
      </c>
      <c r="M1391" t="s">
        <v>637</v>
      </c>
      <c r="N1391" t="s">
        <v>258</v>
      </c>
      <c r="O1391" t="s">
        <v>3075</v>
      </c>
      <c r="P1391" t="s">
        <v>303</v>
      </c>
      <c r="Q1391" t="s">
        <v>303</v>
      </c>
      <c r="R1391">
        <v>6</v>
      </c>
      <c r="S1391">
        <v>14</v>
      </c>
      <c r="T1391">
        <v>16</v>
      </c>
      <c r="V1391" s="111" t="s">
        <v>304</v>
      </c>
    </row>
    <row r="1392" spans="1:22" x14ac:dyDescent="0.3">
      <c r="A1392" s="17">
        <v>3353</v>
      </c>
      <c r="B1392">
        <v>164</v>
      </c>
      <c r="C1392" t="s">
        <v>103</v>
      </c>
      <c r="D1392">
        <v>16</v>
      </c>
      <c r="E1392" t="s">
        <v>50</v>
      </c>
      <c r="G1392" t="s">
        <v>10</v>
      </c>
      <c r="I1392" t="s">
        <v>1109</v>
      </c>
      <c r="J1392">
        <v>1</v>
      </c>
      <c r="K1392" t="s">
        <v>300</v>
      </c>
      <c r="L1392" t="s">
        <v>258</v>
      </c>
      <c r="M1392" t="s">
        <v>608</v>
      </c>
      <c r="N1392" t="s">
        <v>258</v>
      </c>
      <c r="O1392" t="s">
        <v>3076</v>
      </c>
      <c r="P1392" t="s">
        <v>303</v>
      </c>
      <c r="Q1392" t="s">
        <v>303</v>
      </c>
      <c r="R1392">
        <v>3</v>
      </c>
      <c r="S1392">
        <v>69</v>
      </c>
      <c r="T1392">
        <v>20</v>
      </c>
      <c r="V1392" s="111" t="s">
        <v>304</v>
      </c>
    </row>
    <row r="1393" spans="1:22" x14ac:dyDescent="0.3">
      <c r="A1393" s="17">
        <v>3359</v>
      </c>
      <c r="B1393">
        <v>340</v>
      </c>
      <c r="C1393" t="s">
        <v>127</v>
      </c>
      <c r="D1393">
        <v>13</v>
      </c>
      <c r="E1393" t="s">
        <v>44</v>
      </c>
      <c r="G1393" t="s">
        <v>11</v>
      </c>
      <c r="I1393" t="s">
        <v>1109</v>
      </c>
      <c r="J1393">
        <v>1</v>
      </c>
      <c r="K1393" t="s">
        <v>300</v>
      </c>
      <c r="L1393" t="s">
        <v>258</v>
      </c>
      <c r="M1393" t="s">
        <v>622</v>
      </c>
      <c r="N1393" t="s">
        <v>258</v>
      </c>
      <c r="O1393" t="s">
        <v>3077</v>
      </c>
      <c r="P1393" t="s">
        <v>303</v>
      </c>
      <c r="Q1393" t="s">
        <v>303</v>
      </c>
      <c r="R1393">
        <v>6</v>
      </c>
      <c r="S1393">
        <v>147</v>
      </c>
      <c r="T1393">
        <v>27</v>
      </c>
      <c r="V1393" s="111" t="s">
        <v>304</v>
      </c>
    </row>
    <row r="1394" spans="1:22" x14ac:dyDescent="0.3">
      <c r="A1394" s="17">
        <v>3330</v>
      </c>
      <c r="B1394">
        <v>162</v>
      </c>
      <c r="C1394" t="s">
        <v>147</v>
      </c>
      <c r="D1394">
        <v>42</v>
      </c>
      <c r="E1394" t="s">
        <v>26</v>
      </c>
      <c r="G1394" t="s">
        <v>10</v>
      </c>
      <c r="I1394" t="s">
        <v>1109</v>
      </c>
      <c r="J1394">
        <v>1</v>
      </c>
      <c r="K1394" t="s">
        <v>300</v>
      </c>
      <c r="L1394" t="s">
        <v>258</v>
      </c>
      <c r="M1394" t="s">
        <v>400</v>
      </c>
      <c r="N1394" t="s">
        <v>258</v>
      </c>
      <c r="O1394" t="s">
        <v>3078</v>
      </c>
      <c r="P1394" t="s">
        <v>303</v>
      </c>
      <c r="Q1394" t="s">
        <v>303</v>
      </c>
      <c r="R1394">
        <v>3</v>
      </c>
      <c r="S1394">
        <v>1</v>
      </c>
      <c r="T1394">
        <v>6</v>
      </c>
      <c r="V1394" s="111" t="s">
        <v>304</v>
      </c>
    </row>
    <row r="1395" spans="1:22" x14ac:dyDescent="0.3">
      <c r="A1395" s="17">
        <v>3344</v>
      </c>
      <c r="B1395">
        <v>204</v>
      </c>
      <c r="C1395" t="s">
        <v>156</v>
      </c>
      <c r="D1395">
        <v>5</v>
      </c>
      <c r="E1395" t="s">
        <v>35</v>
      </c>
      <c r="G1395" t="s">
        <v>10</v>
      </c>
      <c r="I1395" t="s">
        <v>1109</v>
      </c>
      <c r="J1395">
        <v>1</v>
      </c>
      <c r="K1395" t="s">
        <v>300</v>
      </c>
      <c r="L1395" t="s">
        <v>258</v>
      </c>
      <c r="M1395" t="s">
        <v>465</v>
      </c>
      <c r="N1395" t="s">
        <v>258</v>
      </c>
      <c r="O1395" t="s">
        <v>3079</v>
      </c>
      <c r="P1395" t="s">
        <v>303</v>
      </c>
      <c r="Q1395" t="s">
        <v>303</v>
      </c>
      <c r="R1395">
        <v>3</v>
      </c>
      <c r="S1395">
        <v>29</v>
      </c>
      <c r="T1395">
        <v>13</v>
      </c>
      <c r="V1395" s="111" t="s">
        <v>304</v>
      </c>
    </row>
    <row r="1396" spans="1:22" x14ac:dyDescent="0.3">
      <c r="A1396" s="17">
        <v>3345</v>
      </c>
      <c r="B1396">
        <v>233</v>
      </c>
      <c r="C1396" t="s">
        <v>274</v>
      </c>
      <c r="D1396">
        <v>29</v>
      </c>
      <c r="E1396" t="s">
        <v>46</v>
      </c>
      <c r="G1396" t="s">
        <v>10</v>
      </c>
      <c r="I1396" t="s">
        <v>1109</v>
      </c>
      <c r="J1396">
        <v>1</v>
      </c>
      <c r="K1396" t="s">
        <v>300</v>
      </c>
      <c r="L1396" t="s">
        <v>258</v>
      </c>
      <c r="M1396" t="s">
        <v>615</v>
      </c>
      <c r="N1396" t="s">
        <v>258</v>
      </c>
      <c r="O1396" t="s">
        <v>3080</v>
      </c>
      <c r="P1396" t="s">
        <v>303</v>
      </c>
      <c r="Q1396" t="s">
        <v>303</v>
      </c>
      <c r="R1396">
        <v>3</v>
      </c>
      <c r="S1396">
        <v>45</v>
      </c>
      <c r="T1396">
        <v>24</v>
      </c>
      <c r="V1396" s="111" t="s">
        <v>304</v>
      </c>
    </row>
    <row r="1397" spans="1:22" x14ac:dyDescent="0.3">
      <c r="A1397" s="17">
        <v>3369</v>
      </c>
      <c r="B1397">
        <v>232</v>
      </c>
      <c r="C1397" t="s">
        <v>263</v>
      </c>
      <c r="D1397">
        <v>25</v>
      </c>
      <c r="E1397" t="s">
        <v>25</v>
      </c>
      <c r="G1397" t="s">
        <v>10</v>
      </c>
      <c r="I1397" t="s">
        <v>1109</v>
      </c>
      <c r="J1397">
        <v>1</v>
      </c>
      <c r="K1397" t="s">
        <v>300</v>
      </c>
      <c r="L1397" t="s">
        <v>258</v>
      </c>
      <c r="M1397" t="s">
        <v>607</v>
      </c>
      <c r="N1397" t="s">
        <v>258</v>
      </c>
      <c r="O1397" t="s">
        <v>3081</v>
      </c>
      <c r="P1397" t="s">
        <v>303</v>
      </c>
      <c r="Q1397" t="s">
        <v>303</v>
      </c>
      <c r="R1397">
        <v>3</v>
      </c>
      <c r="S1397">
        <v>51</v>
      </c>
      <c r="T1397">
        <v>4</v>
      </c>
      <c r="V1397" s="111" t="s">
        <v>304</v>
      </c>
    </row>
    <row r="1398" spans="1:22" x14ac:dyDescent="0.3">
      <c r="A1398" s="17">
        <v>3365</v>
      </c>
      <c r="B1398">
        <v>549</v>
      </c>
      <c r="C1398" t="s">
        <v>1224</v>
      </c>
      <c r="D1398">
        <v>113</v>
      </c>
      <c r="E1398" t="s">
        <v>43</v>
      </c>
      <c r="G1398" t="s">
        <v>13</v>
      </c>
      <c r="I1398" t="s">
        <v>1109</v>
      </c>
      <c r="J1398">
        <v>1</v>
      </c>
      <c r="K1398" t="s">
        <v>300</v>
      </c>
      <c r="L1398" t="s">
        <v>258</v>
      </c>
      <c r="M1398" t="s">
        <v>1225</v>
      </c>
      <c r="N1398" t="s">
        <v>258</v>
      </c>
      <c r="O1398" t="s">
        <v>3082</v>
      </c>
      <c r="P1398" t="s">
        <v>303</v>
      </c>
      <c r="Q1398" t="s">
        <v>303</v>
      </c>
      <c r="R1398">
        <v>5</v>
      </c>
      <c r="S1398">
        <v>143</v>
      </c>
      <c r="T1398">
        <v>64</v>
      </c>
      <c r="V1398" s="111" t="s">
        <v>304</v>
      </c>
    </row>
    <row r="1399" spans="1:22" x14ac:dyDescent="0.3">
      <c r="A1399" s="17">
        <v>3375</v>
      </c>
      <c r="B1399">
        <v>184</v>
      </c>
      <c r="C1399" t="s">
        <v>953</v>
      </c>
      <c r="D1399">
        <v>8</v>
      </c>
      <c r="E1399" t="s">
        <v>38</v>
      </c>
      <c r="G1399" t="s">
        <v>13</v>
      </c>
      <c r="I1399" t="s">
        <v>1109</v>
      </c>
      <c r="J1399">
        <v>1</v>
      </c>
      <c r="K1399" t="s">
        <v>300</v>
      </c>
      <c r="L1399" t="s">
        <v>258</v>
      </c>
      <c r="M1399" t="s">
        <v>954</v>
      </c>
      <c r="N1399" t="s">
        <v>258</v>
      </c>
      <c r="O1399" t="s">
        <v>3083</v>
      </c>
      <c r="P1399" t="s">
        <v>303</v>
      </c>
      <c r="Q1399" t="s">
        <v>303</v>
      </c>
      <c r="R1399">
        <v>5</v>
      </c>
      <c r="S1399">
        <v>149</v>
      </c>
      <c r="T1399">
        <v>47</v>
      </c>
      <c r="V1399" s="111" t="s">
        <v>304</v>
      </c>
    </row>
    <row r="1400" spans="1:22" x14ac:dyDescent="0.3">
      <c r="A1400" s="17">
        <v>3378</v>
      </c>
      <c r="B1400">
        <v>170</v>
      </c>
      <c r="C1400" t="s">
        <v>153</v>
      </c>
      <c r="D1400">
        <v>42</v>
      </c>
      <c r="E1400" t="s">
        <v>26</v>
      </c>
      <c r="G1400" t="s">
        <v>10</v>
      </c>
      <c r="I1400" t="s">
        <v>1109</v>
      </c>
      <c r="J1400">
        <v>1</v>
      </c>
      <c r="K1400" t="s">
        <v>300</v>
      </c>
      <c r="L1400" t="s">
        <v>258</v>
      </c>
      <c r="M1400" t="s">
        <v>308</v>
      </c>
      <c r="N1400" t="s">
        <v>258</v>
      </c>
      <c r="O1400" t="s">
        <v>3084</v>
      </c>
      <c r="P1400" t="s">
        <v>303</v>
      </c>
      <c r="Q1400" t="s">
        <v>303</v>
      </c>
      <c r="R1400">
        <v>3</v>
      </c>
      <c r="S1400">
        <v>3</v>
      </c>
      <c r="T1400">
        <v>6</v>
      </c>
      <c r="V1400" s="111" t="s">
        <v>304</v>
      </c>
    </row>
    <row r="1401" spans="1:22" x14ac:dyDescent="0.3">
      <c r="A1401" s="17">
        <v>3358</v>
      </c>
      <c r="B1401">
        <v>165</v>
      </c>
      <c r="C1401" t="s">
        <v>926</v>
      </c>
      <c r="D1401">
        <v>45</v>
      </c>
      <c r="E1401" t="s">
        <v>28</v>
      </c>
      <c r="G1401" t="s">
        <v>10</v>
      </c>
      <c r="I1401" t="s">
        <v>1109</v>
      </c>
      <c r="J1401">
        <v>1</v>
      </c>
      <c r="K1401" t="s">
        <v>300</v>
      </c>
      <c r="L1401" t="s">
        <v>258</v>
      </c>
      <c r="M1401" t="s">
        <v>927</v>
      </c>
      <c r="N1401" t="s">
        <v>258</v>
      </c>
      <c r="O1401" t="s">
        <v>3085</v>
      </c>
      <c r="P1401" t="s">
        <v>303</v>
      </c>
      <c r="Q1401" t="s">
        <v>303</v>
      </c>
      <c r="R1401">
        <v>3</v>
      </c>
      <c r="S1401">
        <v>86</v>
      </c>
      <c r="T1401">
        <v>9</v>
      </c>
      <c r="V1401" s="111" t="s">
        <v>304</v>
      </c>
    </row>
    <row r="1402" spans="1:22" x14ac:dyDescent="0.3">
      <c r="A1402" s="17">
        <v>3366</v>
      </c>
      <c r="B1402">
        <v>176</v>
      </c>
      <c r="C1402" t="s">
        <v>141</v>
      </c>
      <c r="D1402">
        <v>39</v>
      </c>
      <c r="E1402" t="s">
        <v>52</v>
      </c>
      <c r="G1402" t="s">
        <v>13</v>
      </c>
      <c r="I1402" t="s">
        <v>1109</v>
      </c>
      <c r="J1402">
        <v>1</v>
      </c>
      <c r="K1402" t="s">
        <v>300</v>
      </c>
      <c r="L1402" t="s">
        <v>258</v>
      </c>
      <c r="M1402" t="s">
        <v>912</v>
      </c>
      <c r="N1402" t="s">
        <v>258</v>
      </c>
      <c r="O1402" t="s">
        <v>3086</v>
      </c>
      <c r="P1402" t="s">
        <v>303</v>
      </c>
      <c r="Q1402" t="s">
        <v>303</v>
      </c>
      <c r="R1402">
        <v>5</v>
      </c>
      <c r="S1402">
        <v>144</v>
      </c>
      <c r="T1402">
        <v>43</v>
      </c>
      <c r="V1402" s="111" t="s">
        <v>304</v>
      </c>
    </row>
    <row r="1403" spans="1:22" x14ac:dyDescent="0.3">
      <c r="A1403" s="17">
        <v>3364</v>
      </c>
      <c r="B1403">
        <v>263</v>
      </c>
      <c r="C1403" t="s">
        <v>1210</v>
      </c>
      <c r="D1403">
        <v>13</v>
      </c>
      <c r="E1403" t="s">
        <v>44</v>
      </c>
      <c r="G1403" t="s">
        <v>11</v>
      </c>
      <c r="I1403" t="s">
        <v>1109</v>
      </c>
      <c r="J1403">
        <v>1</v>
      </c>
      <c r="K1403" t="s">
        <v>300</v>
      </c>
      <c r="L1403" t="s">
        <v>258</v>
      </c>
      <c r="M1403" t="s">
        <v>1226</v>
      </c>
      <c r="N1403" t="s">
        <v>258</v>
      </c>
      <c r="O1403" t="s">
        <v>3087</v>
      </c>
      <c r="P1403" t="s">
        <v>303</v>
      </c>
      <c r="Q1403" t="s">
        <v>303</v>
      </c>
      <c r="R1403">
        <v>6</v>
      </c>
      <c r="S1403">
        <v>142</v>
      </c>
      <c r="T1403">
        <v>27</v>
      </c>
      <c r="V1403" s="111" t="s">
        <v>304</v>
      </c>
    </row>
    <row r="1404" spans="1:22" x14ac:dyDescent="0.3">
      <c r="A1404" s="17">
        <v>3371</v>
      </c>
      <c r="B1404">
        <v>264</v>
      </c>
      <c r="C1404" t="s">
        <v>114</v>
      </c>
      <c r="D1404">
        <v>13</v>
      </c>
      <c r="E1404" t="s">
        <v>44</v>
      </c>
      <c r="G1404" t="s">
        <v>11</v>
      </c>
      <c r="I1404" t="s">
        <v>1109</v>
      </c>
      <c r="J1404">
        <v>1</v>
      </c>
      <c r="K1404" t="s">
        <v>300</v>
      </c>
      <c r="L1404" t="s">
        <v>258</v>
      </c>
      <c r="M1404" t="s">
        <v>570</v>
      </c>
      <c r="N1404" t="s">
        <v>258</v>
      </c>
      <c r="O1404" t="s">
        <v>3088</v>
      </c>
      <c r="P1404" t="s">
        <v>303</v>
      </c>
      <c r="Q1404" t="s">
        <v>303</v>
      </c>
      <c r="R1404">
        <v>6</v>
      </c>
      <c r="S1404">
        <v>140</v>
      </c>
      <c r="T1404">
        <v>27</v>
      </c>
      <c r="V1404" s="111" t="s">
        <v>304</v>
      </c>
    </row>
    <row r="1405" spans="1:22" x14ac:dyDescent="0.3">
      <c r="A1405" s="17">
        <v>3338</v>
      </c>
      <c r="B1405">
        <v>298</v>
      </c>
      <c r="C1405" t="s">
        <v>100</v>
      </c>
      <c r="D1405">
        <v>14</v>
      </c>
      <c r="E1405" t="s">
        <v>43</v>
      </c>
      <c r="G1405" t="s">
        <v>11</v>
      </c>
      <c r="I1405" t="s">
        <v>1109</v>
      </c>
      <c r="J1405">
        <v>1</v>
      </c>
      <c r="K1405" t="s">
        <v>300</v>
      </c>
      <c r="L1405" t="s">
        <v>258</v>
      </c>
      <c r="M1405" t="s">
        <v>311</v>
      </c>
      <c r="N1405" t="s">
        <v>258</v>
      </c>
      <c r="O1405" t="s">
        <v>3089</v>
      </c>
      <c r="P1405" t="s">
        <v>303</v>
      </c>
      <c r="Q1405" t="s">
        <v>303</v>
      </c>
      <c r="R1405">
        <v>6</v>
      </c>
      <c r="S1405">
        <v>61</v>
      </c>
      <c r="T1405">
        <v>64</v>
      </c>
      <c r="V1405" s="111" t="s">
        <v>304</v>
      </c>
    </row>
    <row r="1406" spans="1:22" x14ac:dyDescent="0.3">
      <c r="A1406" s="17">
        <v>3339</v>
      </c>
      <c r="B1406">
        <v>249</v>
      </c>
      <c r="C1406" t="s">
        <v>100</v>
      </c>
      <c r="D1406">
        <v>14</v>
      </c>
      <c r="E1406" t="s">
        <v>43</v>
      </c>
      <c r="G1406" t="s">
        <v>11</v>
      </c>
      <c r="I1406" t="s">
        <v>1109</v>
      </c>
      <c r="J1406">
        <v>1</v>
      </c>
      <c r="K1406" t="s">
        <v>300</v>
      </c>
      <c r="L1406" t="s">
        <v>258</v>
      </c>
      <c r="M1406" t="s">
        <v>311</v>
      </c>
      <c r="N1406" t="s">
        <v>258</v>
      </c>
      <c r="O1406" t="s">
        <v>3090</v>
      </c>
      <c r="P1406" t="s">
        <v>303</v>
      </c>
      <c r="Q1406" t="s">
        <v>303</v>
      </c>
      <c r="R1406">
        <v>6</v>
      </c>
      <c r="S1406">
        <v>61</v>
      </c>
      <c r="T1406">
        <v>64</v>
      </c>
      <c r="V1406" s="111" t="s">
        <v>304</v>
      </c>
    </row>
    <row r="1407" spans="1:22" x14ac:dyDescent="0.3">
      <c r="A1407" s="17">
        <v>3361</v>
      </c>
      <c r="B1407">
        <v>257</v>
      </c>
      <c r="C1407" t="s">
        <v>530</v>
      </c>
      <c r="D1407">
        <v>18</v>
      </c>
      <c r="E1407" t="s">
        <v>53</v>
      </c>
      <c r="G1407" t="s">
        <v>10</v>
      </c>
      <c r="I1407" t="s">
        <v>1109</v>
      </c>
      <c r="J1407">
        <v>1</v>
      </c>
      <c r="K1407" t="s">
        <v>300</v>
      </c>
      <c r="L1407" t="s">
        <v>258</v>
      </c>
      <c r="M1407" t="s">
        <v>531</v>
      </c>
      <c r="N1407" t="s">
        <v>258</v>
      </c>
      <c r="O1407" t="s">
        <v>3091</v>
      </c>
      <c r="P1407" t="s">
        <v>303</v>
      </c>
      <c r="Q1407" t="s">
        <v>303</v>
      </c>
      <c r="R1407">
        <v>3</v>
      </c>
      <c r="S1407">
        <v>72</v>
      </c>
      <c r="T1407">
        <v>21</v>
      </c>
      <c r="V1407" s="111" t="s">
        <v>304</v>
      </c>
    </row>
    <row r="1408" spans="1:22" x14ac:dyDescent="0.3">
      <c r="A1408" s="17">
        <v>2941</v>
      </c>
      <c r="B1408">
        <v>231</v>
      </c>
      <c r="C1408" t="s">
        <v>305</v>
      </c>
      <c r="D1408">
        <v>25</v>
      </c>
      <c r="E1408" t="s">
        <v>25</v>
      </c>
      <c r="G1408" t="s">
        <v>271</v>
      </c>
      <c r="I1408" t="s">
        <v>1109</v>
      </c>
      <c r="J1408">
        <v>1</v>
      </c>
      <c r="K1408" t="s">
        <v>300</v>
      </c>
      <c r="L1408" t="s">
        <v>258</v>
      </c>
      <c r="M1408" t="s">
        <v>877</v>
      </c>
      <c r="N1408" t="s">
        <v>258</v>
      </c>
      <c r="O1408" t="s">
        <v>1202</v>
      </c>
      <c r="P1408" t="s">
        <v>303</v>
      </c>
      <c r="Q1408" t="s">
        <v>303</v>
      </c>
      <c r="S1408">
        <v>49</v>
      </c>
      <c r="V1408" s="111" t="s">
        <v>304</v>
      </c>
    </row>
    <row r="1409" spans="1:22" x14ac:dyDescent="0.3">
      <c r="A1409" s="17">
        <v>3036</v>
      </c>
      <c r="B1409">
        <v>233</v>
      </c>
      <c r="C1409" t="s">
        <v>274</v>
      </c>
      <c r="D1409">
        <v>29</v>
      </c>
      <c r="E1409" t="s">
        <v>46</v>
      </c>
      <c r="G1409" t="s">
        <v>271</v>
      </c>
      <c r="I1409" t="s">
        <v>1109</v>
      </c>
      <c r="J1409">
        <v>1</v>
      </c>
      <c r="K1409" t="s">
        <v>300</v>
      </c>
      <c r="L1409" t="s">
        <v>258</v>
      </c>
      <c r="M1409" t="s">
        <v>615</v>
      </c>
      <c r="N1409" t="s">
        <v>258</v>
      </c>
      <c r="O1409" t="s">
        <v>1203</v>
      </c>
      <c r="P1409" t="s">
        <v>303</v>
      </c>
      <c r="Q1409" t="s">
        <v>303</v>
      </c>
      <c r="S1409">
        <v>45</v>
      </c>
      <c r="T1409">
        <v>24</v>
      </c>
      <c r="V1409" s="111" t="s">
        <v>304</v>
      </c>
    </row>
    <row r="1410" spans="1:22" x14ac:dyDescent="0.3">
      <c r="A1410" s="17">
        <v>2790</v>
      </c>
      <c r="B1410">
        <v>223</v>
      </c>
      <c r="C1410" t="s">
        <v>107</v>
      </c>
      <c r="D1410">
        <v>2</v>
      </c>
      <c r="E1410" t="s">
        <v>29</v>
      </c>
      <c r="G1410" t="s">
        <v>271</v>
      </c>
      <c r="I1410" t="s">
        <v>1109</v>
      </c>
      <c r="J1410">
        <v>1</v>
      </c>
      <c r="K1410" t="s">
        <v>300</v>
      </c>
      <c r="L1410" t="s">
        <v>258</v>
      </c>
      <c r="M1410" t="s">
        <v>320</v>
      </c>
      <c r="N1410" t="s">
        <v>258</v>
      </c>
      <c r="O1410" t="s">
        <v>1205</v>
      </c>
      <c r="P1410" t="s">
        <v>303</v>
      </c>
      <c r="Q1410" t="s">
        <v>303</v>
      </c>
      <c r="S1410">
        <v>78</v>
      </c>
      <c r="T1410">
        <v>10</v>
      </c>
      <c r="V1410" s="111" t="s">
        <v>304</v>
      </c>
    </row>
    <row r="1411" spans="1:22" x14ac:dyDescent="0.3">
      <c r="A1411" s="17">
        <v>2864</v>
      </c>
      <c r="B1411">
        <v>233</v>
      </c>
      <c r="C1411" t="s">
        <v>274</v>
      </c>
      <c r="D1411">
        <v>44</v>
      </c>
      <c r="E1411" t="s">
        <v>27</v>
      </c>
      <c r="G1411" t="s">
        <v>260</v>
      </c>
      <c r="I1411" t="s">
        <v>1109</v>
      </c>
      <c r="J1411">
        <v>1</v>
      </c>
      <c r="K1411" t="s">
        <v>300</v>
      </c>
      <c r="L1411" t="s">
        <v>258</v>
      </c>
      <c r="M1411" t="s">
        <v>383</v>
      </c>
      <c r="N1411" t="s">
        <v>258</v>
      </c>
      <c r="O1411" t="s">
        <v>1207</v>
      </c>
      <c r="P1411" t="s">
        <v>303</v>
      </c>
      <c r="Q1411" t="s">
        <v>303</v>
      </c>
      <c r="S1411">
        <v>45</v>
      </c>
      <c r="T1411">
        <v>8</v>
      </c>
      <c r="V1411" s="111" t="s">
        <v>304</v>
      </c>
    </row>
    <row r="1412" spans="1:22" x14ac:dyDescent="0.3">
      <c r="A1412" s="17">
        <v>3046</v>
      </c>
      <c r="B1412">
        <v>164</v>
      </c>
      <c r="C1412" t="s">
        <v>103</v>
      </c>
      <c r="D1412">
        <v>16</v>
      </c>
      <c r="E1412" t="s">
        <v>50</v>
      </c>
      <c r="G1412" t="s">
        <v>260</v>
      </c>
      <c r="I1412" t="s">
        <v>1109</v>
      </c>
      <c r="J1412">
        <v>1</v>
      </c>
      <c r="K1412" t="s">
        <v>300</v>
      </c>
      <c r="L1412" t="s">
        <v>258</v>
      </c>
      <c r="M1412" t="s">
        <v>608</v>
      </c>
      <c r="N1412" t="s">
        <v>258</v>
      </c>
      <c r="O1412" t="s">
        <v>1209</v>
      </c>
      <c r="P1412" t="s">
        <v>303</v>
      </c>
      <c r="Q1412" t="s">
        <v>303</v>
      </c>
      <c r="S1412">
        <v>137</v>
      </c>
      <c r="T1412">
        <v>20</v>
      </c>
      <c r="V1412" s="111" t="s">
        <v>304</v>
      </c>
    </row>
    <row r="1413" spans="1:22" x14ac:dyDescent="0.3">
      <c r="A1413" s="17">
        <v>3053</v>
      </c>
      <c r="B1413">
        <v>259</v>
      </c>
      <c r="C1413" t="s">
        <v>124</v>
      </c>
      <c r="D1413">
        <v>45</v>
      </c>
      <c r="E1413" t="s">
        <v>28</v>
      </c>
      <c r="G1413" t="s">
        <v>271</v>
      </c>
      <c r="I1413" t="s">
        <v>1109</v>
      </c>
      <c r="J1413">
        <v>1</v>
      </c>
      <c r="K1413" t="s">
        <v>300</v>
      </c>
      <c r="L1413" t="s">
        <v>258</v>
      </c>
      <c r="M1413" t="s">
        <v>430</v>
      </c>
      <c r="N1413" t="s">
        <v>258</v>
      </c>
      <c r="O1413" t="s">
        <v>3092</v>
      </c>
      <c r="P1413" t="s">
        <v>303</v>
      </c>
      <c r="Q1413" t="s">
        <v>303</v>
      </c>
      <c r="S1413">
        <v>70</v>
      </c>
      <c r="T1413">
        <v>9</v>
      </c>
      <c r="V1413" s="111" t="s">
        <v>304</v>
      </c>
    </row>
    <row r="1414" spans="1:22" x14ac:dyDescent="0.3">
      <c r="A1414" s="17">
        <v>3054</v>
      </c>
      <c r="B1414">
        <v>229</v>
      </c>
      <c r="C1414" t="s">
        <v>102</v>
      </c>
      <c r="D1414">
        <v>16</v>
      </c>
      <c r="E1414" t="s">
        <v>50</v>
      </c>
      <c r="G1414" t="s">
        <v>271</v>
      </c>
      <c r="I1414" t="s">
        <v>1109</v>
      </c>
      <c r="J1414">
        <v>1</v>
      </c>
      <c r="K1414" t="s">
        <v>300</v>
      </c>
      <c r="L1414" t="s">
        <v>258</v>
      </c>
      <c r="M1414" t="s">
        <v>326</v>
      </c>
      <c r="N1414" t="s">
        <v>258</v>
      </c>
      <c r="O1414" t="s">
        <v>3093</v>
      </c>
      <c r="P1414" t="s">
        <v>303</v>
      </c>
      <c r="Q1414" t="s">
        <v>303</v>
      </c>
      <c r="S1414">
        <v>134</v>
      </c>
      <c r="T1414">
        <v>20</v>
      </c>
      <c r="V1414" s="111" t="s">
        <v>304</v>
      </c>
    </row>
    <row r="1415" spans="1:22" x14ac:dyDescent="0.3">
      <c r="A1415" s="17">
        <v>3057</v>
      </c>
      <c r="B1415">
        <v>186</v>
      </c>
      <c r="C1415" t="s">
        <v>748</v>
      </c>
      <c r="D1415">
        <v>11</v>
      </c>
      <c r="E1415" t="s">
        <v>42</v>
      </c>
      <c r="G1415" t="s">
        <v>260</v>
      </c>
      <c r="I1415" t="s">
        <v>1109</v>
      </c>
      <c r="J1415">
        <v>1</v>
      </c>
      <c r="K1415" t="s">
        <v>300</v>
      </c>
      <c r="L1415" t="s">
        <v>258</v>
      </c>
      <c r="M1415" t="s">
        <v>749</v>
      </c>
      <c r="N1415" t="s">
        <v>258</v>
      </c>
      <c r="O1415" t="s">
        <v>3094</v>
      </c>
      <c r="P1415" t="s">
        <v>303</v>
      </c>
      <c r="Q1415" t="s">
        <v>303</v>
      </c>
      <c r="S1415">
        <v>12</v>
      </c>
      <c r="T1415">
        <v>16</v>
      </c>
      <c r="V1415" s="111" t="s">
        <v>304</v>
      </c>
    </row>
    <row r="1416" spans="1:22" x14ac:dyDescent="0.3">
      <c r="A1416" s="17">
        <v>3062</v>
      </c>
      <c r="B1416">
        <v>164</v>
      </c>
      <c r="C1416" t="s">
        <v>103</v>
      </c>
      <c r="D1416">
        <v>16</v>
      </c>
      <c r="E1416" t="s">
        <v>50</v>
      </c>
      <c r="G1416" t="s">
        <v>271</v>
      </c>
      <c r="I1416" t="s">
        <v>1109</v>
      </c>
      <c r="J1416">
        <v>1</v>
      </c>
      <c r="K1416" t="s">
        <v>300</v>
      </c>
      <c r="L1416" t="s">
        <v>258</v>
      </c>
      <c r="M1416" t="s">
        <v>608</v>
      </c>
      <c r="N1416" t="s">
        <v>258</v>
      </c>
      <c r="O1416" t="s">
        <v>3095</v>
      </c>
      <c r="P1416" t="s">
        <v>303</v>
      </c>
      <c r="Q1416" t="s">
        <v>303</v>
      </c>
      <c r="S1416">
        <v>137</v>
      </c>
      <c r="T1416">
        <v>20</v>
      </c>
      <c r="V1416" s="111" t="s">
        <v>304</v>
      </c>
    </row>
    <row r="1417" spans="1:22" x14ac:dyDescent="0.3">
      <c r="A1417" s="17">
        <v>3034</v>
      </c>
      <c r="B1417">
        <v>229</v>
      </c>
      <c r="C1417" t="s">
        <v>102</v>
      </c>
      <c r="D1417">
        <v>16</v>
      </c>
      <c r="E1417" t="s">
        <v>50</v>
      </c>
      <c r="G1417" t="s">
        <v>260</v>
      </c>
      <c r="I1417" t="s">
        <v>1109</v>
      </c>
      <c r="J1417">
        <v>1</v>
      </c>
      <c r="K1417" t="s">
        <v>300</v>
      </c>
      <c r="L1417" t="s">
        <v>258</v>
      </c>
      <c r="M1417" t="s">
        <v>326</v>
      </c>
      <c r="N1417" t="s">
        <v>258</v>
      </c>
      <c r="O1417" t="s">
        <v>3096</v>
      </c>
      <c r="P1417" t="s">
        <v>303</v>
      </c>
      <c r="Q1417" t="s">
        <v>303</v>
      </c>
      <c r="S1417">
        <v>134</v>
      </c>
      <c r="T1417">
        <v>20</v>
      </c>
      <c r="V1417" s="111" t="s">
        <v>304</v>
      </c>
    </row>
    <row r="1418" spans="1:22" x14ac:dyDescent="0.3">
      <c r="A1418" s="17">
        <v>3064</v>
      </c>
      <c r="B1418">
        <v>229</v>
      </c>
      <c r="C1418" t="s">
        <v>102</v>
      </c>
      <c r="D1418">
        <v>16</v>
      </c>
      <c r="E1418" t="s">
        <v>50</v>
      </c>
      <c r="G1418" t="s">
        <v>271</v>
      </c>
      <c r="I1418" t="s">
        <v>1109</v>
      </c>
      <c r="J1418">
        <v>1</v>
      </c>
      <c r="K1418" t="s">
        <v>300</v>
      </c>
      <c r="L1418" t="s">
        <v>258</v>
      </c>
      <c r="M1418" t="s">
        <v>326</v>
      </c>
      <c r="N1418" t="s">
        <v>258</v>
      </c>
      <c r="O1418" t="s">
        <v>3097</v>
      </c>
      <c r="P1418" t="s">
        <v>303</v>
      </c>
      <c r="Q1418" t="s">
        <v>303</v>
      </c>
      <c r="S1418">
        <v>134</v>
      </c>
      <c r="T1418">
        <v>20</v>
      </c>
      <c r="V1418" s="111" t="s">
        <v>304</v>
      </c>
    </row>
    <row r="1419" spans="1:22" x14ac:dyDescent="0.3">
      <c r="A1419" s="17">
        <v>3067</v>
      </c>
      <c r="B1419">
        <v>229</v>
      </c>
      <c r="C1419" t="s">
        <v>102</v>
      </c>
      <c r="D1419">
        <v>16</v>
      </c>
      <c r="E1419" t="s">
        <v>50</v>
      </c>
      <c r="G1419" t="s">
        <v>271</v>
      </c>
      <c r="I1419" t="s">
        <v>1109</v>
      </c>
      <c r="J1419">
        <v>1</v>
      </c>
      <c r="K1419" t="s">
        <v>300</v>
      </c>
      <c r="L1419" t="s">
        <v>258</v>
      </c>
      <c r="M1419" t="s">
        <v>326</v>
      </c>
      <c r="N1419" t="s">
        <v>258</v>
      </c>
      <c r="O1419" t="s">
        <v>3098</v>
      </c>
      <c r="P1419" t="s">
        <v>303</v>
      </c>
      <c r="Q1419" t="s">
        <v>303</v>
      </c>
      <c r="S1419">
        <v>134</v>
      </c>
      <c r="T1419">
        <v>20</v>
      </c>
      <c r="V1419" s="111" t="s">
        <v>304</v>
      </c>
    </row>
    <row r="1420" spans="1:22" x14ac:dyDescent="0.3">
      <c r="A1420" s="17">
        <v>3068</v>
      </c>
      <c r="B1420">
        <v>192</v>
      </c>
      <c r="C1420" t="s">
        <v>143</v>
      </c>
      <c r="D1420">
        <v>16</v>
      </c>
      <c r="E1420" t="s">
        <v>50</v>
      </c>
      <c r="G1420" t="s">
        <v>258</v>
      </c>
      <c r="I1420" t="s">
        <v>1109</v>
      </c>
      <c r="J1420">
        <v>1</v>
      </c>
      <c r="K1420" t="s">
        <v>300</v>
      </c>
      <c r="L1420" t="s">
        <v>258</v>
      </c>
      <c r="M1420" t="s">
        <v>612</v>
      </c>
      <c r="N1420" t="s">
        <v>258</v>
      </c>
      <c r="O1420" t="s">
        <v>3099</v>
      </c>
      <c r="P1420" t="s">
        <v>303</v>
      </c>
      <c r="Q1420" t="s">
        <v>303</v>
      </c>
      <c r="S1420">
        <v>57</v>
      </c>
      <c r="T1420">
        <v>20</v>
      </c>
      <c r="V1420" s="111" t="s">
        <v>304</v>
      </c>
    </row>
    <row r="1421" spans="1:22" x14ac:dyDescent="0.3">
      <c r="A1421" s="17">
        <v>3065</v>
      </c>
      <c r="B1421">
        <v>192</v>
      </c>
      <c r="C1421" t="s">
        <v>143</v>
      </c>
      <c r="D1421">
        <v>16</v>
      </c>
      <c r="E1421" t="s">
        <v>50</v>
      </c>
      <c r="G1421" t="s">
        <v>258</v>
      </c>
      <c r="I1421" t="s">
        <v>1109</v>
      </c>
      <c r="J1421">
        <v>1</v>
      </c>
      <c r="K1421" t="s">
        <v>300</v>
      </c>
      <c r="L1421" t="s">
        <v>258</v>
      </c>
      <c r="M1421" t="s">
        <v>612</v>
      </c>
      <c r="N1421" t="s">
        <v>258</v>
      </c>
      <c r="O1421" t="s">
        <v>3100</v>
      </c>
      <c r="P1421" t="s">
        <v>303</v>
      </c>
      <c r="Q1421" t="s">
        <v>303</v>
      </c>
      <c r="S1421">
        <v>57</v>
      </c>
      <c r="T1421">
        <v>20</v>
      </c>
      <c r="V1421" s="111" t="s">
        <v>304</v>
      </c>
    </row>
    <row r="1422" spans="1:22" x14ac:dyDescent="0.3">
      <c r="A1422" s="17">
        <v>3073</v>
      </c>
      <c r="B1422">
        <v>266</v>
      </c>
      <c r="C1422" t="s">
        <v>594</v>
      </c>
      <c r="D1422">
        <v>11</v>
      </c>
      <c r="E1422" t="s">
        <v>42</v>
      </c>
      <c r="G1422" t="s">
        <v>260</v>
      </c>
      <c r="I1422" t="s">
        <v>1109</v>
      </c>
      <c r="J1422">
        <v>1</v>
      </c>
      <c r="K1422" t="s">
        <v>300</v>
      </c>
      <c r="L1422" t="s">
        <v>258</v>
      </c>
      <c r="M1422" t="s">
        <v>1212</v>
      </c>
      <c r="N1422" t="s">
        <v>258</v>
      </c>
      <c r="O1422" t="s">
        <v>3101</v>
      </c>
      <c r="P1422" t="s">
        <v>303</v>
      </c>
      <c r="Q1422" t="s">
        <v>303</v>
      </c>
      <c r="S1422">
        <v>503</v>
      </c>
      <c r="T1422">
        <v>16</v>
      </c>
      <c r="V1422" s="111" t="s">
        <v>304</v>
      </c>
    </row>
    <row r="1423" spans="1:22" x14ac:dyDescent="0.3">
      <c r="A1423" s="17">
        <v>2450</v>
      </c>
      <c r="B1423">
        <v>182</v>
      </c>
      <c r="C1423" t="s">
        <v>268</v>
      </c>
      <c r="D1423">
        <v>11</v>
      </c>
      <c r="E1423" t="s">
        <v>42</v>
      </c>
      <c r="G1423" t="s">
        <v>258</v>
      </c>
      <c r="I1423" t="s">
        <v>1109</v>
      </c>
      <c r="J1423">
        <v>1</v>
      </c>
      <c r="K1423" t="s">
        <v>300</v>
      </c>
      <c r="L1423" t="s">
        <v>258</v>
      </c>
      <c r="M1423" t="s">
        <v>719</v>
      </c>
      <c r="N1423" t="s">
        <v>258</v>
      </c>
      <c r="O1423" t="s">
        <v>3102</v>
      </c>
      <c r="P1423" t="s">
        <v>303</v>
      </c>
      <c r="Q1423" t="s">
        <v>303</v>
      </c>
      <c r="S1423">
        <v>15</v>
      </c>
      <c r="T1423">
        <v>16</v>
      </c>
      <c r="V1423" s="111" t="s">
        <v>304</v>
      </c>
    </row>
    <row r="1424" spans="1:22" x14ac:dyDescent="0.3">
      <c r="A1424" s="17">
        <v>3070</v>
      </c>
      <c r="B1424">
        <v>201</v>
      </c>
      <c r="C1424" t="s">
        <v>105</v>
      </c>
      <c r="D1424">
        <v>5</v>
      </c>
      <c r="E1424" t="s">
        <v>35</v>
      </c>
      <c r="G1424" t="s">
        <v>260</v>
      </c>
      <c r="I1424" t="s">
        <v>1109</v>
      </c>
      <c r="J1424">
        <v>1</v>
      </c>
      <c r="K1424" t="s">
        <v>300</v>
      </c>
      <c r="L1424" t="s">
        <v>258</v>
      </c>
      <c r="M1424" t="s">
        <v>337</v>
      </c>
      <c r="N1424" t="s">
        <v>258</v>
      </c>
      <c r="O1424" t="s">
        <v>3103</v>
      </c>
      <c r="P1424" t="s">
        <v>303</v>
      </c>
      <c r="Q1424" t="s">
        <v>303</v>
      </c>
      <c r="S1424">
        <v>25</v>
      </c>
      <c r="T1424">
        <v>13</v>
      </c>
      <c r="V1424" s="111" t="s">
        <v>304</v>
      </c>
    </row>
    <row r="1425" spans="1:22" x14ac:dyDescent="0.3">
      <c r="A1425" s="17">
        <v>3085</v>
      </c>
      <c r="B1425">
        <v>164</v>
      </c>
      <c r="C1425" t="s">
        <v>103</v>
      </c>
      <c r="D1425">
        <v>16</v>
      </c>
      <c r="E1425" t="s">
        <v>50</v>
      </c>
      <c r="G1425" t="s">
        <v>271</v>
      </c>
      <c r="I1425" t="s">
        <v>1109</v>
      </c>
      <c r="J1425">
        <v>1</v>
      </c>
      <c r="K1425" t="s">
        <v>300</v>
      </c>
      <c r="L1425" t="s">
        <v>258</v>
      </c>
      <c r="M1425" t="s">
        <v>608</v>
      </c>
      <c r="N1425" t="s">
        <v>258</v>
      </c>
      <c r="O1425" t="s">
        <v>3104</v>
      </c>
      <c r="P1425" t="s">
        <v>303</v>
      </c>
      <c r="Q1425" t="s">
        <v>303</v>
      </c>
      <c r="S1425">
        <v>137</v>
      </c>
      <c r="T1425">
        <v>20</v>
      </c>
      <c r="V1425" s="111" t="s">
        <v>304</v>
      </c>
    </row>
    <row r="1426" spans="1:22" x14ac:dyDescent="0.3">
      <c r="A1426" s="17">
        <v>3075</v>
      </c>
      <c r="B1426">
        <v>185</v>
      </c>
      <c r="C1426" t="s">
        <v>729</v>
      </c>
      <c r="D1426">
        <v>11</v>
      </c>
      <c r="E1426" t="s">
        <v>42</v>
      </c>
      <c r="G1426" t="s">
        <v>260</v>
      </c>
      <c r="I1426" t="s">
        <v>1109</v>
      </c>
      <c r="J1426">
        <v>1</v>
      </c>
      <c r="K1426" t="s">
        <v>300</v>
      </c>
      <c r="L1426" t="s">
        <v>258</v>
      </c>
      <c r="M1426" t="s">
        <v>730</v>
      </c>
      <c r="N1426" t="s">
        <v>258</v>
      </c>
      <c r="O1426" t="s">
        <v>3105</v>
      </c>
      <c r="P1426" t="s">
        <v>303</v>
      </c>
      <c r="Q1426" t="s">
        <v>303</v>
      </c>
      <c r="S1426">
        <v>5</v>
      </c>
      <c r="T1426">
        <v>16</v>
      </c>
      <c r="V1426" s="111" t="s">
        <v>304</v>
      </c>
    </row>
    <row r="1427" spans="1:22" x14ac:dyDescent="0.3">
      <c r="A1427" s="17">
        <v>2561</v>
      </c>
      <c r="B1427">
        <v>253</v>
      </c>
      <c r="C1427" t="s">
        <v>603</v>
      </c>
      <c r="D1427">
        <v>15</v>
      </c>
      <c r="E1427" t="s">
        <v>49</v>
      </c>
      <c r="G1427" t="s">
        <v>258</v>
      </c>
      <c r="I1427" t="s">
        <v>1109</v>
      </c>
      <c r="J1427">
        <v>1</v>
      </c>
      <c r="K1427" t="s">
        <v>300</v>
      </c>
      <c r="L1427" t="s">
        <v>258</v>
      </c>
      <c r="M1427" t="s">
        <v>604</v>
      </c>
      <c r="N1427" t="s">
        <v>258</v>
      </c>
      <c r="O1427" t="s">
        <v>3106</v>
      </c>
      <c r="P1427" t="s">
        <v>303</v>
      </c>
      <c r="Q1427" t="s">
        <v>303</v>
      </c>
      <c r="S1427">
        <v>66</v>
      </c>
      <c r="T1427">
        <v>19</v>
      </c>
      <c r="V1427" s="111" t="s">
        <v>304</v>
      </c>
    </row>
    <row r="1428" spans="1:22" x14ac:dyDescent="0.3">
      <c r="A1428" s="17">
        <v>2560</v>
      </c>
      <c r="B1428">
        <v>250</v>
      </c>
      <c r="C1428" t="s">
        <v>181</v>
      </c>
      <c r="D1428">
        <v>15</v>
      </c>
      <c r="E1428" t="s">
        <v>49</v>
      </c>
      <c r="G1428" t="s">
        <v>258</v>
      </c>
      <c r="I1428" t="s">
        <v>1109</v>
      </c>
      <c r="J1428">
        <v>1</v>
      </c>
      <c r="K1428" t="s">
        <v>300</v>
      </c>
      <c r="L1428" t="s">
        <v>258</v>
      </c>
      <c r="M1428" t="s">
        <v>910</v>
      </c>
      <c r="N1428" t="s">
        <v>258</v>
      </c>
      <c r="O1428" t="s">
        <v>3107</v>
      </c>
      <c r="P1428" t="s">
        <v>303</v>
      </c>
      <c r="Q1428" t="s">
        <v>303</v>
      </c>
      <c r="S1428">
        <v>63</v>
      </c>
      <c r="T1428">
        <v>19</v>
      </c>
      <c r="V1428" s="111" t="s">
        <v>304</v>
      </c>
    </row>
    <row r="1429" spans="1:22" x14ac:dyDescent="0.3">
      <c r="A1429" s="17">
        <v>3074</v>
      </c>
      <c r="B1429">
        <v>213</v>
      </c>
      <c r="C1429" t="s">
        <v>142</v>
      </c>
      <c r="D1429">
        <v>16</v>
      </c>
      <c r="E1429" t="s">
        <v>50</v>
      </c>
      <c r="G1429" t="s">
        <v>260</v>
      </c>
      <c r="I1429" t="s">
        <v>1109</v>
      </c>
      <c r="J1429">
        <v>1</v>
      </c>
      <c r="K1429" t="s">
        <v>300</v>
      </c>
      <c r="L1429" t="s">
        <v>258</v>
      </c>
      <c r="M1429" t="s">
        <v>301</v>
      </c>
      <c r="N1429" t="s">
        <v>258</v>
      </c>
      <c r="O1429" t="s">
        <v>3108</v>
      </c>
      <c r="P1429" t="s">
        <v>303</v>
      </c>
      <c r="Q1429" t="s">
        <v>303</v>
      </c>
      <c r="S1429">
        <v>37</v>
      </c>
      <c r="T1429">
        <v>20</v>
      </c>
      <c r="V1429" s="111" t="s">
        <v>304</v>
      </c>
    </row>
    <row r="1430" spans="1:22" x14ac:dyDescent="0.3">
      <c r="A1430" s="17">
        <v>3092</v>
      </c>
      <c r="B1430">
        <v>231</v>
      </c>
      <c r="C1430" t="s">
        <v>305</v>
      </c>
      <c r="D1430">
        <v>44</v>
      </c>
      <c r="E1430" t="s">
        <v>27</v>
      </c>
      <c r="G1430" t="s">
        <v>260</v>
      </c>
      <c r="I1430" t="s">
        <v>1109</v>
      </c>
      <c r="J1430">
        <v>1</v>
      </c>
      <c r="K1430" t="s">
        <v>300</v>
      </c>
      <c r="L1430" t="s">
        <v>258</v>
      </c>
      <c r="M1430" t="s">
        <v>306</v>
      </c>
      <c r="N1430" t="s">
        <v>258</v>
      </c>
      <c r="O1430" t="s">
        <v>3109</v>
      </c>
      <c r="P1430" t="s">
        <v>303</v>
      </c>
      <c r="Q1430" t="s">
        <v>303</v>
      </c>
      <c r="S1430">
        <v>49</v>
      </c>
      <c r="T1430">
        <v>8</v>
      </c>
      <c r="V1430" s="111" t="s">
        <v>304</v>
      </c>
    </row>
    <row r="1431" spans="1:22" x14ac:dyDescent="0.3">
      <c r="A1431" s="17">
        <v>3098</v>
      </c>
      <c r="B1431">
        <v>225</v>
      </c>
      <c r="C1431" t="s">
        <v>144</v>
      </c>
      <c r="D1431">
        <v>16</v>
      </c>
      <c r="E1431" t="s">
        <v>50</v>
      </c>
      <c r="G1431" t="s">
        <v>260</v>
      </c>
      <c r="I1431" t="s">
        <v>1109</v>
      </c>
      <c r="J1431">
        <v>1</v>
      </c>
      <c r="K1431" t="s">
        <v>300</v>
      </c>
      <c r="L1431" t="s">
        <v>258</v>
      </c>
      <c r="M1431" t="s">
        <v>1018</v>
      </c>
      <c r="N1431" t="s">
        <v>258</v>
      </c>
      <c r="O1431" t="s">
        <v>3110</v>
      </c>
      <c r="P1431" t="s">
        <v>303</v>
      </c>
      <c r="Q1431" t="s">
        <v>303</v>
      </c>
      <c r="S1431">
        <v>39</v>
      </c>
      <c r="T1431">
        <v>20</v>
      </c>
      <c r="V1431" s="111" t="s">
        <v>304</v>
      </c>
    </row>
    <row r="1432" spans="1:22" x14ac:dyDescent="0.3">
      <c r="A1432" s="17">
        <v>3083</v>
      </c>
      <c r="B1432">
        <v>233</v>
      </c>
      <c r="C1432" t="s">
        <v>274</v>
      </c>
      <c r="D1432">
        <v>29</v>
      </c>
      <c r="E1432" t="s">
        <v>46</v>
      </c>
      <c r="G1432" t="s">
        <v>260</v>
      </c>
      <c r="I1432" t="s">
        <v>1109</v>
      </c>
      <c r="J1432">
        <v>1</v>
      </c>
      <c r="K1432" t="s">
        <v>300</v>
      </c>
      <c r="L1432" t="s">
        <v>258</v>
      </c>
      <c r="M1432" t="s">
        <v>615</v>
      </c>
      <c r="N1432" t="s">
        <v>258</v>
      </c>
      <c r="O1432" t="s">
        <v>3111</v>
      </c>
      <c r="P1432" t="s">
        <v>303</v>
      </c>
      <c r="Q1432" t="s">
        <v>303</v>
      </c>
      <c r="S1432">
        <v>45</v>
      </c>
      <c r="T1432">
        <v>24</v>
      </c>
      <c r="V1432" s="111" t="s">
        <v>304</v>
      </c>
    </row>
    <row r="1433" spans="1:22" x14ac:dyDescent="0.3">
      <c r="A1433" s="17">
        <v>2477</v>
      </c>
      <c r="B1433">
        <v>248</v>
      </c>
      <c r="C1433" t="s">
        <v>104</v>
      </c>
      <c r="D1433">
        <v>3</v>
      </c>
      <c r="E1433" t="s">
        <v>34</v>
      </c>
      <c r="G1433" t="s">
        <v>258</v>
      </c>
      <c r="I1433" t="s">
        <v>1109</v>
      </c>
      <c r="J1433">
        <v>1</v>
      </c>
      <c r="K1433" t="s">
        <v>300</v>
      </c>
      <c r="L1433" t="s">
        <v>258</v>
      </c>
      <c r="M1433" t="s">
        <v>324</v>
      </c>
      <c r="N1433" t="s">
        <v>258</v>
      </c>
      <c r="O1433" t="s">
        <v>3112</v>
      </c>
      <c r="P1433" t="s">
        <v>303</v>
      </c>
      <c r="Q1433" t="s">
        <v>303</v>
      </c>
      <c r="S1433">
        <v>184</v>
      </c>
      <c r="T1433">
        <v>11</v>
      </c>
      <c r="V1433" s="111" t="s">
        <v>304</v>
      </c>
    </row>
    <row r="1434" spans="1:22" x14ac:dyDescent="0.3">
      <c r="A1434" s="17">
        <v>2486</v>
      </c>
      <c r="B1434">
        <v>248</v>
      </c>
      <c r="C1434" t="s">
        <v>104</v>
      </c>
      <c r="D1434">
        <v>3</v>
      </c>
      <c r="E1434" t="s">
        <v>34</v>
      </c>
      <c r="G1434" t="s">
        <v>258</v>
      </c>
      <c r="I1434" t="s">
        <v>1109</v>
      </c>
      <c r="J1434">
        <v>1</v>
      </c>
      <c r="K1434" t="s">
        <v>300</v>
      </c>
      <c r="L1434" t="s">
        <v>258</v>
      </c>
      <c r="M1434" t="s">
        <v>324</v>
      </c>
      <c r="N1434" t="s">
        <v>258</v>
      </c>
      <c r="O1434" t="s">
        <v>3113</v>
      </c>
      <c r="P1434" t="s">
        <v>303</v>
      </c>
      <c r="Q1434" t="s">
        <v>303</v>
      </c>
      <c r="S1434">
        <v>184</v>
      </c>
      <c r="T1434">
        <v>11</v>
      </c>
      <c r="V1434" s="111" t="s">
        <v>304</v>
      </c>
    </row>
    <row r="1435" spans="1:22" x14ac:dyDescent="0.3">
      <c r="A1435" s="17">
        <v>3093</v>
      </c>
      <c r="B1435">
        <v>191</v>
      </c>
      <c r="C1435" t="s">
        <v>110</v>
      </c>
      <c r="D1435">
        <v>42</v>
      </c>
      <c r="E1435" t="s">
        <v>26</v>
      </c>
      <c r="G1435" t="s">
        <v>260</v>
      </c>
      <c r="I1435" t="s">
        <v>1109</v>
      </c>
      <c r="J1435">
        <v>1</v>
      </c>
      <c r="K1435" t="s">
        <v>300</v>
      </c>
      <c r="L1435" t="s">
        <v>258</v>
      </c>
      <c r="M1435" t="s">
        <v>575</v>
      </c>
      <c r="N1435" t="s">
        <v>258</v>
      </c>
      <c r="O1435" t="s">
        <v>3114</v>
      </c>
      <c r="P1435" t="s">
        <v>303</v>
      </c>
      <c r="Q1435" t="s">
        <v>303</v>
      </c>
      <c r="S1435">
        <v>18</v>
      </c>
      <c r="T1435">
        <v>6</v>
      </c>
      <c r="V1435" s="111" t="s">
        <v>304</v>
      </c>
    </row>
    <row r="1436" spans="1:22" x14ac:dyDescent="0.3">
      <c r="A1436" s="17">
        <v>3087</v>
      </c>
      <c r="B1436">
        <v>199</v>
      </c>
      <c r="C1436" t="s">
        <v>368</v>
      </c>
      <c r="D1436">
        <v>5</v>
      </c>
      <c r="E1436" t="s">
        <v>35</v>
      </c>
      <c r="G1436" t="s">
        <v>260</v>
      </c>
      <c r="I1436" t="s">
        <v>1109</v>
      </c>
      <c r="J1436">
        <v>1</v>
      </c>
      <c r="K1436" t="s">
        <v>300</v>
      </c>
      <c r="L1436" t="s">
        <v>258</v>
      </c>
      <c r="M1436" t="s">
        <v>369</v>
      </c>
      <c r="N1436" t="s">
        <v>258</v>
      </c>
      <c r="O1436" t="s">
        <v>3115</v>
      </c>
      <c r="P1436" t="s">
        <v>303</v>
      </c>
      <c r="Q1436" t="s">
        <v>303</v>
      </c>
      <c r="S1436">
        <v>23</v>
      </c>
      <c r="T1436">
        <v>13</v>
      </c>
      <c r="V1436" s="111" t="s">
        <v>304</v>
      </c>
    </row>
    <row r="1437" spans="1:22" x14ac:dyDescent="0.3">
      <c r="A1437" s="17">
        <v>3091</v>
      </c>
      <c r="B1437">
        <v>233</v>
      </c>
      <c r="C1437" t="s">
        <v>274</v>
      </c>
      <c r="D1437">
        <v>29</v>
      </c>
      <c r="E1437" t="s">
        <v>46</v>
      </c>
      <c r="G1437" t="s">
        <v>260</v>
      </c>
      <c r="I1437" t="s">
        <v>1109</v>
      </c>
      <c r="J1437">
        <v>1</v>
      </c>
      <c r="K1437" t="s">
        <v>300</v>
      </c>
      <c r="L1437" t="s">
        <v>258</v>
      </c>
      <c r="M1437" t="s">
        <v>615</v>
      </c>
      <c r="N1437" t="s">
        <v>258</v>
      </c>
      <c r="O1437" t="s">
        <v>3116</v>
      </c>
      <c r="P1437" t="s">
        <v>303</v>
      </c>
      <c r="Q1437" t="s">
        <v>303</v>
      </c>
      <c r="S1437">
        <v>45</v>
      </c>
      <c r="T1437">
        <v>24</v>
      </c>
      <c r="V1437" s="111" t="s">
        <v>304</v>
      </c>
    </row>
    <row r="1438" spans="1:22" x14ac:dyDescent="0.3">
      <c r="A1438" s="17">
        <v>3090</v>
      </c>
      <c r="B1438">
        <v>229</v>
      </c>
      <c r="C1438" t="s">
        <v>102</v>
      </c>
      <c r="D1438">
        <v>16</v>
      </c>
      <c r="E1438" t="s">
        <v>50</v>
      </c>
      <c r="G1438" t="s">
        <v>260</v>
      </c>
      <c r="I1438" t="s">
        <v>1109</v>
      </c>
      <c r="J1438">
        <v>1</v>
      </c>
      <c r="K1438" t="s">
        <v>300</v>
      </c>
      <c r="L1438" t="s">
        <v>258</v>
      </c>
      <c r="M1438" t="s">
        <v>326</v>
      </c>
      <c r="N1438" t="s">
        <v>258</v>
      </c>
      <c r="O1438" t="s">
        <v>3117</v>
      </c>
      <c r="P1438" t="s">
        <v>303</v>
      </c>
      <c r="Q1438" t="s">
        <v>303</v>
      </c>
      <c r="S1438">
        <v>134</v>
      </c>
      <c r="T1438">
        <v>20</v>
      </c>
      <c r="V1438" s="111" t="s">
        <v>304</v>
      </c>
    </row>
    <row r="1439" spans="1:22" x14ac:dyDescent="0.3">
      <c r="A1439" s="17">
        <v>3080</v>
      </c>
      <c r="B1439">
        <v>193</v>
      </c>
      <c r="C1439" t="s">
        <v>123</v>
      </c>
      <c r="D1439">
        <v>42</v>
      </c>
      <c r="E1439" t="s">
        <v>26</v>
      </c>
      <c r="G1439" t="s">
        <v>260</v>
      </c>
      <c r="I1439" t="s">
        <v>1109</v>
      </c>
      <c r="J1439">
        <v>1</v>
      </c>
      <c r="K1439" t="s">
        <v>300</v>
      </c>
      <c r="L1439" t="s">
        <v>258</v>
      </c>
      <c r="M1439" t="s">
        <v>621</v>
      </c>
      <c r="N1439" t="s">
        <v>258</v>
      </c>
      <c r="O1439" t="s">
        <v>3118</v>
      </c>
      <c r="P1439" t="s">
        <v>303</v>
      </c>
      <c r="Q1439" t="s">
        <v>303</v>
      </c>
      <c r="S1439">
        <v>20</v>
      </c>
      <c r="T1439">
        <v>6</v>
      </c>
      <c r="V1439" s="111" t="s">
        <v>304</v>
      </c>
    </row>
    <row r="1440" spans="1:22" x14ac:dyDescent="0.3">
      <c r="A1440" s="17">
        <v>3096</v>
      </c>
      <c r="B1440">
        <v>259</v>
      </c>
      <c r="C1440" t="s">
        <v>124</v>
      </c>
      <c r="D1440">
        <v>45</v>
      </c>
      <c r="E1440" t="s">
        <v>28</v>
      </c>
      <c r="G1440" t="s">
        <v>260</v>
      </c>
      <c r="I1440" t="s">
        <v>1109</v>
      </c>
      <c r="J1440">
        <v>1</v>
      </c>
      <c r="K1440" t="s">
        <v>300</v>
      </c>
      <c r="L1440" t="s">
        <v>258</v>
      </c>
      <c r="M1440" t="s">
        <v>430</v>
      </c>
      <c r="N1440" t="s">
        <v>258</v>
      </c>
      <c r="O1440" t="s">
        <v>3119</v>
      </c>
      <c r="P1440" t="s">
        <v>303</v>
      </c>
      <c r="Q1440" t="s">
        <v>303</v>
      </c>
      <c r="S1440">
        <v>70</v>
      </c>
      <c r="T1440">
        <v>9</v>
      </c>
      <c r="V1440" s="111" t="s">
        <v>304</v>
      </c>
    </row>
    <row r="1441" spans="1:22" x14ac:dyDescent="0.3">
      <c r="A1441" s="17">
        <v>3099</v>
      </c>
      <c r="B1441">
        <v>232</v>
      </c>
      <c r="C1441" t="s">
        <v>263</v>
      </c>
      <c r="D1441">
        <v>25</v>
      </c>
      <c r="E1441" t="s">
        <v>25</v>
      </c>
      <c r="G1441" t="s">
        <v>260</v>
      </c>
      <c r="I1441" t="s">
        <v>1109</v>
      </c>
      <c r="J1441">
        <v>1</v>
      </c>
      <c r="K1441" t="s">
        <v>300</v>
      </c>
      <c r="L1441" t="s">
        <v>258</v>
      </c>
      <c r="M1441" t="s">
        <v>607</v>
      </c>
      <c r="N1441" t="s">
        <v>258</v>
      </c>
      <c r="O1441" t="s">
        <v>3120</v>
      </c>
      <c r="P1441" t="s">
        <v>303</v>
      </c>
      <c r="Q1441" t="s">
        <v>303</v>
      </c>
      <c r="S1441">
        <v>51</v>
      </c>
      <c r="V1441" s="111" t="s">
        <v>304</v>
      </c>
    </row>
    <row r="1442" spans="1:22" x14ac:dyDescent="0.3">
      <c r="A1442" s="17">
        <v>3101</v>
      </c>
      <c r="B1442">
        <v>217</v>
      </c>
      <c r="C1442" t="s">
        <v>132</v>
      </c>
      <c r="D1442">
        <v>2</v>
      </c>
      <c r="E1442" t="s">
        <v>29</v>
      </c>
      <c r="G1442" t="s">
        <v>260</v>
      </c>
      <c r="I1442" t="s">
        <v>1109</v>
      </c>
      <c r="J1442">
        <v>1</v>
      </c>
      <c r="K1442" t="s">
        <v>300</v>
      </c>
      <c r="L1442" t="s">
        <v>258</v>
      </c>
      <c r="M1442" t="s">
        <v>360</v>
      </c>
      <c r="N1442" t="s">
        <v>258</v>
      </c>
      <c r="O1442" t="s">
        <v>3121</v>
      </c>
      <c r="P1442" t="s">
        <v>303</v>
      </c>
      <c r="Q1442" t="s">
        <v>303</v>
      </c>
      <c r="S1442">
        <v>76</v>
      </c>
      <c r="T1442">
        <v>10</v>
      </c>
      <c r="V1442" s="111" t="s">
        <v>304</v>
      </c>
    </row>
    <row r="1443" spans="1:22" x14ac:dyDescent="0.3">
      <c r="A1443" s="17">
        <v>3105</v>
      </c>
      <c r="B1443">
        <v>173</v>
      </c>
      <c r="C1443" t="s">
        <v>115</v>
      </c>
      <c r="D1443">
        <v>16</v>
      </c>
      <c r="E1443" t="s">
        <v>50</v>
      </c>
      <c r="G1443" t="s">
        <v>260</v>
      </c>
      <c r="I1443" t="s">
        <v>1109</v>
      </c>
      <c r="J1443">
        <v>1</v>
      </c>
      <c r="K1443" t="s">
        <v>300</v>
      </c>
      <c r="L1443" t="s">
        <v>258</v>
      </c>
      <c r="M1443" t="s">
        <v>322</v>
      </c>
      <c r="N1443" t="s">
        <v>258</v>
      </c>
      <c r="O1443" t="s">
        <v>3122</v>
      </c>
      <c r="P1443" t="s">
        <v>303</v>
      </c>
      <c r="Q1443" t="s">
        <v>303</v>
      </c>
      <c r="S1443">
        <v>7</v>
      </c>
      <c r="T1443">
        <v>20</v>
      </c>
      <c r="V1443" s="111" t="s">
        <v>304</v>
      </c>
    </row>
    <row r="1444" spans="1:22" x14ac:dyDescent="0.3">
      <c r="A1444" s="17">
        <v>3084</v>
      </c>
      <c r="B1444">
        <v>266</v>
      </c>
      <c r="C1444" t="s">
        <v>594</v>
      </c>
      <c r="D1444">
        <v>25</v>
      </c>
      <c r="E1444" t="s">
        <v>25</v>
      </c>
      <c r="G1444" t="s">
        <v>260</v>
      </c>
      <c r="I1444" t="s">
        <v>1109</v>
      </c>
      <c r="J1444">
        <v>1</v>
      </c>
      <c r="K1444" t="s">
        <v>300</v>
      </c>
      <c r="L1444" t="s">
        <v>258</v>
      </c>
      <c r="M1444" t="s">
        <v>1219</v>
      </c>
      <c r="N1444" t="s">
        <v>258</v>
      </c>
      <c r="O1444" t="s">
        <v>3123</v>
      </c>
      <c r="P1444" t="s">
        <v>303</v>
      </c>
      <c r="Q1444" t="s">
        <v>303</v>
      </c>
      <c r="S1444">
        <v>503</v>
      </c>
      <c r="V1444" s="111" t="s">
        <v>304</v>
      </c>
    </row>
    <row r="1445" spans="1:22" x14ac:dyDescent="0.3">
      <c r="A1445" s="17">
        <v>3116</v>
      </c>
      <c r="B1445">
        <v>229</v>
      </c>
      <c r="C1445" t="s">
        <v>102</v>
      </c>
      <c r="D1445">
        <v>16</v>
      </c>
      <c r="E1445" t="s">
        <v>50</v>
      </c>
      <c r="G1445" t="s">
        <v>258</v>
      </c>
      <c r="I1445" t="s">
        <v>1109</v>
      </c>
      <c r="J1445">
        <v>1</v>
      </c>
      <c r="K1445" t="s">
        <v>300</v>
      </c>
      <c r="L1445" t="s">
        <v>258</v>
      </c>
      <c r="M1445" t="s">
        <v>326</v>
      </c>
      <c r="N1445" t="s">
        <v>258</v>
      </c>
      <c r="O1445" t="s">
        <v>3124</v>
      </c>
      <c r="P1445" t="s">
        <v>303</v>
      </c>
      <c r="Q1445" t="s">
        <v>303</v>
      </c>
      <c r="S1445">
        <v>134</v>
      </c>
      <c r="T1445">
        <v>20</v>
      </c>
      <c r="V1445" s="111" t="s">
        <v>304</v>
      </c>
    </row>
    <row r="1446" spans="1:22" x14ac:dyDescent="0.3">
      <c r="A1446" s="17">
        <v>3114</v>
      </c>
      <c r="B1446">
        <v>179</v>
      </c>
      <c r="C1446" t="s">
        <v>328</v>
      </c>
      <c r="D1446">
        <v>11</v>
      </c>
      <c r="E1446" t="s">
        <v>42</v>
      </c>
      <c r="G1446" t="s">
        <v>258</v>
      </c>
      <c r="I1446" t="s">
        <v>1109</v>
      </c>
      <c r="J1446">
        <v>1</v>
      </c>
      <c r="K1446" t="s">
        <v>300</v>
      </c>
      <c r="L1446" t="s">
        <v>258</v>
      </c>
      <c r="M1446" t="s">
        <v>640</v>
      </c>
      <c r="N1446" t="s">
        <v>258</v>
      </c>
      <c r="O1446" t="s">
        <v>3125</v>
      </c>
      <c r="P1446" t="s">
        <v>303</v>
      </c>
      <c r="Q1446" t="s">
        <v>303</v>
      </c>
      <c r="S1446">
        <v>252</v>
      </c>
      <c r="T1446">
        <v>16</v>
      </c>
      <c r="V1446" s="111" t="s">
        <v>304</v>
      </c>
    </row>
    <row r="1447" spans="1:22" x14ac:dyDescent="0.3">
      <c r="A1447" s="17">
        <v>3102</v>
      </c>
      <c r="B1447">
        <v>162</v>
      </c>
      <c r="C1447" t="s">
        <v>147</v>
      </c>
      <c r="D1447">
        <v>42</v>
      </c>
      <c r="E1447" t="s">
        <v>26</v>
      </c>
      <c r="G1447" t="s">
        <v>258</v>
      </c>
      <c r="I1447" t="s">
        <v>1109</v>
      </c>
      <c r="J1447">
        <v>1</v>
      </c>
      <c r="K1447" t="s">
        <v>300</v>
      </c>
      <c r="L1447" t="s">
        <v>258</v>
      </c>
      <c r="M1447" t="s">
        <v>400</v>
      </c>
      <c r="N1447" t="s">
        <v>258</v>
      </c>
      <c r="O1447" t="s">
        <v>3126</v>
      </c>
      <c r="P1447" t="s">
        <v>303</v>
      </c>
      <c r="Q1447" t="s">
        <v>303</v>
      </c>
      <c r="S1447">
        <v>1</v>
      </c>
      <c r="T1447">
        <v>6</v>
      </c>
      <c r="V1447" s="111" t="s">
        <v>304</v>
      </c>
    </row>
    <row r="1448" spans="1:22" x14ac:dyDescent="0.3">
      <c r="A1448" s="17">
        <v>3103</v>
      </c>
      <c r="B1448">
        <v>173</v>
      </c>
      <c r="C1448" t="s">
        <v>115</v>
      </c>
      <c r="D1448">
        <v>16</v>
      </c>
      <c r="E1448" t="s">
        <v>50</v>
      </c>
      <c r="G1448" t="s">
        <v>260</v>
      </c>
      <c r="I1448" t="s">
        <v>1109</v>
      </c>
      <c r="J1448">
        <v>1</v>
      </c>
      <c r="K1448" t="s">
        <v>300</v>
      </c>
      <c r="L1448" t="s">
        <v>258</v>
      </c>
      <c r="M1448" t="s">
        <v>322</v>
      </c>
      <c r="N1448" t="s">
        <v>258</v>
      </c>
      <c r="O1448" t="s">
        <v>3127</v>
      </c>
      <c r="P1448" t="s">
        <v>303</v>
      </c>
      <c r="Q1448" t="s">
        <v>303</v>
      </c>
      <c r="S1448">
        <v>7</v>
      </c>
      <c r="T1448">
        <v>20</v>
      </c>
      <c r="V1448" s="111" t="s">
        <v>304</v>
      </c>
    </row>
    <row r="1449" spans="1:22" x14ac:dyDescent="0.3">
      <c r="A1449" s="17">
        <v>3111</v>
      </c>
      <c r="B1449">
        <v>218</v>
      </c>
      <c r="C1449" t="s">
        <v>200</v>
      </c>
      <c r="D1449">
        <v>2</v>
      </c>
      <c r="E1449" t="s">
        <v>29</v>
      </c>
      <c r="G1449" t="s">
        <v>260</v>
      </c>
      <c r="I1449" t="s">
        <v>1109</v>
      </c>
      <c r="J1449">
        <v>1</v>
      </c>
      <c r="K1449" t="s">
        <v>300</v>
      </c>
      <c r="L1449" t="s">
        <v>258</v>
      </c>
      <c r="M1449" t="s">
        <v>362</v>
      </c>
      <c r="N1449" t="s">
        <v>258</v>
      </c>
      <c r="O1449" t="s">
        <v>3128</v>
      </c>
      <c r="P1449" t="s">
        <v>303</v>
      </c>
      <c r="Q1449" t="s">
        <v>303</v>
      </c>
      <c r="S1449">
        <v>77</v>
      </c>
      <c r="T1449">
        <v>10</v>
      </c>
      <c r="V1449" s="111" t="s">
        <v>304</v>
      </c>
    </row>
    <row r="1450" spans="1:22" x14ac:dyDescent="0.3">
      <c r="A1450" s="17">
        <v>3112</v>
      </c>
      <c r="B1450">
        <v>218</v>
      </c>
      <c r="C1450" t="s">
        <v>200</v>
      </c>
      <c r="D1450">
        <v>2</v>
      </c>
      <c r="E1450" t="s">
        <v>29</v>
      </c>
      <c r="G1450" t="s">
        <v>260</v>
      </c>
      <c r="I1450" t="s">
        <v>1109</v>
      </c>
      <c r="J1450">
        <v>1</v>
      </c>
      <c r="K1450" t="s">
        <v>300</v>
      </c>
      <c r="L1450" t="s">
        <v>258</v>
      </c>
      <c r="M1450" t="s">
        <v>362</v>
      </c>
      <c r="N1450" t="s">
        <v>258</v>
      </c>
      <c r="O1450" t="s">
        <v>3129</v>
      </c>
      <c r="P1450" t="s">
        <v>303</v>
      </c>
      <c r="Q1450" t="s">
        <v>303</v>
      </c>
      <c r="S1450">
        <v>77</v>
      </c>
      <c r="T1450">
        <v>10</v>
      </c>
      <c r="V1450" s="111" t="s">
        <v>304</v>
      </c>
    </row>
    <row r="1451" spans="1:22" x14ac:dyDescent="0.3">
      <c r="A1451" s="17">
        <v>3122</v>
      </c>
      <c r="B1451">
        <v>174</v>
      </c>
      <c r="C1451" t="s">
        <v>862</v>
      </c>
      <c r="D1451">
        <v>14</v>
      </c>
      <c r="E1451" t="s">
        <v>43</v>
      </c>
      <c r="G1451" t="s">
        <v>258</v>
      </c>
      <c r="I1451" t="s">
        <v>1109</v>
      </c>
      <c r="J1451">
        <v>1</v>
      </c>
      <c r="K1451" t="s">
        <v>300</v>
      </c>
      <c r="L1451" t="s">
        <v>258</v>
      </c>
      <c r="M1451" t="s">
        <v>863</v>
      </c>
      <c r="N1451" t="s">
        <v>258</v>
      </c>
      <c r="O1451" t="s">
        <v>3130</v>
      </c>
      <c r="P1451" t="s">
        <v>303</v>
      </c>
      <c r="Q1451" t="s">
        <v>303</v>
      </c>
      <c r="S1451">
        <v>192</v>
      </c>
      <c r="T1451">
        <v>64</v>
      </c>
      <c r="V1451" s="111" t="s">
        <v>304</v>
      </c>
    </row>
    <row r="1452" spans="1:22" x14ac:dyDescent="0.3">
      <c r="A1452" s="17">
        <v>3129</v>
      </c>
      <c r="B1452">
        <v>229</v>
      </c>
      <c r="C1452" t="s">
        <v>102</v>
      </c>
      <c r="D1452">
        <v>16</v>
      </c>
      <c r="E1452" t="s">
        <v>50</v>
      </c>
      <c r="G1452" t="s">
        <v>258</v>
      </c>
      <c r="I1452" t="s">
        <v>1109</v>
      </c>
      <c r="J1452">
        <v>1</v>
      </c>
      <c r="K1452" t="s">
        <v>300</v>
      </c>
      <c r="L1452" t="s">
        <v>258</v>
      </c>
      <c r="M1452" t="s">
        <v>326</v>
      </c>
      <c r="N1452" t="s">
        <v>258</v>
      </c>
      <c r="O1452" t="s">
        <v>3131</v>
      </c>
      <c r="P1452" t="s">
        <v>303</v>
      </c>
      <c r="Q1452" t="s">
        <v>303</v>
      </c>
      <c r="S1452">
        <v>134</v>
      </c>
      <c r="T1452">
        <v>20</v>
      </c>
      <c r="V1452" s="111" t="s">
        <v>304</v>
      </c>
    </row>
    <row r="1453" spans="1:22" x14ac:dyDescent="0.3">
      <c r="A1453" s="17">
        <v>3120</v>
      </c>
      <c r="B1453">
        <v>233</v>
      </c>
      <c r="C1453" t="s">
        <v>274</v>
      </c>
      <c r="D1453">
        <v>29</v>
      </c>
      <c r="E1453" t="s">
        <v>46</v>
      </c>
      <c r="G1453" t="s">
        <v>258</v>
      </c>
      <c r="I1453" t="s">
        <v>1109</v>
      </c>
      <c r="J1453">
        <v>1</v>
      </c>
      <c r="K1453" t="s">
        <v>300</v>
      </c>
      <c r="L1453" t="s">
        <v>258</v>
      </c>
      <c r="M1453" t="s">
        <v>615</v>
      </c>
      <c r="N1453" t="s">
        <v>258</v>
      </c>
      <c r="O1453" t="s">
        <v>3132</v>
      </c>
      <c r="P1453" t="s">
        <v>303</v>
      </c>
      <c r="Q1453" t="s">
        <v>303</v>
      </c>
      <c r="S1453">
        <v>45</v>
      </c>
      <c r="T1453">
        <v>24</v>
      </c>
      <c r="V1453" s="111" t="s">
        <v>304</v>
      </c>
    </row>
    <row r="1454" spans="1:22" x14ac:dyDescent="0.3">
      <c r="A1454" s="17">
        <v>3119</v>
      </c>
      <c r="B1454">
        <v>231</v>
      </c>
      <c r="C1454" t="s">
        <v>305</v>
      </c>
      <c r="D1454">
        <v>31</v>
      </c>
      <c r="E1454" t="s">
        <v>27</v>
      </c>
      <c r="G1454" t="s">
        <v>258</v>
      </c>
      <c r="I1454" t="s">
        <v>1109</v>
      </c>
      <c r="J1454">
        <v>1</v>
      </c>
      <c r="K1454" t="s">
        <v>300</v>
      </c>
      <c r="L1454" t="s">
        <v>258</v>
      </c>
      <c r="M1454" t="s">
        <v>306</v>
      </c>
      <c r="N1454" t="s">
        <v>258</v>
      </c>
      <c r="O1454" t="s">
        <v>3133</v>
      </c>
      <c r="P1454" t="s">
        <v>303</v>
      </c>
      <c r="Q1454" t="s">
        <v>303</v>
      </c>
      <c r="S1454">
        <v>49</v>
      </c>
      <c r="T1454">
        <v>8</v>
      </c>
      <c r="V1454" s="111" t="s">
        <v>304</v>
      </c>
    </row>
    <row r="1455" spans="1:22" x14ac:dyDescent="0.3">
      <c r="A1455" s="17">
        <v>3142</v>
      </c>
      <c r="B1455">
        <v>222</v>
      </c>
      <c r="C1455" t="s">
        <v>36</v>
      </c>
      <c r="D1455">
        <v>6</v>
      </c>
      <c r="E1455" t="s">
        <v>36</v>
      </c>
      <c r="G1455" t="s">
        <v>258</v>
      </c>
      <c r="I1455" t="s">
        <v>1109</v>
      </c>
      <c r="J1455">
        <v>1</v>
      </c>
      <c r="K1455" t="s">
        <v>300</v>
      </c>
      <c r="L1455" t="s">
        <v>258</v>
      </c>
      <c r="M1455" t="s">
        <v>1220</v>
      </c>
      <c r="N1455" t="s">
        <v>258</v>
      </c>
      <c r="O1455" t="s">
        <v>3134</v>
      </c>
      <c r="P1455" t="s">
        <v>303</v>
      </c>
      <c r="Q1455" t="s">
        <v>303</v>
      </c>
      <c r="T1455">
        <v>14</v>
      </c>
      <c r="V1455" s="111" t="s">
        <v>304</v>
      </c>
    </row>
    <row r="1456" spans="1:22" x14ac:dyDescent="0.3">
      <c r="A1456" s="17">
        <v>3138</v>
      </c>
      <c r="B1456">
        <v>172</v>
      </c>
      <c r="C1456" t="s">
        <v>793</v>
      </c>
      <c r="D1456">
        <v>15</v>
      </c>
      <c r="E1456" t="s">
        <v>49</v>
      </c>
      <c r="G1456" t="s">
        <v>258</v>
      </c>
      <c r="I1456" t="s">
        <v>1109</v>
      </c>
      <c r="J1456">
        <v>1</v>
      </c>
      <c r="K1456" t="s">
        <v>300</v>
      </c>
      <c r="L1456" t="s">
        <v>258</v>
      </c>
      <c r="M1456" t="s">
        <v>794</v>
      </c>
      <c r="N1456" t="s">
        <v>258</v>
      </c>
      <c r="O1456" t="s">
        <v>3135</v>
      </c>
      <c r="P1456" t="s">
        <v>303</v>
      </c>
      <c r="Q1456" t="s">
        <v>303</v>
      </c>
      <c r="S1456">
        <v>6</v>
      </c>
      <c r="T1456">
        <v>19</v>
      </c>
      <c r="V1456" s="111" t="s">
        <v>304</v>
      </c>
    </row>
    <row r="1457" spans="1:22" x14ac:dyDescent="0.3">
      <c r="A1457" s="17">
        <v>3134</v>
      </c>
      <c r="B1457">
        <v>248</v>
      </c>
      <c r="C1457" t="s">
        <v>104</v>
      </c>
      <c r="D1457">
        <v>14</v>
      </c>
      <c r="E1457" t="s">
        <v>43</v>
      </c>
      <c r="G1457" t="s">
        <v>258</v>
      </c>
      <c r="I1457" t="s">
        <v>1109</v>
      </c>
      <c r="J1457">
        <v>1</v>
      </c>
      <c r="K1457" t="s">
        <v>300</v>
      </c>
      <c r="L1457" t="s">
        <v>258</v>
      </c>
      <c r="M1457" t="s">
        <v>377</v>
      </c>
      <c r="N1457" t="s">
        <v>258</v>
      </c>
      <c r="O1457" t="s">
        <v>3136</v>
      </c>
      <c r="P1457" t="s">
        <v>303</v>
      </c>
      <c r="Q1457" t="s">
        <v>303</v>
      </c>
      <c r="S1457">
        <v>184</v>
      </c>
      <c r="T1457">
        <v>64</v>
      </c>
      <c r="V1457" s="111" t="s">
        <v>304</v>
      </c>
    </row>
    <row r="1458" spans="1:22" x14ac:dyDescent="0.3">
      <c r="A1458" s="17">
        <v>3104</v>
      </c>
      <c r="B1458">
        <v>213</v>
      </c>
      <c r="C1458" t="s">
        <v>142</v>
      </c>
      <c r="D1458">
        <v>16</v>
      </c>
      <c r="E1458" t="s">
        <v>50</v>
      </c>
      <c r="G1458" t="s">
        <v>258</v>
      </c>
      <c r="I1458" t="s">
        <v>1109</v>
      </c>
      <c r="J1458">
        <v>1</v>
      </c>
      <c r="K1458" t="s">
        <v>300</v>
      </c>
      <c r="L1458" t="s">
        <v>258</v>
      </c>
      <c r="M1458" t="s">
        <v>301</v>
      </c>
      <c r="N1458" t="s">
        <v>258</v>
      </c>
      <c r="O1458" t="s">
        <v>3137</v>
      </c>
      <c r="P1458" t="s">
        <v>303</v>
      </c>
      <c r="Q1458" t="s">
        <v>303</v>
      </c>
      <c r="S1458">
        <v>37</v>
      </c>
      <c r="T1458">
        <v>20</v>
      </c>
      <c r="V1458" s="111" t="s">
        <v>304</v>
      </c>
    </row>
    <row r="1459" spans="1:22" x14ac:dyDescent="0.3">
      <c r="A1459" s="17">
        <v>3130</v>
      </c>
      <c r="B1459">
        <v>175</v>
      </c>
      <c r="C1459" t="s">
        <v>116</v>
      </c>
      <c r="D1459">
        <v>18</v>
      </c>
      <c r="E1459" t="s">
        <v>53</v>
      </c>
      <c r="G1459" t="s">
        <v>258</v>
      </c>
      <c r="I1459" t="s">
        <v>1109</v>
      </c>
      <c r="J1459">
        <v>1</v>
      </c>
      <c r="K1459" t="s">
        <v>300</v>
      </c>
      <c r="L1459" t="s">
        <v>258</v>
      </c>
      <c r="M1459" t="s">
        <v>535</v>
      </c>
      <c r="N1459" t="s">
        <v>258</v>
      </c>
      <c r="O1459" t="s">
        <v>3138</v>
      </c>
      <c r="P1459" t="s">
        <v>303</v>
      </c>
      <c r="Q1459" t="s">
        <v>303</v>
      </c>
      <c r="S1459">
        <v>136</v>
      </c>
      <c r="T1459">
        <v>21</v>
      </c>
      <c r="V1459" s="111" t="s">
        <v>304</v>
      </c>
    </row>
    <row r="1460" spans="1:22" x14ac:dyDescent="0.3">
      <c r="A1460" s="17">
        <v>3131</v>
      </c>
      <c r="B1460">
        <v>182</v>
      </c>
      <c r="C1460" t="s">
        <v>268</v>
      </c>
      <c r="D1460">
        <v>11</v>
      </c>
      <c r="E1460" t="s">
        <v>42</v>
      </c>
      <c r="G1460" t="s">
        <v>258</v>
      </c>
      <c r="I1460" t="s">
        <v>1109</v>
      </c>
      <c r="J1460">
        <v>1</v>
      </c>
      <c r="K1460" t="s">
        <v>300</v>
      </c>
      <c r="L1460" t="s">
        <v>258</v>
      </c>
      <c r="M1460" t="s">
        <v>719</v>
      </c>
      <c r="N1460" t="s">
        <v>258</v>
      </c>
      <c r="O1460" t="s">
        <v>3139</v>
      </c>
      <c r="P1460" t="s">
        <v>303</v>
      </c>
      <c r="Q1460" t="s">
        <v>303</v>
      </c>
      <c r="S1460">
        <v>15</v>
      </c>
      <c r="T1460">
        <v>16</v>
      </c>
      <c r="V1460" s="111" t="s">
        <v>304</v>
      </c>
    </row>
    <row r="1461" spans="1:22" x14ac:dyDescent="0.3">
      <c r="A1461" s="17">
        <v>3136</v>
      </c>
      <c r="B1461">
        <v>251</v>
      </c>
      <c r="C1461" t="s">
        <v>157</v>
      </c>
      <c r="D1461">
        <v>15</v>
      </c>
      <c r="E1461" t="s">
        <v>49</v>
      </c>
      <c r="G1461" t="s">
        <v>258</v>
      </c>
      <c r="I1461" t="s">
        <v>1109</v>
      </c>
      <c r="J1461">
        <v>1</v>
      </c>
      <c r="K1461" t="s">
        <v>300</v>
      </c>
      <c r="L1461" t="s">
        <v>258</v>
      </c>
      <c r="M1461" t="s">
        <v>909</v>
      </c>
      <c r="N1461" t="s">
        <v>258</v>
      </c>
      <c r="O1461" t="s">
        <v>3140</v>
      </c>
      <c r="P1461" t="s">
        <v>303</v>
      </c>
      <c r="Q1461" t="s">
        <v>303</v>
      </c>
      <c r="S1461">
        <v>64</v>
      </c>
      <c r="T1461">
        <v>19</v>
      </c>
      <c r="V1461" s="111" t="s">
        <v>304</v>
      </c>
    </row>
    <row r="1462" spans="1:22" x14ac:dyDescent="0.3">
      <c r="A1462" s="17">
        <v>3143</v>
      </c>
      <c r="B1462">
        <v>250</v>
      </c>
      <c r="C1462" t="s">
        <v>181</v>
      </c>
      <c r="D1462">
        <v>15</v>
      </c>
      <c r="E1462" t="s">
        <v>49</v>
      </c>
      <c r="G1462" t="s">
        <v>258</v>
      </c>
      <c r="I1462" t="s">
        <v>1109</v>
      </c>
      <c r="J1462">
        <v>1</v>
      </c>
      <c r="K1462" t="s">
        <v>300</v>
      </c>
      <c r="L1462" t="s">
        <v>258</v>
      </c>
      <c r="M1462" t="s">
        <v>910</v>
      </c>
      <c r="N1462" t="s">
        <v>258</v>
      </c>
      <c r="O1462" t="s">
        <v>3141</v>
      </c>
      <c r="P1462" t="s">
        <v>303</v>
      </c>
      <c r="Q1462" t="s">
        <v>303</v>
      </c>
      <c r="S1462">
        <v>63</v>
      </c>
      <c r="T1462">
        <v>19</v>
      </c>
      <c r="V1462" s="111" t="s">
        <v>304</v>
      </c>
    </row>
    <row r="1463" spans="1:22" x14ac:dyDescent="0.3">
      <c r="A1463" s="17">
        <v>3158</v>
      </c>
      <c r="B1463">
        <v>233</v>
      </c>
      <c r="C1463" t="s">
        <v>274</v>
      </c>
      <c r="D1463">
        <v>29</v>
      </c>
      <c r="E1463" t="s">
        <v>46</v>
      </c>
      <c r="G1463" t="s">
        <v>271</v>
      </c>
      <c r="I1463" t="s">
        <v>1109</v>
      </c>
      <c r="J1463">
        <v>1</v>
      </c>
      <c r="K1463" t="s">
        <v>300</v>
      </c>
      <c r="L1463" t="s">
        <v>258</v>
      </c>
      <c r="M1463" t="s">
        <v>615</v>
      </c>
      <c r="N1463" t="s">
        <v>258</v>
      </c>
      <c r="O1463" t="s">
        <v>3142</v>
      </c>
      <c r="P1463" t="s">
        <v>303</v>
      </c>
      <c r="Q1463" t="s">
        <v>303</v>
      </c>
      <c r="S1463">
        <v>45</v>
      </c>
      <c r="T1463">
        <v>24</v>
      </c>
      <c r="V1463" s="111" t="s">
        <v>304</v>
      </c>
    </row>
    <row r="1464" spans="1:22" x14ac:dyDescent="0.3">
      <c r="A1464" s="17">
        <v>3156</v>
      </c>
      <c r="B1464">
        <v>167</v>
      </c>
      <c r="C1464" t="s">
        <v>1189</v>
      </c>
      <c r="D1464">
        <v>19</v>
      </c>
      <c r="E1464" t="s">
        <v>854</v>
      </c>
      <c r="G1464" t="s">
        <v>260</v>
      </c>
      <c r="I1464" t="s">
        <v>1109</v>
      </c>
      <c r="J1464">
        <v>1</v>
      </c>
      <c r="K1464" t="s">
        <v>300</v>
      </c>
      <c r="L1464" t="s">
        <v>258</v>
      </c>
      <c r="M1464" t="s">
        <v>1221</v>
      </c>
      <c r="N1464" t="s">
        <v>258</v>
      </c>
      <c r="O1464" t="s">
        <v>3143</v>
      </c>
      <c r="P1464" t="s">
        <v>303</v>
      </c>
      <c r="Q1464" t="s">
        <v>303</v>
      </c>
      <c r="S1464">
        <v>496</v>
      </c>
      <c r="T1464">
        <v>50</v>
      </c>
      <c r="V1464" s="111" t="s">
        <v>304</v>
      </c>
    </row>
    <row r="1465" spans="1:22" x14ac:dyDescent="0.3">
      <c r="A1465" s="17">
        <v>3154</v>
      </c>
      <c r="B1465">
        <v>167</v>
      </c>
      <c r="C1465" t="s">
        <v>1189</v>
      </c>
      <c r="D1465">
        <v>30</v>
      </c>
      <c r="E1465" t="s">
        <v>32</v>
      </c>
      <c r="G1465" t="s">
        <v>260</v>
      </c>
      <c r="I1465" t="s">
        <v>1109</v>
      </c>
      <c r="J1465">
        <v>1</v>
      </c>
      <c r="K1465" t="s">
        <v>300</v>
      </c>
      <c r="L1465" t="s">
        <v>258</v>
      </c>
      <c r="M1465" t="s">
        <v>1222</v>
      </c>
      <c r="N1465" t="s">
        <v>258</v>
      </c>
      <c r="O1465" t="s">
        <v>3144</v>
      </c>
      <c r="P1465" t="s">
        <v>303</v>
      </c>
      <c r="Q1465" t="s">
        <v>303</v>
      </c>
      <c r="S1465">
        <v>496</v>
      </c>
      <c r="T1465">
        <v>31</v>
      </c>
      <c r="V1465" s="111" t="s">
        <v>304</v>
      </c>
    </row>
    <row r="1466" spans="1:22" x14ac:dyDescent="0.3">
      <c r="A1466" s="17">
        <v>3148</v>
      </c>
      <c r="B1466">
        <v>233</v>
      </c>
      <c r="C1466" t="s">
        <v>274</v>
      </c>
      <c r="D1466">
        <v>29</v>
      </c>
      <c r="E1466" t="s">
        <v>46</v>
      </c>
      <c r="G1466" t="s">
        <v>260</v>
      </c>
      <c r="I1466" t="s">
        <v>1109</v>
      </c>
      <c r="J1466">
        <v>1</v>
      </c>
      <c r="K1466" t="s">
        <v>300</v>
      </c>
      <c r="L1466" t="s">
        <v>258</v>
      </c>
      <c r="M1466" t="s">
        <v>615</v>
      </c>
      <c r="N1466" t="s">
        <v>258</v>
      </c>
      <c r="O1466" t="s">
        <v>3145</v>
      </c>
      <c r="P1466" t="s">
        <v>303</v>
      </c>
      <c r="Q1466" t="s">
        <v>303</v>
      </c>
      <c r="S1466">
        <v>45</v>
      </c>
      <c r="T1466">
        <v>24</v>
      </c>
      <c r="V1466" s="111" t="s">
        <v>304</v>
      </c>
    </row>
    <row r="1467" spans="1:22" x14ac:dyDescent="0.3">
      <c r="A1467" s="17">
        <v>3146</v>
      </c>
      <c r="B1467">
        <v>218</v>
      </c>
      <c r="C1467" t="s">
        <v>200</v>
      </c>
      <c r="D1467">
        <v>2</v>
      </c>
      <c r="E1467" t="s">
        <v>29</v>
      </c>
      <c r="G1467" t="s">
        <v>260</v>
      </c>
      <c r="I1467" t="s">
        <v>1109</v>
      </c>
      <c r="J1467">
        <v>1</v>
      </c>
      <c r="K1467" t="s">
        <v>300</v>
      </c>
      <c r="L1467" t="s">
        <v>258</v>
      </c>
      <c r="M1467" t="s">
        <v>362</v>
      </c>
      <c r="N1467" t="s">
        <v>258</v>
      </c>
      <c r="O1467" t="s">
        <v>3146</v>
      </c>
      <c r="P1467" t="s">
        <v>303</v>
      </c>
      <c r="Q1467" t="s">
        <v>303</v>
      </c>
      <c r="S1467">
        <v>77</v>
      </c>
      <c r="T1467">
        <v>10</v>
      </c>
      <c r="V1467" s="111" t="s">
        <v>304</v>
      </c>
    </row>
    <row r="1468" spans="1:22" x14ac:dyDescent="0.3">
      <c r="A1468" s="17">
        <v>3139</v>
      </c>
      <c r="B1468">
        <v>223</v>
      </c>
      <c r="C1468" t="s">
        <v>107</v>
      </c>
      <c r="D1468">
        <v>2</v>
      </c>
      <c r="E1468" t="s">
        <v>29</v>
      </c>
      <c r="G1468" t="s">
        <v>260</v>
      </c>
      <c r="I1468" t="s">
        <v>1109</v>
      </c>
      <c r="J1468">
        <v>1</v>
      </c>
      <c r="K1468" t="s">
        <v>300</v>
      </c>
      <c r="L1468" t="s">
        <v>258</v>
      </c>
      <c r="M1468" t="s">
        <v>320</v>
      </c>
      <c r="N1468" t="s">
        <v>258</v>
      </c>
      <c r="O1468" t="s">
        <v>3147</v>
      </c>
      <c r="P1468" t="s">
        <v>303</v>
      </c>
      <c r="Q1468" t="s">
        <v>303</v>
      </c>
      <c r="S1468">
        <v>78</v>
      </c>
      <c r="T1468">
        <v>10</v>
      </c>
      <c r="V1468" s="111" t="s">
        <v>304</v>
      </c>
    </row>
    <row r="1469" spans="1:22" x14ac:dyDescent="0.3">
      <c r="A1469" s="17">
        <v>3128</v>
      </c>
      <c r="B1469">
        <v>164</v>
      </c>
      <c r="C1469" t="s">
        <v>103</v>
      </c>
      <c r="D1469">
        <v>21</v>
      </c>
      <c r="E1469" t="s">
        <v>33</v>
      </c>
      <c r="G1469" t="s">
        <v>260</v>
      </c>
      <c r="I1469" t="s">
        <v>1109</v>
      </c>
      <c r="J1469">
        <v>1</v>
      </c>
      <c r="K1469" t="s">
        <v>300</v>
      </c>
      <c r="L1469" t="s">
        <v>258</v>
      </c>
      <c r="M1469" t="s">
        <v>1007</v>
      </c>
      <c r="N1469" t="s">
        <v>258</v>
      </c>
      <c r="O1469" t="s">
        <v>3148</v>
      </c>
      <c r="P1469" t="s">
        <v>303</v>
      </c>
      <c r="Q1469" t="s">
        <v>303</v>
      </c>
      <c r="S1469">
        <v>137</v>
      </c>
      <c r="T1469">
        <v>25</v>
      </c>
      <c r="V1469" s="111" t="s">
        <v>304</v>
      </c>
    </row>
    <row r="1470" spans="1:22" x14ac:dyDescent="0.3">
      <c r="A1470" s="17">
        <v>3127</v>
      </c>
      <c r="B1470">
        <v>182</v>
      </c>
      <c r="C1470" t="s">
        <v>268</v>
      </c>
      <c r="D1470">
        <v>11</v>
      </c>
      <c r="E1470" t="s">
        <v>42</v>
      </c>
      <c r="G1470" t="s">
        <v>260</v>
      </c>
      <c r="I1470" t="s">
        <v>1109</v>
      </c>
      <c r="J1470">
        <v>1</v>
      </c>
      <c r="K1470" t="s">
        <v>300</v>
      </c>
      <c r="L1470" t="s">
        <v>258</v>
      </c>
      <c r="M1470" t="s">
        <v>719</v>
      </c>
      <c r="N1470" t="s">
        <v>258</v>
      </c>
      <c r="O1470" t="s">
        <v>3149</v>
      </c>
      <c r="P1470" t="s">
        <v>303</v>
      </c>
      <c r="Q1470" t="s">
        <v>303</v>
      </c>
      <c r="S1470">
        <v>15</v>
      </c>
      <c r="T1470">
        <v>16</v>
      </c>
      <c r="V1470" s="111" t="s">
        <v>304</v>
      </c>
    </row>
    <row r="1471" spans="1:22" x14ac:dyDescent="0.3">
      <c r="A1471" s="17">
        <v>3118</v>
      </c>
      <c r="B1471">
        <v>259</v>
      </c>
      <c r="C1471" t="s">
        <v>124</v>
      </c>
      <c r="D1471">
        <v>45</v>
      </c>
      <c r="E1471" t="s">
        <v>28</v>
      </c>
      <c r="G1471" t="s">
        <v>260</v>
      </c>
      <c r="I1471" t="s">
        <v>1109</v>
      </c>
      <c r="J1471">
        <v>1</v>
      </c>
      <c r="K1471" t="s">
        <v>300</v>
      </c>
      <c r="L1471" t="s">
        <v>258</v>
      </c>
      <c r="M1471" t="s">
        <v>430</v>
      </c>
      <c r="N1471" t="s">
        <v>258</v>
      </c>
      <c r="O1471" t="s">
        <v>3150</v>
      </c>
      <c r="P1471" t="s">
        <v>303</v>
      </c>
      <c r="Q1471" t="s">
        <v>303</v>
      </c>
      <c r="S1471">
        <v>70</v>
      </c>
      <c r="T1471">
        <v>9</v>
      </c>
      <c r="V1471" s="111" t="s">
        <v>304</v>
      </c>
    </row>
    <row r="1472" spans="1:22" x14ac:dyDescent="0.3">
      <c r="A1472" s="17">
        <v>3315</v>
      </c>
      <c r="B1472">
        <v>229</v>
      </c>
      <c r="C1472" t="s">
        <v>102</v>
      </c>
      <c r="D1472">
        <v>16</v>
      </c>
      <c r="E1472" t="s">
        <v>50</v>
      </c>
      <c r="G1472" t="s">
        <v>271</v>
      </c>
      <c r="I1472" t="s">
        <v>1109</v>
      </c>
      <c r="J1472">
        <v>1</v>
      </c>
      <c r="K1472" t="s">
        <v>300</v>
      </c>
      <c r="L1472" t="s">
        <v>258</v>
      </c>
      <c r="M1472" t="s">
        <v>326</v>
      </c>
      <c r="N1472" t="s">
        <v>258</v>
      </c>
      <c r="O1472" t="s">
        <v>3151</v>
      </c>
      <c r="P1472" t="s">
        <v>303</v>
      </c>
      <c r="Q1472" t="s">
        <v>303</v>
      </c>
      <c r="S1472">
        <v>40</v>
      </c>
      <c r="T1472">
        <v>20</v>
      </c>
      <c r="V1472" s="111" t="s">
        <v>304</v>
      </c>
    </row>
    <row r="1473" spans="1:22" x14ac:dyDescent="0.3">
      <c r="A1473" s="17">
        <v>3312</v>
      </c>
      <c r="B1473">
        <v>257</v>
      </c>
      <c r="C1473" t="s">
        <v>530</v>
      </c>
      <c r="D1473">
        <v>18</v>
      </c>
      <c r="E1473" t="s">
        <v>53</v>
      </c>
      <c r="G1473" t="s">
        <v>258</v>
      </c>
      <c r="I1473" t="s">
        <v>1109</v>
      </c>
      <c r="J1473">
        <v>1</v>
      </c>
      <c r="K1473" t="s">
        <v>300</v>
      </c>
      <c r="L1473" t="s">
        <v>258</v>
      </c>
      <c r="M1473" t="s">
        <v>531</v>
      </c>
      <c r="N1473" t="s">
        <v>258</v>
      </c>
      <c r="O1473" t="s">
        <v>3152</v>
      </c>
      <c r="P1473" t="s">
        <v>303</v>
      </c>
      <c r="Q1473" t="s">
        <v>303</v>
      </c>
      <c r="S1473">
        <v>72</v>
      </c>
      <c r="T1473">
        <v>21</v>
      </c>
      <c r="V1473" s="111" t="s">
        <v>304</v>
      </c>
    </row>
    <row r="1474" spans="1:22" x14ac:dyDescent="0.3">
      <c r="A1474" s="17">
        <v>3331</v>
      </c>
      <c r="B1474">
        <v>255</v>
      </c>
      <c r="C1474" t="s">
        <v>609</v>
      </c>
      <c r="D1474">
        <v>15</v>
      </c>
      <c r="E1474" t="s">
        <v>49</v>
      </c>
      <c r="G1474" t="s">
        <v>258</v>
      </c>
      <c r="I1474" t="s">
        <v>1109</v>
      </c>
      <c r="J1474">
        <v>1</v>
      </c>
      <c r="K1474" t="s">
        <v>300</v>
      </c>
      <c r="L1474" t="s">
        <v>258</v>
      </c>
      <c r="M1474" t="s">
        <v>610</v>
      </c>
      <c r="N1474" t="s">
        <v>258</v>
      </c>
      <c r="O1474" t="s">
        <v>3153</v>
      </c>
      <c r="P1474" t="s">
        <v>303</v>
      </c>
      <c r="Q1474" t="s">
        <v>303</v>
      </c>
      <c r="S1474">
        <v>62</v>
      </c>
      <c r="T1474">
        <v>19</v>
      </c>
      <c r="V1474" s="111" t="s">
        <v>304</v>
      </c>
    </row>
    <row r="1475" spans="1:22" x14ac:dyDescent="0.3">
      <c r="A1475" s="17">
        <v>3350</v>
      </c>
      <c r="B1475">
        <v>292</v>
      </c>
      <c r="C1475" t="s">
        <v>601</v>
      </c>
      <c r="D1475">
        <v>6</v>
      </c>
      <c r="E1475" t="s">
        <v>36</v>
      </c>
      <c r="G1475" t="s">
        <v>258</v>
      </c>
      <c r="I1475" t="s">
        <v>1109</v>
      </c>
      <c r="J1475">
        <v>1</v>
      </c>
      <c r="K1475" t="s">
        <v>300</v>
      </c>
      <c r="L1475" t="s">
        <v>258</v>
      </c>
      <c r="M1475" t="s">
        <v>602</v>
      </c>
      <c r="N1475" t="s">
        <v>258</v>
      </c>
      <c r="O1475" t="s">
        <v>3154</v>
      </c>
      <c r="P1475" t="s">
        <v>303</v>
      </c>
      <c r="Q1475" t="s">
        <v>303</v>
      </c>
      <c r="S1475">
        <v>139</v>
      </c>
      <c r="T1475">
        <v>14</v>
      </c>
      <c r="V1475" s="111" t="s">
        <v>304</v>
      </c>
    </row>
    <row r="1476" spans="1:22" x14ac:dyDescent="0.3">
      <c r="A1476" s="17">
        <v>3349</v>
      </c>
      <c r="B1476">
        <v>232</v>
      </c>
      <c r="C1476" t="s">
        <v>263</v>
      </c>
      <c r="D1476">
        <v>25</v>
      </c>
      <c r="E1476" t="s">
        <v>25</v>
      </c>
      <c r="G1476" t="s">
        <v>258</v>
      </c>
      <c r="I1476" t="s">
        <v>1109</v>
      </c>
      <c r="J1476">
        <v>1</v>
      </c>
      <c r="K1476" t="s">
        <v>300</v>
      </c>
      <c r="L1476" t="s">
        <v>258</v>
      </c>
      <c r="M1476" t="s">
        <v>607</v>
      </c>
      <c r="N1476" t="s">
        <v>258</v>
      </c>
      <c r="O1476" t="s">
        <v>3155</v>
      </c>
      <c r="P1476" t="s">
        <v>303</v>
      </c>
      <c r="Q1476" t="s">
        <v>303</v>
      </c>
      <c r="S1476">
        <v>51</v>
      </c>
      <c r="T1476">
        <v>4</v>
      </c>
      <c r="V1476" s="111" t="s">
        <v>304</v>
      </c>
    </row>
    <row r="1477" spans="1:22" x14ac:dyDescent="0.3">
      <c r="A1477" s="17">
        <v>3354</v>
      </c>
      <c r="B1477">
        <v>292</v>
      </c>
      <c r="C1477" t="s">
        <v>601</v>
      </c>
      <c r="D1477">
        <v>6</v>
      </c>
      <c r="E1477" t="s">
        <v>36</v>
      </c>
      <c r="G1477" t="s">
        <v>258</v>
      </c>
      <c r="I1477" t="s">
        <v>1109</v>
      </c>
      <c r="J1477">
        <v>1</v>
      </c>
      <c r="K1477" t="s">
        <v>300</v>
      </c>
      <c r="L1477" t="s">
        <v>258</v>
      </c>
      <c r="M1477" t="s">
        <v>602</v>
      </c>
      <c r="N1477" t="s">
        <v>258</v>
      </c>
      <c r="O1477" t="s">
        <v>3156</v>
      </c>
      <c r="P1477" t="s">
        <v>303</v>
      </c>
      <c r="Q1477" t="s">
        <v>303</v>
      </c>
      <c r="S1477">
        <v>139</v>
      </c>
      <c r="T1477">
        <v>14</v>
      </c>
      <c r="V1477" s="111" t="s">
        <v>304</v>
      </c>
    </row>
    <row r="1478" spans="1:22" x14ac:dyDescent="0.3">
      <c r="A1478" s="17">
        <v>3360</v>
      </c>
      <c r="B1478">
        <v>232</v>
      </c>
      <c r="C1478" t="s">
        <v>263</v>
      </c>
      <c r="D1478">
        <v>25</v>
      </c>
      <c r="E1478" t="s">
        <v>25</v>
      </c>
      <c r="G1478" t="s">
        <v>258</v>
      </c>
      <c r="I1478" t="s">
        <v>1109</v>
      </c>
      <c r="J1478">
        <v>1</v>
      </c>
      <c r="K1478" t="s">
        <v>300</v>
      </c>
      <c r="L1478" t="s">
        <v>258</v>
      </c>
      <c r="M1478" t="s">
        <v>607</v>
      </c>
      <c r="N1478" t="s">
        <v>258</v>
      </c>
      <c r="O1478" t="s">
        <v>3157</v>
      </c>
      <c r="P1478" t="s">
        <v>303</v>
      </c>
      <c r="Q1478" t="s">
        <v>303</v>
      </c>
      <c r="S1478">
        <v>51</v>
      </c>
      <c r="T1478">
        <v>4</v>
      </c>
      <c r="V1478" s="111" t="s">
        <v>304</v>
      </c>
    </row>
    <row r="1479" spans="1:22" x14ac:dyDescent="0.3">
      <c r="A1479" s="17">
        <v>3310</v>
      </c>
      <c r="B1479">
        <v>259</v>
      </c>
      <c r="C1479" t="s">
        <v>124</v>
      </c>
      <c r="D1479">
        <v>45</v>
      </c>
      <c r="E1479" t="s">
        <v>28</v>
      </c>
      <c r="G1479" t="s">
        <v>271</v>
      </c>
      <c r="I1479" t="s">
        <v>1109</v>
      </c>
      <c r="J1479">
        <v>1</v>
      </c>
      <c r="K1479" t="s">
        <v>300</v>
      </c>
      <c r="L1479" t="s">
        <v>258</v>
      </c>
      <c r="M1479" t="s">
        <v>430</v>
      </c>
      <c r="N1479" t="s">
        <v>258</v>
      </c>
      <c r="O1479" t="s">
        <v>3158</v>
      </c>
      <c r="P1479" t="s">
        <v>303</v>
      </c>
      <c r="Q1479" t="s">
        <v>303</v>
      </c>
      <c r="S1479">
        <v>70</v>
      </c>
      <c r="T1479">
        <v>9</v>
      </c>
      <c r="V1479" s="111" t="s">
        <v>304</v>
      </c>
    </row>
    <row r="1480" spans="1:22" x14ac:dyDescent="0.3">
      <c r="A1480" s="17">
        <v>3357</v>
      </c>
      <c r="B1480">
        <v>339</v>
      </c>
      <c r="C1480" t="s">
        <v>128</v>
      </c>
      <c r="D1480">
        <v>13</v>
      </c>
      <c r="E1480" t="s">
        <v>44</v>
      </c>
      <c r="G1480" t="s">
        <v>258</v>
      </c>
      <c r="I1480" t="s">
        <v>1109</v>
      </c>
      <c r="J1480">
        <v>1</v>
      </c>
      <c r="K1480" t="s">
        <v>300</v>
      </c>
      <c r="L1480" t="s">
        <v>258</v>
      </c>
      <c r="M1480" t="s">
        <v>890</v>
      </c>
      <c r="N1480" t="s">
        <v>258</v>
      </c>
      <c r="O1480" t="s">
        <v>3159</v>
      </c>
      <c r="P1480" t="s">
        <v>303</v>
      </c>
      <c r="Q1480" t="s">
        <v>303</v>
      </c>
      <c r="S1480">
        <v>135</v>
      </c>
      <c r="T1480">
        <v>27</v>
      </c>
      <c r="V1480" s="111" t="s">
        <v>304</v>
      </c>
    </row>
    <row r="1481" spans="1:22" x14ac:dyDescent="0.3">
      <c r="A1481" s="17">
        <v>3346</v>
      </c>
      <c r="B1481">
        <v>192</v>
      </c>
      <c r="C1481" t="s">
        <v>143</v>
      </c>
      <c r="D1481">
        <v>16</v>
      </c>
      <c r="E1481" t="s">
        <v>50</v>
      </c>
      <c r="G1481" t="s">
        <v>271</v>
      </c>
      <c r="I1481" t="s">
        <v>1109</v>
      </c>
      <c r="J1481">
        <v>1</v>
      </c>
      <c r="K1481" t="s">
        <v>300</v>
      </c>
      <c r="L1481" t="s">
        <v>258</v>
      </c>
      <c r="M1481" t="s">
        <v>612</v>
      </c>
      <c r="N1481" t="s">
        <v>258</v>
      </c>
      <c r="O1481" t="s">
        <v>3160</v>
      </c>
      <c r="P1481" t="s">
        <v>303</v>
      </c>
      <c r="Q1481" t="s">
        <v>303</v>
      </c>
      <c r="S1481">
        <v>19</v>
      </c>
      <c r="T1481">
        <v>20</v>
      </c>
      <c r="V1481" s="111" t="s">
        <v>304</v>
      </c>
    </row>
    <row r="1482" spans="1:22" x14ac:dyDescent="0.3">
      <c r="A1482" s="17">
        <v>3356</v>
      </c>
      <c r="B1482">
        <v>550</v>
      </c>
      <c r="C1482" t="s">
        <v>159</v>
      </c>
      <c r="D1482">
        <v>18</v>
      </c>
      <c r="E1482" t="s">
        <v>53</v>
      </c>
      <c r="G1482" t="s">
        <v>271</v>
      </c>
      <c r="I1482" t="s">
        <v>1109</v>
      </c>
      <c r="J1482">
        <v>1</v>
      </c>
      <c r="K1482" t="s">
        <v>300</v>
      </c>
      <c r="L1482" t="s">
        <v>258</v>
      </c>
      <c r="M1482" t="s">
        <v>1223</v>
      </c>
      <c r="N1482" t="s">
        <v>258</v>
      </c>
      <c r="O1482" t="s">
        <v>3161</v>
      </c>
      <c r="P1482" t="s">
        <v>303</v>
      </c>
      <c r="Q1482" t="s">
        <v>303</v>
      </c>
      <c r="S1482">
        <v>141</v>
      </c>
      <c r="T1482">
        <v>21</v>
      </c>
      <c r="V1482" s="111" t="s">
        <v>304</v>
      </c>
    </row>
    <row r="1483" spans="1:22" x14ac:dyDescent="0.3">
      <c r="A1483" s="17">
        <v>3376</v>
      </c>
      <c r="B1483">
        <v>231</v>
      </c>
      <c r="C1483" t="s">
        <v>305</v>
      </c>
      <c r="D1483">
        <v>25</v>
      </c>
      <c r="E1483" t="s">
        <v>25</v>
      </c>
      <c r="G1483" t="s">
        <v>271</v>
      </c>
      <c r="I1483" t="s">
        <v>1109</v>
      </c>
      <c r="J1483">
        <v>1</v>
      </c>
      <c r="K1483" t="s">
        <v>300</v>
      </c>
      <c r="L1483" t="s">
        <v>258</v>
      </c>
      <c r="M1483" t="s">
        <v>877</v>
      </c>
      <c r="N1483" t="s">
        <v>258</v>
      </c>
      <c r="O1483" t="s">
        <v>3162</v>
      </c>
      <c r="P1483" t="s">
        <v>303</v>
      </c>
      <c r="Q1483" t="s">
        <v>303</v>
      </c>
      <c r="S1483">
        <v>49</v>
      </c>
      <c r="T1483">
        <v>4</v>
      </c>
      <c r="V1483" s="111" t="s">
        <v>304</v>
      </c>
    </row>
    <row r="1484" spans="1:22" x14ac:dyDescent="0.3">
      <c r="A1484" s="17">
        <v>3370</v>
      </c>
      <c r="B1484">
        <v>259</v>
      </c>
      <c r="C1484" t="s">
        <v>124</v>
      </c>
      <c r="D1484">
        <v>45</v>
      </c>
      <c r="E1484" t="s">
        <v>28</v>
      </c>
      <c r="G1484" t="s">
        <v>271</v>
      </c>
      <c r="I1484" t="s">
        <v>1109</v>
      </c>
      <c r="J1484">
        <v>1</v>
      </c>
      <c r="K1484" t="s">
        <v>300</v>
      </c>
      <c r="L1484" t="s">
        <v>258</v>
      </c>
      <c r="M1484" t="s">
        <v>430</v>
      </c>
      <c r="N1484" t="s">
        <v>258</v>
      </c>
      <c r="O1484" t="s">
        <v>3163</v>
      </c>
      <c r="P1484" t="s">
        <v>303</v>
      </c>
      <c r="Q1484" t="s">
        <v>303</v>
      </c>
      <c r="S1484">
        <v>70</v>
      </c>
      <c r="T1484">
        <v>9</v>
      </c>
      <c r="V1484" s="111" t="s">
        <v>304</v>
      </c>
    </row>
    <row r="1485" spans="1:22" x14ac:dyDescent="0.3">
      <c r="A1485" s="17">
        <v>3372</v>
      </c>
      <c r="B1485">
        <v>259</v>
      </c>
      <c r="C1485" t="s">
        <v>124</v>
      </c>
      <c r="D1485">
        <v>45</v>
      </c>
      <c r="E1485" t="s">
        <v>28</v>
      </c>
      <c r="G1485" t="s">
        <v>271</v>
      </c>
      <c r="I1485" t="s">
        <v>1109</v>
      </c>
      <c r="J1485">
        <v>1</v>
      </c>
      <c r="K1485" t="s">
        <v>300</v>
      </c>
      <c r="L1485" t="s">
        <v>258</v>
      </c>
      <c r="M1485" t="s">
        <v>430</v>
      </c>
      <c r="N1485" t="s">
        <v>258</v>
      </c>
      <c r="O1485" t="s">
        <v>3164</v>
      </c>
      <c r="P1485" t="s">
        <v>303</v>
      </c>
      <c r="Q1485" t="s">
        <v>303</v>
      </c>
      <c r="S1485">
        <v>70</v>
      </c>
      <c r="T1485">
        <v>9</v>
      </c>
      <c r="V1485" s="111" t="s">
        <v>304</v>
      </c>
    </row>
    <row r="1486" spans="1:22" x14ac:dyDescent="0.3">
      <c r="A1486" s="17">
        <v>3377</v>
      </c>
      <c r="B1486">
        <v>175</v>
      </c>
      <c r="C1486" t="s">
        <v>116</v>
      </c>
      <c r="D1486">
        <v>18</v>
      </c>
      <c r="E1486" t="s">
        <v>53</v>
      </c>
      <c r="G1486" t="s">
        <v>271</v>
      </c>
      <c r="I1486" t="s">
        <v>1109</v>
      </c>
      <c r="J1486">
        <v>1</v>
      </c>
      <c r="K1486" t="s">
        <v>300</v>
      </c>
      <c r="L1486" t="s">
        <v>258</v>
      </c>
      <c r="M1486" t="s">
        <v>535</v>
      </c>
      <c r="N1486" t="s">
        <v>258</v>
      </c>
      <c r="O1486" t="s">
        <v>3165</v>
      </c>
      <c r="P1486" t="s">
        <v>303</v>
      </c>
      <c r="Q1486" t="s">
        <v>303</v>
      </c>
      <c r="S1486">
        <v>4</v>
      </c>
      <c r="T1486">
        <v>21</v>
      </c>
      <c r="V1486" s="111" t="s">
        <v>304</v>
      </c>
    </row>
    <row r="1487" spans="1:22" x14ac:dyDescent="0.3">
      <c r="A1487" s="17">
        <v>3786</v>
      </c>
      <c r="B1487">
        <v>173</v>
      </c>
      <c r="C1487" t="s">
        <v>115</v>
      </c>
      <c r="D1487">
        <v>16</v>
      </c>
      <c r="E1487" t="s">
        <v>50</v>
      </c>
      <c r="G1487" t="s">
        <v>12</v>
      </c>
      <c r="I1487" t="s">
        <v>258</v>
      </c>
      <c r="J1487">
        <v>10</v>
      </c>
      <c r="K1487" t="s">
        <v>300</v>
      </c>
      <c r="L1487" t="s">
        <v>258</v>
      </c>
      <c r="M1487" t="s">
        <v>322</v>
      </c>
      <c r="N1487" t="s">
        <v>258</v>
      </c>
      <c r="O1487" t="s">
        <v>3172</v>
      </c>
      <c r="P1487" t="s">
        <v>303</v>
      </c>
      <c r="Q1487" t="s">
        <v>303</v>
      </c>
      <c r="V1487" s="111" t="s">
        <v>304</v>
      </c>
    </row>
    <row r="1488" spans="1:22" x14ac:dyDescent="0.3">
      <c r="A1488" s="17">
        <v>3650</v>
      </c>
      <c r="C1488" t="s">
        <v>258</v>
      </c>
      <c r="E1488" t="s">
        <v>258</v>
      </c>
      <c r="G1488" t="s">
        <v>258</v>
      </c>
      <c r="I1488" t="s">
        <v>258</v>
      </c>
      <c r="J1488">
        <v>10</v>
      </c>
      <c r="K1488" t="s">
        <v>300</v>
      </c>
      <c r="L1488" t="s">
        <v>258</v>
      </c>
      <c r="M1488" t="s">
        <v>3173</v>
      </c>
      <c r="N1488" t="s">
        <v>258</v>
      </c>
      <c r="O1488" t="s">
        <v>3174</v>
      </c>
      <c r="P1488" t="s">
        <v>303</v>
      </c>
      <c r="Q1488" t="s">
        <v>303</v>
      </c>
      <c r="R1488">
        <v>6</v>
      </c>
      <c r="S1488">
        <v>61</v>
      </c>
      <c r="T1488">
        <v>64</v>
      </c>
      <c r="V1488" s="111" t="s">
        <v>304</v>
      </c>
    </row>
    <row r="1489" spans="1:22" x14ac:dyDescent="0.3">
      <c r="A1489" s="17">
        <v>3766</v>
      </c>
      <c r="C1489" t="s">
        <v>258</v>
      </c>
      <c r="E1489" t="s">
        <v>258</v>
      </c>
      <c r="G1489" t="s">
        <v>258</v>
      </c>
      <c r="I1489" t="s">
        <v>258</v>
      </c>
      <c r="J1489">
        <v>10</v>
      </c>
      <c r="K1489" t="s">
        <v>300</v>
      </c>
      <c r="L1489" t="s">
        <v>258</v>
      </c>
      <c r="M1489" t="s">
        <v>3173</v>
      </c>
      <c r="N1489" t="s">
        <v>258</v>
      </c>
      <c r="O1489" t="s">
        <v>3175</v>
      </c>
      <c r="P1489" t="s">
        <v>303</v>
      </c>
      <c r="Q1489" t="s">
        <v>303</v>
      </c>
      <c r="R1489">
        <v>2</v>
      </c>
      <c r="S1489">
        <v>37</v>
      </c>
      <c r="T1489">
        <v>20</v>
      </c>
      <c r="V1489" s="111" t="s">
        <v>304</v>
      </c>
    </row>
    <row r="1490" spans="1:22" x14ac:dyDescent="0.3">
      <c r="A1490" s="17">
        <v>3737</v>
      </c>
      <c r="C1490" t="s">
        <v>258</v>
      </c>
      <c r="E1490" t="s">
        <v>258</v>
      </c>
      <c r="G1490" t="s">
        <v>258</v>
      </c>
      <c r="I1490" t="s">
        <v>258</v>
      </c>
      <c r="J1490">
        <v>10</v>
      </c>
      <c r="K1490" t="s">
        <v>300</v>
      </c>
      <c r="L1490" t="s">
        <v>258</v>
      </c>
      <c r="M1490" t="s">
        <v>3173</v>
      </c>
      <c r="N1490" t="s">
        <v>258</v>
      </c>
      <c r="O1490" t="s">
        <v>3176</v>
      </c>
      <c r="P1490" t="s">
        <v>303</v>
      </c>
      <c r="Q1490" t="s">
        <v>303</v>
      </c>
      <c r="R1490">
        <v>2</v>
      </c>
      <c r="S1490">
        <v>37</v>
      </c>
      <c r="T1490">
        <v>20</v>
      </c>
      <c r="V1490" s="111" t="s">
        <v>304</v>
      </c>
    </row>
    <row r="1491" spans="1:22" x14ac:dyDescent="0.3">
      <c r="A1491" s="17">
        <v>3768</v>
      </c>
      <c r="C1491" t="s">
        <v>258</v>
      </c>
      <c r="E1491" t="s">
        <v>258</v>
      </c>
      <c r="G1491" t="s">
        <v>258</v>
      </c>
      <c r="I1491" t="s">
        <v>258</v>
      </c>
      <c r="J1491">
        <v>10</v>
      </c>
      <c r="K1491" t="s">
        <v>300</v>
      </c>
      <c r="L1491" t="s">
        <v>258</v>
      </c>
      <c r="M1491" t="s">
        <v>3173</v>
      </c>
      <c r="N1491" t="s">
        <v>258</v>
      </c>
      <c r="O1491" t="s">
        <v>3177</v>
      </c>
      <c r="P1491" t="s">
        <v>303</v>
      </c>
      <c r="Q1491" t="s">
        <v>303</v>
      </c>
      <c r="R1491">
        <v>2</v>
      </c>
      <c r="S1491">
        <v>37</v>
      </c>
      <c r="T1491">
        <v>20</v>
      </c>
      <c r="V1491" s="111" t="s">
        <v>304</v>
      </c>
    </row>
    <row r="1492" spans="1:22" x14ac:dyDescent="0.3">
      <c r="A1492" s="17">
        <v>3777</v>
      </c>
      <c r="C1492" t="s">
        <v>258</v>
      </c>
      <c r="E1492" t="s">
        <v>258</v>
      </c>
      <c r="G1492" t="s">
        <v>258</v>
      </c>
      <c r="I1492" t="s">
        <v>258</v>
      </c>
      <c r="J1492">
        <v>10</v>
      </c>
      <c r="K1492" t="s">
        <v>300</v>
      </c>
      <c r="L1492" t="s">
        <v>258</v>
      </c>
      <c r="M1492" t="s">
        <v>3173</v>
      </c>
      <c r="N1492" t="s">
        <v>258</v>
      </c>
      <c r="O1492" t="s">
        <v>3178</v>
      </c>
      <c r="P1492" t="s">
        <v>303</v>
      </c>
      <c r="Q1492" t="s">
        <v>303</v>
      </c>
      <c r="R1492">
        <v>2</v>
      </c>
      <c r="S1492">
        <v>37</v>
      </c>
      <c r="T1492">
        <v>20</v>
      </c>
      <c r="V1492" s="111" t="s">
        <v>304</v>
      </c>
    </row>
    <row r="1493" spans="1:22" x14ac:dyDescent="0.3">
      <c r="A1493" s="17">
        <v>3732</v>
      </c>
      <c r="C1493" t="s">
        <v>258</v>
      </c>
      <c r="E1493" t="s">
        <v>258</v>
      </c>
      <c r="G1493" t="s">
        <v>258</v>
      </c>
      <c r="I1493" t="s">
        <v>258</v>
      </c>
      <c r="J1493">
        <v>10</v>
      </c>
      <c r="K1493" t="s">
        <v>300</v>
      </c>
      <c r="L1493" t="s">
        <v>258</v>
      </c>
      <c r="M1493" t="s">
        <v>3173</v>
      </c>
      <c r="N1493" t="s">
        <v>258</v>
      </c>
      <c r="O1493" t="s">
        <v>3179</v>
      </c>
      <c r="P1493" t="s">
        <v>303</v>
      </c>
      <c r="Q1493" t="s">
        <v>303</v>
      </c>
      <c r="R1493">
        <v>6</v>
      </c>
      <c r="S1493">
        <v>144</v>
      </c>
      <c r="T1493">
        <v>43</v>
      </c>
      <c r="V1493" s="111" t="s">
        <v>304</v>
      </c>
    </row>
    <row r="1494" spans="1:22" x14ac:dyDescent="0.3">
      <c r="A1494" s="17">
        <v>1000</v>
      </c>
      <c r="B1494">
        <v>524</v>
      </c>
      <c r="C1494" t="s">
        <v>1078</v>
      </c>
      <c r="D1494">
        <v>13</v>
      </c>
      <c r="E1494" t="s">
        <v>44</v>
      </c>
      <c r="G1494" t="s">
        <v>1077</v>
      </c>
      <c r="I1494" t="s">
        <v>258</v>
      </c>
      <c r="J1494">
        <v>4</v>
      </c>
      <c r="K1494" t="s">
        <v>149</v>
      </c>
      <c r="L1494" t="s">
        <v>258</v>
      </c>
      <c r="M1494" t="s">
        <v>1079</v>
      </c>
      <c r="N1494" t="s">
        <v>258</v>
      </c>
      <c r="O1494" t="s">
        <v>2773</v>
      </c>
      <c r="P1494" t="s">
        <v>303</v>
      </c>
      <c r="Q1494" t="s">
        <v>303</v>
      </c>
      <c r="R1494">
        <v>9</v>
      </c>
      <c r="S1494">
        <v>409</v>
      </c>
      <c r="T1494">
        <v>27</v>
      </c>
      <c r="V1494" s="111" t="s">
        <v>2774</v>
      </c>
    </row>
    <row r="1495" spans="1:22" x14ac:dyDescent="0.3">
      <c r="A1495" s="17">
        <v>1001</v>
      </c>
      <c r="B1495">
        <v>525</v>
      </c>
      <c r="C1495" t="s">
        <v>1080</v>
      </c>
      <c r="D1495">
        <v>13</v>
      </c>
      <c r="E1495" t="s">
        <v>44</v>
      </c>
      <c r="G1495" t="s">
        <v>11</v>
      </c>
      <c r="I1495" t="s">
        <v>258</v>
      </c>
      <c r="J1495">
        <v>4</v>
      </c>
      <c r="K1495" t="s">
        <v>149</v>
      </c>
      <c r="L1495" t="s">
        <v>258</v>
      </c>
      <c r="M1495" t="s">
        <v>1081</v>
      </c>
      <c r="N1495" t="s">
        <v>258</v>
      </c>
      <c r="O1495" t="s">
        <v>2775</v>
      </c>
      <c r="P1495" t="s">
        <v>303</v>
      </c>
      <c r="Q1495" t="s">
        <v>303</v>
      </c>
      <c r="R1495">
        <v>6</v>
      </c>
      <c r="S1495">
        <v>395</v>
      </c>
      <c r="T1495">
        <v>27</v>
      </c>
      <c r="V1495" s="111" t="s">
        <v>2774</v>
      </c>
    </row>
    <row r="1496" spans="1:22" x14ac:dyDescent="0.3">
      <c r="A1496" s="17">
        <v>1002</v>
      </c>
      <c r="B1496">
        <v>524</v>
      </c>
      <c r="C1496" t="s">
        <v>1078</v>
      </c>
      <c r="D1496">
        <v>13</v>
      </c>
      <c r="E1496" t="s">
        <v>44</v>
      </c>
      <c r="G1496" t="s">
        <v>13</v>
      </c>
      <c r="I1496" t="s">
        <v>258</v>
      </c>
      <c r="J1496">
        <v>4</v>
      </c>
      <c r="K1496" t="s">
        <v>149</v>
      </c>
      <c r="L1496" t="s">
        <v>258</v>
      </c>
      <c r="M1496" t="s">
        <v>1079</v>
      </c>
      <c r="N1496" t="s">
        <v>258</v>
      </c>
      <c r="O1496" t="s">
        <v>2776</v>
      </c>
      <c r="P1496" t="s">
        <v>303</v>
      </c>
      <c r="Q1496" t="s">
        <v>303</v>
      </c>
      <c r="R1496">
        <v>5</v>
      </c>
      <c r="S1496">
        <v>409</v>
      </c>
      <c r="T1496">
        <v>27</v>
      </c>
      <c r="V1496" s="111" t="s">
        <v>2774</v>
      </c>
    </row>
    <row r="1497" spans="1:22" x14ac:dyDescent="0.3">
      <c r="A1497" s="17">
        <v>1911</v>
      </c>
      <c r="C1497" t="s">
        <v>594</v>
      </c>
      <c r="E1497" t="s">
        <v>1082</v>
      </c>
      <c r="G1497" t="s">
        <v>258</v>
      </c>
      <c r="I1497" t="s">
        <v>258</v>
      </c>
      <c r="K1497" t="s">
        <v>300</v>
      </c>
      <c r="L1497" t="s">
        <v>258</v>
      </c>
      <c r="M1497" t="s">
        <v>1083</v>
      </c>
      <c r="N1497" t="s">
        <v>258</v>
      </c>
      <c r="O1497" t="s">
        <v>1084</v>
      </c>
      <c r="P1497" t="s">
        <v>303</v>
      </c>
      <c r="Q1497" t="s">
        <v>303</v>
      </c>
      <c r="S1497">
        <v>503</v>
      </c>
      <c r="V1497" s="111" t="s">
        <v>258</v>
      </c>
    </row>
    <row r="1498" spans="1:22" x14ac:dyDescent="0.3">
      <c r="A1498" s="17">
        <v>1021</v>
      </c>
      <c r="C1498" t="s">
        <v>258</v>
      </c>
      <c r="E1498" t="s">
        <v>258</v>
      </c>
      <c r="G1498" t="s">
        <v>258</v>
      </c>
      <c r="I1498" t="s">
        <v>258</v>
      </c>
      <c r="J1498">
        <v>30</v>
      </c>
      <c r="K1498" t="s">
        <v>300</v>
      </c>
      <c r="L1498" t="s">
        <v>258</v>
      </c>
      <c r="M1498" t="s">
        <v>3173</v>
      </c>
      <c r="N1498" t="s">
        <v>258</v>
      </c>
      <c r="O1498" t="s">
        <v>3180</v>
      </c>
      <c r="P1498" t="s">
        <v>303</v>
      </c>
      <c r="Q1498" t="s">
        <v>303</v>
      </c>
      <c r="R1498">
        <v>6</v>
      </c>
      <c r="S1498">
        <v>94</v>
      </c>
      <c r="T1498">
        <v>28</v>
      </c>
      <c r="V1498" s="111" t="s">
        <v>1551</v>
      </c>
    </row>
    <row r="1499" spans="1:22" x14ac:dyDescent="0.3">
      <c r="A1499" s="17">
        <v>1532</v>
      </c>
      <c r="C1499" t="s">
        <v>258</v>
      </c>
      <c r="E1499" t="s">
        <v>258</v>
      </c>
      <c r="G1499" t="s">
        <v>258</v>
      </c>
      <c r="I1499" t="s">
        <v>258</v>
      </c>
      <c r="J1499">
        <v>30</v>
      </c>
      <c r="K1499" t="s">
        <v>300</v>
      </c>
      <c r="L1499" t="s">
        <v>258</v>
      </c>
      <c r="M1499" t="s">
        <v>3173</v>
      </c>
      <c r="N1499" t="s">
        <v>258</v>
      </c>
      <c r="O1499" t="s">
        <v>3181</v>
      </c>
      <c r="P1499" t="s">
        <v>303</v>
      </c>
      <c r="Q1499" t="s">
        <v>303</v>
      </c>
      <c r="R1499">
        <v>5</v>
      </c>
      <c r="S1499">
        <v>304</v>
      </c>
      <c r="T1499">
        <v>131</v>
      </c>
      <c r="V1499" s="111" t="s">
        <v>1551</v>
      </c>
    </row>
    <row r="1500" spans="1:22" x14ac:dyDescent="0.3">
      <c r="A1500" s="17">
        <v>1671</v>
      </c>
      <c r="C1500" t="s">
        <v>258</v>
      </c>
      <c r="E1500" t="s">
        <v>258</v>
      </c>
      <c r="G1500" t="s">
        <v>258</v>
      </c>
      <c r="I1500" t="s">
        <v>258</v>
      </c>
      <c r="J1500">
        <v>30</v>
      </c>
      <c r="K1500" t="s">
        <v>300</v>
      </c>
      <c r="L1500" t="s">
        <v>258</v>
      </c>
      <c r="M1500" t="s">
        <v>3173</v>
      </c>
      <c r="N1500" t="s">
        <v>258</v>
      </c>
      <c r="O1500" t="s">
        <v>3182</v>
      </c>
      <c r="P1500" t="s">
        <v>303</v>
      </c>
      <c r="Q1500" t="s">
        <v>303</v>
      </c>
      <c r="R1500">
        <v>2</v>
      </c>
      <c r="S1500">
        <v>304</v>
      </c>
      <c r="T1500">
        <v>131</v>
      </c>
      <c r="V1500" s="111" t="s">
        <v>1551</v>
      </c>
    </row>
    <row r="1501" spans="1:22" x14ac:dyDescent="0.3">
      <c r="A1501" s="17">
        <v>1746</v>
      </c>
      <c r="C1501" t="s">
        <v>258</v>
      </c>
      <c r="E1501" t="s">
        <v>258</v>
      </c>
      <c r="G1501" t="s">
        <v>258</v>
      </c>
      <c r="I1501" t="s">
        <v>258</v>
      </c>
      <c r="J1501">
        <v>30</v>
      </c>
      <c r="K1501" t="s">
        <v>300</v>
      </c>
      <c r="L1501" t="s">
        <v>258</v>
      </c>
      <c r="M1501" t="s">
        <v>3173</v>
      </c>
      <c r="N1501" t="s">
        <v>258</v>
      </c>
      <c r="O1501" t="s">
        <v>3183</v>
      </c>
      <c r="P1501" t="s">
        <v>303</v>
      </c>
      <c r="Q1501" t="s">
        <v>303</v>
      </c>
      <c r="R1501">
        <v>2</v>
      </c>
      <c r="S1501">
        <v>356</v>
      </c>
      <c r="T1501">
        <v>13</v>
      </c>
      <c r="V1501" s="111" t="s">
        <v>1551</v>
      </c>
    </row>
    <row r="1502" spans="1:22" x14ac:dyDescent="0.3">
      <c r="A1502" s="17">
        <v>1822</v>
      </c>
      <c r="C1502" t="s">
        <v>258</v>
      </c>
      <c r="E1502" t="s">
        <v>258</v>
      </c>
      <c r="G1502" t="s">
        <v>258</v>
      </c>
      <c r="I1502" t="s">
        <v>258</v>
      </c>
      <c r="J1502">
        <v>30</v>
      </c>
      <c r="K1502" t="s">
        <v>300</v>
      </c>
      <c r="L1502" t="s">
        <v>258</v>
      </c>
      <c r="M1502" t="s">
        <v>3173</v>
      </c>
      <c r="N1502" t="s">
        <v>258</v>
      </c>
      <c r="O1502" t="s">
        <v>3184</v>
      </c>
      <c r="P1502" t="s">
        <v>303</v>
      </c>
      <c r="Q1502" t="s">
        <v>303</v>
      </c>
      <c r="R1502">
        <v>2</v>
      </c>
      <c r="S1502">
        <v>304</v>
      </c>
      <c r="T1502">
        <v>131</v>
      </c>
      <c r="V1502" s="111" t="s">
        <v>1551</v>
      </c>
    </row>
    <row r="1503" spans="1:22" x14ac:dyDescent="0.3">
      <c r="A1503" s="17">
        <v>1934</v>
      </c>
      <c r="C1503" t="s">
        <v>258</v>
      </c>
      <c r="E1503" t="s">
        <v>258</v>
      </c>
      <c r="G1503" t="s">
        <v>258</v>
      </c>
      <c r="I1503" t="s">
        <v>258</v>
      </c>
      <c r="J1503">
        <v>30</v>
      </c>
      <c r="K1503" t="s">
        <v>300</v>
      </c>
      <c r="L1503" t="s">
        <v>258</v>
      </c>
      <c r="M1503" t="s">
        <v>3173</v>
      </c>
      <c r="N1503" t="s">
        <v>258</v>
      </c>
      <c r="O1503" t="s">
        <v>3185</v>
      </c>
      <c r="P1503" t="s">
        <v>303</v>
      </c>
      <c r="Q1503" t="s">
        <v>303</v>
      </c>
      <c r="R1503">
        <v>6</v>
      </c>
      <c r="S1503">
        <v>295</v>
      </c>
      <c r="T1503">
        <v>115</v>
      </c>
      <c r="V1503" s="111" t="s">
        <v>1551</v>
      </c>
    </row>
    <row r="1504" spans="1:22" x14ac:dyDescent="0.3">
      <c r="A1504" s="17">
        <v>1971</v>
      </c>
      <c r="C1504" t="s">
        <v>258</v>
      </c>
      <c r="E1504" t="s">
        <v>258</v>
      </c>
      <c r="G1504" t="s">
        <v>258</v>
      </c>
      <c r="I1504" t="s">
        <v>258</v>
      </c>
      <c r="J1504">
        <v>30</v>
      </c>
      <c r="K1504" t="s">
        <v>300</v>
      </c>
      <c r="L1504" t="s">
        <v>258</v>
      </c>
      <c r="M1504" t="s">
        <v>3173</v>
      </c>
      <c r="N1504" t="s">
        <v>258</v>
      </c>
      <c r="O1504" t="s">
        <v>3186</v>
      </c>
      <c r="P1504" t="s">
        <v>303</v>
      </c>
      <c r="Q1504" t="s">
        <v>303</v>
      </c>
      <c r="R1504">
        <v>3</v>
      </c>
      <c r="S1504">
        <v>294</v>
      </c>
      <c r="T1504">
        <v>131</v>
      </c>
      <c r="V1504" s="111" t="s">
        <v>1551</v>
      </c>
    </row>
    <row r="1505" spans="1:22" x14ac:dyDescent="0.3">
      <c r="A1505" s="17">
        <v>1970</v>
      </c>
      <c r="C1505" t="s">
        <v>258</v>
      </c>
      <c r="E1505" t="s">
        <v>258</v>
      </c>
      <c r="G1505" t="s">
        <v>258</v>
      </c>
      <c r="I1505" t="s">
        <v>258</v>
      </c>
      <c r="J1505">
        <v>30</v>
      </c>
      <c r="K1505" t="s">
        <v>300</v>
      </c>
      <c r="L1505" t="s">
        <v>258</v>
      </c>
      <c r="M1505" t="s">
        <v>3173</v>
      </c>
      <c r="N1505" t="s">
        <v>258</v>
      </c>
      <c r="O1505" t="s">
        <v>3187</v>
      </c>
      <c r="P1505" t="s">
        <v>303</v>
      </c>
      <c r="Q1505" t="s">
        <v>303</v>
      </c>
      <c r="R1505">
        <v>3</v>
      </c>
      <c r="S1505">
        <v>356</v>
      </c>
      <c r="T1505">
        <v>13</v>
      </c>
      <c r="V1505" s="111" t="s">
        <v>1551</v>
      </c>
    </row>
    <row r="1506" spans="1:22" x14ac:dyDescent="0.3">
      <c r="A1506" s="17">
        <v>1973</v>
      </c>
      <c r="C1506" t="s">
        <v>258</v>
      </c>
      <c r="E1506" t="s">
        <v>258</v>
      </c>
      <c r="G1506" t="s">
        <v>258</v>
      </c>
      <c r="I1506" t="s">
        <v>258</v>
      </c>
      <c r="J1506">
        <v>30</v>
      </c>
      <c r="K1506" t="s">
        <v>300</v>
      </c>
      <c r="L1506" t="s">
        <v>258</v>
      </c>
      <c r="M1506" t="s">
        <v>3173</v>
      </c>
      <c r="N1506" t="s">
        <v>258</v>
      </c>
      <c r="O1506" t="s">
        <v>3188</v>
      </c>
      <c r="P1506" t="s">
        <v>303</v>
      </c>
      <c r="Q1506" t="s">
        <v>303</v>
      </c>
      <c r="R1506">
        <v>3</v>
      </c>
      <c r="S1506">
        <v>302</v>
      </c>
      <c r="T1506">
        <v>131</v>
      </c>
      <c r="V1506" s="111" t="s">
        <v>1551</v>
      </c>
    </row>
    <row r="1507" spans="1:22" x14ac:dyDescent="0.3">
      <c r="A1507" s="17">
        <v>1975</v>
      </c>
      <c r="C1507" t="s">
        <v>258</v>
      </c>
      <c r="E1507" t="s">
        <v>258</v>
      </c>
      <c r="G1507" t="s">
        <v>258</v>
      </c>
      <c r="I1507" t="s">
        <v>258</v>
      </c>
      <c r="J1507">
        <v>30</v>
      </c>
      <c r="K1507" t="s">
        <v>300</v>
      </c>
      <c r="L1507" t="s">
        <v>258</v>
      </c>
      <c r="M1507" t="s">
        <v>3173</v>
      </c>
      <c r="N1507" t="s">
        <v>258</v>
      </c>
      <c r="O1507" t="s">
        <v>3189</v>
      </c>
      <c r="P1507" t="s">
        <v>303</v>
      </c>
      <c r="Q1507" t="s">
        <v>303</v>
      </c>
      <c r="R1507">
        <v>3</v>
      </c>
      <c r="S1507">
        <v>297</v>
      </c>
      <c r="T1507">
        <v>131</v>
      </c>
      <c r="V1507" s="111" t="s">
        <v>1551</v>
      </c>
    </row>
    <row r="1508" spans="1:22" x14ac:dyDescent="0.3">
      <c r="A1508" s="17">
        <v>1976</v>
      </c>
      <c r="C1508" t="s">
        <v>258</v>
      </c>
      <c r="E1508" t="s">
        <v>258</v>
      </c>
      <c r="G1508" t="s">
        <v>258</v>
      </c>
      <c r="I1508" t="s">
        <v>258</v>
      </c>
      <c r="J1508">
        <v>30</v>
      </c>
      <c r="K1508" t="s">
        <v>300</v>
      </c>
      <c r="L1508" t="s">
        <v>258</v>
      </c>
      <c r="M1508" t="s">
        <v>3173</v>
      </c>
      <c r="N1508" t="s">
        <v>258</v>
      </c>
      <c r="O1508" t="s">
        <v>3190</v>
      </c>
      <c r="P1508" t="s">
        <v>303</v>
      </c>
      <c r="Q1508" t="s">
        <v>303</v>
      </c>
      <c r="R1508">
        <v>2</v>
      </c>
      <c r="S1508">
        <v>302</v>
      </c>
      <c r="T1508">
        <v>131</v>
      </c>
      <c r="V1508" s="111" t="s">
        <v>1551</v>
      </c>
    </row>
    <row r="1509" spans="1:22" x14ac:dyDescent="0.3">
      <c r="A1509" s="17">
        <v>1978</v>
      </c>
      <c r="C1509" t="s">
        <v>258</v>
      </c>
      <c r="E1509" t="s">
        <v>258</v>
      </c>
      <c r="G1509" t="s">
        <v>258</v>
      </c>
      <c r="I1509" t="s">
        <v>258</v>
      </c>
      <c r="J1509">
        <v>30</v>
      </c>
      <c r="K1509" t="s">
        <v>300</v>
      </c>
      <c r="L1509" t="s">
        <v>258</v>
      </c>
      <c r="M1509" t="s">
        <v>3173</v>
      </c>
      <c r="N1509" t="s">
        <v>258</v>
      </c>
      <c r="O1509" t="s">
        <v>3191</v>
      </c>
      <c r="P1509" t="s">
        <v>303</v>
      </c>
      <c r="Q1509" t="s">
        <v>303</v>
      </c>
      <c r="R1509">
        <v>3</v>
      </c>
      <c r="S1509">
        <v>295</v>
      </c>
      <c r="T1509">
        <v>131</v>
      </c>
      <c r="V1509" s="111" t="s">
        <v>1551</v>
      </c>
    </row>
    <row r="1510" spans="1:22" x14ac:dyDescent="0.3">
      <c r="A1510" s="17">
        <v>1982</v>
      </c>
      <c r="C1510" t="s">
        <v>258</v>
      </c>
      <c r="E1510" t="s">
        <v>258</v>
      </c>
      <c r="G1510" t="s">
        <v>258</v>
      </c>
      <c r="I1510" t="s">
        <v>258</v>
      </c>
      <c r="J1510">
        <v>30</v>
      </c>
      <c r="K1510" t="s">
        <v>300</v>
      </c>
      <c r="L1510" t="s">
        <v>258</v>
      </c>
      <c r="M1510" t="s">
        <v>3173</v>
      </c>
      <c r="N1510" t="s">
        <v>258</v>
      </c>
      <c r="O1510" t="s">
        <v>3192</v>
      </c>
      <c r="P1510" t="s">
        <v>303</v>
      </c>
      <c r="Q1510" t="s">
        <v>303</v>
      </c>
      <c r="R1510">
        <v>3</v>
      </c>
      <c r="S1510">
        <v>503</v>
      </c>
      <c r="T1510">
        <v>131</v>
      </c>
      <c r="V1510" s="111" t="s">
        <v>1551</v>
      </c>
    </row>
    <row r="1511" spans="1:22" x14ac:dyDescent="0.3">
      <c r="A1511" s="17">
        <v>1983</v>
      </c>
      <c r="C1511" t="s">
        <v>258</v>
      </c>
      <c r="E1511" t="s">
        <v>258</v>
      </c>
      <c r="G1511" t="s">
        <v>258</v>
      </c>
      <c r="I1511" t="s">
        <v>258</v>
      </c>
      <c r="J1511">
        <v>30</v>
      </c>
      <c r="K1511" t="s">
        <v>300</v>
      </c>
      <c r="L1511" t="s">
        <v>258</v>
      </c>
      <c r="M1511" t="s">
        <v>3173</v>
      </c>
      <c r="N1511" t="s">
        <v>258</v>
      </c>
      <c r="O1511" t="s">
        <v>3193</v>
      </c>
      <c r="P1511" t="s">
        <v>303</v>
      </c>
      <c r="Q1511" t="s">
        <v>303</v>
      </c>
      <c r="R1511">
        <v>3</v>
      </c>
      <c r="S1511">
        <v>296</v>
      </c>
      <c r="T1511">
        <v>131</v>
      </c>
      <c r="V1511" s="111" t="s">
        <v>1551</v>
      </c>
    </row>
    <row r="1512" spans="1:22" x14ac:dyDescent="0.3">
      <c r="A1512" s="17">
        <v>1985</v>
      </c>
      <c r="C1512" t="s">
        <v>258</v>
      </c>
      <c r="E1512" t="s">
        <v>258</v>
      </c>
      <c r="G1512" t="s">
        <v>258</v>
      </c>
      <c r="I1512" t="s">
        <v>258</v>
      </c>
      <c r="J1512">
        <v>30</v>
      </c>
      <c r="K1512" t="s">
        <v>300</v>
      </c>
      <c r="L1512" t="s">
        <v>258</v>
      </c>
      <c r="M1512" t="s">
        <v>3173</v>
      </c>
      <c r="N1512" t="s">
        <v>258</v>
      </c>
      <c r="O1512" t="s">
        <v>3194</v>
      </c>
      <c r="P1512" t="s">
        <v>303</v>
      </c>
      <c r="Q1512" t="s">
        <v>303</v>
      </c>
      <c r="R1512">
        <v>3</v>
      </c>
      <c r="S1512">
        <v>503</v>
      </c>
      <c r="T1512">
        <v>131</v>
      </c>
      <c r="V1512" s="111" t="s">
        <v>1551</v>
      </c>
    </row>
    <row r="1513" spans="1:22" x14ac:dyDescent="0.3">
      <c r="A1513" s="17">
        <v>1992</v>
      </c>
      <c r="C1513" t="s">
        <v>258</v>
      </c>
      <c r="E1513" t="s">
        <v>258</v>
      </c>
      <c r="G1513" t="s">
        <v>258</v>
      </c>
      <c r="I1513" t="s">
        <v>258</v>
      </c>
      <c r="J1513">
        <v>30</v>
      </c>
      <c r="K1513" t="s">
        <v>300</v>
      </c>
      <c r="L1513" t="s">
        <v>258</v>
      </c>
      <c r="M1513" t="s">
        <v>3173</v>
      </c>
      <c r="N1513" t="s">
        <v>258</v>
      </c>
      <c r="O1513" t="s">
        <v>3195</v>
      </c>
      <c r="P1513" t="s">
        <v>303</v>
      </c>
      <c r="Q1513" t="s">
        <v>303</v>
      </c>
      <c r="R1513">
        <v>2</v>
      </c>
      <c r="S1513">
        <v>302</v>
      </c>
      <c r="T1513">
        <v>129</v>
      </c>
      <c r="V1513" s="111" t="s">
        <v>1551</v>
      </c>
    </row>
    <row r="1514" spans="1:22" x14ac:dyDescent="0.3">
      <c r="A1514" s="17">
        <v>1995</v>
      </c>
      <c r="C1514" t="s">
        <v>258</v>
      </c>
      <c r="E1514" t="s">
        <v>258</v>
      </c>
      <c r="G1514" t="s">
        <v>258</v>
      </c>
      <c r="I1514" t="s">
        <v>258</v>
      </c>
      <c r="J1514">
        <v>30</v>
      </c>
      <c r="K1514" t="s">
        <v>300</v>
      </c>
      <c r="L1514" t="s">
        <v>258</v>
      </c>
      <c r="M1514" t="s">
        <v>3173</v>
      </c>
      <c r="N1514" t="s">
        <v>258</v>
      </c>
      <c r="O1514" t="s">
        <v>3196</v>
      </c>
      <c r="P1514" t="s">
        <v>303</v>
      </c>
      <c r="Q1514" t="s">
        <v>303</v>
      </c>
      <c r="R1514">
        <v>3</v>
      </c>
      <c r="S1514">
        <v>296</v>
      </c>
      <c r="T1514">
        <v>131</v>
      </c>
      <c r="V1514" s="111" t="s">
        <v>1551</v>
      </c>
    </row>
    <row r="1515" spans="1:22" x14ac:dyDescent="0.3">
      <c r="A1515" s="17">
        <v>1996</v>
      </c>
      <c r="C1515" t="s">
        <v>258</v>
      </c>
      <c r="E1515" t="s">
        <v>258</v>
      </c>
      <c r="G1515" t="s">
        <v>258</v>
      </c>
      <c r="I1515" t="s">
        <v>258</v>
      </c>
      <c r="J1515">
        <v>30</v>
      </c>
      <c r="K1515" t="s">
        <v>300</v>
      </c>
      <c r="L1515" t="s">
        <v>258</v>
      </c>
      <c r="M1515" t="s">
        <v>3173</v>
      </c>
      <c r="N1515" t="s">
        <v>258</v>
      </c>
      <c r="O1515" t="s">
        <v>3197</v>
      </c>
      <c r="P1515" t="s">
        <v>303</v>
      </c>
      <c r="Q1515" t="s">
        <v>303</v>
      </c>
      <c r="R1515">
        <v>3</v>
      </c>
      <c r="S1515">
        <v>356</v>
      </c>
      <c r="T1515">
        <v>13</v>
      </c>
      <c r="V1515" s="111" t="s">
        <v>1551</v>
      </c>
    </row>
    <row r="1516" spans="1:22" x14ac:dyDescent="0.3">
      <c r="A1516" s="17">
        <v>1999</v>
      </c>
      <c r="C1516" t="s">
        <v>258</v>
      </c>
      <c r="E1516" t="s">
        <v>258</v>
      </c>
      <c r="G1516" t="s">
        <v>258</v>
      </c>
      <c r="I1516" t="s">
        <v>258</v>
      </c>
      <c r="J1516">
        <v>30</v>
      </c>
      <c r="K1516" t="s">
        <v>300</v>
      </c>
      <c r="L1516" t="s">
        <v>258</v>
      </c>
      <c r="M1516" t="s">
        <v>3173</v>
      </c>
      <c r="N1516" t="s">
        <v>258</v>
      </c>
      <c r="O1516" t="s">
        <v>3198</v>
      </c>
      <c r="P1516" t="s">
        <v>303</v>
      </c>
      <c r="Q1516" t="s">
        <v>303</v>
      </c>
      <c r="R1516">
        <v>3</v>
      </c>
      <c r="S1516">
        <v>304</v>
      </c>
      <c r="T1516">
        <v>131</v>
      </c>
      <c r="V1516" s="111" t="s">
        <v>1551</v>
      </c>
    </row>
    <row r="1517" spans="1:22" x14ac:dyDescent="0.3">
      <c r="A1517" s="17">
        <v>2004</v>
      </c>
      <c r="C1517" t="s">
        <v>258</v>
      </c>
      <c r="E1517" t="s">
        <v>258</v>
      </c>
      <c r="G1517" t="s">
        <v>258</v>
      </c>
      <c r="I1517" t="s">
        <v>258</v>
      </c>
      <c r="J1517">
        <v>30</v>
      </c>
      <c r="K1517" t="s">
        <v>300</v>
      </c>
      <c r="L1517" t="s">
        <v>258</v>
      </c>
      <c r="M1517" t="s">
        <v>3173</v>
      </c>
      <c r="N1517" t="s">
        <v>258</v>
      </c>
      <c r="O1517" t="s">
        <v>3199</v>
      </c>
      <c r="P1517" t="s">
        <v>303</v>
      </c>
      <c r="Q1517" t="s">
        <v>303</v>
      </c>
      <c r="R1517">
        <v>3</v>
      </c>
      <c r="S1517">
        <v>304</v>
      </c>
      <c r="T1517">
        <v>131</v>
      </c>
      <c r="V1517" s="111" t="s">
        <v>1551</v>
      </c>
    </row>
    <row r="1518" spans="1:22" x14ac:dyDescent="0.3">
      <c r="A1518" s="17">
        <v>2005</v>
      </c>
      <c r="C1518" t="s">
        <v>258</v>
      </c>
      <c r="E1518" t="s">
        <v>258</v>
      </c>
      <c r="G1518" t="s">
        <v>258</v>
      </c>
      <c r="I1518" t="s">
        <v>258</v>
      </c>
      <c r="J1518">
        <v>30</v>
      </c>
      <c r="K1518" t="s">
        <v>300</v>
      </c>
      <c r="L1518" t="s">
        <v>258</v>
      </c>
      <c r="M1518" t="s">
        <v>3173</v>
      </c>
      <c r="N1518" t="s">
        <v>258</v>
      </c>
      <c r="O1518" t="s">
        <v>3200</v>
      </c>
      <c r="P1518" t="s">
        <v>303</v>
      </c>
      <c r="Q1518" t="s">
        <v>303</v>
      </c>
      <c r="R1518">
        <v>3</v>
      </c>
      <c r="S1518">
        <v>356</v>
      </c>
      <c r="T1518">
        <v>13</v>
      </c>
      <c r="V1518" s="111" t="s">
        <v>1551</v>
      </c>
    </row>
    <row r="1519" spans="1:22" x14ac:dyDescent="0.3">
      <c r="A1519" s="17">
        <v>2008</v>
      </c>
      <c r="C1519" t="s">
        <v>258</v>
      </c>
      <c r="E1519" t="s">
        <v>258</v>
      </c>
      <c r="G1519" t="s">
        <v>258</v>
      </c>
      <c r="I1519" t="s">
        <v>258</v>
      </c>
      <c r="J1519">
        <v>30</v>
      </c>
      <c r="K1519" t="s">
        <v>300</v>
      </c>
      <c r="L1519" t="s">
        <v>258</v>
      </c>
      <c r="M1519" t="s">
        <v>3173</v>
      </c>
      <c r="N1519" t="s">
        <v>258</v>
      </c>
      <c r="O1519" t="s">
        <v>3201</v>
      </c>
      <c r="P1519" t="s">
        <v>303</v>
      </c>
      <c r="Q1519" t="s">
        <v>303</v>
      </c>
      <c r="R1519">
        <v>3</v>
      </c>
      <c r="S1519">
        <v>295</v>
      </c>
      <c r="T1519">
        <v>131</v>
      </c>
      <c r="V1519" s="111" t="s">
        <v>1551</v>
      </c>
    </row>
    <row r="1520" spans="1:22" x14ac:dyDescent="0.3">
      <c r="A1520" s="17">
        <v>2010</v>
      </c>
      <c r="C1520" t="s">
        <v>258</v>
      </c>
      <c r="E1520" t="s">
        <v>258</v>
      </c>
      <c r="G1520" t="s">
        <v>258</v>
      </c>
      <c r="I1520" t="s">
        <v>258</v>
      </c>
      <c r="J1520">
        <v>30</v>
      </c>
      <c r="K1520" t="s">
        <v>300</v>
      </c>
      <c r="L1520" t="s">
        <v>258</v>
      </c>
      <c r="M1520" t="s">
        <v>3173</v>
      </c>
      <c r="N1520" t="s">
        <v>258</v>
      </c>
      <c r="O1520" t="s">
        <v>3202</v>
      </c>
      <c r="P1520" t="s">
        <v>303</v>
      </c>
      <c r="Q1520" t="s">
        <v>303</v>
      </c>
      <c r="R1520">
        <v>3</v>
      </c>
      <c r="S1520">
        <v>389</v>
      </c>
      <c r="T1520">
        <v>101</v>
      </c>
      <c r="V1520" s="111" t="s">
        <v>1551</v>
      </c>
    </row>
    <row r="1521" spans="1:22" x14ac:dyDescent="0.3">
      <c r="A1521" s="17">
        <v>2012</v>
      </c>
      <c r="C1521" t="s">
        <v>258</v>
      </c>
      <c r="E1521" t="s">
        <v>258</v>
      </c>
      <c r="G1521" t="s">
        <v>258</v>
      </c>
      <c r="I1521" t="s">
        <v>258</v>
      </c>
      <c r="J1521">
        <v>30</v>
      </c>
      <c r="K1521" t="s">
        <v>300</v>
      </c>
      <c r="L1521" t="s">
        <v>258</v>
      </c>
      <c r="M1521" t="s">
        <v>3173</v>
      </c>
      <c r="N1521" t="s">
        <v>258</v>
      </c>
      <c r="O1521" t="s">
        <v>3203</v>
      </c>
      <c r="P1521" t="s">
        <v>303</v>
      </c>
      <c r="Q1521" t="s">
        <v>303</v>
      </c>
      <c r="R1521">
        <v>6</v>
      </c>
      <c r="S1521">
        <v>302</v>
      </c>
      <c r="T1521">
        <v>131</v>
      </c>
      <c r="V1521" s="111" t="s">
        <v>1551</v>
      </c>
    </row>
    <row r="1522" spans="1:22" x14ac:dyDescent="0.3">
      <c r="A1522" s="17">
        <v>2013</v>
      </c>
      <c r="C1522" t="s">
        <v>258</v>
      </c>
      <c r="E1522" t="s">
        <v>258</v>
      </c>
      <c r="G1522" t="s">
        <v>258</v>
      </c>
      <c r="I1522" t="s">
        <v>258</v>
      </c>
      <c r="J1522">
        <v>30</v>
      </c>
      <c r="K1522" t="s">
        <v>300</v>
      </c>
      <c r="L1522" t="s">
        <v>258</v>
      </c>
      <c r="M1522" t="s">
        <v>3173</v>
      </c>
      <c r="N1522" t="s">
        <v>258</v>
      </c>
      <c r="O1522" t="s">
        <v>3204</v>
      </c>
      <c r="P1522" t="s">
        <v>303</v>
      </c>
      <c r="Q1522" t="s">
        <v>303</v>
      </c>
      <c r="R1522">
        <v>6</v>
      </c>
      <c r="S1522">
        <v>296</v>
      </c>
      <c r="T1522">
        <v>131</v>
      </c>
      <c r="V1522" s="111" t="s">
        <v>1551</v>
      </c>
    </row>
    <row r="1523" spans="1:22" x14ac:dyDescent="0.3">
      <c r="A1523" s="17">
        <v>2016</v>
      </c>
      <c r="C1523" t="s">
        <v>258</v>
      </c>
      <c r="E1523" t="s">
        <v>258</v>
      </c>
      <c r="G1523" t="s">
        <v>258</v>
      </c>
      <c r="I1523" t="s">
        <v>258</v>
      </c>
      <c r="J1523">
        <v>30</v>
      </c>
      <c r="K1523" t="s">
        <v>300</v>
      </c>
      <c r="L1523" t="s">
        <v>258</v>
      </c>
      <c r="M1523" t="s">
        <v>3173</v>
      </c>
      <c r="N1523" t="s">
        <v>258</v>
      </c>
      <c r="O1523" t="s">
        <v>3205</v>
      </c>
      <c r="P1523" t="s">
        <v>303</v>
      </c>
      <c r="Q1523" t="s">
        <v>303</v>
      </c>
      <c r="R1523">
        <v>3</v>
      </c>
      <c r="S1523">
        <v>297</v>
      </c>
      <c r="T1523">
        <v>131</v>
      </c>
      <c r="V1523" s="111" t="s">
        <v>1551</v>
      </c>
    </row>
    <row r="1524" spans="1:22" x14ac:dyDescent="0.3">
      <c r="A1524" s="17">
        <v>2018</v>
      </c>
      <c r="C1524" t="s">
        <v>258</v>
      </c>
      <c r="E1524" t="s">
        <v>258</v>
      </c>
      <c r="G1524" t="s">
        <v>258</v>
      </c>
      <c r="I1524" t="s">
        <v>258</v>
      </c>
      <c r="J1524">
        <v>30</v>
      </c>
      <c r="K1524" t="s">
        <v>300</v>
      </c>
      <c r="L1524" t="s">
        <v>258</v>
      </c>
      <c r="M1524" t="s">
        <v>3173</v>
      </c>
      <c r="N1524" t="s">
        <v>258</v>
      </c>
      <c r="O1524" t="s">
        <v>3206</v>
      </c>
      <c r="P1524" t="s">
        <v>303</v>
      </c>
      <c r="Q1524" t="s">
        <v>303</v>
      </c>
      <c r="R1524">
        <v>3</v>
      </c>
      <c r="S1524">
        <v>299</v>
      </c>
      <c r="T1524">
        <v>131</v>
      </c>
      <c r="V1524" s="111" t="s">
        <v>1551</v>
      </c>
    </row>
    <row r="1525" spans="1:22" x14ac:dyDescent="0.3">
      <c r="A1525" s="17">
        <v>2019</v>
      </c>
      <c r="C1525" t="s">
        <v>258</v>
      </c>
      <c r="E1525" t="s">
        <v>258</v>
      </c>
      <c r="G1525" t="s">
        <v>258</v>
      </c>
      <c r="I1525" t="s">
        <v>258</v>
      </c>
      <c r="J1525">
        <v>30</v>
      </c>
      <c r="K1525" t="s">
        <v>300</v>
      </c>
      <c r="L1525" t="s">
        <v>258</v>
      </c>
      <c r="M1525" t="s">
        <v>3173</v>
      </c>
      <c r="N1525" t="s">
        <v>258</v>
      </c>
      <c r="O1525" t="s">
        <v>3207</v>
      </c>
      <c r="P1525" t="s">
        <v>303</v>
      </c>
      <c r="Q1525" t="s">
        <v>303</v>
      </c>
      <c r="R1525">
        <v>3</v>
      </c>
      <c r="S1525">
        <v>356</v>
      </c>
      <c r="T1525">
        <v>13</v>
      </c>
      <c r="V1525" s="111" t="s">
        <v>1551</v>
      </c>
    </row>
    <row r="1526" spans="1:22" x14ac:dyDescent="0.3">
      <c r="A1526" s="17">
        <v>2020</v>
      </c>
      <c r="C1526" t="s">
        <v>258</v>
      </c>
      <c r="E1526" t="s">
        <v>258</v>
      </c>
      <c r="G1526" t="s">
        <v>258</v>
      </c>
      <c r="I1526" t="s">
        <v>258</v>
      </c>
      <c r="J1526">
        <v>30</v>
      </c>
      <c r="K1526" t="s">
        <v>300</v>
      </c>
      <c r="L1526" t="s">
        <v>258</v>
      </c>
      <c r="M1526" t="s">
        <v>3173</v>
      </c>
      <c r="N1526" t="s">
        <v>258</v>
      </c>
      <c r="O1526" t="s">
        <v>3208</v>
      </c>
      <c r="P1526" t="s">
        <v>303</v>
      </c>
      <c r="Q1526" t="s">
        <v>303</v>
      </c>
      <c r="R1526">
        <v>3</v>
      </c>
      <c r="S1526">
        <v>490</v>
      </c>
      <c r="T1526">
        <v>20</v>
      </c>
      <c r="V1526" s="111" t="s">
        <v>1551</v>
      </c>
    </row>
    <row r="1527" spans="1:22" x14ac:dyDescent="0.3">
      <c r="A1527" s="17">
        <v>2021</v>
      </c>
      <c r="C1527" t="s">
        <v>258</v>
      </c>
      <c r="E1527" t="s">
        <v>258</v>
      </c>
      <c r="G1527" t="s">
        <v>258</v>
      </c>
      <c r="I1527" t="s">
        <v>258</v>
      </c>
      <c r="J1527">
        <v>30</v>
      </c>
      <c r="K1527" t="s">
        <v>300</v>
      </c>
      <c r="L1527" t="s">
        <v>258</v>
      </c>
      <c r="M1527" t="s">
        <v>3173</v>
      </c>
      <c r="N1527" t="s">
        <v>258</v>
      </c>
      <c r="O1527" t="s">
        <v>3209</v>
      </c>
      <c r="P1527" t="s">
        <v>303</v>
      </c>
      <c r="Q1527" t="s">
        <v>303</v>
      </c>
      <c r="R1527">
        <v>3</v>
      </c>
      <c r="S1527">
        <v>356</v>
      </c>
      <c r="T1527">
        <v>13</v>
      </c>
      <c r="V1527" s="111" t="s">
        <v>1551</v>
      </c>
    </row>
    <row r="1528" spans="1:22" x14ac:dyDescent="0.3">
      <c r="A1528" s="17">
        <v>2025</v>
      </c>
      <c r="C1528" t="s">
        <v>258</v>
      </c>
      <c r="E1528" t="s">
        <v>258</v>
      </c>
      <c r="G1528" t="s">
        <v>258</v>
      </c>
      <c r="I1528" t="s">
        <v>258</v>
      </c>
      <c r="J1528">
        <v>30</v>
      </c>
      <c r="K1528" t="s">
        <v>300</v>
      </c>
      <c r="L1528" t="s">
        <v>258</v>
      </c>
      <c r="M1528" t="s">
        <v>3173</v>
      </c>
      <c r="N1528" t="s">
        <v>258</v>
      </c>
      <c r="O1528" t="s">
        <v>3210</v>
      </c>
      <c r="P1528" t="s">
        <v>303</v>
      </c>
      <c r="Q1528" t="s">
        <v>303</v>
      </c>
      <c r="R1528">
        <v>3</v>
      </c>
      <c r="S1528">
        <v>487</v>
      </c>
      <c r="T1528">
        <v>127</v>
      </c>
      <c r="V1528" s="111" t="s">
        <v>1551</v>
      </c>
    </row>
    <row r="1529" spans="1:22" x14ac:dyDescent="0.3">
      <c r="A1529" s="17">
        <v>2030</v>
      </c>
      <c r="C1529" t="s">
        <v>258</v>
      </c>
      <c r="E1529" t="s">
        <v>258</v>
      </c>
      <c r="G1529" t="s">
        <v>258</v>
      </c>
      <c r="I1529" t="s">
        <v>258</v>
      </c>
      <c r="J1529">
        <v>30</v>
      </c>
      <c r="K1529" t="s">
        <v>300</v>
      </c>
      <c r="L1529" t="s">
        <v>258</v>
      </c>
      <c r="M1529" t="s">
        <v>3173</v>
      </c>
      <c r="N1529" t="s">
        <v>258</v>
      </c>
      <c r="O1529" t="s">
        <v>3211</v>
      </c>
      <c r="P1529" t="s">
        <v>303</v>
      </c>
      <c r="Q1529" t="s">
        <v>303</v>
      </c>
      <c r="R1529">
        <v>3</v>
      </c>
      <c r="S1529">
        <v>301</v>
      </c>
      <c r="T1529">
        <v>131</v>
      </c>
      <c r="V1529" s="111" t="s">
        <v>1551</v>
      </c>
    </row>
    <row r="1530" spans="1:22" x14ac:dyDescent="0.3">
      <c r="A1530" s="17">
        <v>2033</v>
      </c>
      <c r="C1530" t="s">
        <v>258</v>
      </c>
      <c r="E1530" t="s">
        <v>258</v>
      </c>
      <c r="G1530" t="s">
        <v>258</v>
      </c>
      <c r="I1530" t="s">
        <v>258</v>
      </c>
      <c r="J1530">
        <v>30</v>
      </c>
      <c r="K1530" t="s">
        <v>300</v>
      </c>
      <c r="L1530" t="s">
        <v>258</v>
      </c>
      <c r="M1530" t="s">
        <v>3173</v>
      </c>
      <c r="N1530" t="s">
        <v>258</v>
      </c>
      <c r="O1530" t="s">
        <v>3212</v>
      </c>
      <c r="P1530" t="s">
        <v>303</v>
      </c>
      <c r="Q1530" t="s">
        <v>303</v>
      </c>
      <c r="R1530">
        <v>3</v>
      </c>
      <c r="S1530">
        <v>299</v>
      </c>
      <c r="T1530">
        <v>131</v>
      </c>
      <c r="V1530" s="111" t="s">
        <v>1551</v>
      </c>
    </row>
    <row r="1531" spans="1:22" x14ac:dyDescent="0.3">
      <c r="A1531" s="17">
        <v>2032</v>
      </c>
      <c r="C1531" t="s">
        <v>258</v>
      </c>
      <c r="E1531" t="s">
        <v>258</v>
      </c>
      <c r="G1531" t="s">
        <v>258</v>
      </c>
      <c r="I1531" t="s">
        <v>258</v>
      </c>
      <c r="J1531">
        <v>30</v>
      </c>
      <c r="K1531" t="s">
        <v>300</v>
      </c>
      <c r="L1531" t="s">
        <v>258</v>
      </c>
      <c r="M1531" t="s">
        <v>3173</v>
      </c>
      <c r="N1531" t="s">
        <v>258</v>
      </c>
      <c r="O1531" t="s">
        <v>3213</v>
      </c>
      <c r="P1531" t="s">
        <v>303</v>
      </c>
      <c r="Q1531" t="s">
        <v>303</v>
      </c>
      <c r="R1531">
        <v>3</v>
      </c>
      <c r="S1531">
        <v>317</v>
      </c>
      <c r="T1531">
        <v>120</v>
      </c>
      <c r="V1531" s="111" t="s">
        <v>1551</v>
      </c>
    </row>
    <row r="1532" spans="1:22" x14ac:dyDescent="0.3">
      <c r="A1532" s="17">
        <v>1013</v>
      </c>
      <c r="C1532" t="s">
        <v>258</v>
      </c>
      <c r="E1532" t="s">
        <v>258</v>
      </c>
      <c r="G1532" t="s">
        <v>258</v>
      </c>
      <c r="I1532" t="s">
        <v>258</v>
      </c>
      <c r="J1532">
        <v>20</v>
      </c>
      <c r="K1532" t="s">
        <v>300</v>
      </c>
      <c r="L1532" t="s">
        <v>258</v>
      </c>
      <c r="M1532" t="s">
        <v>3173</v>
      </c>
      <c r="N1532" t="s">
        <v>258</v>
      </c>
      <c r="O1532" t="s">
        <v>3214</v>
      </c>
      <c r="P1532" t="s">
        <v>303</v>
      </c>
      <c r="Q1532" t="s">
        <v>303</v>
      </c>
      <c r="R1532">
        <v>6</v>
      </c>
      <c r="S1532">
        <v>430</v>
      </c>
      <c r="T1532">
        <v>173</v>
      </c>
      <c r="V1532" s="111" t="s">
        <v>1653</v>
      </c>
    </row>
    <row r="1533" spans="1:22" x14ac:dyDescent="0.3">
      <c r="A1533" s="17">
        <v>1052</v>
      </c>
      <c r="C1533" t="s">
        <v>258</v>
      </c>
      <c r="E1533" t="s">
        <v>258</v>
      </c>
      <c r="G1533" t="s">
        <v>258</v>
      </c>
      <c r="I1533" t="s">
        <v>258</v>
      </c>
      <c r="J1533">
        <v>20</v>
      </c>
      <c r="K1533" t="s">
        <v>300</v>
      </c>
      <c r="L1533" t="s">
        <v>258</v>
      </c>
      <c r="M1533" t="s">
        <v>3173</v>
      </c>
      <c r="N1533" t="s">
        <v>258</v>
      </c>
      <c r="O1533" t="s">
        <v>3215</v>
      </c>
      <c r="P1533" t="s">
        <v>303</v>
      </c>
      <c r="Q1533" t="s">
        <v>303</v>
      </c>
      <c r="R1533">
        <v>3</v>
      </c>
      <c r="S1533">
        <v>312</v>
      </c>
      <c r="T1533">
        <v>185</v>
      </c>
      <c r="V1533" s="111" t="s">
        <v>1653</v>
      </c>
    </row>
    <row r="1534" spans="1:22" x14ac:dyDescent="0.3">
      <c r="A1534" s="17">
        <v>1054</v>
      </c>
      <c r="C1534" t="s">
        <v>258</v>
      </c>
      <c r="E1534" t="s">
        <v>258</v>
      </c>
      <c r="G1534" t="s">
        <v>258</v>
      </c>
      <c r="I1534" t="s">
        <v>258</v>
      </c>
      <c r="J1534">
        <v>20</v>
      </c>
      <c r="K1534" t="s">
        <v>300</v>
      </c>
      <c r="L1534" t="s">
        <v>258</v>
      </c>
      <c r="M1534" t="s">
        <v>3173</v>
      </c>
      <c r="N1534" t="s">
        <v>258</v>
      </c>
      <c r="O1534" t="s">
        <v>3216</v>
      </c>
      <c r="P1534" t="s">
        <v>303</v>
      </c>
      <c r="Q1534" t="s">
        <v>303</v>
      </c>
      <c r="R1534">
        <v>6</v>
      </c>
      <c r="S1534">
        <v>312</v>
      </c>
      <c r="T1534">
        <v>52</v>
      </c>
      <c r="V1534" s="111" t="s">
        <v>1653</v>
      </c>
    </row>
    <row r="1535" spans="1:22" x14ac:dyDescent="0.3">
      <c r="A1535" s="17">
        <v>1059</v>
      </c>
      <c r="C1535" t="s">
        <v>258</v>
      </c>
      <c r="E1535" t="s">
        <v>258</v>
      </c>
      <c r="G1535" t="s">
        <v>258</v>
      </c>
      <c r="I1535" t="s">
        <v>258</v>
      </c>
      <c r="J1535">
        <v>20</v>
      </c>
      <c r="K1535" t="s">
        <v>300</v>
      </c>
      <c r="L1535" t="s">
        <v>258</v>
      </c>
      <c r="M1535" t="s">
        <v>3173</v>
      </c>
      <c r="N1535" t="s">
        <v>258</v>
      </c>
      <c r="O1535" t="s">
        <v>3217</v>
      </c>
      <c r="P1535" t="s">
        <v>303</v>
      </c>
      <c r="Q1535" t="s">
        <v>303</v>
      </c>
      <c r="R1535">
        <v>6</v>
      </c>
      <c r="S1535">
        <v>399</v>
      </c>
      <c r="T1535">
        <v>130</v>
      </c>
      <c r="V1535" s="111" t="s">
        <v>1653</v>
      </c>
    </row>
    <row r="1536" spans="1:22" x14ac:dyDescent="0.3">
      <c r="A1536" s="17">
        <v>1049</v>
      </c>
      <c r="C1536" t="s">
        <v>258</v>
      </c>
      <c r="E1536" t="s">
        <v>258</v>
      </c>
      <c r="G1536" t="s">
        <v>258</v>
      </c>
      <c r="I1536" t="s">
        <v>258</v>
      </c>
      <c r="J1536">
        <v>20</v>
      </c>
      <c r="K1536" t="s">
        <v>300</v>
      </c>
      <c r="L1536" t="s">
        <v>258</v>
      </c>
      <c r="M1536" t="s">
        <v>3173</v>
      </c>
      <c r="N1536" t="s">
        <v>258</v>
      </c>
      <c r="O1536" t="s">
        <v>3218</v>
      </c>
      <c r="P1536" t="s">
        <v>303</v>
      </c>
      <c r="Q1536" t="s">
        <v>303</v>
      </c>
      <c r="R1536">
        <v>6</v>
      </c>
      <c r="S1536">
        <v>392</v>
      </c>
      <c r="T1536">
        <v>20</v>
      </c>
      <c r="V1536" s="111" t="s">
        <v>1653</v>
      </c>
    </row>
    <row r="1537" spans="1:22" x14ac:dyDescent="0.3">
      <c r="A1537" s="17">
        <v>1057</v>
      </c>
      <c r="C1537" t="s">
        <v>258</v>
      </c>
      <c r="E1537" t="s">
        <v>258</v>
      </c>
      <c r="G1537" t="s">
        <v>258</v>
      </c>
      <c r="I1537" t="s">
        <v>258</v>
      </c>
      <c r="J1537">
        <v>20</v>
      </c>
      <c r="K1537" t="s">
        <v>300</v>
      </c>
      <c r="L1537" t="s">
        <v>258</v>
      </c>
      <c r="M1537" t="s">
        <v>3173</v>
      </c>
      <c r="N1537" t="s">
        <v>258</v>
      </c>
      <c r="O1537" t="s">
        <v>3219</v>
      </c>
      <c r="P1537" t="s">
        <v>303</v>
      </c>
      <c r="Q1537" t="s">
        <v>303</v>
      </c>
      <c r="R1537">
        <v>3</v>
      </c>
      <c r="S1537">
        <v>393</v>
      </c>
      <c r="T1537">
        <v>126</v>
      </c>
      <c r="V1537" s="111" t="s">
        <v>1653</v>
      </c>
    </row>
    <row r="1538" spans="1:22" x14ac:dyDescent="0.3">
      <c r="A1538" s="17">
        <v>1058</v>
      </c>
      <c r="C1538" t="s">
        <v>258</v>
      </c>
      <c r="E1538" t="s">
        <v>258</v>
      </c>
      <c r="G1538" t="s">
        <v>258</v>
      </c>
      <c r="I1538" t="s">
        <v>258</v>
      </c>
      <c r="J1538">
        <v>20</v>
      </c>
      <c r="K1538" t="s">
        <v>300</v>
      </c>
      <c r="L1538" t="s">
        <v>258</v>
      </c>
      <c r="M1538" t="s">
        <v>3173</v>
      </c>
      <c r="N1538" t="s">
        <v>258</v>
      </c>
      <c r="O1538" t="s">
        <v>3220</v>
      </c>
      <c r="P1538" t="s">
        <v>303</v>
      </c>
      <c r="Q1538" t="s">
        <v>303</v>
      </c>
      <c r="R1538">
        <v>3</v>
      </c>
      <c r="S1538">
        <v>393</v>
      </c>
      <c r="T1538">
        <v>126</v>
      </c>
      <c r="V1538" s="111" t="s">
        <v>1653</v>
      </c>
    </row>
    <row r="1539" spans="1:22" x14ac:dyDescent="0.3">
      <c r="A1539" s="17">
        <v>1060</v>
      </c>
      <c r="C1539" t="s">
        <v>258</v>
      </c>
      <c r="E1539" t="s">
        <v>258</v>
      </c>
      <c r="G1539" t="s">
        <v>258</v>
      </c>
      <c r="I1539" t="s">
        <v>258</v>
      </c>
      <c r="J1539">
        <v>20</v>
      </c>
      <c r="K1539" t="s">
        <v>300</v>
      </c>
      <c r="L1539" t="s">
        <v>258</v>
      </c>
      <c r="M1539" t="s">
        <v>3173</v>
      </c>
      <c r="N1539" t="s">
        <v>258</v>
      </c>
      <c r="O1539" t="s">
        <v>3221</v>
      </c>
      <c r="P1539" t="s">
        <v>303</v>
      </c>
      <c r="Q1539" t="s">
        <v>303</v>
      </c>
      <c r="R1539">
        <v>3</v>
      </c>
      <c r="S1539">
        <v>490</v>
      </c>
      <c r="T1539">
        <v>20</v>
      </c>
      <c r="V1539" s="111" t="s">
        <v>1653</v>
      </c>
    </row>
    <row r="1540" spans="1:22" x14ac:dyDescent="0.3">
      <c r="A1540" s="17">
        <v>1063</v>
      </c>
      <c r="C1540" t="s">
        <v>258</v>
      </c>
      <c r="E1540" t="s">
        <v>258</v>
      </c>
      <c r="G1540" t="s">
        <v>258</v>
      </c>
      <c r="I1540" t="s">
        <v>258</v>
      </c>
      <c r="J1540">
        <v>20</v>
      </c>
      <c r="K1540" t="s">
        <v>300</v>
      </c>
      <c r="L1540" t="s">
        <v>258</v>
      </c>
      <c r="M1540" t="s">
        <v>3173</v>
      </c>
      <c r="N1540" t="s">
        <v>258</v>
      </c>
      <c r="O1540" t="s">
        <v>3222</v>
      </c>
      <c r="P1540" t="s">
        <v>303</v>
      </c>
      <c r="Q1540" t="s">
        <v>303</v>
      </c>
      <c r="R1540">
        <v>3</v>
      </c>
      <c r="S1540">
        <v>303</v>
      </c>
      <c r="T1540">
        <v>131</v>
      </c>
      <c r="V1540" s="111" t="s">
        <v>1653</v>
      </c>
    </row>
    <row r="1541" spans="1:22" x14ac:dyDescent="0.3">
      <c r="A1541" s="17">
        <v>1062</v>
      </c>
      <c r="C1541" t="s">
        <v>258</v>
      </c>
      <c r="E1541" t="s">
        <v>258</v>
      </c>
      <c r="G1541" t="s">
        <v>258</v>
      </c>
      <c r="I1541" t="s">
        <v>258</v>
      </c>
      <c r="J1541">
        <v>20</v>
      </c>
      <c r="K1541" t="s">
        <v>300</v>
      </c>
      <c r="L1541" t="s">
        <v>258</v>
      </c>
      <c r="M1541" t="s">
        <v>3173</v>
      </c>
      <c r="N1541" t="s">
        <v>258</v>
      </c>
      <c r="O1541" t="s">
        <v>3223</v>
      </c>
      <c r="P1541" t="s">
        <v>303</v>
      </c>
      <c r="Q1541" t="s">
        <v>303</v>
      </c>
      <c r="R1541">
        <v>3</v>
      </c>
      <c r="S1541">
        <v>422</v>
      </c>
      <c r="T1541">
        <v>20</v>
      </c>
      <c r="V1541" s="111" t="s">
        <v>1653</v>
      </c>
    </row>
    <row r="1542" spans="1:22" x14ac:dyDescent="0.3">
      <c r="A1542" s="17">
        <v>1061</v>
      </c>
      <c r="C1542" t="s">
        <v>258</v>
      </c>
      <c r="E1542" t="s">
        <v>258</v>
      </c>
      <c r="G1542" t="s">
        <v>258</v>
      </c>
      <c r="I1542" t="s">
        <v>258</v>
      </c>
      <c r="J1542">
        <v>20</v>
      </c>
      <c r="K1542" t="s">
        <v>300</v>
      </c>
      <c r="L1542" t="s">
        <v>258</v>
      </c>
      <c r="M1542" t="s">
        <v>3173</v>
      </c>
      <c r="N1542" t="s">
        <v>258</v>
      </c>
      <c r="O1542" t="s">
        <v>3224</v>
      </c>
      <c r="P1542" t="s">
        <v>303</v>
      </c>
      <c r="Q1542" t="s">
        <v>303</v>
      </c>
      <c r="R1542">
        <v>3</v>
      </c>
      <c r="S1542">
        <v>490</v>
      </c>
      <c r="T1542">
        <v>20</v>
      </c>
      <c r="V1542" s="111" t="s">
        <v>1653</v>
      </c>
    </row>
    <row r="1543" spans="1:22" x14ac:dyDescent="0.3">
      <c r="A1543" s="17">
        <v>1003</v>
      </c>
      <c r="C1543" t="s">
        <v>258</v>
      </c>
      <c r="E1543" t="s">
        <v>258</v>
      </c>
      <c r="G1543" t="s">
        <v>258</v>
      </c>
      <c r="I1543" t="s">
        <v>258</v>
      </c>
      <c r="J1543">
        <v>40</v>
      </c>
      <c r="K1543" t="s">
        <v>300</v>
      </c>
      <c r="L1543" t="s">
        <v>258</v>
      </c>
      <c r="M1543" t="s">
        <v>3173</v>
      </c>
      <c r="N1543" t="s">
        <v>258</v>
      </c>
      <c r="O1543" t="s">
        <v>3225</v>
      </c>
      <c r="P1543" t="s">
        <v>303</v>
      </c>
      <c r="Q1543" t="s">
        <v>303</v>
      </c>
      <c r="R1543">
        <v>5</v>
      </c>
      <c r="S1543">
        <v>507</v>
      </c>
      <c r="T1543">
        <v>20</v>
      </c>
      <c r="V1543" s="111" t="s">
        <v>2774</v>
      </c>
    </row>
    <row r="1544" spans="1:22" x14ac:dyDescent="0.3">
      <c r="A1544" s="17">
        <v>1004</v>
      </c>
      <c r="C1544" t="s">
        <v>258</v>
      </c>
      <c r="E1544" t="s">
        <v>258</v>
      </c>
      <c r="G1544" t="s">
        <v>258</v>
      </c>
      <c r="I1544" t="s">
        <v>258</v>
      </c>
      <c r="J1544">
        <v>40</v>
      </c>
      <c r="K1544" t="s">
        <v>300</v>
      </c>
      <c r="L1544" t="s">
        <v>258</v>
      </c>
      <c r="M1544" t="s">
        <v>3173</v>
      </c>
      <c r="N1544" t="s">
        <v>258</v>
      </c>
      <c r="O1544" t="s">
        <v>3226</v>
      </c>
      <c r="P1544" t="s">
        <v>303</v>
      </c>
      <c r="Q1544" t="s">
        <v>303</v>
      </c>
      <c r="R1544">
        <v>5</v>
      </c>
      <c r="S1544">
        <v>395</v>
      </c>
      <c r="T1544">
        <v>27</v>
      </c>
      <c r="V1544" s="111" t="s">
        <v>2774</v>
      </c>
    </row>
    <row r="1545" spans="1:22" x14ac:dyDescent="0.3">
      <c r="A1545" s="17">
        <v>1006</v>
      </c>
      <c r="C1545" t="s">
        <v>258</v>
      </c>
      <c r="E1545" t="s">
        <v>258</v>
      </c>
      <c r="G1545" t="s">
        <v>258</v>
      </c>
      <c r="I1545" t="s">
        <v>258</v>
      </c>
      <c r="J1545">
        <v>40</v>
      </c>
      <c r="K1545" t="s">
        <v>300</v>
      </c>
      <c r="L1545" t="s">
        <v>258</v>
      </c>
      <c r="M1545" t="s">
        <v>3173</v>
      </c>
      <c r="N1545" t="s">
        <v>258</v>
      </c>
      <c r="O1545" t="s">
        <v>3227</v>
      </c>
      <c r="P1545" t="s">
        <v>303</v>
      </c>
      <c r="Q1545" t="s">
        <v>303</v>
      </c>
      <c r="R1545">
        <v>5</v>
      </c>
      <c r="S1545">
        <v>507</v>
      </c>
      <c r="T1545">
        <v>20</v>
      </c>
      <c r="V1545" s="111" t="s">
        <v>2774</v>
      </c>
    </row>
    <row r="1546" spans="1:22" x14ac:dyDescent="0.3">
      <c r="A1546" s="17">
        <v>1005</v>
      </c>
      <c r="C1546" t="s">
        <v>258</v>
      </c>
      <c r="E1546" t="s">
        <v>258</v>
      </c>
      <c r="G1546" t="s">
        <v>258</v>
      </c>
      <c r="I1546" t="s">
        <v>258</v>
      </c>
      <c r="J1546">
        <v>40</v>
      </c>
      <c r="K1546" t="s">
        <v>300</v>
      </c>
      <c r="L1546" t="s">
        <v>258</v>
      </c>
      <c r="M1546" t="s">
        <v>3173</v>
      </c>
      <c r="N1546" t="s">
        <v>258</v>
      </c>
      <c r="O1546" t="s">
        <v>3228</v>
      </c>
      <c r="P1546" t="s">
        <v>303</v>
      </c>
      <c r="Q1546" t="s">
        <v>303</v>
      </c>
      <c r="R1546">
        <v>5</v>
      </c>
      <c r="S1546">
        <v>396</v>
      </c>
      <c r="T1546">
        <v>43</v>
      </c>
      <c r="V1546" s="111" t="s">
        <v>2774</v>
      </c>
    </row>
    <row r="1547" spans="1:22" x14ac:dyDescent="0.3">
      <c r="A1547" s="17">
        <v>1010</v>
      </c>
      <c r="C1547" t="s">
        <v>258</v>
      </c>
      <c r="E1547" t="s">
        <v>258</v>
      </c>
      <c r="G1547" t="s">
        <v>258</v>
      </c>
      <c r="I1547" t="s">
        <v>258</v>
      </c>
      <c r="J1547">
        <v>40</v>
      </c>
      <c r="K1547" t="s">
        <v>300</v>
      </c>
      <c r="L1547" t="s">
        <v>258</v>
      </c>
      <c r="M1547" t="s">
        <v>3173</v>
      </c>
      <c r="N1547" t="s">
        <v>258</v>
      </c>
      <c r="O1547" t="s">
        <v>3229</v>
      </c>
      <c r="P1547" t="s">
        <v>303</v>
      </c>
      <c r="Q1547" t="s">
        <v>303</v>
      </c>
      <c r="R1547">
        <v>5</v>
      </c>
      <c r="S1547">
        <v>97</v>
      </c>
      <c r="T1547">
        <v>11</v>
      </c>
      <c r="V1547" s="111" t="s">
        <v>2774</v>
      </c>
    </row>
    <row r="1548" spans="1:22" x14ac:dyDescent="0.3">
      <c r="A1548" s="17">
        <v>1009</v>
      </c>
      <c r="C1548" t="s">
        <v>258</v>
      </c>
      <c r="E1548" t="s">
        <v>258</v>
      </c>
      <c r="G1548" t="s">
        <v>258</v>
      </c>
      <c r="I1548" t="s">
        <v>258</v>
      </c>
      <c r="J1548">
        <v>40</v>
      </c>
      <c r="K1548" t="s">
        <v>300</v>
      </c>
      <c r="L1548" t="s">
        <v>258</v>
      </c>
      <c r="M1548" t="s">
        <v>3173</v>
      </c>
      <c r="N1548" t="s">
        <v>258</v>
      </c>
      <c r="O1548" t="s">
        <v>3230</v>
      </c>
      <c r="P1548" t="s">
        <v>303</v>
      </c>
      <c r="Q1548" t="s">
        <v>303</v>
      </c>
      <c r="R1548">
        <v>5</v>
      </c>
      <c r="S1548">
        <v>395</v>
      </c>
      <c r="T1548">
        <v>27</v>
      </c>
      <c r="V1548" s="111" t="s">
        <v>2774</v>
      </c>
    </row>
    <row r="1549" spans="1:22" x14ac:dyDescent="0.3">
      <c r="A1549" s="17">
        <v>1011</v>
      </c>
      <c r="C1549" t="s">
        <v>258</v>
      </c>
      <c r="E1549" t="s">
        <v>258</v>
      </c>
      <c r="G1549" t="s">
        <v>258</v>
      </c>
      <c r="I1549" t="s">
        <v>258</v>
      </c>
      <c r="J1549">
        <v>40</v>
      </c>
      <c r="K1549" t="s">
        <v>300</v>
      </c>
      <c r="L1549" t="s">
        <v>258</v>
      </c>
      <c r="M1549" t="s">
        <v>3173</v>
      </c>
      <c r="N1549" t="s">
        <v>258</v>
      </c>
      <c r="O1549" t="s">
        <v>3231</v>
      </c>
      <c r="P1549" t="s">
        <v>303</v>
      </c>
      <c r="Q1549" t="s">
        <v>303</v>
      </c>
      <c r="R1549">
        <v>5</v>
      </c>
      <c r="S1549">
        <v>395</v>
      </c>
      <c r="T1549">
        <v>27</v>
      </c>
      <c r="V1549" s="111" t="s">
        <v>2774</v>
      </c>
    </row>
    <row r="1550" spans="1:22" x14ac:dyDescent="0.3">
      <c r="A1550" s="17">
        <v>1012</v>
      </c>
      <c r="C1550" t="s">
        <v>258</v>
      </c>
      <c r="E1550" t="s">
        <v>258</v>
      </c>
      <c r="G1550" t="s">
        <v>258</v>
      </c>
      <c r="I1550" t="s">
        <v>258</v>
      </c>
      <c r="J1550">
        <v>40</v>
      </c>
      <c r="K1550" t="s">
        <v>300</v>
      </c>
      <c r="L1550" t="s">
        <v>258</v>
      </c>
      <c r="M1550" t="s">
        <v>3173</v>
      </c>
      <c r="N1550" t="s">
        <v>258</v>
      </c>
      <c r="O1550" t="s">
        <v>3232</v>
      </c>
      <c r="P1550" t="s">
        <v>303</v>
      </c>
      <c r="Q1550" t="s">
        <v>303</v>
      </c>
      <c r="R1550">
        <v>9</v>
      </c>
      <c r="S1550">
        <v>491</v>
      </c>
      <c r="T1550">
        <v>43</v>
      </c>
      <c r="V1550" s="111" t="s">
        <v>2774</v>
      </c>
    </row>
    <row r="1551" spans="1:22" x14ac:dyDescent="0.3">
      <c r="A1551" s="17">
        <v>3770</v>
      </c>
      <c r="B1551">
        <v>259</v>
      </c>
      <c r="C1551" t="s">
        <v>124</v>
      </c>
      <c r="D1551">
        <v>6</v>
      </c>
      <c r="E1551" t="s">
        <v>36</v>
      </c>
      <c r="G1551" t="s">
        <v>11</v>
      </c>
      <c r="I1551" t="s">
        <v>258</v>
      </c>
      <c r="J1551">
        <v>1</v>
      </c>
      <c r="K1551" t="s">
        <v>300</v>
      </c>
      <c r="L1551" t="s">
        <v>258</v>
      </c>
      <c r="M1551" t="s">
        <v>3239</v>
      </c>
      <c r="N1551" t="s">
        <v>258</v>
      </c>
      <c r="O1551" t="s">
        <v>3240</v>
      </c>
      <c r="P1551" t="s">
        <v>303</v>
      </c>
      <c r="Q1551" t="s">
        <v>303</v>
      </c>
      <c r="V1551" s="111" t="s">
        <v>258</v>
      </c>
    </row>
    <row r="1552" spans="1:22" x14ac:dyDescent="0.3">
      <c r="A1552" s="17">
        <v>3784</v>
      </c>
      <c r="B1552">
        <v>216</v>
      </c>
      <c r="C1552" t="s">
        <v>267</v>
      </c>
      <c r="D1552">
        <v>2</v>
      </c>
      <c r="E1552" t="s">
        <v>29</v>
      </c>
      <c r="G1552" t="s">
        <v>12</v>
      </c>
      <c r="I1552" t="s">
        <v>258</v>
      </c>
      <c r="J1552">
        <v>1</v>
      </c>
      <c r="K1552" t="s">
        <v>300</v>
      </c>
      <c r="L1552" t="s">
        <v>258</v>
      </c>
      <c r="M1552" t="s">
        <v>3243</v>
      </c>
      <c r="N1552" t="s">
        <v>258</v>
      </c>
      <c r="O1552" t="s">
        <v>3244</v>
      </c>
      <c r="P1552" t="s">
        <v>303</v>
      </c>
      <c r="Q1552" t="s">
        <v>303</v>
      </c>
      <c r="V1552" s="111" t="s">
        <v>258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F7AB9-8E8E-481C-AC79-5BE4832D711D}">
  <dimension ref="A1:H184"/>
  <sheetViews>
    <sheetView workbookViewId="0">
      <selection activeCell="D15" sqref="D15"/>
    </sheetView>
  </sheetViews>
  <sheetFormatPr defaultRowHeight="14.4" x14ac:dyDescent="0.3"/>
  <cols>
    <col min="1" max="1" width="5" bestFit="1" customWidth="1"/>
    <col min="2" max="2" width="23.6640625" bestFit="1" customWidth="1"/>
    <col min="3" max="3" width="10" bestFit="1" customWidth="1"/>
    <col min="4" max="4" width="18.88671875" bestFit="1" customWidth="1"/>
    <col min="5" max="5" width="12.21875" bestFit="1" customWidth="1"/>
    <col min="6" max="6" width="6.77734375" bestFit="1" customWidth="1"/>
    <col min="7" max="7" width="11" bestFit="1" customWidth="1"/>
    <col min="8" max="8" width="80.88671875" bestFit="1" customWidth="1"/>
    <col min="9" max="9" width="79" bestFit="1" customWidth="1"/>
  </cols>
  <sheetData>
    <row r="1" spans="1:8" x14ac:dyDescent="0.3">
      <c r="A1" t="s">
        <v>237</v>
      </c>
      <c r="B1" t="s">
        <v>67</v>
      </c>
      <c r="C1" t="s">
        <v>283</v>
      </c>
      <c r="D1" t="s">
        <v>250</v>
      </c>
      <c r="E1" t="s">
        <v>287</v>
      </c>
      <c r="F1" t="s">
        <v>1227</v>
      </c>
      <c r="G1" t="s">
        <v>1228</v>
      </c>
      <c r="H1" t="s">
        <v>1229</v>
      </c>
    </row>
    <row r="2" spans="1:8" x14ac:dyDescent="0.3">
      <c r="A2">
        <v>450</v>
      </c>
      <c r="B2" t="s">
        <v>1230</v>
      </c>
      <c r="D2" t="s">
        <v>1230</v>
      </c>
      <c r="E2">
        <v>1</v>
      </c>
      <c r="F2" t="s">
        <v>300</v>
      </c>
      <c r="G2" t="s">
        <v>258</v>
      </c>
      <c r="H2" t="s">
        <v>258</v>
      </c>
    </row>
    <row r="3" spans="1:8" x14ac:dyDescent="0.3">
      <c r="A3">
        <v>577</v>
      </c>
      <c r="B3" t="s">
        <v>121</v>
      </c>
      <c r="D3" t="s">
        <v>26</v>
      </c>
      <c r="E3">
        <v>1</v>
      </c>
      <c r="F3" t="s">
        <v>300</v>
      </c>
      <c r="G3" t="s">
        <v>258</v>
      </c>
      <c r="H3" t="s">
        <v>258</v>
      </c>
    </row>
    <row r="4" spans="1:8" x14ac:dyDescent="0.3">
      <c r="A4">
        <v>603</v>
      </c>
      <c r="B4" t="s">
        <v>1231</v>
      </c>
      <c r="D4" t="s">
        <v>258</v>
      </c>
      <c r="E4">
        <v>1</v>
      </c>
      <c r="F4" t="s">
        <v>300</v>
      </c>
      <c r="G4" t="s">
        <v>258</v>
      </c>
      <c r="H4" t="s">
        <v>258</v>
      </c>
    </row>
    <row r="5" spans="1:8" x14ac:dyDescent="0.3">
      <c r="A5">
        <v>578</v>
      </c>
      <c r="B5" t="s">
        <v>623</v>
      </c>
      <c r="D5" t="s">
        <v>258</v>
      </c>
      <c r="E5">
        <v>1</v>
      </c>
      <c r="F5" t="s">
        <v>300</v>
      </c>
      <c r="G5" t="s">
        <v>258</v>
      </c>
      <c r="H5" t="s">
        <v>258</v>
      </c>
    </row>
    <row r="6" spans="1:8" x14ac:dyDescent="0.3">
      <c r="A6">
        <v>556</v>
      </c>
      <c r="B6" t="s">
        <v>625</v>
      </c>
      <c r="D6" t="s">
        <v>1232</v>
      </c>
      <c r="E6">
        <v>1</v>
      </c>
      <c r="F6" t="s">
        <v>300</v>
      </c>
      <c r="G6" t="s">
        <v>258</v>
      </c>
      <c r="H6" t="s">
        <v>258</v>
      </c>
    </row>
    <row r="7" spans="1:8" x14ac:dyDescent="0.3">
      <c r="A7">
        <v>602</v>
      </c>
      <c r="B7" t="s">
        <v>1233</v>
      </c>
      <c r="D7" t="s">
        <v>258</v>
      </c>
      <c r="E7">
        <v>1</v>
      </c>
      <c r="F7" t="s">
        <v>300</v>
      </c>
      <c r="G7" t="s">
        <v>258</v>
      </c>
      <c r="H7" t="s">
        <v>258</v>
      </c>
    </row>
    <row r="8" spans="1:8" x14ac:dyDescent="0.3">
      <c r="A8">
        <v>599</v>
      </c>
      <c r="B8" t="s">
        <v>134</v>
      </c>
      <c r="D8" t="s">
        <v>258</v>
      </c>
      <c r="E8">
        <v>1</v>
      </c>
      <c r="F8" t="s">
        <v>300</v>
      </c>
      <c r="G8" t="s">
        <v>258</v>
      </c>
      <c r="H8" t="s">
        <v>258</v>
      </c>
    </row>
    <row r="9" spans="1:8" x14ac:dyDescent="0.3">
      <c r="A9">
        <v>162</v>
      </c>
      <c r="B9" t="s">
        <v>147</v>
      </c>
      <c r="C9">
        <v>42</v>
      </c>
      <c r="D9" t="s">
        <v>26</v>
      </c>
      <c r="E9">
        <v>1</v>
      </c>
      <c r="F9" t="s">
        <v>300</v>
      </c>
      <c r="G9" t="s">
        <v>258</v>
      </c>
      <c r="H9" t="s">
        <v>1234</v>
      </c>
    </row>
    <row r="10" spans="1:8" x14ac:dyDescent="0.3">
      <c r="A10">
        <v>163</v>
      </c>
      <c r="B10" t="s">
        <v>1044</v>
      </c>
      <c r="C10">
        <v>16</v>
      </c>
      <c r="D10" t="s">
        <v>50</v>
      </c>
      <c r="E10">
        <v>1</v>
      </c>
      <c r="F10" t="s">
        <v>300</v>
      </c>
      <c r="G10" t="s">
        <v>1235</v>
      </c>
      <c r="H10" t="s">
        <v>1236</v>
      </c>
    </row>
    <row r="11" spans="1:8" x14ac:dyDescent="0.3">
      <c r="A11">
        <v>164</v>
      </c>
      <c r="B11" t="s">
        <v>103</v>
      </c>
      <c r="C11">
        <v>16</v>
      </c>
      <c r="D11" t="s">
        <v>50</v>
      </c>
      <c r="E11">
        <v>1</v>
      </c>
      <c r="F11" t="s">
        <v>300</v>
      </c>
      <c r="G11" t="s">
        <v>1237</v>
      </c>
      <c r="H11" t="s">
        <v>1238</v>
      </c>
    </row>
    <row r="12" spans="1:8" x14ac:dyDescent="0.3">
      <c r="A12">
        <v>165</v>
      </c>
      <c r="B12" t="s">
        <v>926</v>
      </c>
      <c r="C12">
        <v>45</v>
      </c>
      <c r="D12" t="s">
        <v>28</v>
      </c>
      <c r="E12">
        <v>2</v>
      </c>
      <c r="F12" t="s">
        <v>300</v>
      </c>
      <c r="G12" t="s">
        <v>258</v>
      </c>
      <c r="H12" t="s">
        <v>258</v>
      </c>
    </row>
    <row r="13" spans="1:8" x14ac:dyDescent="0.3">
      <c r="A13">
        <v>303</v>
      </c>
      <c r="B13" t="s">
        <v>1239</v>
      </c>
      <c r="C13">
        <v>4</v>
      </c>
      <c r="D13" t="s">
        <v>802</v>
      </c>
      <c r="E13">
        <v>1</v>
      </c>
      <c r="F13" t="s">
        <v>300</v>
      </c>
      <c r="G13" t="s">
        <v>258</v>
      </c>
      <c r="H13" t="s">
        <v>258</v>
      </c>
    </row>
    <row r="14" spans="1:8" x14ac:dyDescent="0.3">
      <c r="A14">
        <v>545</v>
      </c>
      <c r="B14" t="s">
        <v>25</v>
      </c>
      <c r="D14" t="s">
        <v>25</v>
      </c>
      <c r="E14">
        <v>1</v>
      </c>
      <c r="F14" t="s">
        <v>300</v>
      </c>
      <c r="G14" t="s">
        <v>258</v>
      </c>
      <c r="H14" t="s">
        <v>258</v>
      </c>
    </row>
    <row r="15" spans="1:8" x14ac:dyDescent="0.3">
      <c r="A15">
        <v>582</v>
      </c>
      <c r="B15" t="s">
        <v>1240</v>
      </c>
      <c r="D15" t="s">
        <v>258</v>
      </c>
      <c r="E15">
        <v>1</v>
      </c>
      <c r="F15" t="s">
        <v>300</v>
      </c>
      <c r="G15" t="s">
        <v>258</v>
      </c>
      <c r="H15" t="s">
        <v>258</v>
      </c>
    </row>
    <row r="16" spans="1:8" x14ac:dyDescent="0.3">
      <c r="A16">
        <v>166</v>
      </c>
      <c r="B16" t="s">
        <v>780</v>
      </c>
      <c r="C16">
        <v>42</v>
      </c>
      <c r="D16" t="s">
        <v>26</v>
      </c>
      <c r="E16">
        <v>1</v>
      </c>
      <c r="F16" t="s">
        <v>300</v>
      </c>
      <c r="G16" t="s">
        <v>1241</v>
      </c>
      <c r="H16" t="s">
        <v>1242</v>
      </c>
    </row>
    <row r="17" spans="1:8" x14ac:dyDescent="0.3">
      <c r="A17">
        <v>292</v>
      </c>
      <c r="B17" t="s">
        <v>601</v>
      </c>
      <c r="C17">
        <v>30</v>
      </c>
      <c r="D17" t="s">
        <v>32</v>
      </c>
      <c r="E17">
        <v>1</v>
      </c>
      <c r="F17" t="s">
        <v>300</v>
      </c>
      <c r="G17" t="s">
        <v>258</v>
      </c>
      <c r="H17" t="s">
        <v>258</v>
      </c>
    </row>
    <row r="18" spans="1:8" x14ac:dyDescent="0.3">
      <c r="A18">
        <v>167</v>
      </c>
      <c r="B18" t="s">
        <v>1189</v>
      </c>
      <c r="C18">
        <v>35</v>
      </c>
      <c r="D18" t="s">
        <v>148</v>
      </c>
      <c r="E18">
        <v>1</v>
      </c>
      <c r="F18" t="s">
        <v>300</v>
      </c>
      <c r="G18" t="s">
        <v>258</v>
      </c>
      <c r="H18" t="s">
        <v>258</v>
      </c>
    </row>
    <row r="19" spans="1:8" x14ac:dyDescent="0.3">
      <c r="A19">
        <v>168</v>
      </c>
      <c r="B19" t="s">
        <v>1243</v>
      </c>
      <c r="C19">
        <v>45</v>
      </c>
      <c r="D19" t="s">
        <v>28</v>
      </c>
      <c r="E19">
        <v>1</v>
      </c>
      <c r="F19" t="s">
        <v>300</v>
      </c>
      <c r="G19" t="s">
        <v>258</v>
      </c>
      <c r="H19" t="s">
        <v>258</v>
      </c>
    </row>
    <row r="20" spans="1:8" x14ac:dyDescent="0.3">
      <c r="A20">
        <v>600</v>
      </c>
      <c r="B20" t="s">
        <v>152</v>
      </c>
      <c r="D20" t="s">
        <v>258</v>
      </c>
      <c r="E20">
        <v>1</v>
      </c>
      <c r="F20" t="s">
        <v>300</v>
      </c>
      <c r="G20" t="s">
        <v>258</v>
      </c>
      <c r="H20" t="s">
        <v>258</v>
      </c>
    </row>
    <row r="21" spans="1:8" x14ac:dyDescent="0.3">
      <c r="A21">
        <v>169</v>
      </c>
      <c r="B21" t="s">
        <v>1244</v>
      </c>
      <c r="C21">
        <v>22</v>
      </c>
      <c r="D21" t="s">
        <v>1245</v>
      </c>
      <c r="E21">
        <v>1</v>
      </c>
      <c r="F21" t="s">
        <v>300</v>
      </c>
      <c r="G21" t="s">
        <v>258</v>
      </c>
      <c r="H21" t="s">
        <v>1246</v>
      </c>
    </row>
    <row r="22" spans="1:8" x14ac:dyDescent="0.3">
      <c r="A22">
        <v>170</v>
      </c>
      <c r="B22" t="s">
        <v>153</v>
      </c>
      <c r="C22">
        <v>42</v>
      </c>
      <c r="D22" t="s">
        <v>26</v>
      </c>
      <c r="E22">
        <v>1</v>
      </c>
      <c r="F22" t="s">
        <v>300</v>
      </c>
      <c r="G22" t="s">
        <v>1247</v>
      </c>
      <c r="H22" t="s">
        <v>1248</v>
      </c>
    </row>
    <row r="23" spans="1:8" x14ac:dyDescent="0.3">
      <c r="A23">
        <v>171</v>
      </c>
      <c r="B23" t="s">
        <v>958</v>
      </c>
      <c r="C23">
        <v>23</v>
      </c>
      <c r="D23" t="s">
        <v>137</v>
      </c>
      <c r="E23">
        <v>1</v>
      </c>
      <c r="F23" t="s">
        <v>300</v>
      </c>
      <c r="G23" t="s">
        <v>958</v>
      </c>
      <c r="H23" t="s">
        <v>258</v>
      </c>
    </row>
    <row r="24" spans="1:8" x14ac:dyDescent="0.3">
      <c r="A24">
        <v>597</v>
      </c>
      <c r="B24" t="s">
        <v>1249</v>
      </c>
      <c r="D24" t="s">
        <v>258</v>
      </c>
      <c r="E24">
        <v>1</v>
      </c>
      <c r="F24" t="s">
        <v>300</v>
      </c>
      <c r="G24" t="s">
        <v>258</v>
      </c>
      <c r="H24" t="s">
        <v>258</v>
      </c>
    </row>
    <row r="25" spans="1:8" x14ac:dyDescent="0.3">
      <c r="A25">
        <v>172</v>
      </c>
      <c r="B25" t="s">
        <v>793</v>
      </c>
      <c r="C25">
        <v>15</v>
      </c>
      <c r="D25" t="s">
        <v>49</v>
      </c>
      <c r="E25">
        <v>1</v>
      </c>
      <c r="F25" t="s">
        <v>300</v>
      </c>
      <c r="G25" t="s">
        <v>1250</v>
      </c>
      <c r="H25" t="s">
        <v>258</v>
      </c>
    </row>
    <row r="26" spans="1:8" x14ac:dyDescent="0.3">
      <c r="A26">
        <v>173</v>
      </c>
      <c r="B26" t="s">
        <v>115</v>
      </c>
      <c r="C26">
        <v>16</v>
      </c>
      <c r="D26" t="s">
        <v>50</v>
      </c>
      <c r="E26">
        <v>1</v>
      </c>
      <c r="F26" t="s">
        <v>300</v>
      </c>
      <c r="G26" t="s">
        <v>1251</v>
      </c>
      <c r="H26" t="s">
        <v>1252</v>
      </c>
    </row>
    <row r="27" spans="1:8" x14ac:dyDescent="0.3">
      <c r="A27">
        <v>618</v>
      </c>
      <c r="B27" t="s">
        <v>1253</v>
      </c>
      <c r="D27" t="s">
        <v>258</v>
      </c>
      <c r="E27">
        <v>1</v>
      </c>
      <c r="F27" t="s">
        <v>300</v>
      </c>
      <c r="G27" t="s">
        <v>258</v>
      </c>
      <c r="H27" t="s">
        <v>258</v>
      </c>
    </row>
    <row r="28" spans="1:8" x14ac:dyDescent="0.3">
      <c r="A28">
        <v>306</v>
      </c>
      <c r="B28" t="s">
        <v>1254</v>
      </c>
      <c r="C28">
        <v>10</v>
      </c>
      <c r="D28" t="s">
        <v>587</v>
      </c>
      <c r="E28">
        <v>1</v>
      </c>
      <c r="F28" t="s">
        <v>300</v>
      </c>
      <c r="G28" t="s">
        <v>258</v>
      </c>
      <c r="H28" t="s">
        <v>258</v>
      </c>
    </row>
    <row r="29" spans="1:8" x14ac:dyDescent="0.3">
      <c r="A29">
        <v>174</v>
      </c>
      <c r="B29" t="s">
        <v>862</v>
      </c>
      <c r="C29">
        <v>14</v>
      </c>
      <c r="D29" t="s">
        <v>43</v>
      </c>
      <c r="E29">
        <v>1</v>
      </c>
      <c r="F29" t="s">
        <v>300</v>
      </c>
      <c r="G29" t="s">
        <v>1255</v>
      </c>
      <c r="H29" t="s">
        <v>258</v>
      </c>
    </row>
    <row r="30" spans="1:8" x14ac:dyDescent="0.3">
      <c r="A30">
        <v>175</v>
      </c>
      <c r="B30" t="s">
        <v>116</v>
      </c>
      <c r="C30">
        <v>18</v>
      </c>
      <c r="D30" t="s">
        <v>53</v>
      </c>
      <c r="E30">
        <v>1</v>
      </c>
      <c r="F30" t="s">
        <v>300</v>
      </c>
      <c r="G30" t="s">
        <v>1256</v>
      </c>
      <c r="H30" t="s">
        <v>1257</v>
      </c>
    </row>
    <row r="31" spans="1:8" x14ac:dyDescent="0.3">
      <c r="A31">
        <v>300</v>
      </c>
      <c r="B31" t="s">
        <v>1258</v>
      </c>
      <c r="C31">
        <v>39</v>
      </c>
      <c r="D31" t="s">
        <v>52</v>
      </c>
      <c r="E31">
        <v>1</v>
      </c>
      <c r="F31" t="s">
        <v>300</v>
      </c>
      <c r="G31" t="s">
        <v>258</v>
      </c>
      <c r="H31" t="s">
        <v>258</v>
      </c>
    </row>
    <row r="32" spans="1:8" x14ac:dyDescent="0.3">
      <c r="A32">
        <v>176</v>
      </c>
      <c r="B32" t="s">
        <v>141</v>
      </c>
      <c r="C32">
        <v>39</v>
      </c>
      <c r="D32" t="s">
        <v>52</v>
      </c>
      <c r="E32">
        <v>1</v>
      </c>
      <c r="F32" t="s">
        <v>300</v>
      </c>
      <c r="G32" t="s">
        <v>141</v>
      </c>
      <c r="H32" t="s">
        <v>258</v>
      </c>
    </row>
    <row r="33" spans="1:8" x14ac:dyDescent="0.3">
      <c r="A33">
        <v>177</v>
      </c>
      <c r="B33" t="s">
        <v>618</v>
      </c>
      <c r="C33">
        <v>39</v>
      </c>
      <c r="D33" t="s">
        <v>52</v>
      </c>
      <c r="E33">
        <v>1</v>
      </c>
      <c r="F33" t="s">
        <v>300</v>
      </c>
      <c r="G33" t="s">
        <v>618</v>
      </c>
      <c r="H33" t="s">
        <v>258</v>
      </c>
    </row>
    <row r="34" spans="1:8" x14ac:dyDescent="0.3">
      <c r="A34">
        <v>302</v>
      </c>
      <c r="B34" t="s">
        <v>1200</v>
      </c>
      <c r="C34">
        <v>39</v>
      </c>
      <c r="D34" t="s">
        <v>52</v>
      </c>
      <c r="E34">
        <v>1</v>
      </c>
      <c r="F34" t="s">
        <v>300</v>
      </c>
      <c r="G34" t="s">
        <v>258</v>
      </c>
      <c r="H34" t="s">
        <v>258</v>
      </c>
    </row>
    <row r="35" spans="1:8" x14ac:dyDescent="0.3">
      <c r="A35">
        <v>453</v>
      </c>
      <c r="B35" t="s">
        <v>1259</v>
      </c>
      <c r="D35" t="s">
        <v>38</v>
      </c>
      <c r="E35">
        <v>1</v>
      </c>
      <c r="F35" t="s">
        <v>300</v>
      </c>
      <c r="G35" t="s">
        <v>258</v>
      </c>
      <c r="H35" t="s">
        <v>258</v>
      </c>
    </row>
    <row r="36" spans="1:8" x14ac:dyDescent="0.3">
      <c r="A36">
        <v>178</v>
      </c>
      <c r="B36" t="s">
        <v>444</v>
      </c>
      <c r="C36">
        <v>46</v>
      </c>
      <c r="D36" t="s">
        <v>445</v>
      </c>
      <c r="E36">
        <v>1</v>
      </c>
      <c r="F36" t="s">
        <v>300</v>
      </c>
      <c r="G36" t="s">
        <v>258</v>
      </c>
      <c r="H36" t="s">
        <v>258</v>
      </c>
    </row>
    <row r="37" spans="1:8" x14ac:dyDescent="0.3">
      <c r="A37">
        <v>307</v>
      </c>
      <c r="B37" t="s">
        <v>1260</v>
      </c>
      <c r="C37">
        <v>10</v>
      </c>
      <c r="D37" t="s">
        <v>587</v>
      </c>
      <c r="E37">
        <v>1</v>
      </c>
      <c r="F37" t="s">
        <v>300</v>
      </c>
      <c r="G37" t="s">
        <v>258</v>
      </c>
      <c r="H37" t="s">
        <v>258</v>
      </c>
    </row>
    <row r="38" spans="1:8" x14ac:dyDescent="0.3">
      <c r="A38">
        <v>308</v>
      </c>
      <c r="B38" t="s">
        <v>1261</v>
      </c>
      <c r="C38">
        <v>28</v>
      </c>
      <c r="D38" t="s">
        <v>1216</v>
      </c>
      <c r="E38">
        <v>1</v>
      </c>
      <c r="F38" t="s">
        <v>300</v>
      </c>
      <c r="G38" t="s">
        <v>258</v>
      </c>
      <c r="H38" t="s">
        <v>258</v>
      </c>
    </row>
    <row r="39" spans="1:8" x14ac:dyDescent="0.3">
      <c r="A39">
        <v>161</v>
      </c>
      <c r="B39" t="s">
        <v>923</v>
      </c>
      <c r="C39">
        <v>42</v>
      </c>
      <c r="D39" t="s">
        <v>35</v>
      </c>
      <c r="E39">
        <v>1</v>
      </c>
      <c r="F39" t="s">
        <v>300</v>
      </c>
      <c r="G39" t="s">
        <v>258</v>
      </c>
      <c r="H39" t="s">
        <v>1262</v>
      </c>
    </row>
    <row r="40" spans="1:8" x14ac:dyDescent="0.3">
      <c r="A40">
        <v>309</v>
      </c>
      <c r="B40" t="s">
        <v>1263</v>
      </c>
      <c r="C40">
        <v>11</v>
      </c>
      <c r="D40" t="s">
        <v>42</v>
      </c>
      <c r="E40">
        <v>1</v>
      </c>
      <c r="F40" t="s">
        <v>300</v>
      </c>
      <c r="G40" t="s">
        <v>258</v>
      </c>
      <c r="H40" t="s">
        <v>258</v>
      </c>
    </row>
    <row r="41" spans="1:8" x14ac:dyDescent="0.3">
      <c r="A41">
        <v>310</v>
      </c>
      <c r="B41" t="s">
        <v>1264</v>
      </c>
      <c r="C41">
        <v>11</v>
      </c>
      <c r="D41" t="s">
        <v>42</v>
      </c>
      <c r="E41">
        <v>1</v>
      </c>
      <c r="F41" t="s">
        <v>300</v>
      </c>
      <c r="G41" t="s">
        <v>258</v>
      </c>
      <c r="H41" t="s">
        <v>258</v>
      </c>
    </row>
    <row r="42" spans="1:8" x14ac:dyDescent="0.3">
      <c r="A42">
        <v>179</v>
      </c>
      <c r="B42" t="s">
        <v>328</v>
      </c>
      <c r="C42">
        <v>11</v>
      </c>
      <c r="D42" t="s">
        <v>42</v>
      </c>
      <c r="E42">
        <v>1</v>
      </c>
      <c r="F42" t="s">
        <v>300</v>
      </c>
      <c r="G42" t="s">
        <v>1265</v>
      </c>
      <c r="H42" t="s">
        <v>258</v>
      </c>
    </row>
    <row r="43" spans="1:8" x14ac:dyDescent="0.3">
      <c r="A43">
        <v>311</v>
      </c>
      <c r="B43" t="s">
        <v>1266</v>
      </c>
      <c r="C43">
        <v>77</v>
      </c>
      <c r="D43" t="s">
        <v>1267</v>
      </c>
      <c r="E43">
        <v>1</v>
      </c>
      <c r="F43" t="s">
        <v>300</v>
      </c>
      <c r="G43" t="s">
        <v>258</v>
      </c>
      <c r="H43" t="s">
        <v>258</v>
      </c>
    </row>
    <row r="44" spans="1:8" x14ac:dyDescent="0.3">
      <c r="A44">
        <v>312</v>
      </c>
      <c r="B44" t="s">
        <v>1268</v>
      </c>
      <c r="C44">
        <v>77</v>
      </c>
      <c r="D44" t="s">
        <v>1267</v>
      </c>
      <c r="E44">
        <v>1</v>
      </c>
      <c r="F44" t="s">
        <v>300</v>
      </c>
      <c r="G44" t="s">
        <v>258</v>
      </c>
      <c r="H44" t="s">
        <v>258</v>
      </c>
    </row>
    <row r="45" spans="1:8" x14ac:dyDescent="0.3">
      <c r="A45">
        <v>566</v>
      </c>
      <c r="B45" t="s">
        <v>120</v>
      </c>
      <c r="D45" t="s">
        <v>35</v>
      </c>
      <c r="E45">
        <v>1</v>
      </c>
      <c r="F45" t="s">
        <v>300</v>
      </c>
      <c r="G45" t="s">
        <v>258</v>
      </c>
      <c r="H45" t="s">
        <v>258</v>
      </c>
    </row>
    <row r="46" spans="1:8" x14ac:dyDescent="0.3">
      <c r="A46">
        <v>313</v>
      </c>
      <c r="B46" t="s">
        <v>1269</v>
      </c>
      <c r="C46">
        <v>8</v>
      </c>
      <c r="D46" t="s">
        <v>38</v>
      </c>
      <c r="E46">
        <v>1</v>
      </c>
      <c r="F46" t="s">
        <v>300</v>
      </c>
      <c r="G46" t="s">
        <v>258</v>
      </c>
      <c r="H46" t="s">
        <v>258</v>
      </c>
    </row>
    <row r="47" spans="1:8" x14ac:dyDescent="0.3">
      <c r="A47">
        <v>180</v>
      </c>
      <c r="B47" t="s">
        <v>663</v>
      </c>
      <c r="C47">
        <v>11</v>
      </c>
      <c r="D47" t="s">
        <v>42</v>
      </c>
      <c r="E47">
        <v>1</v>
      </c>
      <c r="F47" t="s">
        <v>300</v>
      </c>
      <c r="G47" t="s">
        <v>1270</v>
      </c>
      <c r="H47" t="s">
        <v>1271</v>
      </c>
    </row>
    <row r="48" spans="1:8" x14ac:dyDescent="0.3">
      <c r="A48">
        <v>181</v>
      </c>
      <c r="B48" t="s">
        <v>1272</v>
      </c>
      <c r="C48">
        <v>78</v>
      </c>
      <c r="D48" t="s">
        <v>329</v>
      </c>
      <c r="E48">
        <v>1</v>
      </c>
      <c r="F48" t="s">
        <v>300</v>
      </c>
      <c r="G48" t="s">
        <v>258</v>
      </c>
      <c r="H48" t="s">
        <v>258</v>
      </c>
    </row>
    <row r="49" spans="1:8" x14ac:dyDescent="0.3">
      <c r="A49">
        <v>314</v>
      </c>
      <c r="B49" t="s">
        <v>1273</v>
      </c>
      <c r="C49">
        <v>12</v>
      </c>
      <c r="D49" t="s">
        <v>809</v>
      </c>
      <c r="E49">
        <v>1</v>
      </c>
      <c r="F49" t="s">
        <v>300</v>
      </c>
      <c r="G49" t="s">
        <v>258</v>
      </c>
      <c r="H49" t="s">
        <v>258</v>
      </c>
    </row>
    <row r="50" spans="1:8" x14ac:dyDescent="0.3">
      <c r="A50">
        <v>182</v>
      </c>
      <c r="B50" t="s">
        <v>268</v>
      </c>
      <c r="C50">
        <v>11</v>
      </c>
      <c r="D50" t="s">
        <v>42</v>
      </c>
      <c r="E50">
        <v>1</v>
      </c>
      <c r="F50" t="s">
        <v>300</v>
      </c>
      <c r="G50" t="s">
        <v>1274</v>
      </c>
      <c r="H50" t="s">
        <v>258</v>
      </c>
    </row>
    <row r="51" spans="1:8" x14ac:dyDescent="0.3">
      <c r="A51">
        <v>183</v>
      </c>
      <c r="B51" t="s">
        <v>598</v>
      </c>
      <c r="C51">
        <v>5</v>
      </c>
      <c r="D51" t="s">
        <v>35</v>
      </c>
      <c r="E51">
        <v>1</v>
      </c>
      <c r="F51" t="s">
        <v>300</v>
      </c>
      <c r="G51" t="s">
        <v>258</v>
      </c>
      <c r="H51" t="s">
        <v>1275</v>
      </c>
    </row>
    <row r="52" spans="1:8" x14ac:dyDescent="0.3">
      <c r="A52">
        <v>315</v>
      </c>
      <c r="B52" t="s">
        <v>1276</v>
      </c>
      <c r="C52">
        <v>8</v>
      </c>
      <c r="D52" t="s">
        <v>38</v>
      </c>
      <c r="E52">
        <v>1</v>
      </c>
      <c r="F52" t="s">
        <v>300</v>
      </c>
      <c r="G52" t="s">
        <v>258</v>
      </c>
      <c r="H52" t="s">
        <v>258</v>
      </c>
    </row>
    <row r="53" spans="1:8" x14ac:dyDescent="0.3">
      <c r="A53">
        <v>184</v>
      </c>
      <c r="B53" t="s">
        <v>953</v>
      </c>
      <c r="C53">
        <v>8</v>
      </c>
      <c r="D53" t="s">
        <v>38</v>
      </c>
      <c r="E53">
        <v>1</v>
      </c>
      <c r="F53" t="s">
        <v>300</v>
      </c>
      <c r="G53" t="s">
        <v>1277</v>
      </c>
      <c r="H53" t="s">
        <v>258</v>
      </c>
    </row>
    <row r="54" spans="1:8" x14ac:dyDescent="0.3">
      <c r="A54">
        <v>185</v>
      </c>
      <c r="B54" t="s">
        <v>729</v>
      </c>
      <c r="C54">
        <v>11</v>
      </c>
      <c r="D54" t="s">
        <v>42</v>
      </c>
      <c r="E54">
        <v>1</v>
      </c>
      <c r="F54" t="s">
        <v>300</v>
      </c>
      <c r="G54" t="s">
        <v>1278</v>
      </c>
      <c r="H54" t="s">
        <v>1279</v>
      </c>
    </row>
    <row r="55" spans="1:8" x14ac:dyDescent="0.3">
      <c r="A55">
        <v>316</v>
      </c>
      <c r="B55" t="s">
        <v>1280</v>
      </c>
      <c r="C55">
        <v>77</v>
      </c>
      <c r="D55" t="s">
        <v>1267</v>
      </c>
      <c r="E55">
        <v>1</v>
      </c>
      <c r="F55" t="s">
        <v>300</v>
      </c>
      <c r="G55" t="s">
        <v>258</v>
      </c>
      <c r="H55" t="s">
        <v>258</v>
      </c>
    </row>
    <row r="56" spans="1:8" x14ac:dyDescent="0.3">
      <c r="A56">
        <v>186</v>
      </c>
      <c r="B56" t="s">
        <v>748</v>
      </c>
      <c r="C56">
        <v>11</v>
      </c>
      <c r="D56" t="s">
        <v>42</v>
      </c>
      <c r="E56">
        <v>1</v>
      </c>
      <c r="F56" t="s">
        <v>300</v>
      </c>
      <c r="G56" t="s">
        <v>1281</v>
      </c>
      <c r="H56" t="s">
        <v>1282</v>
      </c>
    </row>
    <row r="57" spans="1:8" x14ac:dyDescent="0.3">
      <c r="A57">
        <v>187</v>
      </c>
      <c r="B57" t="s">
        <v>771</v>
      </c>
      <c r="C57">
        <v>11</v>
      </c>
      <c r="D57" t="s">
        <v>42</v>
      </c>
      <c r="E57">
        <v>1</v>
      </c>
      <c r="F57" t="s">
        <v>300</v>
      </c>
      <c r="G57" t="s">
        <v>1283</v>
      </c>
      <c r="H57" t="s">
        <v>258</v>
      </c>
    </row>
    <row r="58" spans="1:8" x14ac:dyDescent="0.3">
      <c r="A58">
        <v>188</v>
      </c>
      <c r="B58" t="s">
        <v>364</v>
      </c>
      <c r="C58">
        <v>44</v>
      </c>
      <c r="D58" t="s">
        <v>27</v>
      </c>
      <c r="E58">
        <v>1</v>
      </c>
      <c r="F58" t="s">
        <v>300</v>
      </c>
      <c r="G58" t="s">
        <v>1284</v>
      </c>
      <c r="H58" t="s">
        <v>1285</v>
      </c>
    </row>
    <row r="59" spans="1:8" x14ac:dyDescent="0.3">
      <c r="A59">
        <v>317</v>
      </c>
      <c r="B59" t="s">
        <v>1286</v>
      </c>
      <c r="C59">
        <v>12</v>
      </c>
      <c r="D59" t="s">
        <v>809</v>
      </c>
      <c r="E59">
        <v>1</v>
      </c>
      <c r="F59" t="s">
        <v>300</v>
      </c>
      <c r="G59" t="s">
        <v>258</v>
      </c>
      <c r="H59" t="s">
        <v>258</v>
      </c>
    </row>
    <row r="60" spans="1:8" x14ac:dyDescent="0.3">
      <c r="A60">
        <v>189</v>
      </c>
      <c r="B60" t="s">
        <v>636</v>
      </c>
      <c r="C60">
        <v>11</v>
      </c>
      <c r="D60" t="s">
        <v>42</v>
      </c>
      <c r="E60">
        <v>1</v>
      </c>
      <c r="F60" t="s">
        <v>300</v>
      </c>
      <c r="G60" t="s">
        <v>1287</v>
      </c>
      <c r="H60" t="s">
        <v>1288</v>
      </c>
    </row>
    <row r="61" spans="1:8" x14ac:dyDescent="0.3">
      <c r="A61">
        <v>190</v>
      </c>
      <c r="B61" t="s">
        <v>735</v>
      </c>
      <c r="C61">
        <v>11</v>
      </c>
      <c r="D61" t="s">
        <v>42</v>
      </c>
      <c r="E61">
        <v>1</v>
      </c>
      <c r="F61" t="s">
        <v>300</v>
      </c>
      <c r="G61" t="s">
        <v>1289</v>
      </c>
      <c r="H61" t="s">
        <v>258</v>
      </c>
    </row>
    <row r="62" spans="1:8" x14ac:dyDescent="0.3">
      <c r="A62">
        <v>318</v>
      </c>
      <c r="B62" t="s">
        <v>1290</v>
      </c>
      <c r="C62">
        <v>8</v>
      </c>
      <c r="D62" t="s">
        <v>38</v>
      </c>
      <c r="E62">
        <v>1</v>
      </c>
      <c r="F62" t="s">
        <v>300</v>
      </c>
      <c r="G62" t="s">
        <v>258</v>
      </c>
      <c r="H62" t="s">
        <v>258</v>
      </c>
    </row>
    <row r="63" spans="1:8" x14ac:dyDescent="0.3">
      <c r="A63">
        <v>611</v>
      </c>
      <c r="B63" t="s">
        <v>1291</v>
      </c>
      <c r="D63" t="s">
        <v>258</v>
      </c>
      <c r="E63">
        <v>1</v>
      </c>
      <c r="F63" t="s">
        <v>300</v>
      </c>
      <c r="G63" t="s">
        <v>258</v>
      </c>
      <c r="H63" t="s">
        <v>258</v>
      </c>
    </row>
    <row r="64" spans="1:8" x14ac:dyDescent="0.3">
      <c r="A64">
        <v>621</v>
      </c>
      <c r="B64" t="s">
        <v>1292</v>
      </c>
      <c r="D64" t="s">
        <v>258</v>
      </c>
      <c r="E64">
        <v>1</v>
      </c>
      <c r="F64" t="s">
        <v>300</v>
      </c>
      <c r="G64" t="s">
        <v>258</v>
      </c>
      <c r="H64" t="s">
        <v>258</v>
      </c>
    </row>
    <row r="65" spans="1:8" x14ac:dyDescent="0.3">
      <c r="A65">
        <v>191</v>
      </c>
      <c r="B65" t="s">
        <v>110</v>
      </c>
      <c r="C65">
        <v>42</v>
      </c>
      <c r="D65" t="s">
        <v>26</v>
      </c>
      <c r="E65">
        <v>1</v>
      </c>
      <c r="F65" t="s">
        <v>300</v>
      </c>
      <c r="G65" t="s">
        <v>1293</v>
      </c>
      <c r="H65" t="s">
        <v>1294</v>
      </c>
    </row>
    <row r="66" spans="1:8" x14ac:dyDescent="0.3">
      <c r="A66">
        <v>620</v>
      </c>
      <c r="B66" t="s">
        <v>1295</v>
      </c>
      <c r="D66" t="s">
        <v>258</v>
      </c>
      <c r="E66">
        <v>1</v>
      </c>
      <c r="F66" t="s">
        <v>300</v>
      </c>
      <c r="G66" t="s">
        <v>258</v>
      </c>
      <c r="H66" t="s">
        <v>258</v>
      </c>
    </row>
    <row r="67" spans="1:8" x14ac:dyDescent="0.3">
      <c r="A67">
        <v>319</v>
      </c>
      <c r="B67" t="s">
        <v>1296</v>
      </c>
      <c r="C67">
        <v>8</v>
      </c>
      <c r="D67" t="s">
        <v>38</v>
      </c>
      <c r="E67">
        <v>1</v>
      </c>
      <c r="F67" t="s">
        <v>300</v>
      </c>
      <c r="G67" t="s">
        <v>258</v>
      </c>
      <c r="H67" t="s">
        <v>258</v>
      </c>
    </row>
    <row r="68" spans="1:8" x14ac:dyDescent="0.3">
      <c r="A68">
        <v>610</v>
      </c>
      <c r="B68" t="s">
        <v>1297</v>
      </c>
      <c r="D68" t="s">
        <v>258</v>
      </c>
      <c r="E68">
        <v>1</v>
      </c>
      <c r="F68" t="s">
        <v>300</v>
      </c>
      <c r="G68" t="s">
        <v>258</v>
      </c>
      <c r="H68" t="s">
        <v>258</v>
      </c>
    </row>
    <row r="69" spans="1:8" x14ac:dyDescent="0.3">
      <c r="A69">
        <v>454</v>
      </c>
      <c r="B69" t="s">
        <v>888</v>
      </c>
      <c r="D69" t="s">
        <v>587</v>
      </c>
      <c r="E69">
        <v>1</v>
      </c>
      <c r="F69" t="s">
        <v>300</v>
      </c>
      <c r="G69" t="s">
        <v>258</v>
      </c>
      <c r="H69" t="s">
        <v>258</v>
      </c>
    </row>
    <row r="70" spans="1:8" x14ac:dyDescent="0.3">
      <c r="A70">
        <v>499</v>
      </c>
      <c r="B70" t="s">
        <v>1298</v>
      </c>
      <c r="D70" t="s">
        <v>1298</v>
      </c>
      <c r="E70">
        <v>1</v>
      </c>
      <c r="F70" t="s">
        <v>300</v>
      </c>
      <c r="G70" t="s">
        <v>258</v>
      </c>
      <c r="H70" t="s">
        <v>258</v>
      </c>
    </row>
    <row r="71" spans="1:8" x14ac:dyDescent="0.3">
      <c r="A71">
        <v>192</v>
      </c>
      <c r="B71" t="s">
        <v>143</v>
      </c>
      <c r="C71">
        <v>16</v>
      </c>
      <c r="D71" t="s">
        <v>50</v>
      </c>
      <c r="E71">
        <v>1</v>
      </c>
      <c r="F71" t="s">
        <v>300</v>
      </c>
      <c r="G71" t="s">
        <v>143</v>
      </c>
      <c r="H71" t="s">
        <v>1299</v>
      </c>
    </row>
    <row r="72" spans="1:8" x14ac:dyDescent="0.3">
      <c r="A72">
        <v>193</v>
      </c>
      <c r="B72" t="s">
        <v>123</v>
      </c>
      <c r="C72">
        <v>42</v>
      </c>
      <c r="D72" t="s">
        <v>26</v>
      </c>
      <c r="E72">
        <v>1</v>
      </c>
      <c r="F72" t="s">
        <v>300</v>
      </c>
      <c r="G72" t="s">
        <v>1300</v>
      </c>
      <c r="H72" t="s">
        <v>1301</v>
      </c>
    </row>
    <row r="73" spans="1:8" x14ac:dyDescent="0.3">
      <c r="A73">
        <v>551</v>
      </c>
      <c r="B73" t="s">
        <v>916</v>
      </c>
      <c r="C73">
        <v>3</v>
      </c>
      <c r="D73" t="s">
        <v>34</v>
      </c>
      <c r="E73">
        <v>1</v>
      </c>
      <c r="F73" t="s">
        <v>300</v>
      </c>
      <c r="G73" t="s">
        <v>258</v>
      </c>
      <c r="H73" t="s">
        <v>258</v>
      </c>
    </row>
    <row r="74" spans="1:8" x14ac:dyDescent="0.3">
      <c r="A74">
        <v>194</v>
      </c>
      <c r="B74" t="s">
        <v>160</v>
      </c>
      <c r="C74">
        <v>42</v>
      </c>
      <c r="D74" t="s">
        <v>26</v>
      </c>
      <c r="E74">
        <v>1</v>
      </c>
      <c r="F74" t="s">
        <v>300</v>
      </c>
      <c r="G74" t="s">
        <v>1302</v>
      </c>
      <c r="H74" t="s">
        <v>1303</v>
      </c>
    </row>
    <row r="75" spans="1:8" x14ac:dyDescent="0.3">
      <c r="A75">
        <v>195</v>
      </c>
      <c r="B75" t="s">
        <v>1304</v>
      </c>
      <c r="C75">
        <v>14</v>
      </c>
      <c r="D75" t="s">
        <v>43</v>
      </c>
      <c r="E75">
        <v>1</v>
      </c>
      <c r="F75" t="s">
        <v>300</v>
      </c>
      <c r="G75" t="s">
        <v>258</v>
      </c>
      <c r="H75" t="s">
        <v>258</v>
      </c>
    </row>
    <row r="76" spans="1:8" x14ac:dyDescent="0.3">
      <c r="A76">
        <v>196</v>
      </c>
      <c r="B76" t="s">
        <v>596</v>
      </c>
      <c r="C76">
        <v>80</v>
      </c>
      <c r="D76" t="s">
        <v>596</v>
      </c>
      <c r="E76">
        <v>1</v>
      </c>
      <c r="F76" t="s">
        <v>300</v>
      </c>
      <c r="G76" t="s">
        <v>258</v>
      </c>
      <c r="H76" t="s">
        <v>258</v>
      </c>
    </row>
    <row r="77" spans="1:8" x14ac:dyDescent="0.3">
      <c r="A77">
        <v>612</v>
      </c>
      <c r="B77" t="s">
        <v>1305</v>
      </c>
      <c r="D77" t="s">
        <v>258</v>
      </c>
      <c r="E77">
        <v>1</v>
      </c>
      <c r="F77" t="s">
        <v>300</v>
      </c>
      <c r="G77" t="s">
        <v>258</v>
      </c>
      <c r="H77" t="s">
        <v>258</v>
      </c>
    </row>
    <row r="78" spans="1:8" x14ac:dyDescent="0.3">
      <c r="A78">
        <v>197</v>
      </c>
      <c r="B78" t="s">
        <v>1306</v>
      </c>
      <c r="C78">
        <v>23</v>
      </c>
      <c r="D78" t="s">
        <v>137</v>
      </c>
      <c r="E78">
        <v>1</v>
      </c>
      <c r="F78" t="s">
        <v>300</v>
      </c>
      <c r="G78" t="s">
        <v>1306</v>
      </c>
      <c r="H78" t="s">
        <v>258</v>
      </c>
    </row>
    <row r="79" spans="1:8" x14ac:dyDescent="0.3">
      <c r="A79">
        <v>198</v>
      </c>
      <c r="B79" t="s">
        <v>1307</v>
      </c>
      <c r="C79">
        <v>5</v>
      </c>
      <c r="D79" t="s">
        <v>35</v>
      </c>
      <c r="E79">
        <v>1</v>
      </c>
      <c r="F79" t="s">
        <v>300</v>
      </c>
      <c r="G79" t="s">
        <v>1308</v>
      </c>
      <c r="H79" t="s">
        <v>1309</v>
      </c>
    </row>
    <row r="80" spans="1:8" x14ac:dyDescent="0.3">
      <c r="A80">
        <v>199</v>
      </c>
      <c r="B80" t="s">
        <v>368</v>
      </c>
      <c r="C80">
        <v>5</v>
      </c>
      <c r="D80" t="s">
        <v>35</v>
      </c>
      <c r="E80">
        <v>1</v>
      </c>
      <c r="F80" t="s">
        <v>300</v>
      </c>
      <c r="G80" t="s">
        <v>1310</v>
      </c>
      <c r="H80" t="s">
        <v>1311</v>
      </c>
    </row>
    <row r="81" spans="1:8" x14ac:dyDescent="0.3">
      <c r="A81">
        <v>200</v>
      </c>
      <c r="B81" t="s">
        <v>106</v>
      </c>
      <c r="C81">
        <v>5</v>
      </c>
      <c r="D81" t="s">
        <v>35</v>
      </c>
      <c r="E81">
        <v>1</v>
      </c>
      <c r="F81" t="s">
        <v>300</v>
      </c>
      <c r="G81" t="s">
        <v>1312</v>
      </c>
      <c r="H81" t="s">
        <v>1313</v>
      </c>
    </row>
    <row r="82" spans="1:8" x14ac:dyDescent="0.3">
      <c r="A82">
        <v>201</v>
      </c>
      <c r="B82" t="s">
        <v>105</v>
      </c>
      <c r="C82">
        <v>5</v>
      </c>
      <c r="D82" t="s">
        <v>35</v>
      </c>
      <c r="E82">
        <v>1</v>
      </c>
      <c r="F82" t="s">
        <v>300</v>
      </c>
      <c r="G82" t="s">
        <v>1314</v>
      </c>
      <c r="H82" t="s">
        <v>1315</v>
      </c>
    </row>
    <row r="83" spans="1:8" x14ac:dyDescent="0.3">
      <c r="A83">
        <v>202</v>
      </c>
      <c r="B83" t="s">
        <v>122</v>
      </c>
      <c r="C83">
        <v>5</v>
      </c>
      <c r="D83" t="s">
        <v>35</v>
      </c>
      <c r="E83">
        <v>1</v>
      </c>
      <c r="F83" t="s">
        <v>300</v>
      </c>
      <c r="G83" t="s">
        <v>1316</v>
      </c>
      <c r="H83" t="s">
        <v>1317</v>
      </c>
    </row>
    <row r="84" spans="1:8" x14ac:dyDescent="0.3">
      <c r="A84">
        <v>203</v>
      </c>
      <c r="B84" t="s">
        <v>592</v>
      </c>
      <c r="C84">
        <v>5</v>
      </c>
      <c r="D84" t="s">
        <v>35</v>
      </c>
      <c r="E84">
        <v>1</v>
      </c>
      <c r="F84" t="s">
        <v>300</v>
      </c>
      <c r="G84" t="s">
        <v>1318</v>
      </c>
      <c r="H84" t="s">
        <v>1319</v>
      </c>
    </row>
    <row r="85" spans="1:8" x14ac:dyDescent="0.3">
      <c r="A85">
        <v>204</v>
      </c>
      <c r="B85" t="s">
        <v>156</v>
      </c>
      <c r="C85">
        <v>5</v>
      </c>
      <c r="D85" t="s">
        <v>35</v>
      </c>
      <c r="E85">
        <v>1</v>
      </c>
      <c r="F85" t="s">
        <v>300</v>
      </c>
      <c r="G85" t="s">
        <v>1320</v>
      </c>
      <c r="H85" t="s">
        <v>1321</v>
      </c>
    </row>
    <row r="86" spans="1:8" x14ac:dyDescent="0.3">
      <c r="A86">
        <v>205</v>
      </c>
      <c r="B86" t="s">
        <v>469</v>
      </c>
      <c r="C86">
        <v>5</v>
      </c>
      <c r="D86" t="s">
        <v>35</v>
      </c>
      <c r="E86">
        <v>1</v>
      </c>
      <c r="F86" t="s">
        <v>300</v>
      </c>
      <c r="G86" t="s">
        <v>1322</v>
      </c>
      <c r="H86" t="s">
        <v>1323</v>
      </c>
    </row>
    <row r="87" spans="1:8" x14ac:dyDescent="0.3">
      <c r="A87">
        <v>206</v>
      </c>
      <c r="B87" t="s">
        <v>522</v>
      </c>
      <c r="C87">
        <v>5</v>
      </c>
      <c r="D87" t="s">
        <v>35</v>
      </c>
      <c r="E87">
        <v>1</v>
      </c>
      <c r="F87" t="s">
        <v>300</v>
      </c>
      <c r="G87" t="s">
        <v>1324</v>
      </c>
      <c r="H87" t="s">
        <v>1325</v>
      </c>
    </row>
    <row r="88" spans="1:8" x14ac:dyDescent="0.3">
      <c r="A88">
        <v>207</v>
      </c>
      <c r="B88" t="s">
        <v>183</v>
      </c>
      <c r="C88">
        <v>5</v>
      </c>
      <c r="D88" t="s">
        <v>35</v>
      </c>
      <c r="E88">
        <v>1</v>
      </c>
      <c r="F88" t="s">
        <v>300</v>
      </c>
      <c r="G88" t="s">
        <v>1326</v>
      </c>
      <c r="H88" t="s">
        <v>1327</v>
      </c>
    </row>
    <row r="89" spans="1:8" x14ac:dyDescent="0.3">
      <c r="A89">
        <v>208</v>
      </c>
      <c r="B89" t="s">
        <v>177</v>
      </c>
      <c r="C89">
        <v>5</v>
      </c>
      <c r="D89" t="s">
        <v>35</v>
      </c>
      <c r="E89">
        <v>1</v>
      </c>
      <c r="F89" t="s">
        <v>300</v>
      </c>
      <c r="G89" t="s">
        <v>1328</v>
      </c>
      <c r="H89" t="s">
        <v>1329</v>
      </c>
    </row>
    <row r="90" spans="1:8" x14ac:dyDescent="0.3">
      <c r="A90">
        <v>209</v>
      </c>
      <c r="B90" t="s">
        <v>195</v>
      </c>
      <c r="C90">
        <v>5</v>
      </c>
      <c r="D90" t="s">
        <v>35</v>
      </c>
      <c r="E90">
        <v>1</v>
      </c>
      <c r="F90" t="s">
        <v>300</v>
      </c>
      <c r="G90" t="s">
        <v>1330</v>
      </c>
      <c r="H90" t="s">
        <v>1331</v>
      </c>
    </row>
    <row r="91" spans="1:8" x14ac:dyDescent="0.3">
      <c r="A91">
        <v>210</v>
      </c>
      <c r="B91" t="s">
        <v>705</v>
      </c>
      <c r="C91">
        <v>5</v>
      </c>
      <c r="D91" t="s">
        <v>35</v>
      </c>
      <c r="E91">
        <v>1</v>
      </c>
      <c r="F91" t="s">
        <v>300</v>
      </c>
      <c r="G91" t="s">
        <v>1332</v>
      </c>
      <c r="H91" t="s">
        <v>1333</v>
      </c>
    </row>
    <row r="92" spans="1:8" x14ac:dyDescent="0.3">
      <c r="A92">
        <v>211</v>
      </c>
      <c r="B92" t="s">
        <v>125</v>
      </c>
      <c r="C92">
        <v>5</v>
      </c>
      <c r="D92" t="s">
        <v>35</v>
      </c>
      <c r="E92">
        <v>1</v>
      </c>
      <c r="F92" t="s">
        <v>300</v>
      </c>
      <c r="G92" t="s">
        <v>1334</v>
      </c>
      <c r="H92" t="s">
        <v>1335</v>
      </c>
    </row>
    <row r="93" spans="1:8" x14ac:dyDescent="0.3">
      <c r="A93">
        <v>212</v>
      </c>
      <c r="B93" t="s">
        <v>453</v>
      </c>
      <c r="C93">
        <v>5</v>
      </c>
      <c r="D93" t="s">
        <v>35</v>
      </c>
      <c r="E93">
        <v>1</v>
      </c>
      <c r="F93" t="s">
        <v>300</v>
      </c>
      <c r="G93" t="s">
        <v>1336</v>
      </c>
      <c r="H93" t="s">
        <v>1275</v>
      </c>
    </row>
    <row r="94" spans="1:8" x14ac:dyDescent="0.3">
      <c r="A94">
        <v>213</v>
      </c>
      <c r="B94" t="s">
        <v>142</v>
      </c>
      <c r="C94">
        <v>16</v>
      </c>
      <c r="D94" t="s">
        <v>50</v>
      </c>
      <c r="E94">
        <v>1</v>
      </c>
      <c r="F94" t="s">
        <v>300</v>
      </c>
      <c r="G94" t="s">
        <v>1337</v>
      </c>
      <c r="H94" t="s">
        <v>1338</v>
      </c>
    </row>
    <row r="95" spans="1:8" x14ac:dyDescent="0.3">
      <c r="A95">
        <v>214</v>
      </c>
      <c r="B95" t="s">
        <v>1339</v>
      </c>
      <c r="C95">
        <v>28</v>
      </c>
      <c r="D95" t="s">
        <v>1216</v>
      </c>
      <c r="E95">
        <v>1</v>
      </c>
      <c r="F95" t="s">
        <v>300</v>
      </c>
      <c r="G95" t="s">
        <v>258</v>
      </c>
      <c r="H95" t="s">
        <v>258</v>
      </c>
    </row>
    <row r="96" spans="1:8" x14ac:dyDescent="0.3">
      <c r="A96">
        <v>215</v>
      </c>
      <c r="B96" t="s">
        <v>1213</v>
      </c>
      <c r="C96">
        <v>38</v>
      </c>
      <c r="D96" t="s">
        <v>1214</v>
      </c>
      <c r="E96">
        <v>1</v>
      </c>
      <c r="F96" t="s">
        <v>300</v>
      </c>
      <c r="G96" t="s">
        <v>258</v>
      </c>
      <c r="H96" t="s">
        <v>258</v>
      </c>
    </row>
    <row r="97" spans="1:8" x14ac:dyDescent="0.3">
      <c r="A97">
        <v>605</v>
      </c>
      <c r="B97" t="s">
        <v>1340</v>
      </c>
      <c r="D97" t="s">
        <v>258</v>
      </c>
      <c r="E97">
        <v>1</v>
      </c>
      <c r="F97" t="s">
        <v>300</v>
      </c>
      <c r="G97" t="s">
        <v>258</v>
      </c>
      <c r="H97" t="s">
        <v>258</v>
      </c>
    </row>
    <row r="98" spans="1:8" x14ac:dyDescent="0.3">
      <c r="A98">
        <v>624</v>
      </c>
      <c r="B98" t="s">
        <v>969</v>
      </c>
      <c r="D98" t="s">
        <v>258</v>
      </c>
      <c r="E98">
        <v>1</v>
      </c>
      <c r="F98" t="s">
        <v>300</v>
      </c>
      <c r="G98" t="s">
        <v>258</v>
      </c>
      <c r="H98" t="s">
        <v>258</v>
      </c>
    </row>
    <row r="99" spans="1:8" x14ac:dyDescent="0.3">
      <c r="A99">
        <v>216</v>
      </c>
      <c r="B99" t="s">
        <v>267</v>
      </c>
      <c r="C99">
        <v>2</v>
      </c>
      <c r="D99" t="s">
        <v>29</v>
      </c>
      <c r="E99">
        <v>1</v>
      </c>
      <c r="F99" t="s">
        <v>300</v>
      </c>
      <c r="G99" t="s">
        <v>1341</v>
      </c>
      <c r="H99" t="s">
        <v>1342</v>
      </c>
    </row>
    <row r="100" spans="1:8" x14ac:dyDescent="0.3">
      <c r="A100">
        <v>217</v>
      </c>
      <c r="B100" t="s">
        <v>273</v>
      </c>
      <c r="C100">
        <v>2</v>
      </c>
      <c r="D100" t="s">
        <v>29</v>
      </c>
      <c r="E100">
        <v>1</v>
      </c>
      <c r="F100" t="s">
        <v>300</v>
      </c>
      <c r="G100" t="s">
        <v>1343</v>
      </c>
      <c r="H100" t="s">
        <v>1344</v>
      </c>
    </row>
    <row r="101" spans="1:8" x14ac:dyDescent="0.3">
      <c r="A101">
        <v>218</v>
      </c>
      <c r="B101" t="s">
        <v>265</v>
      </c>
      <c r="C101">
        <v>2</v>
      </c>
      <c r="D101" t="s">
        <v>29</v>
      </c>
      <c r="E101">
        <v>1</v>
      </c>
      <c r="F101" t="s">
        <v>300</v>
      </c>
      <c r="G101" t="s">
        <v>1345</v>
      </c>
      <c r="H101" t="s">
        <v>1346</v>
      </c>
    </row>
    <row r="102" spans="1:8" x14ac:dyDescent="0.3">
      <c r="A102">
        <v>576</v>
      </c>
      <c r="B102" t="s">
        <v>899</v>
      </c>
      <c r="D102" t="s">
        <v>258</v>
      </c>
      <c r="E102">
        <v>1</v>
      </c>
      <c r="F102" t="s">
        <v>300</v>
      </c>
      <c r="G102" t="s">
        <v>258</v>
      </c>
      <c r="H102" t="s">
        <v>258</v>
      </c>
    </row>
    <row r="103" spans="1:8" x14ac:dyDescent="0.3">
      <c r="A103">
        <v>219</v>
      </c>
      <c r="B103" t="s">
        <v>345</v>
      </c>
      <c r="C103">
        <v>41</v>
      </c>
      <c r="D103" t="s">
        <v>346</v>
      </c>
      <c r="E103">
        <v>1</v>
      </c>
      <c r="F103" t="s">
        <v>300</v>
      </c>
      <c r="G103" t="s">
        <v>1347</v>
      </c>
      <c r="H103" t="s">
        <v>258</v>
      </c>
    </row>
    <row r="104" spans="1:8" x14ac:dyDescent="0.3">
      <c r="A104">
        <v>220</v>
      </c>
      <c r="B104" t="s">
        <v>418</v>
      </c>
      <c r="C104">
        <v>41</v>
      </c>
      <c r="D104" t="s">
        <v>346</v>
      </c>
      <c r="E104">
        <v>1</v>
      </c>
      <c r="F104" t="s">
        <v>300</v>
      </c>
      <c r="G104" t="s">
        <v>258</v>
      </c>
      <c r="H104" t="s">
        <v>258</v>
      </c>
    </row>
    <row r="105" spans="1:8" x14ac:dyDescent="0.3">
      <c r="A105">
        <v>221</v>
      </c>
      <c r="B105" t="s">
        <v>353</v>
      </c>
      <c r="C105">
        <v>33</v>
      </c>
      <c r="D105" t="s">
        <v>48</v>
      </c>
      <c r="E105">
        <v>1</v>
      </c>
      <c r="F105" t="s">
        <v>300</v>
      </c>
      <c r="G105" t="s">
        <v>258</v>
      </c>
      <c r="H105" t="s">
        <v>258</v>
      </c>
    </row>
    <row r="106" spans="1:8" x14ac:dyDescent="0.3">
      <c r="A106">
        <v>222</v>
      </c>
      <c r="B106" t="s">
        <v>36</v>
      </c>
      <c r="C106">
        <v>41</v>
      </c>
      <c r="D106" t="s">
        <v>346</v>
      </c>
      <c r="E106">
        <v>1</v>
      </c>
      <c r="F106" t="s">
        <v>300</v>
      </c>
      <c r="G106" t="s">
        <v>258</v>
      </c>
      <c r="H106" t="s">
        <v>258</v>
      </c>
    </row>
    <row r="107" spans="1:8" x14ac:dyDescent="0.3">
      <c r="A107">
        <v>223</v>
      </c>
      <c r="B107" t="s">
        <v>107</v>
      </c>
      <c r="C107">
        <v>2</v>
      </c>
      <c r="D107" t="s">
        <v>29</v>
      </c>
      <c r="E107">
        <v>1</v>
      </c>
      <c r="F107" t="s">
        <v>300</v>
      </c>
      <c r="G107" t="s">
        <v>1348</v>
      </c>
      <c r="H107" t="s">
        <v>1349</v>
      </c>
    </row>
    <row r="108" spans="1:8" x14ac:dyDescent="0.3">
      <c r="A108">
        <v>224</v>
      </c>
      <c r="B108" t="s">
        <v>357</v>
      </c>
      <c r="C108">
        <v>2</v>
      </c>
      <c r="D108" t="s">
        <v>29</v>
      </c>
      <c r="E108">
        <v>1</v>
      </c>
      <c r="F108" t="s">
        <v>300</v>
      </c>
      <c r="G108" t="s">
        <v>1350</v>
      </c>
      <c r="H108" t="s">
        <v>1351</v>
      </c>
    </row>
    <row r="109" spans="1:8" x14ac:dyDescent="0.3">
      <c r="A109">
        <v>320</v>
      </c>
      <c r="B109" t="s">
        <v>907</v>
      </c>
      <c r="C109">
        <v>10</v>
      </c>
      <c r="D109" t="s">
        <v>587</v>
      </c>
      <c r="E109">
        <v>1</v>
      </c>
      <c r="F109" t="s">
        <v>300</v>
      </c>
      <c r="G109" t="s">
        <v>258</v>
      </c>
      <c r="H109" t="s">
        <v>258</v>
      </c>
    </row>
    <row r="110" spans="1:8" x14ac:dyDescent="0.3">
      <c r="A110">
        <v>225</v>
      </c>
      <c r="B110" t="s">
        <v>275</v>
      </c>
      <c r="C110">
        <v>16</v>
      </c>
      <c r="D110" t="s">
        <v>50</v>
      </c>
      <c r="E110">
        <v>1</v>
      </c>
      <c r="F110" t="s">
        <v>300</v>
      </c>
      <c r="G110" t="s">
        <v>1352</v>
      </c>
      <c r="H110" t="s">
        <v>1353</v>
      </c>
    </row>
    <row r="111" spans="1:8" x14ac:dyDescent="0.3">
      <c r="A111">
        <v>574</v>
      </c>
      <c r="B111" t="s">
        <v>1354</v>
      </c>
      <c r="D111" t="s">
        <v>258</v>
      </c>
      <c r="E111">
        <v>1</v>
      </c>
      <c r="F111" t="s">
        <v>300</v>
      </c>
      <c r="G111" t="s">
        <v>258</v>
      </c>
      <c r="H111" t="s">
        <v>258</v>
      </c>
    </row>
    <row r="112" spans="1:8" x14ac:dyDescent="0.3">
      <c r="A112">
        <v>321</v>
      </c>
      <c r="B112" t="s">
        <v>1355</v>
      </c>
      <c r="C112">
        <v>17</v>
      </c>
      <c r="D112" t="s">
        <v>51</v>
      </c>
      <c r="E112">
        <v>1</v>
      </c>
      <c r="F112" t="s">
        <v>300</v>
      </c>
      <c r="G112" t="s">
        <v>258</v>
      </c>
      <c r="H112" t="s">
        <v>258</v>
      </c>
    </row>
    <row r="113" spans="1:8" x14ac:dyDescent="0.3">
      <c r="A113">
        <v>572</v>
      </c>
      <c r="B113" t="s">
        <v>896</v>
      </c>
      <c r="D113" t="s">
        <v>50</v>
      </c>
      <c r="E113">
        <v>1</v>
      </c>
      <c r="F113" t="s">
        <v>300</v>
      </c>
      <c r="G113" t="s">
        <v>258</v>
      </c>
      <c r="H113" t="s">
        <v>258</v>
      </c>
    </row>
    <row r="114" spans="1:8" x14ac:dyDescent="0.3">
      <c r="A114">
        <v>322</v>
      </c>
      <c r="B114" t="s">
        <v>1356</v>
      </c>
      <c r="C114">
        <v>12</v>
      </c>
      <c r="D114" t="s">
        <v>809</v>
      </c>
      <c r="E114">
        <v>1</v>
      </c>
      <c r="F114" t="s">
        <v>300</v>
      </c>
      <c r="G114" t="s">
        <v>258</v>
      </c>
      <c r="H114" t="s">
        <v>258</v>
      </c>
    </row>
    <row r="115" spans="1:8" x14ac:dyDescent="0.3">
      <c r="A115">
        <v>323</v>
      </c>
      <c r="B115" t="s">
        <v>1357</v>
      </c>
      <c r="C115">
        <v>12</v>
      </c>
      <c r="D115" t="s">
        <v>809</v>
      </c>
      <c r="E115">
        <v>1</v>
      </c>
      <c r="F115" t="s">
        <v>300</v>
      </c>
      <c r="G115" t="s">
        <v>258</v>
      </c>
      <c r="H115" t="s">
        <v>258</v>
      </c>
    </row>
    <row r="116" spans="1:8" x14ac:dyDescent="0.3">
      <c r="A116">
        <v>324</v>
      </c>
      <c r="B116" t="s">
        <v>167</v>
      </c>
      <c r="C116">
        <v>17</v>
      </c>
      <c r="D116" t="s">
        <v>51</v>
      </c>
      <c r="E116">
        <v>1</v>
      </c>
      <c r="F116" t="s">
        <v>300</v>
      </c>
      <c r="G116" t="s">
        <v>258</v>
      </c>
      <c r="H116" t="s">
        <v>258</v>
      </c>
    </row>
    <row r="117" spans="1:8" x14ac:dyDescent="0.3">
      <c r="A117">
        <v>579</v>
      </c>
      <c r="B117" t="s">
        <v>920</v>
      </c>
      <c r="D117" t="s">
        <v>921</v>
      </c>
      <c r="E117">
        <v>1</v>
      </c>
      <c r="F117" t="s">
        <v>300</v>
      </c>
      <c r="G117" t="s">
        <v>258</v>
      </c>
      <c r="H117" t="s">
        <v>1358</v>
      </c>
    </row>
    <row r="118" spans="1:8" x14ac:dyDescent="0.3">
      <c r="A118">
        <v>297</v>
      </c>
      <c r="B118" t="s">
        <v>1130</v>
      </c>
      <c r="C118">
        <v>76</v>
      </c>
      <c r="D118" t="s">
        <v>1131</v>
      </c>
      <c r="E118">
        <v>1</v>
      </c>
      <c r="F118" t="s">
        <v>300</v>
      </c>
      <c r="G118" t="s">
        <v>258</v>
      </c>
      <c r="H118" t="s">
        <v>258</v>
      </c>
    </row>
    <row r="119" spans="1:8" x14ac:dyDescent="0.3">
      <c r="A119">
        <v>325</v>
      </c>
      <c r="B119" t="s">
        <v>902</v>
      </c>
      <c r="C119">
        <v>18</v>
      </c>
      <c r="D119" t="s">
        <v>53</v>
      </c>
      <c r="E119">
        <v>1</v>
      </c>
      <c r="F119" t="s">
        <v>300</v>
      </c>
      <c r="G119" t="s">
        <v>258</v>
      </c>
      <c r="H119" t="s">
        <v>258</v>
      </c>
    </row>
    <row r="120" spans="1:8" x14ac:dyDescent="0.3">
      <c r="A120">
        <v>226</v>
      </c>
      <c r="B120" t="s">
        <v>1163</v>
      </c>
      <c r="C120">
        <v>17</v>
      </c>
      <c r="D120" t="s">
        <v>51</v>
      </c>
      <c r="E120">
        <v>1</v>
      </c>
      <c r="F120" t="s">
        <v>300</v>
      </c>
      <c r="G120" t="s">
        <v>1359</v>
      </c>
      <c r="H120" t="s">
        <v>258</v>
      </c>
    </row>
    <row r="121" spans="1:8" x14ac:dyDescent="0.3">
      <c r="A121">
        <v>227</v>
      </c>
      <c r="B121" t="s">
        <v>814</v>
      </c>
      <c r="C121">
        <v>12</v>
      </c>
      <c r="D121" t="s">
        <v>809</v>
      </c>
      <c r="E121">
        <v>1</v>
      </c>
      <c r="F121" t="s">
        <v>300</v>
      </c>
      <c r="G121" t="s">
        <v>1360</v>
      </c>
      <c r="H121" t="s">
        <v>1361</v>
      </c>
    </row>
    <row r="122" spans="1:8" x14ac:dyDescent="0.3">
      <c r="A122">
        <v>228</v>
      </c>
      <c r="B122" t="s">
        <v>1362</v>
      </c>
      <c r="C122">
        <v>21</v>
      </c>
      <c r="D122" t="s">
        <v>33</v>
      </c>
      <c r="E122">
        <v>1</v>
      </c>
      <c r="F122" t="s">
        <v>300</v>
      </c>
      <c r="G122" t="s">
        <v>258</v>
      </c>
      <c r="H122" t="s">
        <v>258</v>
      </c>
    </row>
    <row r="123" spans="1:8" x14ac:dyDescent="0.3">
      <c r="A123">
        <v>229</v>
      </c>
      <c r="B123" t="s">
        <v>102</v>
      </c>
      <c r="C123">
        <v>16</v>
      </c>
      <c r="D123" t="s">
        <v>50</v>
      </c>
      <c r="E123">
        <v>1</v>
      </c>
      <c r="F123" t="s">
        <v>300</v>
      </c>
      <c r="G123" t="s">
        <v>1363</v>
      </c>
      <c r="H123" t="s">
        <v>1364</v>
      </c>
    </row>
    <row r="124" spans="1:8" x14ac:dyDescent="0.3">
      <c r="A124">
        <v>230</v>
      </c>
      <c r="B124" t="s">
        <v>1365</v>
      </c>
      <c r="C124">
        <v>79</v>
      </c>
      <c r="D124" t="s">
        <v>1366</v>
      </c>
      <c r="E124">
        <v>1</v>
      </c>
      <c r="F124" t="s">
        <v>300</v>
      </c>
      <c r="G124" t="s">
        <v>258</v>
      </c>
      <c r="H124" t="s">
        <v>258</v>
      </c>
    </row>
    <row r="125" spans="1:8" x14ac:dyDescent="0.3">
      <c r="A125">
        <v>326</v>
      </c>
      <c r="B125" t="s">
        <v>1367</v>
      </c>
      <c r="C125">
        <v>17</v>
      </c>
      <c r="D125" t="s">
        <v>51</v>
      </c>
      <c r="E125">
        <v>1</v>
      </c>
      <c r="F125" t="s">
        <v>300</v>
      </c>
      <c r="G125" t="s">
        <v>258</v>
      </c>
      <c r="H125" t="s">
        <v>258</v>
      </c>
    </row>
    <row r="126" spans="1:8" x14ac:dyDescent="0.3">
      <c r="A126">
        <v>231</v>
      </c>
      <c r="B126" t="s">
        <v>166</v>
      </c>
      <c r="C126">
        <v>25</v>
      </c>
      <c r="D126" t="s">
        <v>25</v>
      </c>
      <c r="E126">
        <v>1</v>
      </c>
      <c r="F126" t="s">
        <v>300</v>
      </c>
      <c r="G126" t="s">
        <v>1368</v>
      </c>
      <c r="H126" t="s">
        <v>1369</v>
      </c>
    </row>
    <row r="127" spans="1:8" x14ac:dyDescent="0.3">
      <c r="A127">
        <v>232</v>
      </c>
      <c r="B127" t="s">
        <v>263</v>
      </c>
      <c r="C127">
        <v>31</v>
      </c>
      <c r="D127" t="s">
        <v>27</v>
      </c>
      <c r="E127">
        <v>1</v>
      </c>
      <c r="F127" t="s">
        <v>300</v>
      </c>
      <c r="G127" t="s">
        <v>1370</v>
      </c>
      <c r="H127" t="s">
        <v>1371</v>
      </c>
    </row>
    <row r="128" spans="1:8" x14ac:dyDescent="0.3">
      <c r="A128">
        <v>233</v>
      </c>
      <c r="B128" t="s">
        <v>274</v>
      </c>
      <c r="C128">
        <v>29</v>
      </c>
      <c r="D128" t="s">
        <v>46</v>
      </c>
      <c r="E128">
        <v>1</v>
      </c>
      <c r="F128" t="s">
        <v>300</v>
      </c>
      <c r="G128" t="s">
        <v>1372</v>
      </c>
      <c r="H128" t="s">
        <v>1373</v>
      </c>
    </row>
    <row r="129" spans="1:8" x14ac:dyDescent="0.3">
      <c r="A129">
        <v>234</v>
      </c>
      <c r="B129" t="s">
        <v>808</v>
      </c>
      <c r="C129">
        <v>32</v>
      </c>
      <c r="D129" t="s">
        <v>809</v>
      </c>
      <c r="E129">
        <v>1</v>
      </c>
      <c r="F129" t="s">
        <v>300</v>
      </c>
      <c r="G129" t="s">
        <v>1374</v>
      </c>
      <c r="H129" t="s">
        <v>1375</v>
      </c>
    </row>
    <row r="130" spans="1:8" x14ac:dyDescent="0.3">
      <c r="A130">
        <v>235</v>
      </c>
      <c r="B130" t="s">
        <v>826</v>
      </c>
      <c r="C130">
        <v>12</v>
      </c>
      <c r="D130" t="s">
        <v>809</v>
      </c>
      <c r="E130">
        <v>1</v>
      </c>
      <c r="F130" t="s">
        <v>300</v>
      </c>
      <c r="G130" t="s">
        <v>1376</v>
      </c>
      <c r="H130" t="s">
        <v>1377</v>
      </c>
    </row>
    <row r="131" spans="1:8" x14ac:dyDescent="0.3">
      <c r="A131">
        <v>609</v>
      </c>
      <c r="B131" t="s">
        <v>1378</v>
      </c>
      <c r="D131" t="s">
        <v>258</v>
      </c>
      <c r="E131">
        <v>1</v>
      </c>
      <c r="F131" t="s">
        <v>300</v>
      </c>
      <c r="G131" t="s">
        <v>258</v>
      </c>
      <c r="H131" t="s">
        <v>258</v>
      </c>
    </row>
    <row r="132" spans="1:8" x14ac:dyDescent="0.3">
      <c r="A132">
        <v>327</v>
      </c>
      <c r="B132" t="s">
        <v>1379</v>
      </c>
      <c r="C132">
        <v>8</v>
      </c>
      <c r="D132" t="s">
        <v>38</v>
      </c>
      <c r="E132">
        <v>1</v>
      </c>
      <c r="F132" t="s">
        <v>300</v>
      </c>
      <c r="G132" t="s">
        <v>258</v>
      </c>
      <c r="H132" t="s">
        <v>258</v>
      </c>
    </row>
    <row r="133" spans="1:8" x14ac:dyDescent="0.3">
      <c r="A133">
        <v>236</v>
      </c>
      <c r="B133" t="s">
        <v>379</v>
      </c>
      <c r="C133">
        <v>8</v>
      </c>
      <c r="D133" t="s">
        <v>38</v>
      </c>
      <c r="E133">
        <v>1</v>
      </c>
      <c r="F133" t="s">
        <v>300</v>
      </c>
      <c r="G133" t="s">
        <v>1380</v>
      </c>
      <c r="H133" t="s">
        <v>258</v>
      </c>
    </row>
    <row r="134" spans="1:8" x14ac:dyDescent="0.3">
      <c r="A134">
        <v>237</v>
      </c>
      <c r="B134" t="s">
        <v>801</v>
      </c>
      <c r="C134">
        <v>4</v>
      </c>
      <c r="D134" t="s">
        <v>802</v>
      </c>
      <c r="E134">
        <v>1</v>
      </c>
      <c r="F134" t="s">
        <v>300</v>
      </c>
      <c r="G134" t="s">
        <v>1381</v>
      </c>
      <c r="H134" t="s">
        <v>258</v>
      </c>
    </row>
    <row r="135" spans="1:8" x14ac:dyDescent="0.3">
      <c r="A135">
        <v>238</v>
      </c>
      <c r="B135" t="s">
        <v>432</v>
      </c>
      <c r="C135">
        <v>4</v>
      </c>
      <c r="D135" t="s">
        <v>802</v>
      </c>
      <c r="E135">
        <v>1</v>
      </c>
      <c r="F135" t="s">
        <v>300</v>
      </c>
      <c r="G135" t="s">
        <v>1382</v>
      </c>
      <c r="H135" t="s">
        <v>258</v>
      </c>
    </row>
    <row r="136" spans="1:8" x14ac:dyDescent="0.3">
      <c r="A136">
        <v>328</v>
      </c>
      <c r="B136" t="s">
        <v>1383</v>
      </c>
      <c r="C136">
        <v>4</v>
      </c>
      <c r="D136" t="s">
        <v>802</v>
      </c>
      <c r="E136">
        <v>1</v>
      </c>
      <c r="F136" t="s">
        <v>300</v>
      </c>
      <c r="G136" t="s">
        <v>258</v>
      </c>
      <c r="H136" t="s">
        <v>258</v>
      </c>
    </row>
    <row r="137" spans="1:8" x14ac:dyDescent="0.3">
      <c r="A137">
        <v>595</v>
      </c>
      <c r="B137" t="s">
        <v>913</v>
      </c>
      <c r="D137" t="s">
        <v>258</v>
      </c>
      <c r="E137">
        <v>1</v>
      </c>
      <c r="F137" t="s">
        <v>300</v>
      </c>
      <c r="G137" t="s">
        <v>258</v>
      </c>
      <c r="H137" t="s">
        <v>258</v>
      </c>
    </row>
    <row r="138" spans="1:8" x14ac:dyDescent="0.3">
      <c r="A138">
        <v>239</v>
      </c>
      <c r="B138" t="s">
        <v>605</v>
      </c>
      <c r="C138">
        <v>17</v>
      </c>
      <c r="D138" t="s">
        <v>51</v>
      </c>
      <c r="E138">
        <v>1</v>
      </c>
      <c r="F138" t="s">
        <v>300</v>
      </c>
      <c r="G138" t="s">
        <v>258</v>
      </c>
      <c r="H138" t="s">
        <v>258</v>
      </c>
    </row>
    <row r="139" spans="1:8" x14ac:dyDescent="0.3">
      <c r="A139">
        <v>240</v>
      </c>
      <c r="B139" t="s">
        <v>184</v>
      </c>
      <c r="C139">
        <v>3</v>
      </c>
      <c r="D139" t="s">
        <v>34</v>
      </c>
      <c r="E139">
        <v>1</v>
      </c>
      <c r="F139" t="s">
        <v>300</v>
      </c>
      <c r="G139" t="s">
        <v>184</v>
      </c>
      <c r="H139" t="s">
        <v>258</v>
      </c>
    </row>
    <row r="140" spans="1:8" x14ac:dyDescent="0.3">
      <c r="A140">
        <v>241</v>
      </c>
      <c r="B140" t="s">
        <v>1384</v>
      </c>
      <c r="C140">
        <v>23</v>
      </c>
      <c r="D140" t="s">
        <v>137</v>
      </c>
      <c r="E140">
        <v>1</v>
      </c>
      <c r="F140" t="s">
        <v>300</v>
      </c>
      <c r="G140" t="s">
        <v>258</v>
      </c>
      <c r="H140" t="s">
        <v>258</v>
      </c>
    </row>
    <row r="141" spans="1:8" x14ac:dyDescent="0.3">
      <c r="A141">
        <v>242</v>
      </c>
      <c r="B141" t="s">
        <v>1385</v>
      </c>
      <c r="C141">
        <v>35</v>
      </c>
      <c r="D141" t="s">
        <v>148</v>
      </c>
      <c r="E141">
        <v>1</v>
      </c>
      <c r="F141" t="s">
        <v>300</v>
      </c>
      <c r="G141" t="s">
        <v>258</v>
      </c>
      <c r="H141" t="s">
        <v>258</v>
      </c>
    </row>
    <row r="142" spans="1:8" x14ac:dyDescent="0.3">
      <c r="A142">
        <v>330</v>
      </c>
      <c r="B142" t="s">
        <v>1386</v>
      </c>
      <c r="C142">
        <v>10</v>
      </c>
      <c r="D142" t="s">
        <v>587</v>
      </c>
      <c r="E142">
        <v>1</v>
      </c>
      <c r="F142" t="s">
        <v>300</v>
      </c>
      <c r="G142" t="s">
        <v>258</v>
      </c>
      <c r="H142" t="s">
        <v>258</v>
      </c>
    </row>
    <row r="143" spans="1:8" x14ac:dyDescent="0.3">
      <c r="A143">
        <v>243</v>
      </c>
      <c r="B143" t="s">
        <v>833</v>
      </c>
      <c r="C143">
        <v>9</v>
      </c>
      <c r="D143" t="s">
        <v>39</v>
      </c>
      <c r="E143">
        <v>1</v>
      </c>
      <c r="F143" t="s">
        <v>300</v>
      </c>
      <c r="G143" t="s">
        <v>1387</v>
      </c>
      <c r="H143" t="s">
        <v>258</v>
      </c>
    </row>
    <row r="144" spans="1:8" x14ac:dyDescent="0.3">
      <c r="A144">
        <v>332</v>
      </c>
      <c r="B144" t="s">
        <v>161</v>
      </c>
      <c r="C144">
        <v>9</v>
      </c>
      <c r="D144" t="s">
        <v>39</v>
      </c>
      <c r="E144">
        <v>1</v>
      </c>
      <c r="F144" t="s">
        <v>300</v>
      </c>
      <c r="G144" t="s">
        <v>258</v>
      </c>
      <c r="H144" t="s">
        <v>258</v>
      </c>
    </row>
    <row r="145" spans="1:8" x14ac:dyDescent="0.3">
      <c r="A145">
        <v>244</v>
      </c>
      <c r="B145" t="s">
        <v>892</v>
      </c>
      <c r="C145">
        <v>9</v>
      </c>
      <c r="D145" t="s">
        <v>39</v>
      </c>
      <c r="E145">
        <v>1</v>
      </c>
      <c r="F145" t="s">
        <v>300</v>
      </c>
      <c r="G145" t="s">
        <v>1388</v>
      </c>
      <c r="H145" t="s">
        <v>258</v>
      </c>
    </row>
    <row r="146" spans="1:8" x14ac:dyDescent="0.3">
      <c r="A146">
        <v>245</v>
      </c>
      <c r="B146" t="s">
        <v>1389</v>
      </c>
      <c r="C146">
        <v>11</v>
      </c>
      <c r="D146" t="s">
        <v>42</v>
      </c>
      <c r="E146">
        <v>1</v>
      </c>
      <c r="F146" t="s">
        <v>300</v>
      </c>
      <c r="G146" t="s">
        <v>258</v>
      </c>
      <c r="H146" t="s">
        <v>258</v>
      </c>
    </row>
    <row r="147" spans="1:8" x14ac:dyDescent="0.3">
      <c r="A147">
        <v>246</v>
      </c>
      <c r="B147" t="s">
        <v>577</v>
      </c>
      <c r="C147">
        <v>13</v>
      </c>
      <c r="D147" t="s">
        <v>44</v>
      </c>
      <c r="E147">
        <v>1</v>
      </c>
      <c r="F147" t="s">
        <v>300</v>
      </c>
      <c r="G147" t="s">
        <v>258</v>
      </c>
      <c r="H147" t="s">
        <v>258</v>
      </c>
    </row>
    <row r="148" spans="1:8" x14ac:dyDescent="0.3">
      <c r="A148">
        <v>247</v>
      </c>
      <c r="B148" t="s">
        <v>879</v>
      </c>
      <c r="C148">
        <v>27</v>
      </c>
      <c r="D148" t="s">
        <v>880</v>
      </c>
      <c r="E148">
        <v>1</v>
      </c>
      <c r="F148" t="s">
        <v>300</v>
      </c>
      <c r="G148" t="s">
        <v>258</v>
      </c>
      <c r="H148" t="s">
        <v>258</v>
      </c>
    </row>
    <row r="149" spans="1:8" x14ac:dyDescent="0.3">
      <c r="A149">
        <v>333</v>
      </c>
      <c r="B149" t="s">
        <v>1390</v>
      </c>
      <c r="C149">
        <v>33</v>
      </c>
      <c r="D149" t="s">
        <v>48</v>
      </c>
      <c r="E149">
        <v>1</v>
      </c>
      <c r="F149" t="s">
        <v>300</v>
      </c>
      <c r="G149" t="s">
        <v>258</v>
      </c>
      <c r="H149" t="s">
        <v>258</v>
      </c>
    </row>
    <row r="150" spans="1:8" x14ac:dyDescent="0.3">
      <c r="A150">
        <v>334</v>
      </c>
      <c r="B150" t="s">
        <v>1391</v>
      </c>
      <c r="C150">
        <v>33</v>
      </c>
      <c r="D150" t="s">
        <v>48</v>
      </c>
      <c r="E150">
        <v>1</v>
      </c>
      <c r="F150" t="s">
        <v>300</v>
      </c>
      <c r="G150" t="s">
        <v>258</v>
      </c>
      <c r="H150" t="s">
        <v>258</v>
      </c>
    </row>
    <row r="151" spans="1:8" x14ac:dyDescent="0.3">
      <c r="A151">
        <v>335</v>
      </c>
      <c r="B151" t="s">
        <v>1392</v>
      </c>
      <c r="C151">
        <v>33</v>
      </c>
      <c r="D151" t="s">
        <v>48</v>
      </c>
      <c r="E151">
        <v>1</v>
      </c>
      <c r="F151" t="s">
        <v>300</v>
      </c>
      <c r="G151" t="s">
        <v>258</v>
      </c>
      <c r="H151" t="s">
        <v>258</v>
      </c>
    </row>
    <row r="152" spans="1:8" x14ac:dyDescent="0.3">
      <c r="A152">
        <v>336</v>
      </c>
      <c r="B152" t="s">
        <v>1393</v>
      </c>
      <c r="C152">
        <v>33</v>
      </c>
      <c r="D152" t="s">
        <v>48</v>
      </c>
      <c r="E152">
        <v>1</v>
      </c>
      <c r="F152" t="s">
        <v>300</v>
      </c>
      <c r="G152" t="s">
        <v>258</v>
      </c>
      <c r="H152" t="s">
        <v>258</v>
      </c>
    </row>
    <row r="153" spans="1:8" x14ac:dyDescent="0.3">
      <c r="A153">
        <v>446</v>
      </c>
      <c r="B153" t="s">
        <v>138</v>
      </c>
      <c r="C153">
        <v>23</v>
      </c>
      <c r="D153" t="s">
        <v>137</v>
      </c>
      <c r="E153">
        <v>1</v>
      </c>
      <c r="F153" t="s">
        <v>300</v>
      </c>
      <c r="G153" t="s">
        <v>258</v>
      </c>
      <c r="H153" t="s">
        <v>258</v>
      </c>
    </row>
    <row r="154" spans="1:8" x14ac:dyDescent="0.3">
      <c r="A154">
        <v>248</v>
      </c>
      <c r="B154" t="s">
        <v>104</v>
      </c>
      <c r="C154">
        <v>3</v>
      </c>
      <c r="D154" t="s">
        <v>34</v>
      </c>
      <c r="E154">
        <v>1</v>
      </c>
      <c r="F154" t="s">
        <v>300</v>
      </c>
      <c r="G154" t="s">
        <v>1394</v>
      </c>
      <c r="H154" t="s">
        <v>258</v>
      </c>
    </row>
    <row r="155" spans="1:8" x14ac:dyDescent="0.3">
      <c r="A155">
        <v>249</v>
      </c>
      <c r="B155" t="s">
        <v>100</v>
      </c>
      <c r="C155">
        <v>14</v>
      </c>
      <c r="D155" t="s">
        <v>43</v>
      </c>
      <c r="E155">
        <v>1</v>
      </c>
      <c r="F155" t="s">
        <v>300</v>
      </c>
      <c r="G155" t="s">
        <v>100</v>
      </c>
      <c r="H155" t="s">
        <v>258</v>
      </c>
    </row>
    <row r="156" spans="1:8" x14ac:dyDescent="0.3">
      <c r="A156">
        <v>250</v>
      </c>
      <c r="B156" t="s">
        <v>181</v>
      </c>
      <c r="C156">
        <v>15</v>
      </c>
      <c r="D156" t="s">
        <v>49</v>
      </c>
      <c r="E156">
        <v>1</v>
      </c>
      <c r="F156" t="s">
        <v>300</v>
      </c>
      <c r="G156" t="s">
        <v>1395</v>
      </c>
      <c r="H156" t="s">
        <v>258</v>
      </c>
    </row>
    <row r="157" spans="1:8" x14ac:dyDescent="0.3">
      <c r="A157">
        <v>565</v>
      </c>
      <c r="B157" t="s">
        <v>1396</v>
      </c>
      <c r="D157" t="s">
        <v>258</v>
      </c>
      <c r="E157">
        <v>1</v>
      </c>
      <c r="F157" t="s">
        <v>300</v>
      </c>
      <c r="G157" t="s">
        <v>258</v>
      </c>
      <c r="H157" t="s">
        <v>258</v>
      </c>
    </row>
    <row r="158" spans="1:8" x14ac:dyDescent="0.3">
      <c r="A158">
        <v>251</v>
      </c>
      <c r="B158" t="s">
        <v>157</v>
      </c>
      <c r="C158">
        <v>15</v>
      </c>
      <c r="D158" t="s">
        <v>49</v>
      </c>
      <c r="E158">
        <v>1</v>
      </c>
      <c r="F158" t="s">
        <v>300</v>
      </c>
      <c r="G158" t="s">
        <v>1397</v>
      </c>
      <c r="H158" t="s">
        <v>258</v>
      </c>
    </row>
    <row r="159" spans="1:8" x14ac:dyDescent="0.3">
      <c r="A159">
        <v>252</v>
      </c>
      <c r="B159" t="s">
        <v>186</v>
      </c>
      <c r="C159">
        <v>15</v>
      </c>
      <c r="D159" t="s">
        <v>49</v>
      </c>
      <c r="E159">
        <v>1</v>
      </c>
      <c r="F159" t="s">
        <v>300</v>
      </c>
      <c r="G159" t="s">
        <v>1398</v>
      </c>
      <c r="H159" t="s">
        <v>258</v>
      </c>
    </row>
    <row r="160" spans="1:8" x14ac:dyDescent="0.3">
      <c r="A160">
        <v>253</v>
      </c>
      <c r="B160" t="s">
        <v>603</v>
      </c>
      <c r="C160">
        <v>15</v>
      </c>
      <c r="D160" t="s">
        <v>49</v>
      </c>
      <c r="E160">
        <v>1</v>
      </c>
      <c r="F160" t="s">
        <v>300</v>
      </c>
      <c r="G160" t="s">
        <v>1399</v>
      </c>
      <c r="H160" t="s">
        <v>258</v>
      </c>
    </row>
    <row r="161" spans="1:8" x14ac:dyDescent="0.3">
      <c r="A161">
        <v>254</v>
      </c>
      <c r="B161" t="s">
        <v>829</v>
      </c>
      <c r="C161">
        <v>15</v>
      </c>
      <c r="D161" t="s">
        <v>49</v>
      </c>
      <c r="E161">
        <v>1</v>
      </c>
      <c r="F161" t="s">
        <v>300</v>
      </c>
      <c r="G161" t="s">
        <v>1400</v>
      </c>
      <c r="H161" t="s">
        <v>258</v>
      </c>
    </row>
    <row r="162" spans="1:8" x14ac:dyDescent="0.3">
      <c r="A162">
        <v>255</v>
      </c>
      <c r="B162" t="s">
        <v>609</v>
      </c>
      <c r="C162">
        <v>15</v>
      </c>
      <c r="D162" t="s">
        <v>49</v>
      </c>
      <c r="E162">
        <v>1</v>
      </c>
      <c r="F162" t="s">
        <v>300</v>
      </c>
      <c r="G162" t="s">
        <v>1401</v>
      </c>
      <c r="H162" t="s">
        <v>258</v>
      </c>
    </row>
    <row r="163" spans="1:8" x14ac:dyDescent="0.3">
      <c r="A163">
        <v>337</v>
      </c>
      <c r="B163" t="s">
        <v>1402</v>
      </c>
      <c r="C163">
        <v>15</v>
      </c>
      <c r="D163" t="s">
        <v>49</v>
      </c>
      <c r="E163">
        <v>1</v>
      </c>
      <c r="F163" t="s">
        <v>300</v>
      </c>
      <c r="G163" t="s">
        <v>258</v>
      </c>
      <c r="H163" t="s">
        <v>258</v>
      </c>
    </row>
    <row r="164" spans="1:8" x14ac:dyDescent="0.3">
      <c r="A164">
        <v>256</v>
      </c>
      <c r="B164" t="s">
        <v>1020</v>
      </c>
      <c r="C164">
        <v>16</v>
      </c>
      <c r="D164" t="s">
        <v>50</v>
      </c>
      <c r="E164">
        <v>1</v>
      </c>
      <c r="F164" t="s">
        <v>300</v>
      </c>
      <c r="G164" t="s">
        <v>1403</v>
      </c>
      <c r="H164" t="s">
        <v>1404</v>
      </c>
    </row>
    <row r="165" spans="1:8" x14ac:dyDescent="0.3">
      <c r="A165">
        <v>585</v>
      </c>
      <c r="B165" t="s">
        <v>46</v>
      </c>
      <c r="D165" t="s">
        <v>258</v>
      </c>
      <c r="E165">
        <v>1</v>
      </c>
      <c r="F165" t="s">
        <v>300</v>
      </c>
      <c r="G165" t="s">
        <v>258</v>
      </c>
      <c r="H165" t="s">
        <v>258</v>
      </c>
    </row>
    <row r="166" spans="1:8" x14ac:dyDescent="0.3">
      <c r="A166">
        <v>549</v>
      </c>
      <c r="B166" t="s">
        <v>1224</v>
      </c>
      <c r="C166">
        <v>14</v>
      </c>
      <c r="D166" t="s">
        <v>43</v>
      </c>
      <c r="E166">
        <v>1</v>
      </c>
      <c r="F166" t="s">
        <v>300</v>
      </c>
      <c r="G166" t="s">
        <v>258</v>
      </c>
      <c r="H166" t="s">
        <v>258</v>
      </c>
    </row>
    <row r="167" spans="1:8" x14ac:dyDescent="0.3">
      <c r="A167">
        <v>607</v>
      </c>
      <c r="B167" t="s">
        <v>1405</v>
      </c>
      <c r="D167" t="s">
        <v>258</v>
      </c>
      <c r="E167">
        <v>1</v>
      </c>
      <c r="F167" t="s">
        <v>300</v>
      </c>
      <c r="G167" t="s">
        <v>258</v>
      </c>
      <c r="H167" t="s">
        <v>258</v>
      </c>
    </row>
    <row r="168" spans="1:8" x14ac:dyDescent="0.3">
      <c r="A168">
        <v>257</v>
      </c>
      <c r="B168" t="s">
        <v>530</v>
      </c>
      <c r="C168">
        <v>18</v>
      </c>
      <c r="D168" t="s">
        <v>53</v>
      </c>
      <c r="E168">
        <v>1</v>
      </c>
      <c r="F168" t="s">
        <v>300</v>
      </c>
      <c r="G168" t="s">
        <v>1406</v>
      </c>
      <c r="H168" t="s">
        <v>1407</v>
      </c>
    </row>
    <row r="169" spans="1:8" x14ac:dyDescent="0.3">
      <c r="A169">
        <v>258</v>
      </c>
      <c r="B169" t="s">
        <v>1408</v>
      </c>
      <c r="C169">
        <v>33</v>
      </c>
      <c r="D169" t="s">
        <v>48</v>
      </c>
      <c r="E169">
        <v>1</v>
      </c>
      <c r="F169" t="s">
        <v>300</v>
      </c>
      <c r="G169" t="s">
        <v>258</v>
      </c>
      <c r="H169" t="s">
        <v>258</v>
      </c>
    </row>
    <row r="170" spans="1:8" x14ac:dyDescent="0.3">
      <c r="A170">
        <v>259</v>
      </c>
      <c r="B170" t="s">
        <v>124</v>
      </c>
      <c r="C170">
        <v>45</v>
      </c>
      <c r="D170" t="s">
        <v>28</v>
      </c>
      <c r="E170">
        <v>1</v>
      </c>
      <c r="F170" t="s">
        <v>300</v>
      </c>
      <c r="G170" t="s">
        <v>1409</v>
      </c>
      <c r="H170" t="s">
        <v>1410</v>
      </c>
    </row>
    <row r="171" spans="1:8" x14ac:dyDescent="0.3">
      <c r="A171">
        <v>260</v>
      </c>
      <c r="B171" t="s">
        <v>449</v>
      </c>
      <c r="C171">
        <v>13</v>
      </c>
      <c r="D171" t="s">
        <v>44</v>
      </c>
      <c r="E171">
        <v>1</v>
      </c>
      <c r="F171" t="s">
        <v>300</v>
      </c>
      <c r="G171" t="s">
        <v>258</v>
      </c>
      <c r="H171" t="s">
        <v>258</v>
      </c>
    </row>
    <row r="172" spans="1:8" x14ac:dyDescent="0.3">
      <c r="A172">
        <v>500</v>
      </c>
      <c r="B172" t="s">
        <v>1411</v>
      </c>
      <c r="D172" t="s">
        <v>1412</v>
      </c>
      <c r="E172">
        <v>1</v>
      </c>
      <c r="F172" t="s">
        <v>300</v>
      </c>
      <c r="G172" t="s">
        <v>258</v>
      </c>
      <c r="H172" t="s">
        <v>258</v>
      </c>
    </row>
    <row r="173" spans="1:8" x14ac:dyDescent="0.3">
      <c r="A173">
        <v>261</v>
      </c>
      <c r="B173" t="s">
        <v>586</v>
      </c>
      <c r="C173">
        <v>10</v>
      </c>
      <c r="D173" t="s">
        <v>587</v>
      </c>
      <c r="E173">
        <v>1</v>
      </c>
      <c r="F173" t="s">
        <v>300</v>
      </c>
      <c r="G173" t="s">
        <v>1413</v>
      </c>
      <c r="H173" t="s">
        <v>258</v>
      </c>
    </row>
    <row r="174" spans="1:8" x14ac:dyDescent="0.3">
      <c r="A174">
        <v>613</v>
      </c>
      <c r="B174" t="s">
        <v>1414</v>
      </c>
      <c r="D174" t="s">
        <v>258</v>
      </c>
      <c r="E174">
        <v>1</v>
      </c>
      <c r="F174" t="s">
        <v>300</v>
      </c>
      <c r="G174" t="s">
        <v>258</v>
      </c>
      <c r="H174" t="s">
        <v>258</v>
      </c>
    </row>
    <row r="175" spans="1:8" x14ac:dyDescent="0.3">
      <c r="A175">
        <v>625</v>
      </c>
      <c r="B175" t="s">
        <v>182</v>
      </c>
      <c r="D175" t="s">
        <v>258</v>
      </c>
      <c r="E175">
        <v>1</v>
      </c>
      <c r="F175" t="s">
        <v>300</v>
      </c>
      <c r="G175" t="s">
        <v>258</v>
      </c>
      <c r="H175" t="s">
        <v>258</v>
      </c>
    </row>
    <row r="176" spans="1:8" x14ac:dyDescent="0.3">
      <c r="A176">
        <v>558</v>
      </c>
      <c r="B176" t="s">
        <v>854</v>
      </c>
      <c r="D176" t="s">
        <v>854</v>
      </c>
      <c r="E176">
        <v>1</v>
      </c>
      <c r="F176" t="s">
        <v>300</v>
      </c>
      <c r="G176" t="s">
        <v>258</v>
      </c>
      <c r="H176" t="s">
        <v>258</v>
      </c>
    </row>
    <row r="177" spans="1:8" x14ac:dyDescent="0.3">
      <c r="A177">
        <v>338</v>
      </c>
      <c r="B177" t="s">
        <v>613</v>
      </c>
      <c r="C177">
        <v>13</v>
      </c>
      <c r="D177" t="s">
        <v>44</v>
      </c>
      <c r="E177">
        <v>1</v>
      </c>
      <c r="F177" t="s">
        <v>300</v>
      </c>
      <c r="G177" t="s">
        <v>258</v>
      </c>
      <c r="H177" t="s">
        <v>258</v>
      </c>
    </row>
    <row r="178" spans="1:8" x14ac:dyDescent="0.3">
      <c r="A178">
        <v>339</v>
      </c>
      <c r="B178" t="s">
        <v>128</v>
      </c>
      <c r="C178">
        <v>13</v>
      </c>
      <c r="D178" t="s">
        <v>44</v>
      </c>
      <c r="E178">
        <v>1</v>
      </c>
      <c r="F178" t="s">
        <v>300</v>
      </c>
      <c r="G178" t="s">
        <v>258</v>
      </c>
      <c r="H178" t="s">
        <v>258</v>
      </c>
    </row>
    <row r="179" spans="1:8" x14ac:dyDescent="0.3">
      <c r="A179">
        <v>340</v>
      </c>
      <c r="B179" t="s">
        <v>127</v>
      </c>
      <c r="C179">
        <v>13</v>
      </c>
      <c r="D179" t="s">
        <v>44</v>
      </c>
      <c r="E179">
        <v>1</v>
      </c>
      <c r="F179" t="s">
        <v>300</v>
      </c>
      <c r="G179" t="s">
        <v>258</v>
      </c>
      <c r="H179" t="s">
        <v>258</v>
      </c>
    </row>
    <row r="180" spans="1:8" x14ac:dyDescent="0.3">
      <c r="A180">
        <v>262</v>
      </c>
      <c r="B180" t="s">
        <v>255</v>
      </c>
      <c r="C180">
        <v>13</v>
      </c>
      <c r="D180" t="s">
        <v>44</v>
      </c>
      <c r="E180">
        <v>1</v>
      </c>
      <c r="F180" t="s">
        <v>300</v>
      </c>
      <c r="G180" t="s">
        <v>1415</v>
      </c>
      <c r="H180" t="s">
        <v>258</v>
      </c>
    </row>
    <row r="181" spans="1:8" x14ac:dyDescent="0.3">
      <c r="A181">
        <v>263</v>
      </c>
      <c r="B181" t="s">
        <v>1210</v>
      </c>
      <c r="C181">
        <v>6</v>
      </c>
      <c r="D181" t="s">
        <v>36</v>
      </c>
      <c r="E181">
        <v>1</v>
      </c>
      <c r="F181" t="s">
        <v>300</v>
      </c>
      <c r="G181" t="s">
        <v>258</v>
      </c>
      <c r="H181" t="s">
        <v>258</v>
      </c>
    </row>
    <row r="182" spans="1:8" x14ac:dyDescent="0.3">
      <c r="A182">
        <v>264</v>
      </c>
      <c r="B182" t="s">
        <v>114</v>
      </c>
      <c r="C182">
        <v>13</v>
      </c>
      <c r="D182" t="s">
        <v>44</v>
      </c>
      <c r="E182">
        <v>1</v>
      </c>
      <c r="F182" t="s">
        <v>300</v>
      </c>
      <c r="G182" t="s">
        <v>449</v>
      </c>
      <c r="H182" t="s">
        <v>258</v>
      </c>
    </row>
    <row r="183" spans="1:8" x14ac:dyDescent="0.3">
      <c r="A183">
        <v>438</v>
      </c>
      <c r="B183" t="s">
        <v>1416</v>
      </c>
      <c r="C183">
        <v>58</v>
      </c>
      <c r="D183" t="s">
        <v>1417</v>
      </c>
      <c r="E183">
        <v>1</v>
      </c>
      <c r="F183" t="s">
        <v>300</v>
      </c>
      <c r="G183" t="s">
        <v>258</v>
      </c>
      <c r="H183" t="s">
        <v>258</v>
      </c>
    </row>
    <row r="184" spans="1:8" x14ac:dyDescent="0.3">
      <c r="A184">
        <v>550</v>
      </c>
      <c r="B184" t="s">
        <v>159</v>
      </c>
      <c r="D184" t="s">
        <v>53</v>
      </c>
      <c r="E184">
        <v>1</v>
      </c>
      <c r="F184" t="s">
        <v>300</v>
      </c>
      <c r="G184" t="s">
        <v>258</v>
      </c>
      <c r="H184" t="s">
        <v>258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F7102-C35B-48D2-8426-DF17E1609840}">
  <dimension ref="A1:K137"/>
  <sheetViews>
    <sheetView topLeftCell="A2" workbookViewId="0">
      <selection activeCell="E16" sqref="E16"/>
    </sheetView>
  </sheetViews>
  <sheetFormatPr defaultRowHeight="14.4" x14ac:dyDescent="0.3"/>
  <cols>
    <col min="1" max="1" width="5" bestFit="1" customWidth="1"/>
    <col min="2" max="2" width="20.21875" bestFit="1" customWidth="1"/>
    <col min="3" max="3" width="10.77734375" bestFit="1" customWidth="1"/>
    <col min="4" max="4" width="15.5546875" bestFit="1" customWidth="1"/>
    <col min="5" max="5" width="10.33203125" bestFit="1" customWidth="1"/>
    <col min="6" max="6" width="9.109375" bestFit="1" customWidth="1"/>
    <col min="7" max="7" width="12.21875" bestFit="1" customWidth="1"/>
    <col min="8" max="8" width="9.6640625" bestFit="1" customWidth="1"/>
    <col min="9" max="9" width="7" bestFit="1" customWidth="1"/>
    <col min="10" max="10" width="25.44140625" bestFit="1" customWidth="1"/>
    <col min="11" max="11" width="14.77734375" bestFit="1" customWidth="1"/>
    <col min="12" max="12" width="9.5546875" bestFit="1" customWidth="1"/>
  </cols>
  <sheetData>
    <row r="1" spans="1:11" x14ac:dyDescent="0.3">
      <c r="A1" t="s">
        <v>237</v>
      </c>
      <c r="B1" t="s">
        <v>250</v>
      </c>
      <c r="C1" t="s">
        <v>1418</v>
      </c>
      <c r="D1" t="s">
        <v>1419</v>
      </c>
      <c r="E1" t="s">
        <v>1420</v>
      </c>
      <c r="F1" t="s">
        <v>1421</v>
      </c>
      <c r="G1" t="s">
        <v>287</v>
      </c>
      <c r="H1" t="s">
        <v>288</v>
      </c>
      <c r="I1" t="s">
        <v>1422</v>
      </c>
      <c r="J1" t="s">
        <v>1423</v>
      </c>
      <c r="K1" t="s">
        <v>1424</v>
      </c>
    </row>
    <row r="2" spans="1:11" x14ac:dyDescent="0.3">
      <c r="A2">
        <v>97</v>
      </c>
      <c r="B2" t="s">
        <v>1230</v>
      </c>
      <c r="C2" t="s">
        <v>258</v>
      </c>
      <c r="D2" t="s">
        <v>1425</v>
      </c>
      <c r="E2" t="s">
        <v>1426</v>
      </c>
      <c r="F2" t="s">
        <v>1427</v>
      </c>
      <c r="G2">
        <v>1</v>
      </c>
      <c r="H2" t="s">
        <v>300</v>
      </c>
      <c r="I2" t="s">
        <v>1428</v>
      </c>
      <c r="J2" t="s">
        <v>1429</v>
      </c>
    </row>
    <row r="3" spans="1:11" x14ac:dyDescent="0.3">
      <c r="A3">
        <v>120</v>
      </c>
      <c r="B3" t="s">
        <v>23</v>
      </c>
      <c r="C3" t="s">
        <v>258</v>
      </c>
      <c r="D3" t="s">
        <v>1430</v>
      </c>
      <c r="E3" t="s">
        <v>1431</v>
      </c>
      <c r="F3" t="s">
        <v>1427</v>
      </c>
      <c r="G3">
        <v>1</v>
      </c>
      <c r="H3" t="s">
        <v>300</v>
      </c>
      <c r="I3" t="s">
        <v>1428</v>
      </c>
      <c r="J3" t="s">
        <v>1432</v>
      </c>
    </row>
    <row r="4" spans="1:11" x14ac:dyDescent="0.3">
      <c r="A4">
        <v>71</v>
      </c>
      <c r="B4" t="s">
        <v>1433</v>
      </c>
      <c r="C4" t="s">
        <v>258</v>
      </c>
      <c r="D4" t="s">
        <v>1434</v>
      </c>
      <c r="E4" t="s">
        <v>1435</v>
      </c>
      <c r="F4" t="s">
        <v>1427</v>
      </c>
      <c r="G4">
        <v>4</v>
      </c>
      <c r="H4" t="s">
        <v>1436</v>
      </c>
      <c r="I4" t="s">
        <v>258</v>
      </c>
      <c r="J4" t="s">
        <v>1437</v>
      </c>
    </row>
    <row r="5" spans="1:11" x14ac:dyDescent="0.3">
      <c r="A5">
        <v>12</v>
      </c>
      <c r="B5" t="s">
        <v>809</v>
      </c>
      <c r="C5" t="s">
        <v>1438</v>
      </c>
      <c r="D5" t="s">
        <v>1425</v>
      </c>
      <c r="E5" t="s">
        <v>1426</v>
      </c>
      <c r="F5" t="s">
        <v>1427</v>
      </c>
      <c r="G5">
        <v>1</v>
      </c>
      <c r="H5" t="s">
        <v>300</v>
      </c>
      <c r="I5" t="s">
        <v>1439</v>
      </c>
      <c r="J5" t="s">
        <v>1440</v>
      </c>
    </row>
    <row r="6" spans="1:11" x14ac:dyDescent="0.3">
      <c r="A6">
        <v>131</v>
      </c>
      <c r="B6" t="s">
        <v>1441</v>
      </c>
      <c r="C6" t="s">
        <v>258</v>
      </c>
      <c r="D6" t="s">
        <v>1442</v>
      </c>
      <c r="E6" t="s">
        <v>1443</v>
      </c>
      <c r="F6" t="s">
        <v>1427</v>
      </c>
      <c r="G6">
        <v>3</v>
      </c>
      <c r="H6" t="s">
        <v>1436</v>
      </c>
      <c r="I6" t="s">
        <v>258</v>
      </c>
      <c r="J6" t="s">
        <v>1444</v>
      </c>
    </row>
    <row r="7" spans="1:11" x14ac:dyDescent="0.3">
      <c r="A7">
        <v>129</v>
      </c>
      <c r="B7" t="s">
        <v>24</v>
      </c>
      <c r="C7" t="s">
        <v>258</v>
      </c>
      <c r="D7" t="s">
        <v>1425</v>
      </c>
      <c r="E7" t="s">
        <v>1426</v>
      </c>
      <c r="F7" t="s">
        <v>1427</v>
      </c>
      <c r="G7">
        <v>1</v>
      </c>
      <c r="H7" t="s">
        <v>300</v>
      </c>
      <c r="I7" t="s">
        <v>1428</v>
      </c>
      <c r="J7" t="s">
        <v>1445</v>
      </c>
    </row>
    <row r="8" spans="1:11" x14ac:dyDescent="0.3">
      <c r="A8">
        <v>22</v>
      </c>
      <c r="B8" t="s">
        <v>1245</v>
      </c>
      <c r="C8" t="s">
        <v>1446</v>
      </c>
      <c r="D8" t="s">
        <v>1425</v>
      </c>
      <c r="E8" t="s">
        <v>1426</v>
      </c>
      <c r="F8" t="s">
        <v>1427</v>
      </c>
      <c r="G8">
        <v>1</v>
      </c>
      <c r="H8" t="s">
        <v>300</v>
      </c>
      <c r="I8" t="s">
        <v>1439</v>
      </c>
      <c r="J8" t="s">
        <v>1447</v>
      </c>
    </row>
    <row r="9" spans="1:11" x14ac:dyDescent="0.3">
      <c r="A9">
        <v>25</v>
      </c>
      <c r="B9" t="s">
        <v>25</v>
      </c>
      <c r="C9" t="s">
        <v>1448</v>
      </c>
      <c r="D9" t="s">
        <v>1425</v>
      </c>
      <c r="E9" t="s">
        <v>1426</v>
      </c>
      <c r="F9" t="s">
        <v>1427</v>
      </c>
      <c r="G9">
        <v>1</v>
      </c>
      <c r="H9" t="s">
        <v>300</v>
      </c>
      <c r="I9" t="s">
        <v>1439</v>
      </c>
      <c r="J9" t="s">
        <v>1449</v>
      </c>
    </row>
    <row r="10" spans="1:11" x14ac:dyDescent="0.3">
      <c r="A10">
        <v>92</v>
      </c>
      <c r="B10" t="s">
        <v>1450</v>
      </c>
      <c r="C10" t="s">
        <v>258</v>
      </c>
      <c r="D10" t="s">
        <v>1451</v>
      </c>
      <c r="E10" t="s">
        <v>1452</v>
      </c>
      <c r="F10" t="s">
        <v>1427</v>
      </c>
      <c r="G10">
        <v>4</v>
      </c>
      <c r="H10" t="s">
        <v>149</v>
      </c>
      <c r="I10" t="s">
        <v>258</v>
      </c>
      <c r="J10" t="s">
        <v>1453</v>
      </c>
    </row>
    <row r="11" spans="1:11" x14ac:dyDescent="0.3">
      <c r="A11">
        <v>70</v>
      </c>
      <c r="B11" t="s">
        <v>1454</v>
      </c>
      <c r="C11" t="s">
        <v>258</v>
      </c>
      <c r="D11" t="s">
        <v>1434</v>
      </c>
      <c r="E11" t="s">
        <v>1435</v>
      </c>
      <c r="F11" t="s">
        <v>1427</v>
      </c>
      <c r="G11">
        <v>4</v>
      </c>
      <c r="H11" t="s">
        <v>1436</v>
      </c>
      <c r="I11" t="s">
        <v>258</v>
      </c>
      <c r="J11" t="s">
        <v>1455</v>
      </c>
    </row>
    <row r="12" spans="1:11" x14ac:dyDescent="0.3">
      <c r="A12">
        <v>147</v>
      </c>
      <c r="B12" t="s">
        <v>1240</v>
      </c>
      <c r="C12" t="s">
        <v>258</v>
      </c>
      <c r="D12" t="s">
        <v>1456</v>
      </c>
      <c r="E12" t="s">
        <v>1457</v>
      </c>
      <c r="F12" t="s">
        <v>1427</v>
      </c>
      <c r="G12">
        <v>4</v>
      </c>
      <c r="H12" t="s">
        <v>149</v>
      </c>
      <c r="I12" t="s">
        <v>258</v>
      </c>
      <c r="J12" t="s">
        <v>1458</v>
      </c>
    </row>
    <row r="13" spans="1:11" x14ac:dyDescent="0.3">
      <c r="A13">
        <v>116</v>
      </c>
      <c r="B13" t="s">
        <v>601</v>
      </c>
      <c r="C13" t="s">
        <v>1427</v>
      </c>
      <c r="D13" t="s">
        <v>601</v>
      </c>
      <c r="E13" t="s">
        <v>1459</v>
      </c>
      <c r="F13" t="s">
        <v>1427</v>
      </c>
      <c r="G13">
        <v>1</v>
      </c>
      <c r="H13" t="s">
        <v>300</v>
      </c>
      <c r="I13" t="s">
        <v>258</v>
      </c>
      <c r="J13" t="s">
        <v>1460</v>
      </c>
    </row>
    <row r="14" spans="1:11" x14ac:dyDescent="0.3">
      <c r="A14">
        <v>36</v>
      </c>
      <c r="B14" t="s">
        <v>1461</v>
      </c>
      <c r="C14" t="s">
        <v>258</v>
      </c>
      <c r="D14" t="s">
        <v>1425</v>
      </c>
      <c r="E14" t="s">
        <v>1426</v>
      </c>
      <c r="F14" t="s">
        <v>1427</v>
      </c>
      <c r="G14">
        <v>1</v>
      </c>
      <c r="H14" t="s">
        <v>300</v>
      </c>
      <c r="I14" t="s">
        <v>1439</v>
      </c>
      <c r="J14" t="s">
        <v>1462</v>
      </c>
    </row>
    <row r="15" spans="1:11" x14ac:dyDescent="0.3">
      <c r="A15">
        <v>94</v>
      </c>
      <c r="B15" t="s">
        <v>1463</v>
      </c>
      <c r="C15" t="s">
        <v>258</v>
      </c>
      <c r="D15" t="s">
        <v>1451</v>
      </c>
      <c r="E15" t="s">
        <v>1452</v>
      </c>
      <c r="F15" t="s">
        <v>1427</v>
      </c>
      <c r="G15">
        <v>4</v>
      </c>
      <c r="H15" t="s">
        <v>149</v>
      </c>
      <c r="I15" t="s">
        <v>258</v>
      </c>
      <c r="J15" t="s">
        <v>1464</v>
      </c>
    </row>
    <row r="16" spans="1:11" x14ac:dyDescent="0.3">
      <c r="A16">
        <v>134</v>
      </c>
      <c r="B16" t="s">
        <v>1465</v>
      </c>
      <c r="C16" t="s">
        <v>258</v>
      </c>
      <c r="D16" t="s">
        <v>1442</v>
      </c>
      <c r="E16" t="s">
        <v>1265</v>
      </c>
      <c r="F16" t="s">
        <v>1427</v>
      </c>
      <c r="G16">
        <v>3</v>
      </c>
      <c r="H16" t="s">
        <v>1436</v>
      </c>
      <c r="I16" t="s">
        <v>258</v>
      </c>
      <c r="J16" t="s">
        <v>1466</v>
      </c>
    </row>
    <row r="17" spans="1:10" x14ac:dyDescent="0.3">
      <c r="A17">
        <v>160</v>
      </c>
      <c r="B17" t="s">
        <v>1467</v>
      </c>
      <c r="C17" t="s">
        <v>258</v>
      </c>
      <c r="D17" t="s">
        <v>1456</v>
      </c>
      <c r="E17" t="s">
        <v>1457</v>
      </c>
      <c r="F17" t="s">
        <v>1427</v>
      </c>
      <c r="G17">
        <v>4</v>
      </c>
      <c r="H17" t="s">
        <v>149</v>
      </c>
      <c r="I17" t="s">
        <v>258</v>
      </c>
      <c r="J17" t="s">
        <v>1468</v>
      </c>
    </row>
    <row r="18" spans="1:10" x14ac:dyDescent="0.3">
      <c r="A18">
        <v>69</v>
      </c>
      <c r="B18" t="s">
        <v>1467</v>
      </c>
      <c r="C18" t="s">
        <v>1469</v>
      </c>
      <c r="D18" t="s">
        <v>1434</v>
      </c>
      <c r="E18" t="s">
        <v>1435</v>
      </c>
      <c r="F18" t="s">
        <v>1427</v>
      </c>
      <c r="G18">
        <v>4</v>
      </c>
      <c r="H18" t="s">
        <v>1436</v>
      </c>
      <c r="I18" t="s">
        <v>258</v>
      </c>
      <c r="J18" t="s">
        <v>1470</v>
      </c>
    </row>
    <row r="19" spans="1:10" x14ac:dyDescent="0.3">
      <c r="A19">
        <v>41</v>
      </c>
      <c r="B19" t="s">
        <v>346</v>
      </c>
      <c r="C19" t="s">
        <v>1471</v>
      </c>
      <c r="D19" t="s">
        <v>1425</v>
      </c>
      <c r="E19" t="s">
        <v>1426</v>
      </c>
      <c r="F19" t="s">
        <v>1427</v>
      </c>
      <c r="G19">
        <v>1</v>
      </c>
      <c r="H19" t="s">
        <v>300</v>
      </c>
      <c r="I19" t="s">
        <v>1439</v>
      </c>
      <c r="J19" t="s">
        <v>1472</v>
      </c>
    </row>
    <row r="20" spans="1:10" x14ac:dyDescent="0.3">
      <c r="A20">
        <v>58</v>
      </c>
      <c r="B20" t="s">
        <v>1417</v>
      </c>
      <c r="C20" t="s">
        <v>258</v>
      </c>
      <c r="D20" t="s">
        <v>1451</v>
      </c>
      <c r="E20" t="s">
        <v>1452</v>
      </c>
      <c r="F20" t="s">
        <v>1427</v>
      </c>
      <c r="G20">
        <v>2</v>
      </c>
      <c r="H20" t="s">
        <v>1473</v>
      </c>
      <c r="I20" t="s">
        <v>258</v>
      </c>
      <c r="J20" t="s">
        <v>1474</v>
      </c>
    </row>
    <row r="21" spans="1:10" x14ac:dyDescent="0.3">
      <c r="A21">
        <v>166</v>
      </c>
      <c r="B21" t="s">
        <v>1417</v>
      </c>
      <c r="C21" t="s">
        <v>258</v>
      </c>
      <c r="D21" t="s">
        <v>1451</v>
      </c>
      <c r="E21" t="s">
        <v>1452</v>
      </c>
      <c r="F21" t="s">
        <v>1427</v>
      </c>
      <c r="G21">
        <v>1</v>
      </c>
      <c r="H21" t="s">
        <v>300</v>
      </c>
      <c r="I21" t="s">
        <v>258</v>
      </c>
      <c r="J21" t="s">
        <v>1475</v>
      </c>
    </row>
    <row r="22" spans="1:10" x14ac:dyDescent="0.3">
      <c r="A22">
        <v>80</v>
      </c>
      <c r="B22" t="s">
        <v>1476</v>
      </c>
      <c r="C22" t="s">
        <v>258</v>
      </c>
      <c r="D22" t="s">
        <v>1434</v>
      </c>
      <c r="E22" t="s">
        <v>1435</v>
      </c>
      <c r="F22" t="s">
        <v>1427</v>
      </c>
      <c r="G22">
        <v>4</v>
      </c>
      <c r="H22" t="s">
        <v>1436</v>
      </c>
      <c r="I22" t="s">
        <v>258</v>
      </c>
      <c r="J22" t="s">
        <v>1477</v>
      </c>
    </row>
    <row r="23" spans="1:10" x14ac:dyDescent="0.3">
      <c r="A23">
        <v>81</v>
      </c>
      <c r="B23" t="s">
        <v>1478</v>
      </c>
      <c r="C23" t="s">
        <v>258</v>
      </c>
      <c r="D23" t="s">
        <v>1434</v>
      </c>
      <c r="E23" t="s">
        <v>1435</v>
      </c>
      <c r="F23" t="s">
        <v>1427</v>
      </c>
      <c r="G23">
        <v>4</v>
      </c>
      <c r="H23" t="s">
        <v>1436</v>
      </c>
      <c r="I23" t="s">
        <v>258</v>
      </c>
      <c r="J23" t="s">
        <v>1479</v>
      </c>
    </row>
    <row r="24" spans="1:10" x14ac:dyDescent="0.3">
      <c r="A24">
        <v>42</v>
      </c>
      <c r="B24" t="s">
        <v>26</v>
      </c>
      <c r="C24" t="s">
        <v>1480</v>
      </c>
      <c r="D24" t="s">
        <v>1481</v>
      </c>
      <c r="E24" t="s">
        <v>1482</v>
      </c>
      <c r="F24" t="s">
        <v>1427</v>
      </c>
      <c r="G24">
        <v>1</v>
      </c>
      <c r="H24" t="s">
        <v>300</v>
      </c>
      <c r="I24" t="s">
        <v>1428</v>
      </c>
      <c r="J24" t="s">
        <v>1483</v>
      </c>
    </row>
    <row r="25" spans="1:10" x14ac:dyDescent="0.3">
      <c r="A25">
        <v>82</v>
      </c>
      <c r="B25" t="s">
        <v>1484</v>
      </c>
      <c r="C25" t="s">
        <v>258</v>
      </c>
      <c r="D25" t="s">
        <v>1434</v>
      </c>
      <c r="E25" t="s">
        <v>1435</v>
      </c>
      <c r="F25" t="s">
        <v>1427</v>
      </c>
      <c r="G25">
        <v>4</v>
      </c>
      <c r="H25" t="s">
        <v>1436</v>
      </c>
      <c r="I25" t="s">
        <v>258</v>
      </c>
      <c r="J25" t="s">
        <v>1485</v>
      </c>
    </row>
    <row r="26" spans="1:10" x14ac:dyDescent="0.3">
      <c r="A26">
        <v>143</v>
      </c>
      <c r="B26" t="s">
        <v>1486</v>
      </c>
      <c r="C26" t="s">
        <v>258</v>
      </c>
      <c r="D26" t="s">
        <v>1425</v>
      </c>
      <c r="E26" t="s">
        <v>1426</v>
      </c>
      <c r="F26" t="s">
        <v>1427</v>
      </c>
      <c r="G26">
        <v>1</v>
      </c>
      <c r="H26" t="s">
        <v>300</v>
      </c>
      <c r="I26" t="s">
        <v>258</v>
      </c>
      <c r="J26" t="s">
        <v>1487</v>
      </c>
    </row>
    <row r="27" spans="1:10" x14ac:dyDescent="0.3">
      <c r="A27">
        <v>73</v>
      </c>
      <c r="B27" t="s">
        <v>1488</v>
      </c>
      <c r="C27" t="s">
        <v>1489</v>
      </c>
      <c r="D27" t="s">
        <v>1434</v>
      </c>
      <c r="E27" t="s">
        <v>1435</v>
      </c>
      <c r="F27" t="s">
        <v>1427</v>
      </c>
      <c r="G27">
        <v>4</v>
      </c>
      <c r="H27" t="s">
        <v>1436</v>
      </c>
      <c r="I27" t="s">
        <v>258</v>
      </c>
      <c r="J27" t="s">
        <v>1490</v>
      </c>
    </row>
    <row r="28" spans="1:10" x14ac:dyDescent="0.3">
      <c r="A28">
        <v>68</v>
      </c>
      <c r="B28" t="s">
        <v>1491</v>
      </c>
      <c r="C28" t="s">
        <v>258</v>
      </c>
      <c r="D28" t="s">
        <v>1434</v>
      </c>
      <c r="E28" t="s">
        <v>1435</v>
      </c>
      <c r="F28" t="s">
        <v>1427</v>
      </c>
      <c r="G28">
        <v>4</v>
      </c>
      <c r="H28" t="s">
        <v>1436</v>
      </c>
      <c r="I28" t="s">
        <v>258</v>
      </c>
      <c r="J28" t="s">
        <v>1492</v>
      </c>
    </row>
    <row r="29" spans="1:10" x14ac:dyDescent="0.3">
      <c r="A29">
        <v>1</v>
      </c>
      <c r="B29" t="s">
        <v>1493</v>
      </c>
      <c r="C29" t="s">
        <v>258</v>
      </c>
      <c r="D29" t="s">
        <v>1442</v>
      </c>
      <c r="E29" t="s">
        <v>1443</v>
      </c>
      <c r="F29" t="s">
        <v>1427</v>
      </c>
      <c r="G29">
        <v>3</v>
      </c>
      <c r="H29" t="s">
        <v>1436</v>
      </c>
      <c r="I29" t="s">
        <v>1439</v>
      </c>
      <c r="J29" t="s">
        <v>1494</v>
      </c>
    </row>
    <row r="30" spans="1:10" x14ac:dyDescent="0.3">
      <c r="A30">
        <v>67</v>
      </c>
      <c r="B30" t="s">
        <v>1495</v>
      </c>
      <c r="C30" t="s">
        <v>258</v>
      </c>
      <c r="D30" t="s">
        <v>1434</v>
      </c>
      <c r="E30" t="s">
        <v>1435</v>
      </c>
      <c r="F30" t="s">
        <v>1427</v>
      </c>
      <c r="G30">
        <v>4</v>
      </c>
      <c r="H30" t="s">
        <v>1436</v>
      </c>
      <c r="I30" t="s">
        <v>258</v>
      </c>
      <c r="J30" t="s">
        <v>1496</v>
      </c>
    </row>
    <row r="31" spans="1:10" x14ac:dyDescent="0.3">
      <c r="A31">
        <v>43</v>
      </c>
      <c r="B31" t="s">
        <v>546</v>
      </c>
      <c r="C31" t="s">
        <v>1497</v>
      </c>
      <c r="D31" t="s">
        <v>1425</v>
      </c>
      <c r="E31" t="s">
        <v>1426</v>
      </c>
      <c r="F31" t="s">
        <v>1427</v>
      </c>
      <c r="G31">
        <v>1</v>
      </c>
      <c r="H31" t="s">
        <v>300</v>
      </c>
      <c r="I31" t="s">
        <v>1439</v>
      </c>
      <c r="J31" t="s">
        <v>1498</v>
      </c>
    </row>
    <row r="32" spans="1:10" x14ac:dyDescent="0.3">
      <c r="A32">
        <v>46</v>
      </c>
      <c r="B32" t="s">
        <v>445</v>
      </c>
      <c r="C32" t="s">
        <v>258</v>
      </c>
      <c r="D32" t="s">
        <v>1434</v>
      </c>
      <c r="E32" t="s">
        <v>1435</v>
      </c>
      <c r="F32" t="s">
        <v>1427</v>
      </c>
      <c r="G32">
        <v>4</v>
      </c>
      <c r="H32" t="s">
        <v>1436</v>
      </c>
      <c r="I32" t="s">
        <v>258</v>
      </c>
      <c r="J32" t="s">
        <v>1499</v>
      </c>
    </row>
    <row r="33" spans="1:10" x14ac:dyDescent="0.3">
      <c r="A33">
        <v>112</v>
      </c>
      <c r="B33" t="s">
        <v>1500</v>
      </c>
      <c r="C33" t="s">
        <v>258</v>
      </c>
      <c r="D33" t="s">
        <v>1456</v>
      </c>
      <c r="E33" t="s">
        <v>1457</v>
      </c>
      <c r="F33" t="s">
        <v>1427</v>
      </c>
      <c r="G33">
        <v>3</v>
      </c>
      <c r="H33" t="s">
        <v>1436</v>
      </c>
      <c r="I33" t="s">
        <v>258</v>
      </c>
      <c r="J33" t="s">
        <v>1501</v>
      </c>
    </row>
    <row r="34" spans="1:10" x14ac:dyDescent="0.3">
      <c r="A34">
        <v>83</v>
      </c>
      <c r="B34" t="s">
        <v>1502</v>
      </c>
      <c r="C34" t="s">
        <v>258</v>
      </c>
      <c r="D34" t="s">
        <v>1434</v>
      </c>
      <c r="E34" t="s">
        <v>1435</v>
      </c>
      <c r="F34" t="s">
        <v>1427</v>
      </c>
      <c r="G34">
        <v>4</v>
      </c>
      <c r="H34" t="s">
        <v>1436</v>
      </c>
      <c r="I34" t="s">
        <v>258</v>
      </c>
      <c r="J34" t="s">
        <v>1503</v>
      </c>
    </row>
    <row r="35" spans="1:10" x14ac:dyDescent="0.3">
      <c r="A35">
        <v>91</v>
      </c>
      <c r="B35" t="s">
        <v>1504</v>
      </c>
      <c r="C35" t="s">
        <v>258</v>
      </c>
      <c r="D35" t="s">
        <v>1451</v>
      </c>
      <c r="E35" t="s">
        <v>1452</v>
      </c>
      <c r="F35" t="s">
        <v>1427</v>
      </c>
      <c r="G35">
        <v>2</v>
      </c>
      <c r="H35" t="s">
        <v>1473</v>
      </c>
      <c r="I35" t="s">
        <v>258</v>
      </c>
      <c r="J35" t="s">
        <v>1505</v>
      </c>
    </row>
    <row r="36" spans="1:10" x14ac:dyDescent="0.3">
      <c r="A36">
        <v>31</v>
      </c>
      <c r="B36" t="s">
        <v>27</v>
      </c>
      <c r="C36" t="s">
        <v>258</v>
      </c>
      <c r="D36" t="s">
        <v>1425</v>
      </c>
      <c r="E36" t="s">
        <v>1426</v>
      </c>
      <c r="F36" t="s">
        <v>1427</v>
      </c>
      <c r="G36">
        <v>1</v>
      </c>
      <c r="H36" t="s">
        <v>300</v>
      </c>
      <c r="I36" t="s">
        <v>1439</v>
      </c>
      <c r="J36" t="s">
        <v>1506</v>
      </c>
    </row>
    <row r="37" spans="1:10" x14ac:dyDescent="0.3">
      <c r="A37">
        <v>74</v>
      </c>
      <c r="B37" t="s">
        <v>1507</v>
      </c>
      <c r="C37" t="s">
        <v>258</v>
      </c>
      <c r="D37" t="s">
        <v>1434</v>
      </c>
      <c r="E37" t="s">
        <v>1435</v>
      </c>
      <c r="F37" t="s">
        <v>1427</v>
      </c>
      <c r="G37">
        <v>4</v>
      </c>
      <c r="H37" t="s">
        <v>1436</v>
      </c>
      <c r="I37" t="s">
        <v>258</v>
      </c>
      <c r="J37" t="s">
        <v>1508</v>
      </c>
    </row>
    <row r="38" spans="1:10" x14ac:dyDescent="0.3">
      <c r="A38">
        <v>175</v>
      </c>
      <c r="B38" t="s">
        <v>164</v>
      </c>
      <c r="C38" t="s">
        <v>258</v>
      </c>
      <c r="D38" t="s">
        <v>1425</v>
      </c>
      <c r="E38" t="s">
        <v>1426</v>
      </c>
      <c r="F38" t="s">
        <v>1427</v>
      </c>
      <c r="G38">
        <v>1</v>
      </c>
      <c r="H38" t="s">
        <v>300</v>
      </c>
      <c r="I38" t="s">
        <v>258</v>
      </c>
      <c r="J38" t="s">
        <v>1509</v>
      </c>
    </row>
    <row r="39" spans="1:10" x14ac:dyDescent="0.3">
      <c r="A39">
        <v>45</v>
      </c>
      <c r="B39" t="s">
        <v>28</v>
      </c>
      <c r="C39" t="s">
        <v>1510</v>
      </c>
      <c r="D39" t="s">
        <v>1481</v>
      </c>
      <c r="E39" t="s">
        <v>1482</v>
      </c>
      <c r="F39" t="s">
        <v>1427</v>
      </c>
      <c r="G39">
        <v>1</v>
      </c>
      <c r="H39" t="s">
        <v>300</v>
      </c>
      <c r="I39" t="s">
        <v>1428</v>
      </c>
      <c r="J39" t="s">
        <v>1511</v>
      </c>
    </row>
    <row r="40" spans="1:10" x14ac:dyDescent="0.3">
      <c r="A40">
        <v>149</v>
      </c>
      <c r="B40" t="s">
        <v>1512</v>
      </c>
      <c r="C40" t="s">
        <v>258</v>
      </c>
      <c r="D40" t="s">
        <v>1434</v>
      </c>
      <c r="E40" t="s">
        <v>1435</v>
      </c>
      <c r="F40" t="s">
        <v>1427</v>
      </c>
      <c r="G40">
        <v>4</v>
      </c>
      <c r="H40" t="s">
        <v>1436</v>
      </c>
      <c r="I40" t="s">
        <v>258</v>
      </c>
      <c r="J40" t="s">
        <v>1513</v>
      </c>
    </row>
    <row r="41" spans="1:10" x14ac:dyDescent="0.3">
      <c r="A41">
        <v>66</v>
      </c>
      <c r="B41" t="s">
        <v>1514</v>
      </c>
      <c r="C41" t="s">
        <v>258</v>
      </c>
      <c r="D41" t="s">
        <v>1434</v>
      </c>
      <c r="E41" t="s">
        <v>1435</v>
      </c>
      <c r="F41" t="s">
        <v>1427</v>
      </c>
      <c r="G41">
        <v>4</v>
      </c>
      <c r="H41" t="s">
        <v>1436</v>
      </c>
      <c r="I41" t="s">
        <v>258</v>
      </c>
      <c r="J41" t="s">
        <v>1515</v>
      </c>
    </row>
    <row r="42" spans="1:10" x14ac:dyDescent="0.3">
      <c r="A42">
        <v>119</v>
      </c>
      <c r="B42" t="s">
        <v>1516</v>
      </c>
      <c r="C42" t="s">
        <v>258</v>
      </c>
      <c r="D42" t="s">
        <v>1442</v>
      </c>
      <c r="E42" t="s">
        <v>1443</v>
      </c>
      <c r="F42" t="s">
        <v>1427</v>
      </c>
      <c r="G42">
        <v>3</v>
      </c>
      <c r="H42" t="s">
        <v>1436</v>
      </c>
      <c r="I42" t="s">
        <v>258</v>
      </c>
      <c r="J42" t="s">
        <v>1517</v>
      </c>
    </row>
    <row r="43" spans="1:10" x14ac:dyDescent="0.3">
      <c r="A43">
        <v>65</v>
      </c>
      <c r="B43" t="s">
        <v>1518</v>
      </c>
      <c r="C43" t="s">
        <v>258</v>
      </c>
      <c r="D43" t="s">
        <v>1434</v>
      </c>
      <c r="E43" t="s">
        <v>1435</v>
      </c>
      <c r="F43" t="s">
        <v>1427</v>
      </c>
      <c r="G43">
        <v>4</v>
      </c>
      <c r="H43" t="s">
        <v>1436</v>
      </c>
      <c r="I43" t="s">
        <v>258</v>
      </c>
      <c r="J43" t="s">
        <v>1519</v>
      </c>
    </row>
    <row r="44" spans="1:10" x14ac:dyDescent="0.3">
      <c r="A44">
        <v>40</v>
      </c>
      <c r="B44" t="s">
        <v>1520</v>
      </c>
      <c r="C44" t="s">
        <v>258</v>
      </c>
      <c r="D44" t="s">
        <v>1442</v>
      </c>
      <c r="E44" t="s">
        <v>1443</v>
      </c>
      <c r="F44" t="s">
        <v>1427</v>
      </c>
      <c r="G44">
        <v>2</v>
      </c>
      <c r="H44" t="s">
        <v>1473</v>
      </c>
      <c r="I44" t="s">
        <v>258</v>
      </c>
      <c r="J44" t="s">
        <v>1521</v>
      </c>
    </row>
    <row r="45" spans="1:10" x14ac:dyDescent="0.3">
      <c r="A45">
        <v>64</v>
      </c>
      <c r="B45" t="s">
        <v>1522</v>
      </c>
      <c r="C45" t="s">
        <v>258</v>
      </c>
      <c r="D45" t="s">
        <v>1434</v>
      </c>
      <c r="E45" t="s">
        <v>1435</v>
      </c>
      <c r="F45" t="s">
        <v>1427</v>
      </c>
      <c r="G45">
        <v>4</v>
      </c>
      <c r="H45" t="s">
        <v>1436</v>
      </c>
      <c r="I45" t="s">
        <v>258</v>
      </c>
      <c r="J45" t="s">
        <v>1523</v>
      </c>
    </row>
    <row r="46" spans="1:10" x14ac:dyDescent="0.3">
      <c r="A46">
        <v>2</v>
      </c>
      <c r="B46" t="s">
        <v>29</v>
      </c>
      <c r="C46" t="s">
        <v>304</v>
      </c>
      <c r="D46" t="s">
        <v>1430</v>
      </c>
      <c r="E46" t="s">
        <v>1431</v>
      </c>
      <c r="F46" t="s">
        <v>1427</v>
      </c>
      <c r="G46">
        <v>1</v>
      </c>
      <c r="H46" t="s">
        <v>300</v>
      </c>
      <c r="I46" t="s">
        <v>1428</v>
      </c>
      <c r="J46" t="s">
        <v>1524</v>
      </c>
    </row>
    <row r="47" spans="1:10" x14ac:dyDescent="0.3">
      <c r="A47">
        <v>157</v>
      </c>
      <c r="B47" t="s">
        <v>30</v>
      </c>
      <c r="C47" t="s">
        <v>258</v>
      </c>
      <c r="D47" t="s">
        <v>1434</v>
      </c>
      <c r="E47" t="s">
        <v>1435</v>
      </c>
      <c r="F47" t="s">
        <v>1427</v>
      </c>
      <c r="G47">
        <v>4</v>
      </c>
      <c r="H47" t="s">
        <v>1436</v>
      </c>
      <c r="I47" t="s">
        <v>258</v>
      </c>
      <c r="J47" t="s">
        <v>1525</v>
      </c>
    </row>
    <row r="48" spans="1:10" x14ac:dyDescent="0.3">
      <c r="A48">
        <v>34</v>
      </c>
      <c r="B48" t="s">
        <v>30</v>
      </c>
      <c r="C48" t="s">
        <v>1526</v>
      </c>
      <c r="D48" t="s">
        <v>1425</v>
      </c>
      <c r="E48" t="s">
        <v>1426</v>
      </c>
      <c r="F48" t="s">
        <v>1427</v>
      </c>
      <c r="G48">
        <v>1</v>
      </c>
      <c r="H48" t="s">
        <v>300</v>
      </c>
      <c r="I48" t="s">
        <v>1439</v>
      </c>
      <c r="J48" t="s">
        <v>1527</v>
      </c>
    </row>
    <row r="49" spans="1:10" x14ac:dyDescent="0.3">
      <c r="A49">
        <v>111</v>
      </c>
      <c r="B49" t="s">
        <v>1528</v>
      </c>
      <c r="C49" t="s">
        <v>258</v>
      </c>
      <c r="D49" t="s">
        <v>1456</v>
      </c>
      <c r="E49" t="s">
        <v>1457</v>
      </c>
      <c r="F49" t="s">
        <v>1427</v>
      </c>
      <c r="G49">
        <v>3</v>
      </c>
      <c r="H49" t="s">
        <v>1436</v>
      </c>
      <c r="I49" t="s">
        <v>258</v>
      </c>
      <c r="J49" t="s">
        <v>1529</v>
      </c>
    </row>
    <row r="50" spans="1:10" x14ac:dyDescent="0.3">
      <c r="A50">
        <v>167</v>
      </c>
      <c r="B50" t="s">
        <v>1530</v>
      </c>
      <c r="C50" t="s">
        <v>258</v>
      </c>
      <c r="D50" t="s">
        <v>1442</v>
      </c>
      <c r="E50" t="s">
        <v>1265</v>
      </c>
      <c r="F50" t="s">
        <v>1427</v>
      </c>
      <c r="G50">
        <v>3</v>
      </c>
      <c r="H50" t="s">
        <v>1436</v>
      </c>
      <c r="I50" t="s">
        <v>258</v>
      </c>
      <c r="J50" t="s">
        <v>1531</v>
      </c>
    </row>
    <row r="51" spans="1:10" x14ac:dyDescent="0.3">
      <c r="A51">
        <v>24</v>
      </c>
      <c r="B51" t="s">
        <v>31</v>
      </c>
      <c r="C51" t="s">
        <v>258</v>
      </c>
      <c r="D51" t="s">
        <v>1425</v>
      </c>
      <c r="E51" t="s">
        <v>1426</v>
      </c>
      <c r="F51" t="s">
        <v>1427</v>
      </c>
      <c r="G51">
        <v>1</v>
      </c>
      <c r="H51" t="s">
        <v>300</v>
      </c>
      <c r="I51" t="s">
        <v>1439</v>
      </c>
      <c r="J51" t="s">
        <v>1532</v>
      </c>
    </row>
    <row r="52" spans="1:10" x14ac:dyDescent="0.3">
      <c r="A52">
        <v>30</v>
      </c>
      <c r="B52" t="s">
        <v>32</v>
      </c>
      <c r="C52" t="s">
        <v>1533</v>
      </c>
      <c r="D52" t="s">
        <v>1425</v>
      </c>
      <c r="E52" t="s">
        <v>1426</v>
      </c>
      <c r="F52" t="s">
        <v>1427</v>
      </c>
      <c r="G52">
        <v>1</v>
      </c>
      <c r="H52" t="s">
        <v>300</v>
      </c>
      <c r="I52" t="s">
        <v>1439</v>
      </c>
      <c r="J52" t="s">
        <v>1534</v>
      </c>
    </row>
    <row r="53" spans="1:10" x14ac:dyDescent="0.3">
      <c r="A53">
        <v>21</v>
      </c>
      <c r="B53" t="s">
        <v>33</v>
      </c>
      <c r="C53" t="s">
        <v>1535</v>
      </c>
      <c r="D53" t="s">
        <v>1425</v>
      </c>
      <c r="E53" t="s">
        <v>1426</v>
      </c>
      <c r="F53" t="s">
        <v>1427</v>
      </c>
      <c r="G53">
        <v>1</v>
      </c>
      <c r="H53" t="s">
        <v>300</v>
      </c>
      <c r="I53" t="s">
        <v>1439</v>
      </c>
      <c r="J53" t="s">
        <v>1536</v>
      </c>
    </row>
    <row r="54" spans="1:10" x14ac:dyDescent="0.3">
      <c r="A54">
        <v>163</v>
      </c>
      <c r="B54" t="s">
        <v>34</v>
      </c>
      <c r="C54" t="s">
        <v>258</v>
      </c>
      <c r="D54" t="s">
        <v>1451</v>
      </c>
      <c r="E54" t="s">
        <v>1452</v>
      </c>
      <c r="F54" t="s">
        <v>1427</v>
      </c>
      <c r="G54">
        <v>2</v>
      </c>
      <c r="H54" t="s">
        <v>1473</v>
      </c>
      <c r="I54" t="s">
        <v>258</v>
      </c>
      <c r="J54" t="s">
        <v>1537</v>
      </c>
    </row>
    <row r="55" spans="1:10" x14ac:dyDescent="0.3">
      <c r="A55">
        <v>3</v>
      </c>
      <c r="B55" t="s">
        <v>34</v>
      </c>
      <c r="C55" t="s">
        <v>1538</v>
      </c>
      <c r="D55" t="s">
        <v>1539</v>
      </c>
      <c r="E55" t="s">
        <v>1540</v>
      </c>
      <c r="F55" t="s">
        <v>1427</v>
      </c>
      <c r="G55">
        <v>1</v>
      </c>
      <c r="H55" t="s">
        <v>300</v>
      </c>
      <c r="I55" t="s">
        <v>1439</v>
      </c>
      <c r="J55" t="s">
        <v>1541</v>
      </c>
    </row>
    <row r="56" spans="1:10" x14ac:dyDescent="0.3">
      <c r="A56">
        <v>84</v>
      </c>
      <c r="B56" t="s">
        <v>1542</v>
      </c>
      <c r="C56" t="s">
        <v>258</v>
      </c>
      <c r="D56" t="s">
        <v>1434</v>
      </c>
      <c r="E56" t="s">
        <v>1435</v>
      </c>
      <c r="F56" t="s">
        <v>1427</v>
      </c>
      <c r="G56">
        <v>4</v>
      </c>
      <c r="H56" t="s">
        <v>1436</v>
      </c>
      <c r="I56" t="s">
        <v>258</v>
      </c>
      <c r="J56" t="s">
        <v>1543</v>
      </c>
    </row>
    <row r="57" spans="1:10" x14ac:dyDescent="0.3">
      <c r="A57">
        <v>90</v>
      </c>
      <c r="B57" t="s">
        <v>1544</v>
      </c>
      <c r="C57" t="s">
        <v>258</v>
      </c>
      <c r="D57" t="s">
        <v>1451</v>
      </c>
      <c r="E57" t="s">
        <v>1452</v>
      </c>
      <c r="F57" t="s">
        <v>1427</v>
      </c>
      <c r="G57">
        <v>4</v>
      </c>
      <c r="H57" t="s">
        <v>149</v>
      </c>
      <c r="I57" t="s">
        <v>258</v>
      </c>
      <c r="J57" t="s">
        <v>1545</v>
      </c>
    </row>
    <row r="58" spans="1:10" x14ac:dyDescent="0.3">
      <c r="A58">
        <v>124</v>
      </c>
      <c r="B58" t="s">
        <v>1546</v>
      </c>
      <c r="C58" t="s">
        <v>258</v>
      </c>
      <c r="D58" t="s">
        <v>1547</v>
      </c>
      <c r="E58" t="s">
        <v>1548</v>
      </c>
      <c r="F58" t="s">
        <v>1427</v>
      </c>
      <c r="G58">
        <v>3</v>
      </c>
      <c r="H58" t="s">
        <v>1436</v>
      </c>
      <c r="I58" t="s">
        <v>258</v>
      </c>
      <c r="J58" t="s">
        <v>1549</v>
      </c>
    </row>
    <row r="59" spans="1:10" x14ac:dyDescent="0.3">
      <c r="A59">
        <v>76</v>
      </c>
      <c r="B59" t="s">
        <v>1550</v>
      </c>
      <c r="C59" t="s">
        <v>1551</v>
      </c>
      <c r="D59" t="s">
        <v>1425</v>
      </c>
      <c r="E59" t="s">
        <v>1426</v>
      </c>
      <c r="F59" t="s">
        <v>1427</v>
      </c>
      <c r="G59">
        <v>1</v>
      </c>
      <c r="H59" t="s">
        <v>300</v>
      </c>
      <c r="I59" t="s">
        <v>258</v>
      </c>
      <c r="J59" t="s">
        <v>1552</v>
      </c>
    </row>
    <row r="60" spans="1:10" x14ac:dyDescent="0.3">
      <c r="A60">
        <v>75</v>
      </c>
      <c r="B60" t="s">
        <v>1178</v>
      </c>
      <c r="C60" t="s">
        <v>258</v>
      </c>
      <c r="D60" t="s">
        <v>1425</v>
      </c>
      <c r="E60" t="s">
        <v>1426</v>
      </c>
      <c r="F60" t="s">
        <v>1427</v>
      </c>
      <c r="G60">
        <v>1</v>
      </c>
      <c r="H60" t="s">
        <v>300</v>
      </c>
      <c r="I60" t="s">
        <v>258</v>
      </c>
      <c r="J60" t="s">
        <v>1553</v>
      </c>
    </row>
    <row r="61" spans="1:10" x14ac:dyDescent="0.3">
      <c r="A61">
        <v>4</v>
      </c>
      <c r="B61" t="s">
        <v>802</v>
      </c>
      <c r="C61" t="s">
        <v>1554</v>
      </c>
      <c r="D61" t="s">
        <v>1425</v>
      </c>
      <c r="E61" t="s">
        <v>1426</v>
      </c>
      <c r="F61" t="s">
        <v>1427</v>
      </c>
      <c r="G61">
        <v>1</v>
      </c>
      <c r="H61" t="s">
        <v>300</v>
      </c>
      <c r="I61" t="s">
        <v>1439</v>
      </c>
      <c r="J61" t="s">
        <v>1555</v>
      </c>
    </row>
    <row r="62" spans="1:10" x14ac:dyDescent="0.3">
      <c r="A62">
        <v>98</v>
      </c>
      <c r="B62" t="s">
        <v>1298</v>
      </c>
      <c r="C62" t="s">
        <v>258</v>
      </c>
      <c r="D62" t="s">
        <v>1425</v>
      </c>
      <c r="E62" t="s">
        <v>1426</v>
      </c>
      <c r="F62" t="s">
        <v>1427</v>
      </c>
      <c r="G62">
        <v>1</v>
      </c>
      <c r="H62" t="s">
        <v>300</v>
      </c>
      <c r="I62" t="s">
        <v>258</v>
      </c>
      <c r="J62" t="s">
        <v>1556</v>
      </c>
    </row>
    <row r="63" spans="1:10" x14ac:dyDescent="0.3">
      <c r="A63">
        <v>107</v>
      </c>
      <c r="B63" t="s">
        <v>1557</v>
      </c>
      <c r="C63" t="s">
        <v>258</v>
      </c>
      <c r="D63" t="s">
        <v>1451</v>
      </c>
      <c r="E63" t="s">
        <v>1452</v>
      </c>
      <c r="F63" t="s">
        <v>1427</v>
      </c>
      <c r="G63">
        <v>4</v>
      </c>
      <c r="H63" t="s">
        <v>149</v>
      </c>
      <c r="I63" t="s">
        <v>258</v>
      </c>
      <c r="J63" t="s">
        <v>1558</v>
      </c>
    </row>
    <row r="64" spans="1:10" x14ac:dyDescent="0.3">
      <c r="A64">
        <v>133</v>
      </c>
      <c r="B64" t="s">
        <v>1559</v>
      </c>
      <c r="C64" t="s">
        <v>258</v>
      </c>
      <c r="D64" t="s">
        <v>1442</v>
      </c>
      <c r="E64" t="s">
        <v>1265</v>
      </c>
      <c r="F64" t="s">
        <v>1427</v>
      </c>
      <c r="G64">
        <v>3</v>
      </c>
      <c r="H64" t="s">
        <v>1436</v>
      </c>
      <c r="I64" t="s">
        <v>258</v>
      </c>
      <c r="J64" t="s">
        <v>1560</v>
      </c>
    </row>
    <row r="65" spans="1:10" x14ac:dyDescent="0.3">
      <c r="A65">
        <v>38</v>
      </c>
      <c r="B65" t="s">
        <v>1214</v>
      </c>
      <c r="C65" t="s">
        <v>258</v>
      </c>
      <c r="D65" t="s">
        <v>1425</v>
      </c>
      <c r="E65" t="s">
        <v>1426</v>
      </c>
      <c r="F65" t="s">
        <v>1427</v>
      </c>
      <c r="G65">
        <v>1</v>
      </c>
      <c r="H65" t="s">
        <v>300</v>
      </c>
      <c r="I65" t="s">
        <v>1439</v>
      </c>
      <c r="J65" t="s">
        <v>1561</v>
      </c>
    </row>
    <row r="66" spans="1:10" x14ac:dyDescent="0.3">
      <c r="A66">
        <v>174</v>
      </c>
      <c r="B66" t="s">
        <v>1562</v>
      </c>
      <c r="C66" t="s">
        <v>258</v>
      </c>
      <c r="D66" t="s">
        <v>1451</v>
      </c>
      <c r="E66" t="s">
        <v>1452</v>
      </c>
      <c r="F66" t="s">
        <v>1427</v>
      </c>
      <c r="G66">
        <v>2</v>
      </c>
      <c r="H66" t="s">
        <v>1473</v>
      </c>
      <c r="I66" t="s">
        <v>258</v>
      </c>
      <c r="J66" t="s">
        <v>1563</v>
      </c>
    </row>
    <row r="67" spans="1:10" x14ac:dyDescent="0.3">
      <c r="A67">
        <v>52</v>
      </c>
      <c r="B67" t="s">
        <v>198</v>
      </c>
      <c r="C67" t="s">
        <v>258</v>
      </c>
      <c r="D67" t="s">
        <v>1451</v>
      </c>
      <c r="E67" t="s">
        <v>1452</v>
      </c>
      <c r="F67" t="s">
        <v>1427</v>
      </c>
      <c r="G67">
        <v>2</v>
      </c>
      <c r="H67" t="s">
        <v>1473</v>
      </c>
      <c r="I67" t="s">
        <v>258</v>
      </c>
      <c r="J67" t="s">
        <v>1564</v>
      </c>
    </row>
    <row r="68" spans="1:10" x14ac:dyDescent="0.3">
      <c r="A68">
        <v>176</v>
      </c>
      <c r="B68" t="s">
        <v>198</v>
      </c>
      <c r="C68" t="s">
        <v>258</v>
      </c>
      <c r="D68" t="s">
        <v>1425</v>
      </c>
      <c r="E68" t="s">
        <v>1426</v>
      </c>
      <c r="F68" t="s">
        <v>1427</v>
      </c>
      <c r="G68">
        <v>1</v>
      </c>
      <c r="H68" t="s">
        <v>300</v>
      </c>
      <c r="I68" t="s">
        <v>258</v>
      </c>
      <c r="J68" t="s">
        <v>1565</v>
      </c>
    </row>
    <row r="69" spans="1:10" x14ac:dyDescent="0.3">
      <c r="A69">
        <v>79</v>
      </c>
      <c r="B69" t="s">
        <v>1366</v>
      </c>
      <c r="C69" t="s">
        <v>258</v>
      </c>
      <c r="D69" t="s">
        <v>1434</v>
      </c>
      <c r="E69" t="s">
        <v>1435</v>
      </c>
      <c r="F69" t="s">
        <v>1427</v>
      </c>
      <c r="G69">
        <v>4</v>
      </c>
      <c r="H69" t="s">
        <v>1436</v>
      </c>
      <c r="I69" t="s">
        <v>258</v>
      </c>
      <c r="J69" t="s">
        <v>1566</v>
      </c>
    </row>
    <row r="70" spans="1:10" x14ac:dyDescent="0.3">
      <c r="A70">
        <v>85</v>
      </c>
      <c r="B70" t="s">
        <v>1567</v>
      </c>
      <c r="C70" t="s">
        <v>258</v>
      </c>
      <c r="D70" t="s">
        <v>1434</v>
      </c>
      <c r="E70" t="s">
        <v>1435</v>
      </c>
      <c r="F70" t="s">
        <v>1427</v>
      </c>
      <c r="G70">
        <v>4</v>
      </c>
      <c r="H70" t="s">
        <v>1436</v>
      </c>
      <c r="I70" t="s">
        <v>258</v>
      </c>
      <c r="J70" t="s">
        <v>1568</v>
      </c>
    </row>
    <row r="71" spans="1:10" x14ac:dyDescent="0.3">
      <c r="A71">
        <v>152</v>
      </c>
      <c r="B71" t="s">
        <v>35</v>
      </c>
      <c r="C71" t="s">
        <v>258</v>
      </c>
      <c r="D71" t="s">
        <v>1434</v>
      </c>
      <c r="E71" t="s">
        <v>1435</v>
      </c>
      <c r="F71" t="s">
        <v>1427</v>
      </c>
      <c r="G71">
        <v>4</v>
      </c>
      <c r="H71" t="s">
        <v>1436</v>
      </c>
      <c r="I71" t="s">
        <v>258</v>
      </c>
      <c r="J71" t="s">
        <v>1569</v>
      </c>
    </row>
    <row r="72" spans="1:10" x14ac:dyDescent="0.3">
      <c r="A72">
        <v>5</v>
      </c>
      <c r="B72" t="s">
        <v>35</v>
      </c>
      <c r="C72" t="s">
        <v>1570</v>
      </c>
      <c r="D72" t="s">
        <v>1571</v>
      </c>
      <c r="E72" t="s">
        <v>1572</v>
      </c>
      <c r="F72" t="s">
        <v>1427</v>
      </c>
      <c r="G72">
        <v>1</v>
      </c>
      <c r="H72" t="s">
        <v>300</v>
      </c>
      <c r="I72" t="s">
        <v>1439</v>
      </c>
      <c r="J72" t="s">
        <v>1573</v>
      </c>
    </row>
    <row r="73" spans="1:10" x14ac:dyDescent="0.3">
      <c r="A73">
        <v>93</v>
      </c>
      <c r="B73" t="s">
        <v>1574</v>
      </c>
      <c r="C73" t="s">
        <v>258</v>
      </c>
      <c r="D73" t="s">
        <v>1451</v>
      </c>
      <c r="E73" t="s">
        <v>1452</v>
      </c>
      <c r="F73" t="s">
        <v>1427</v>
      </c>
      <c r="G73">
        <v>4</v>
      </c>
      <c r="H73" t="s">
        <v>149</v>
      </c>
      <c r="I73" t="s">
        <v>258</v>
      </c>
      <c r="J73" t="s">
        <v>1575</v>
      </c>
    </row>
    <row r="74" spans="1:10" x14ac:dyDescent="0.3">
      <c r="A74">
        <v>86</v>
      </c>
      <c r="B74" t="s">
        <v>1576</v>
      </c>
      <c r="C74" t="s">
        <v>258</v>
      </c>
      <c r="D74" t="s">
        <v>1434</v>
      </c>
      <c r="E74" t="s">
        <v>1435</v>
      </c>
      <c r="F74" t="s">
        <v>1427</v>
      </c>
      <c r="G74">
        <v>4</v>
      </c>
      <c r="H74" t="s">
        <v>1436</v>
      </c>
      <c r="I74" t="s">
        <v>258</v>
      </c>
      <c r="J74" t="s">
        <v>1577</v>
      </c>
    </row>
    <row r="75" spans="1:10" x14ac:dyDescent="0.3">
      <c r="A75">
        <v>87</v>
      </c>
      <c r="B75" t="s">
        <v>1578</v>
      </c>
      <c r="C75" t="s">
        <v>258</v>
      </c>
      <c r="D75" t="s">
        <v>1434</v>
      </c>
      <c r="E75" t="s">
        <v>1435</v>
      </c>
      <c r="F75" t="s">
        <v>1427</v>
      </c>
      <c r="G75">
        <v>4</v>
      </c>
      <c r="H75" t="s">
        <v>1436</v>
      </c>
      <c r="I75" t="s">
        <v>258</v>
      </c>
      <c r="J75" t="s">
        <v>1579</v>
      </c>
    </row>
    <row r="76" spans="1:10" x14ac:dyDescent="0.3">
      <c r="A76">
        <v>63</v>
      </c>
      <c r="B76" t="s">
        <v>1580</v>
      </c>
      <c r="C76" t="s">
        <v>258</v>
      </c>
      <c r="D76" t="s">
        <v>1451</v>
      </c>
      <c r="E76" t="s">
        <v>1452</v>
      </c>
      <c r="F76" t="s">
        <v>1427</v>
      </c>
      <c r="G76">
        <v>1</v>
      </c>
      <c r="H76" t="s">
        <v>300</v>
      </c>
      <c r="I76" t="s">
        <v>258</v>
      </c>
      <c r="J76" t="s">
        <v>1581</v>
      </c>
    </row>
    <row r="77" spans="1:10" x14ac:dyDescent="0.3">
      <c r="A77">
        <v>151</v>
      </c>
      <c r="B77" t="s">
        <v>1580</v>
      </c>
      <c r="C77" t="s">
        <v>258</v>
      </c>
      <c r="D77" t="s">
        <v>1451</v>
      </c>
      <c r="E77" t="s">
        <v>1452</v>
      </c>
      <c r="F77" t="s">
        <v>1427</v>
      </c>
      <c r="G77">
        <v>2</v>
      </c>
      <c r="H77" t="s">
        <v>1473</v>
      </c>
      <c r="I77" t="s">
        <v>258</v>
      </c>
      <c r="J77" t="s">
        <v>1582</v>
      </c>
    </row>
    <row r="78" spans="1:10" x14ac:dyDescent="0.3">
      <c r="A78">
        <v>28</v>
      </c>
      <c r="B78" t="s">
        <v>1216</v>
      </c>
      <c r="C78" t="s">
        <v>258</v>
      </c>
      <c r="D78" t="s">
        <v>1451</v>
      </c>
      <c r="E78" t="s">
        <v>1452</v>
      </c>
      <c r="F78" t="s">
        <v>1427</v>
      </c>
      <c r="G78">
        <v>2</v>
      </c>
      <c r="H78" t="s">
        <v>1473</v>
      </c>
      <c r="I78" t="s">
        <v>258</v>
      </c>
      <c r="J78" t="s">
        <v>1583</v>
      </c>
    </row>
    <row r="79" spans="1:10" x14ac:dyDescent="0.3">
      <c r="A79">
        <v>150</v>
      </c>
      <c r="B79" t="s">
        <v>1584</v>
      </c>
      <c r="C79" t="s">
        <v>258</v>
      </c>
      <c r="D79" t="s">
        <v>1451</v>
      </c>
      <c r="E79" t="s">
        <v>1452</v>
      </c>
      <c r="F79" t="s">
        <v>1427</v>
      </c>
      <c r="G79">
        <v>2</v>
      </c>
      <c r="H79" t="s">
        <v>1473</v>
      </c>
      <c r="I79" t="s">
        <v>258</v>
      </c>
      <c r="J79" t="s">
        <v>1585</v>
      </c>
    </row>
    <row r="80" spans="1:10" x14ac:dyDescent="0.3">
      <c r="A80">
        <v>132</v>
      </c>
      <c r="B80" t="s">
        <v>1586</v>
      </c>
      <c r="C80" t="s">
        <v>258</v>
      </c>
      <c r="D80" t="s">
        <v>1442</v>
      </c>
      <c r="E80" t="s">
        <v>1265</v>
      </c>
      <c r="F80" t="s">
        <v>1427</v>
      </c>
      <c r="G80">
        <v>3</v>
      </c>
      <c r="H80" t="s">
        <v>1436</v>
      </c>
      <c r="I80" t="s">
        <v>258</v>
      </c>
      <c r="J80" t="s">
        <v>1587</v>
      </c>
    </row>
    <row r="81" spans="1:10" x14ac:dyDescent="0.3">
      <c r="A81">
        <v>6</v>
      </c>
      <c r="B81" t="s">
        <v>36</v>
      </c>
      <c r="C81" t="s">
        <v>1588</v>
      </c>
      <c r="D81" t="s">
        <v>1425</v>
      </c>
      <c r="E81" t="s">
        <v>1426</v>
      </c>
      <c r="F81" t="s">
        <v>1427</v>
      </c>
      <c r="G81">
        <v>1</v>
      </c>
      <c r="H81" t="s">
        <v>300</v>
      </c>
      <c r="I81" t="s">
        <v>1439</v>
      </c>
      <c r="J81" t="s">
        <v>1589</v>
      </c>
    </row>
    <row r="82" spans="1:10" x14ac:dyDescent="0.3">
      <c r="A82">
        <v>114</v>
      </c>
      <c r="B82" t="s">
        <v>918</v>
      </c>
      <c r="C82" t="s">
        <v>1590</v>
      </c>
      <c r="D82" t="s">
        <v>1425</v>
      </c>
      <c r="E82" t="s">
        <v>1426</v>
      </c>
      <c r="F82" t="s">
        <v>1427</v>
      </c>
      <c r="G82">
        <v>1</v>
      </c>
      <c r="H82" t="s">
        <v>300</v>
      </c>
      <c r="I82" t="s">
        <v>1439</v>
      </c>
      <c r="J82" t="s">
        <v>1591</v>
      </c>
    </row>
    <row r="83" spans="1:10" x14ac:dyDescent="0.3">
      <c r="A83">
        <v>7</v>
      </c>
      <c r="B83" t="s">
        <v>1592</v>
      </c>
      <c r="C83" t="s">
        <v>258</v>
      </c>
      <c r="D83" t="s">
        <v>1425</v>
      </c>
      <c r="E83" t="s">
        <v>1426</v>
      </c>
      <c r="F83" t="s">
        <v>1427</v>
      </c>
      <c r="G83">
        <v>1</v>
      </c>
      <c r="H83" t="s">
        <v>300</v>
      </c>
      <c r="I83" t="s">
        <v>1439</v>
      </c>
      <c r="J83" t="s">
        <v>1593</v>
      </c>
    </row>
    <row r="84" spans="1:10" x14ac:dyDescent="0.3">
      <c r="A84">
        <v>99</v>
      </c>
      <c r="B84" t="s">
        <v>1412</v>
      </c>
      <c r="C84" t="s">
        <v>258</v>
      </c>
      <c r="D84" t="s">
        <v>1425</v>
      </c>
      <c r="E84" t="s">
        <v>1426</v>
      </c>
      <c r="F84" t="s">
        <v>1427</v>
      </c>
      <c r="G84">
        <v>1</v>
      </c>
      <c r="H84" t="s">
        <v>300</v>
      </c>
      <c r="I84" t="s">
        <v>258</v>
      </c>
      <c r="J84" t="s">
        <v>1594</v>
      </c>
    </row>
    <row r="85" spans="1:10" x14ac:dyDescent="0.3">
      <c r="A85">
        <v>168</v>
      </c>
      <c r="B85" t="s">
        <v>1595</v>
      </c>
      <c r="C85" t="s">
        <v>258</v>
      </c>
      <c r="D85" t="s">
        <v>1434</v>
      </c>
      <c r="E85" t="s">
        <v>1435</v>
      </c>
      <c r="F85" t="s">
        <v>1427</v>
      </c>
      <c r="G85">
        <v>3</v>
      </c>
      <c r="H85" t="s">
        <v>1436</v>
      </c>
      <c r="I85" t="s">
        <v>258</v>
      </c>
      <c r="J85" t="s">
        <v>1596</v>
      </c>
    </row>
    <row r="86" spans="1:10" x14ac:dyDescent="0.3">
      <c r="A86">
        <v>170</v>
      </c>
      <c r="B86" t="s">
        <v>1595</v>
      </c>
      <c r="C86" t="s">
        <v>258</v>
      </c>
      <c r="D86" t="s">
        <v>1442</v>
      </c>
      <c r="E86" t="s">
        <v>1443</v>
      </c>
      <c r="F86" t="s">
        <v>1427</v>
      </c>
      <c r="H86" t="s">
        <v>258</v>
      </c>
      <c r="I86" t="s">
        <v>258</v>
      </c>
      <c r="J86" t="s">
        <v>1597</v>
      </c>
    </row>
    <row r="87" spans="1:10" x14ac:dyDescent="0.3">
      <c r="A87">
        <v>123</v>
      </c>
      <c r="B87" t="s">
        <v>1598</v>
      </c>
      <c r="C87" t="s">
        <v>258</v>
      </c>
      <c r="D87" t="s">
        <v>1442</v>
      </c>
      <c r="E87" t="s">
        <v>1443</v>
      </c>
      <c r="F87" t="s">
        <v>1427</v>
      </c>
      <c r="G87">
        <v>3</v>
      </c>
      <c r="H87" t="s">
        <v>1436</v>
      </c>
      <c r="I87" t="s">
        <v>258</v>
      </c>
      <c r="J87" t="s">
        <v>1599</v>
      </c>
    </row>
    <row r="88" spans="1:10" x14ac:dyDescent="0.3">
      <c r="A88">
        <v>27</v>
      </c>
      <c r="B88" t="s">
        <v>880</v>
      </c>
      <c r="C88" t="s">
        <v>258</v>
      </c>
      <c r="D88" t="s">
        <v>1425</v>
      </c>
      <c r="E88" t="s">
        <v>1426</v>
      </c>
      <c r="F88" t="s">
        <v>1427</v>
      </c>
      <c r="G88">
        <v>1</v>
      </c>
      <c r="H88" t="s">
        <v>300</v>
      </c>
      <c r="I88" t="s">
        <v>1439</v>
      </c>
      <c r="J88" t="s">
        <v>1600</v>
      </c>
    </row>
    <row r="89" spans="1:10" x14ac:dyDescent="0.3">
      <c r="A89">
        <v>62</v>
      </c>
      <c r="B89" t="s">
        <v>1601</v>
      </c>
      <c r="C89" t="s">
        <v>258</v>
      </c>
      <c r="D89" t="s">
        <v>1434</v>
      </c>
      <c r="E89" t="s">
        <v>1435</v>
      </c>
      <c r="F89" t="s">
        <v>1427</v>
      </c>
      <c r="G89">
        <v>4</v>
      </c>
      <c r="H89" t="s">
        <v>1436</v>
      </c>
      <c r="I89" t="s">
        <v>258</v>
      </c>
      <c r="J89" t="s">
        <v>1602</v>
      </c>
    </row>
    <row r="90" spans="1:10" x14ac:dyDescent="0.3">
      <c r="A90">
        <v>61</v>
      </c>
      <c r="B90" t="s">
        <v>1603</v>
      </c>
      <c r="C90" t="s">
        <v>258</v>
      </c>
      <c r="D90" t="s">
        <v>1434</v>
      </c>
      <c r="E90" t="s">
        <v>1435</v>
      </c>
      <c r="F90" t="s">
        <v>1427</v>
      </c>
      <c r="G90">
        <v>4</v>
      </c>
      <c r="H90" t="s">
        <v>1436</v>
      </c>
      <c r="I90" t="s">
        <v>258</v>
      </c>
      <c r="J90" t="s">
        <v>1604</v>
      </c>
    </row>
    <row r="91" spans="1:10" x14ac:dyDescent="0.3">
      <c r="A91">
        <v>137</v>
      </c>
      <c r="B91" t="s">
        <v>921</v>
      </c>
      <c r="C91" t="s">
        <v>258</v>
      </c>
      <c r="D91" t="s">
        <v>1571</v>
      </c>
      <c r="E91" t="s">
        <v>1572</v>
      </c>
      <c r="F91" t="s">
        <v>1427</v>
      </c>
      <c r="G91">
        <v>1</v>
      </c>
      <c r="H91" t="s">
        <v>300</v>
      </c>
      <c r="I91" t="s">
        <v>1439</v>
      </c>
      <c r="J91" t="s">
        <v>1605</v>
      </c>
    </row>
    <row r="92" spans="1:10" x14ac:dyDescent="0.3">
      <c r="A92">
        <v>8</v>
      </c>
      <c r="B92" t="s">
        <v>38</v>
      </c>
      <c r="C92" t="s">
        <v>1606</v>
      </c>
      <c r="D92" t="s">
        <v>1425</v>
      </c>
      <c r="E92" t="s">
        <v>1426</v>
      </c>
      <c r="F92" t="s">
        <v>1427</v>
      </c>
      <c r="G92">
        <v>1</v>
      </c>
      <c r="H92" t="s">
        <v>300</v>
      </c>
      <c r="I92" t="s">
        <v>1439</v>
      </c>
      <c r="J92" t="s">
        <v>1607</v>
      </c>
    </row>
    <row r="93" spans="1:10" x14ac:dyDescent="0.3">
      <c r="A93">
        <v>9</v>
      </c>
      <c r="B93" t="s">
        <v>39</v>
      </c>
      <c r="C93" t="s">
        <v>1608</v>
      </c>
      <c r="D93" t="s">
        <v>1425</v>
      </c>
      <c r="E93" t="s">
        <v>1426</v>
      </c>
      <c r="F93" t="s">
        <v>1427</v>
      </c>
      <c r="G93">
        <v>1</v>
      </c>
      <c r="H93" t="s">
        <v>300</v>
      </c>
      <c r="I93" t="s">
        <v>1439</v>
      </c>
      <c r="J93" t="s">
        <v>1609</v>
      </c>
    </row>
    <row r="94" spans="1:10" x14ac:dyDescent="0.3">
      <c r="A94">
        <v>60</v>
      </c>
      <c r="B94" t="s">
        <v>1610</v>
      </c>
      <c r="C94" t="s">
        <v>258</v>
      </c>
      <c r="D94" t="s">
        <v>1434</v>
      </c>
      <c r="E94" t="s">
        <v>1435</v>
      </c>
      <c r="F94" t="s">
        <v>1427</v>
      </c>
      <c r="G94">
        <v>4</v>
      </c>
      <c r="H94" t="s">
        <v>1436</v>
      </c>
      <c r="I94" t="s">
        <v>258</v>
      </c>
      <c r="J94" t="s">
        <v>1611</v>
      </c>
    </row>
    <row r="95" spans="1:10" x14ac:dyDescent="0.3">
      <c r="A95">
        <v>126</v>
      </c>
      <c r="B95" t="s">
        <v>1612</v>
      </c>
      <c r="C95" t="s">
        <v>258</v>
      </c>
      <c r="D95" t="s">
        <v>1451</v>
      </c>
      <c r="E95" t="s">
        <v>1452</v>
      </c>
      <c r="F95" t="s">
        <v>1427</v>
      </c>
      <c r="G95">
        <v>1</v>
      </c>
      <c r="H95" t="s">
        <v>300</v>
      </c>
      <c r="I95" t="s">
        <v>258</v>
      </c>
      <c r="J95" t="s">
        <v>1613</v>
      </c>
    </row>
    <row r="96" spans="1:10" x14ac:dyDescent="0.3">
      <c r="A96">
        <v>23</v>
      </c>
      <c r="B96" t="s">
        <v>137</v>
      </c>
      <c r="C96" t="s">
        <v>258</v>
      </c>
      <c r="D96" t="s">
        <v>1451</v>
      </c>
      <c r="E96" t="s">
        <v>1452</v>
      </c>
      <c r="F96" t="s">
        <v>1427</v>
      </c>
      <c r="G96">
        <v>1</v>
      </c>
      <c r="H96" t="s">
        <v>300</v>
      </c>
      <c r="I96" t="s">
        <v>258</v>
      </c>
      <c r="J96" t="s">
        <v>1614</v>
      </c>
    </row>
    <row r="97" spans="1:10" x14ac:dyDescent="0.3">
      <c r="A97">
        <v>35</v>
      </c>
      <c r="B97" t="s">
        <v>148</v>
      </c>
      <c r="C97" t="s">
        <v>258</v>
      </c>
      <c r="D97" t="s">
        <v>601</v>
      </c>
      <c r="E97" t="s">
        <v>1459</v>
      </c>
      <c r="F97" t="s">
        <v>1427</v>
      </c>
      <c r="G97">
        <v>1</v>
      </c>
      <c r="H97" t="s">
        <v>300</v>
      </c>
      <c r="I97" t="s">
        <v>1439</v>
      </c>
      <c r="J97" t="s">
        <v>1615</v>
      </c>
    </row>
    <row r="98" spans="1:10" x14ac:dyDescent="0.3">
      <c r="A98">
        <v>135</v>
      </c>
      <c r="B98" t="s">
        <v>1616</v>
      </c>
      <c r="C98" t="s">
        <v>258</v>
      </c>
      <c r="D98" t="s">
        <v>1451</v>
      </c>
      <c r="E98" t="s">
        <v>1452</v>
      </c>
      <c r="F98" t="s">
        <v>1427</v>
      </c>
      <c r="G98">
        <v>2</v>
      </c>
      <c r="H98" t="s">
        <v>1473</v>
      </c>
      <c r="I98" t="s">
        <v>258</v>
      </c>
      <c r="J98" t="s">
        <v>1617</v>
      </c>
    </row>
    <row r="99" spans="1:10" x14ac:dyDescent="0.3">
      <c r="A99">
        <v>173</v>
      </c>
      <c r="B99" t="s">
        <v>1618</v>
      </c>
      <c r="C99" t="s">
        <v>258</v>
      </c>
      <c r="D99" t="s">
        <v>1451</v>
      </c>
      <c r="E99" t="s">
        <v>1452</v>
      </c>
      <c r="F99" t="s">
        <v>1427</v>
      </c>
      <c r="G99">
        <v>2</v>
      </c>
      <c r="H99" t="s">
        <v>1473</v>
      </c>
      <c r="I99" t="s">
        <v>258</v>
      </c>
      <c r="J99" t="s">
        <v>1619</v>
      </c>
    </row>
    <row r="100" spans="1:10" x14ac:dyDescent="0.3">
      <c r="A100">
        <v>125</v>
      </c>
      <c r="B100" t="s">
        <v>966</v>
      </c>
      <c r="C100" t="s">
        <v>258</v>
      </c>
      <c r="D100" t="s">
        <v>1456</v>
      </c>
      <c r="E100" t="s">
        <v>1457</v>
      </c>
      <c r="F100" t="s">
        <v>1427</v>
      </c>
      <c r="G100">
        <v>1</v>
      </c>
      <c r="H100" t="s">
        <v>300</v>
      </c>
      <c r="I100" t="s">
        <v>258</v>
      </c>
      <c r="J100" t="s">
        <v>1620</v>
      </c>
    </row>
    <row r="101" spans="1:10" x14ac:dyDescent="0.3">
      <c r="A101">
        <v>72</v>
      </c>
      <c r="B101" t="s">
        <v>41</v>
      </c>
      <c r="C101" t="s">
        <v>1621</v>
      </c>
      <c r="D101" t="s">
        <v>1434</v>
      </c>
      <c r="E101" t="s">
        <v>1435</v>
      </c>
      <c r="F101" t="s">
        <v>1427</v>
      </c>
      <c r="G101">
        <v>4</v>
      </c>
      <c r="H101" t="s">
        <v>1436</v>
      </c>
      <c r="I101" t="s">
        <v>258</v>
      </c>
      <c r="J101" t="s">
        <v>1622</v>
      </c>
    </row>
    <row r="102" spans="1:10" x14ac:dyDescent="0.3">
      <c r="A102">
        <v>154</v>
      </c>
      <c r="B102" t="s">
        <v>1623</v>
      </c>
      <c r="C102" t="s">
        <v>258</v>
      </c>
      <c r="D102" t="s">
        <v>1434</v>
      </c>
      <c r="E102" t="s">
        <v>1435</v>
      </c>
      <c r="F102" t="s">
        <v>1427</v>
      </c>
      <c r="G102">
        <v>4</v>
      </c>
      <c r="H102" t="s">
        <v>1436</v>
      </c>
      <c r="I102" t="s">
        <v>258</v>
      </c>
      <c r="J102" t="s">
        <v>1624</v>
      </c>
    </row>
    <row r="103" spans="1:10" x14ac:dyDescent="0.3">
      <c r="A103">
        <v>10</v>
      </c>
      <c r="B103" t="s">
        <v>587</v>
      </c>
      <c r="C103" t="s">
        <v>1625</v>
      </c>
      <c r="D103" t="s">
        <v>1425</v>
      </c>
      <c r="E103" t="s">
        <v>1426</v>
      </c>
      <c r="F103" t="s">
        <v>1427</v>
      </c>
      <c r="G103">
        <v>1</v>
      </c>
      <c r="H103" t="s">
        <v>300</v>
      </c>
      <c r="I103" t="s">
        <v>1428</v>
      </c>
      <c r="J103" t="s">
        <v>1626</v>
      </c>
    </row>
    <row r="104" spans="1:10" x14ac:dyDescent="0.3">
      <c r="A104">
        <v>11</v>
      </c>
      <c r="B104" t="s">
        <v>42</v>
      </c>
      <c r="C104" t="s">
        <v>1627</v>
      </c>
      <c r="D104" t="s">
        <v>1425</v>
      </c>
      <c r="E104" t="s">
        <v>1426</v>
      </c>
      <c r="F104" t="s">
        <v>1427</v>
      </c>
      <c r="G104">
        <v>1</v>
      </c>
      <c r="H104" t="s">
        <v>300</v>
      </c>
      <c r="I104" t="s">
        <v>1439</v>
      </c>
      <c r="J104" t="s">
        <v>1628</v>
      </c>
    </row>
    <row r="105" spans="1:10" x14ac:dyDescent="0.3">
      <c r="A105">
        <v>110</v>
      </c>
      <c r="B105" t="s">
        <v>1629</v>
      </c>
      <c r="C105" t="s">
        <v>258</v>
      </c>
      <c r="D105" t="s">
        <v>1456</v>
      </c>
      <c r="E105" t="s">
        <v>1457</v>
      </c>
      <c r="F105" t="s">
        <v>1427</v>
      </c>
      <c r="G105">
        <v>3</v>
      </c>
      <c r="H105" t="s">
        <v>1436</v>
      </c>
      <c r="I105" t="s">
        <v>258</v>
      </c>
      <c r="J105" t="s">
        <v>1630</v>
      </c>
    </row>
    <row r="106" spans="1:10" x14ac:dyDescent="0.3">
      <c r="A106">
        <v>14</v>
      </c>
      <c r="B106" t="s">
        <v>43</v>
      </c>
      <c r="C106" t="s">
        <v>1627</v>
      </c>
      <c r="D106" t="s">
        <v>1539</v>
      </c>
      <c r="E106" t="s">
        <v>1540</v>
      </c>
      <c r="F106" t="s">
        <v>1427</v>
      </c>
      <c r="G106">
        <v>1</v>
      </c>
      <c r="H106" t="s">
        <v>300</v>
      </c>
      <c r="I106" t="s">
        <v>1439</v>
      </c>
      <c r="J106" t="s">
        <v>1631</v>
      </c>
    </row>
    <row r="107" spans="1:10" x14ac:dyDescent="0.3">
      <c r="A107">
        <v>130</v>
      </c>
      <c r="B107" t="s">
        <v>44</v>
      </c>
      <c r="C107" t="s">
        <v>258</v>
      </c>
      <c r="D107" t="s">
        <v>1456</v>
      </c>
      <c r="E107" t="s">
        <v>1457</v>
      </c>
      <c r="F107" t="s">
        <v>1427</v>
      </c>
      <c r="G107">
        <v>4</v>
      </c>
      <c r="H107" t="s">
        <v>149</v>
      </c>
      <c r="I107" t="s">
        <v>258</v>
      </c>
      <c r="J107" t="s">
        <v>1632</v>
      </c>
    </row>
    <row r="108" spans="1:10" x14ac:dyDescent="0.3">
      <c r="A108">
        <v>164</v>
      </c>
      <c r="B108" t="s">
        <v>44</v>
      </c>
      <c r="C108" t="s">
        <v>258</v>
      </c>
      <c r="D108" t="s">
        <v>1451</v>
      </c>
      <c r="E108" t="s">
        <v>1452</v>
      </c>
      <c r="F108" t="s">
        <v>1427</v>
      </c>
      <c r="G108">
        <v>2</v>
      </c>
      <c r="H108" t="s">
        <v>1473</v>
      </c>
      <c r="I108" t="s">
        <v>258</v>
      </c>
      <c r="J108" t="s">
        <v>1633</v>
      </c>
    </row>
    <row r="109" spans="1:10" x14ac:dyDescent="0.3">
      <c r="A109">
        <v>13</v>
      </c>
      <c r="B109" t="s">
        <v>44</v>
      </c>
      <c r="C109" t="s">
        <v>1634</v>
      </c>
      <c r="D109" t="s">
        <v>1571</v>
      </c>
      <c r="E109" t="s">
        <v>1572</v>
      </c>
      <c r="F109" t="s">
        <v>1427</v>
      </c>
      <c r="G109">
        <v>1</v>
      </c>
      <c r="H109" t="s">
        <v>300</v>
      </c>
      <c r="I109" t="s">
        <v>1439</v>
      </c>
      <c r="J109" t="s">
        <v>1635</v>
      </c>
    </row>
    <row r="110" spans="1:10" x14ac:dyDescent="0.3">
      <c r="A110">
        <v>121</v>
      </c>
      <c r="B110" t="s">
        <v>45</v>
      </c>
      <c r="C110" t="s">
        <v>258</v>
      </c>
      <c r="D110" t="s">
        <v>1425</v>
      </c>
      <c r="E110" t="s">
        <v>1426</v>
      </c>
      <c r="F110" t="s">
        <v>1427</v>
      </c>
      <c r="G110">
        <v>1</v>
      </c>
      <c r="H110" t="s">
        <v>300</v>
      </c>
      <c r="I110" t="s">
        <v>1428</v>
      </c>
      <c r="J110" t="s">
        <v>1636</v>
      </c>
    </row>
    <row r="111" spans="1:10" x14ac:dyDescent="0.3">
      <c r="A111">
        <v>29</v>
      </c>
      <c r="B111" t="s">
        <v>46</v>
      </c>
      <c r="C111" t="s">
        <v>1637</v>
      </c>
      <c r="D111" t="s">
        <v>1425</v>
      </c>
      <c r="E111" t="s">
        <v>1426</v>
      </c>
      <c r="F111" t="s">
        <v>1427</v>
      </c>
      <c r="G111">
        <v>1</v>
      </c>
      <c r="H111" t="s">
        <v>300</v>
      </c>
      <c r="I111" t="s">
        <v>1439</v>
      </c>
      <c r="J111" t="s">
        <v>1638</v>
      </c>
    </row>
    <row r="112" spans="1:10" x14ac:dyDescent="0.3">
      <c r="A112">
        <v>136</v>
      </c>
      <c r="B112" t="s">
        <v>47</v>
      </c>
      <c r="C112" t="s">
        <v>258</v>
      </c>
      <c r="D112" t="s">
        <v>1425</v>
      </c>
      <c r="E112" t="s">
        <v>1426</v>
      </c>
      <c r="F112" t="s">
        <v>1427</v>
      </c>
      <c r="G112">
        <v>1</v>
      </c>
      <c r="H112" t="s">
        <v>300</v>
      </c>
      <c r="I112" t="s">
        <v>1439</v>
      </c>
      <c r="J112" t="s">
        <v>1639</v>
      </c>
    </row>
    <row r="113" spans="1:10" x14ac:dyDescent="0.3">
      <c r="A113">
        <v>140</v>
      </c>
      <c r="B113" t="s">
        <v>1640</v>
      </c>
      <c r="C113" t="s">
        <v>258</v>
      </c>
      <c r="D113" t="s">
        <v>1451</v>
      </c>
      <c r="E113" t="s">
        <v>1452</v>
      </c>
      <c r="F113" t="s">
        <v>1427</v>
      </c>
      <c r="G113">
        <v>2</v>
      </c>
      <c r="H113" t="s">
        <v>1473</v>
      </c>
      <c r="I113" t="s">
        <v>258</v>
      </c>
      <c r="J113" t="s">
        <v>1641</v>
      </c>
    </row>
    <row r="114" spans="1:10" x14ac:dyDescent="0.3">
      <c r="A114">
        <v>153</v>
      </c>
      <c r="B114" t="s">
        <v>48</v>
      </c>
      <c r="C114" t="s">
        <v>258</v>
      </c>
      <c r="D114" t="s">
        <v>1434</v>
      </c>
      <c r="E114" t="s">
        <v>1435</v>
      </c>
      <c r="F114" t="s">
        <v>1427</v>
      </c>
      <c r="G114">
        <v>4</v>
      </c>
      <c r="H114" t="s">
        <v>1436</v>
      </c>
      <c r="I114" t="s">
        <v>258</v>
      </c>
      <c r="J114" t="s">
        <v>1642</v>
      </c>
    </row>
    <row r="115" spans="1:10" x14ac:dyDescent="0.3">
      <c r="A115">
        <v>33</v>
      </c>
      <c r="B115" t="s">
        <v>48</v>
      </c>
      <c r="C115" t="s">
        <v>1643</v>
      </c>
      <c r="D115" t="s">
        <v>1425</v>
      </c>
      <c r="E115" t="s">
        <v>1426</v>
      </c>
      <c r="F115" t="s">
        <v>1427</v>
      </c>
      <c r="G115">
        <v>1</v>
      </c>
      <c r="H115" t="s">
        <v>300</v>
      </c>
      <c r="I115" t="s">
        <v>1428</v>
      </c>
      <c r="J115" t="s">
        <v>1644</v>
      </c>
    </row>
    <row r="116" spans="1:10" x14ac:dyDescent="0.3">
      <c r="A116">
        <v>89</v>
      </c>
      <c r="B116" t="s">
        <v>1082</v>
      </c>
      <c r="C116" t="s">
        <v>258</v>
      </c>
      <c r="D116" t="s">
        <v>1425</v>
      </c>
      <c r="E116" t="s">
        <v>1426</v>
      </c>
      <c r="F116" t="s">
        <v>1427</v>
      </c>
      <c r="G116">
        <v>1</v>
      </c>
      <c r="H116" t="s">
        <v>300</v>
      </c>
      <c r="I116" t="s">
        <v>258</v>
      </c>
      <c r="J116" t="s">
        <v>1645</v>
      </c>
    </row>
    <row r="117" spans="1:10" x14ac:dyDescent="0.3">
      <c r="A117">
        <v>15</v>
      </c>
      <c r="B117" t="s">
        <v>49</v>
      </c>
      <c r="C117" t="s">
        <v>1646</v>
      </c>
      <c r="D117" t="s">
        <v>1425</v>
      </c>
      <c r="E117" t="s">
        <v>1426</v>
      </c>
      <c r="F117" t="s">
        <v>1427</v>
      </c>
      <c r="G117">
        <v>1</v>
      </c>
      <c r="H117" t="s">
        <v>300</v>
      </c>
      <c r="I117" t="s">
        <v>1428</v>
      </c>
      <c r="J117" t="s">
        <v>1647</v>
      </c>
    </row>
    <row r="118" spans="1:10" x14ac:dyDescent="0.3">
      <c r="A118">
        <v>59</v>
      </c>
      <c r="B118" t="s">
        <v>1648</v>
      </c>
      <c r="C118" t="s">
        <v>258</v>
      </c>
      <c r="D118" t="s">
        <v>1434</v>
      </c>
      <c r="E118" t="s">
        <v>1435</v>
      </c>
      <c r="F118" t="s">
        <v>1427</v>
      </c>
      <c r="G118">
        <v>4</v>
      </c>
      <c r="H118" t="s">
        <v>1436</v>
      </c>
      <c r="I118" t="s">
        <v>258</v>
      </c>
      <c r="J118" t="s">
        <v>1649</v>
      </c>
    </row>
    <row r="119" spans="1:10" x14ac:dyDescent="0.3">
      <c r="A119">
        <v>155</v>
      </c>
      <c r="B119" t="s">
        <v>50</v>
      </c>
      <c r="C119" t="s">
        <v>258</v>
      </c>
      <c r="D119" t="s">
        <v>1434</v>
      </c>
      <c r="E119" t="s">
        <v>1435</v>
      </c>
      <c r="F119" t="s">
        <v>1427</v>
      </c>
      <c r="G119">
        <v>4</v>
      </c>
      <c r="H119" t="s">
        <v>1436</v>
      </c>
      <c r="I119" t="s">
        <v>258</v>
      </c>
      <c r="J119" t="s">
        <v>1650</v>
      </c>
    </row>
    <row r="120" spans="1:10" x14ac:dyDescent="0.3">
      <c r="A120">
        <v>161</v>
      </c>
      <c r="B120" t="s">
        <v>50</v>
      </c>
      <c r="C120" t="s">
        <v>258</v>
      </c>
      <c r="D120" t="s">
        <v>1456</v>
      </c>
      <c r="E120" t="s">
        <v>1457</v>
      </c>
      <c r="F120" t="s">
        <v>1427</v>
      </c>
      <c r="G120">
        <v>4</v>
      </c>
      <c r="H120" t="s">
        <v>149</v>
      </c>
      <c r="I120" t="s">
        <v>258</v>
      </c>
      <c r="J120" t="s">
        <v>1651</v>
      </c>
    </row>
    <row r="121" spans="1:10" x14ac:dyDescent="0.3">
      <c r="A121">
        <v>162</v>
      </c>
      <c r="B121" t="s">
        <v>50</v>
      </c>
      <c r="C121" t="s">
        <v>258</v>
      </c>
      <c r="D121" t="s">
        <v>1451</v>
      </c>
      <c r="E121" t="s">
        <v>1452</v>
      </c>
      <c r="F121" t="s">
        <v>1427</v>
      </c>
      <c r="G121">
        <v>2</v>
      </c>
      <c r="H121" t="s">
        <v>1473</v>
      </c>
      <c r="I121" t="s">
        <v>258</v>
      </c>
      <c r="J121" t="s">
        <v>1652</v>
      </c>
    </row>
    <row r="122" spans="1:10" x14ac:dyDescent="0.3">
      <c r="A122">
        <v>16</v>
      </c>
      <c r="B122" t="s">
        <v>50</v>
      </c>
      <c r="C122" t="s">
        <v>1653</v>
      </c>
      <c r="D122" t="s">
        <v>1654</v>
      </c>
      <c r="E122" t="s">
        <v>1655</v>
      </c>
      <c r="F122" t="s">
        <v>1427</v>
      </c>
      <c r="G122">
        <v>1</v>
      </c>
      <c r="H122" t="s">
        <v>300</v>
      </c>
      <c r="I122" t="s">
        <v>1439</v>
      </c>
      <c r="J122" t="s">
        <v>1656</v>
      </c>
    </row>
    <row r="123" spans="1:10" x14ac:dyDescent="0.3">
      <c r="A123">
        <v>17</v>
      </c>
      <c r="B123" t="s">
        <v>51</v>
      </c>
      <c r="C123" t="s">
        <v>258</v>
      </c>
      <c r="D123" t="s">
        <v>1425</v>
      </c>
      <c r="E123" t="s">
        <v>1426</v>
      </c>
      <c r="F123" t="s">
        <v>1427</v>
      </c>
      <c r="G123">
        <v>1</v>
      </c>
      <c r="H123" t="s">
        <v>300</v>
      </c>
      <c r="I123" t="s">
        <v>1439</v>
      </c>
      <c r="J123" t="s">
        <v>1657</v>
      </c>
    </row>
    <row r="124" spans="1:10" x14ac:dyDescent="0.3">
      <c r="A124">
        <v>19</v>
      </c>
      <c r="B124" t="s">
        <v>854</v>
      </c>
      <c r="C124" t="s">
        <v>258</v>
      </c>
      <c r="D124" t="s">
        <v>1425</v>
      </c>
      <c r="E124" t="s">
        <v>1426</v>
      </c>
      <c r="F124" t="s">
        <v>1427</v>
      </c>
      <c r="G124">
        <v>1</v>
      </c>
      <c r="H124" t="s">
        <v>300</v>
      </c>
      <c r="I124" t="s">
        <v>1439</v>
      </c>
      <c r="J124" t="s">
        <v>1658</v>
      </c>
    </row>
    <row r="125" spans="1:10" x14ac:dyDescent="0.3">
      <c r="A125">
        <v>156</v>
      </c>
      <c r="B125" t="s">
        <v>52</v>
      </c>
      <c r="C125" t="s">
        <v>258</v>
      </c>
      <c r="D125" t="s">
        <v>1434</v>
      </c>
      <c r="E125" t="s">
        <v>1435</v>
      </c>
      <c r="F125" t="s">
        <v>1427</v>
      </c>
      <c r="G125">
        <v>4</v>
      </c>
      <c r="H125" t="s">
        <v>1436</v>
      </c>
      <c r="I125" t="s">
        <v>258</v>
      </c>
      <c r="J125" t="s">
        <v>1659</v>
      </c>
    </row>
    <row r="126" spans="1:10" x14ac:dyDescent="0.3">
      <c r="A126">
        <v>158</v>
      </c>
      <c r="B126" t="s">
        <v>52</v>
      </c>
      <c r="C126" t="s">
        <v>258</v>
      </c>
      <c r="D126" t="s">
        <v>1451</v>
      </c>
      <c r="E126" t="s">
        <v>1452</v>
      </c>
      <c r="F126" t="s">
        <v>1427</v>
      </c>
      <c r="G126">
        <v>2</v>
      </c>
      <c r="H126" t="s">
        <v>1473</v>
      </c>
      <c r="I126" t="s">
        <v>258</v>
      </c>
      <c r="J126" t="s">
        <v>1660</v>
      </c>
    </row>
    <row r="127" spans="1:10" x14ac:dyDescent="0.3">
      <c r="A127">
        <v>159</v>
      </c>
      <c r="B127" t="s">
        <v>52</v>
      </c>
      <c r="C127" t="s">
        <v>258</v>
      </c>
      <c r="D127" t="s">
        <v>1456</v>
      </c>
      <c r="E127" t="s">
        <v>1457</v>
      </c>
      <c r="F127" t="s">
        <v>1427</v>
      </c>
      <c r="G127">
        <v>4</v>
      </c>
      <c r="H127" t="s">
        <v>149</v>
      </c>
      <c r="I127" t="s">
        <v>258</v>
      </c>
      <c r="J127" t="s">
        <v>1661</v>
      </c>
    </row>
    <row r="128" spans="1:10" x14ac:dyDescent="0.3">
      <c r="A128">
        <v>39</v>
      </c>
      <c r="B128" t="s">
        <v>52</v>
      </c>
      <c r="C128" t="s">
        <v>1662</v>
      </c>
      <c r="D128" t="s">
        <v>1539</v>
      </c>
      <c r="E128" t="s">
        <v>1540</v>
      </c>
      <c r="F128" t="s">
        <v>1427</v>
      </c>
      <c r="G128">
        <v>1</v>
      </c>
      <c r="H128" t="s">
        <v>300</v>
      </c>
      <c r="I128" t="s">
        <v>1428</v>
      </c>
      <c r="J128" t="s">
        <v>1663</v>
      </c>
    </row>
    <row r="129" spans="1:10" x14ac:dyDescent="0.3">
      <c r="A129">
        <v>18</v>
      </c>
      <c r="B129" t="s">
        <v>53</v>
      </c>
      <c r="C129" t="s">
        <v>1664</v>
      </c>
      <c r="D129" t="s">
        <v>1430</v>
      </c>
      <c r="E129" t="s">
        <v>1431</v>
      </c>
      <c r="F129" t="s">
        <v>1427</v>
      </c>
      <c r="G129">
        <v>1</v>
      </c>
      <c r="H129" t="s">
        <v>300</v>
      </c>
      <c r="I129" t="s">
        <v>1428</v>
      </c>
      <c r="J129" t="s">
        <v>1665</v>
      </c>
    </row>
    <row r="130" spans="1:10" x14ac:dyDescent="0.3">
      <c r="A130">
        <v>122</v>
      </c>
      <c r="B130" t="s">
        <v>54</v>
      </c>
      <c r="C130" t="s">
        <v>258</v>
      </c>
      <c r="D130" t="s">
        <v>1425</v>
      </c>
      <c r="E130" t="s">
        <v>1426</v>
      </c>
      <c r="F130" t="s">
        <v>1427</v>
      </c>
      <c r="G130">
        <v>1</v>
      </c>
      <c r="H130" t="s">
        <v>300</v>
      </c>
      <c r="I130" t="s">
        <v>1428</v>
      </c>
      <c r="J130" t="s">
        <v>1666</v>
      </c>
    </row>
    <row r="131" spans="1:10" x14ac:dyDescent="0.3">
      <c r="A131">
        <v>26</v>
      </c>
      <c r="B131" t="s">
        <v>1210</v>
      </c>
      <c r="C131" t="s">
        <v>258</v>
      </c>
      <c r="D131" t="s">
        <v>1425</v>
      </c>
      <c r="E131" t="s">
        <v>1426</v>
      </c>
      <c r="F131" t="s">
        <v>1427</v>
      </c>
      <c r="G131">
        <v>1</v>
      </c>
      <c r="H131" t="s">
        <v>300</v>
      </c>
      <c r="I131" t="s">
        <v>1439</v>
      </c>
      <c r="J131" t="s">
        <v>1667</v>
      </c>
    </row>
    <row r="132" spans="1:10" x14ac:dyDescent="0.3">
      <c r="A132">
        <v>172</v>
      </c>
      <c r="B132" t="s">
        <v>1668</v>
      </c>
      <c r="C132" t="s">
        <v>258</v>
      </c>
      <c r="D132" t="s">
        <v>1539</v>
      </c>
      <c r="E132" t="s">
        <v>1540</v>
      </c>
      <c r="F132" t="s">
        <v>1427</v>
      </c>
      <c r="G132">
        <v>1</v>
      </c>
      <c r="H132" t="s">
        <v>300</v>
      </c>
      <c r="I132" t="s">
        <v>1428</v>
      </c>
      <c r="J132" t="s">
        <v>1669</v>
      </c>
    </row>
    <row r="133" spans="1:10" x14ac:dyDescent="0.3">
      <c r="A133">
        <v>138</v>
      </c>
      <c r="B133" t="s">
        <v>1670</v>
      </c>
      <c r="C133" t="s">
        <v>258</v>
      </c>
      <c r="D133" t="s">
        <v>1451</v>
      </c>
      <c r="E133" t="s">
        <v>1452</v>
      </c>
      <c r="F133" t="s">
        <v>1427</v>
      </c>
      <c r="G133">
        <v>2</v>
      </c>
      <c r="H133" t="s">
        <v>1473</v>
      </c>
      <c r="I133" t="s">
        <v>258</v>
      </c>
      <c r="J133" t="s">
        <v>1671</v>
      </c>
    </row>
    <row r="134" spans="1:10" x14ac:dyDescent="0.3">
      <c r="A134">
        <v>171</v>
      </c>
      <c r="B134" t="s">
        <v>129</v>
      </c>
      <c r="C134" t="s">
        <v>258</v>
      </c>
      <c r="D134" t="s">
        <v>1539</v>
      </c>
      <c r="E134" t="s">
        <v>1540</v>
      </c>
      <c r="F134" t="s">
        <v>1427</v>
      </c>
      <c r="G134">
        <v>1</v>
      </c>
      <c r="H134" t="s">
        <v>300</v>
      </c>
      <c r="I134" t="s">
        <v>1439</v>
      </c>
      <c r="J134" t="s">
        <v>1672</v>
      </c>
    </row>
    <row r="135" spans="1:10" x14ac:dyDescent="0.3">
      <c r="A135">
        <v>20</v>
      </c>
      <c r="B135" t="s">
        <v>433</v>
      </c>
      <c r="C135" t="s">
        <v>258</v>
      </c>
      <c r="D135" t="s">
        <v>1451</v>
      </c>
      <c r="E135" t="s">
        <v>1452</v>
      </c>
      <c r="F135" t="s">
        <v>1427</v>
      </c>
      <c r="G135">
        <v>1</v>
      </c>
      <c r="H135" t="s">
        <v>300</v>
      </c>
      <c r="I135" t="s">
        <v>1439</v>
      </c>
      <c r="J135" t="s">
        <v>1673</v>
      </c>
    </row>
    <row r="136" spans="1:10" x14ac:dyDescent="0.3">
      <c r="A136">
        <v>77</v>
      </c>
      <c r="B136" t="s">
        <v>1267</v>
      </c>
      <c r="C136" t="s">
        <v>258</v>
      </c>
      <c r="D136" t="s">
        <v>1425</v>
      </c>
      <c r="E136" t="s">
        <v>1426</v>
      </c>
      <c r="F136" t="s">
        <v>1427</v>
      </c>
      <c r="G136">
        <v>1</v>
      </c>
      <c r="H136" t="s">
        <v>300</v>
      </c>
      <c r="I136" t="s">
        <v>1439</v>
      </c>
      <c r="J136" t="s">
        <v>1674</v>
      </c>
    </row>
    <row r="137" spans="1:10" x14ac:dyDescent="0.3">
      <c r="A137">
        <v>128</v>
      </c>
      <c r="B137" t="s">
        <v>1675</v>
      </c>
      <c r="C137" t="s">
        <v>258</v>
      </c>
      <c r="D137" t="s">
        <v>1442</v>
      </c>
      <c r="E137" t="s">
        <v>1443</v>
      </c>
      <c r="F137" t="s">
        <v>1427</v>
      </c>
      <c r="G137">
        <v>3</v>
      </c>
      <c r="H137" t="s">
        <v>1436</v>
      </c>
      <c r="I137" t="s">
        <v>258</v>
      </c>
      <c r="J137" t="s">
        <v>1676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74351-DB45-4931-A36B-8E84048BC082}">
  <dimension ref="A1:D327"/>
  <sheetViews>
    <sheetView workbookViewId="0">
      <selection activeCell="B3" sqref="B3"/>
    </sheetView>
  </sheetViews>
  <sheetFormatPr defaultRowHeight="14.4" x14ac:dyDescent="0.3"/>
  <cols>
    <col min="1" max="4" width="8.88671875" bestFit="1" customWidth="1"/>
    <col min="5" max="5" width="4.5546875" bestFit="1" customWidth="1"/>
    <col min="6" max="6" width="42.44140625" bestFit="1" customWidth="1"/>
    <col min="7" max="7" width="64.5546875" bestFit="1" customWidth="1"/>
    <col min="8" max="8" width="21.44140625" bestFit="1" customWidth="1"/>
  </cols>
  <sheetData>
    <row r="1" spans="1:4" x14ac:dyDescent="0.3">
      <c r="A1" t="s">
        <v>1677</v>
      </c>
      <c r="B1" t="s">
        <v>1678</v>
      </c>
      <c r="C1" t="s">
        <v>1679</v>
      </c>
      <c r="D1" t="s">
        <v>1680</v>
      </c>
    </row>
    <row r="2" spans="1:4" x14ac:dyDescent="0.3">
      <c r="A2" t="s">
        <v>1681</v>
      </c>
      <c r="B2" t="s">
        <v>1681</v>
      </c>
      <c r="C2" t="s">
        <v>1682</v>
      </c>
    </row>
    <row r="3" spans="1:4" x14ac:dyDescent="0.3">
      <c r="A3" t="s">
        <v>1683</v>
      </c>
      <c r="B3" t="s">
        <v>1684</v>
      </c>
      <c r="C3" t="s">
        <v>1685</v>
      </c>
    </row>
    <row r="4" spans="1:4" x14ac:dyDescent="0.3">
      <c r="A4" t="s">
        <v>1683</v>
      </c>
      <c r="B4" t="s">
        <v>1686</v>
      </c>
      <c r="C4" t="s">
        <v>1687</v>
      </c>
    </row>
    <row r="5" spans="1:4" x14ac:dyDescent="0.3">
      <c r="A5" t="s">
        <v>1683</v>
      </c>
      <c r="B5" t="s">
        <v>1688</v>
      </c>
      <c r="C5" t="s">
        <v>1689</v>
      </c>
    </row>
    <row r="6" spans="1:4" x14ac:dyDescent="0.3">
      <c r="A6" t="s">
        <v>1683</v>
      </c>
      <c r="B6" t="s">
        <v>1690</v>
      </c>
      <c r="C6" t="s">
        <v>1691</v>
      </c>
      <c r="D6" t="s">
        <v>1692</v>
      </c>
    </row>
    <row r="7" spans="1:4" x14ac:dyDescent="0.3">
      <c r="A7" t="s">
        <v>1683</v>
      </c>
      <c r="B7" t="s">
        <v>1693</v>
      </c>
      <c r="C7" t="s">
        <v>1694</v>
      </c>
      <c r="D7" t="s">
        <v>1692</v>
      </c>
    </row>
    <row r="8" spans="1:4" x14ac:dyDescent="0.3">
      <c r="A8" t="s">
        <v>1683</v>
      </c>
      <c r="B8" t="s">
        <v>1695</v>
      </c>
      <c r="C8" t="s">
        <v>1696</v>
      </c>
      <c r="D8" t="s">
        <v>1692</v>
      </c>
    </row>
    <row r="9" spans="1:4" x14ac:dyDescent="0.3">
      <c r="A9" t="s">
        <v>1683</v>
      </c>
      <c r="B9" t="s">
        <v>1697</v>
      </c>
      <c r="C9" t="s">
        <v>1698</v>
      </c>
      <c r="D9" t="s">
        <v>1692</v>
      </c>
    </row>
    <row r="10" spans="1:4" x14ac:dyDescent="0.3">
      <c r="A10" t="s">
        <v>1699</v>
      </c>
      <c r="B10" t="s">
        <v>1700</v>
      </c>
      <c r="C10" t="s">
        <v>1701</v>
      </c>
    </row>
    <row r="11" spans="1:4" x14ac:dyDescent="0.3">
      <c r="A11" t="s">
        <v>1683</v>
      </c>
      <c r="B11" t="s">
        <v>1702</v>
      </c>
      <c r="C11" t="s">
        <v>1703</v>
      </c>
      <c r="D11" t="s">
        <v>1692</v>
      </c>
    </row>
    <row r="12" spans="1:4" x14ac:dyDescent="0.3">
      <c r="A12" t="s">
        <v>1699</v>
      </c>
      <c r="B12" t="s">
        <v>1704</v>
      </c>
      <c r="C12" t="s">
        <v>1705</v>
      </c>
    </row>
    <row r="13" spans="1:4" x14ac:dyDescent="0.3">
      <c r="A13" t="s">
        <v>1699</v>
      </c>
      <c r="B13" t="s">
        <v>1706</v>
      </c>
      <c r="C13" t="s">
        <v>1707</v>
      </c>
    </row>
    <row r="14" spans="1:4" x14ac:dyDescent="0.3">
      <c r="A14" t="s">
        <v>1699</v>
      </c>
      <c r="B14" t="s">
        <v>64</v>
      </c>
      <c r="C14" t="s">
        <v>1708</v>
      </c>
    </row>
    <row r="15" spans="1:4" x14ac:dyDescent="0.3">
      <c r="A15" t="s">
        <v>1699</v>
      </c>
      <c r="B15" t="s">
        <v>1709</v>
      </c>
      <c r="C15" t="s">
        <v>1710</v>
      </c>
    </row>
    <row r="16" spans="1:4" x14ac:dyDescent="0.3">
      <c r="A16" t="s">
        <v>1699</v>
      </c>
      <c r="B16" t="s">
        <v>1711</v>
      </c>
      <c r="C16" t="s">
        <v>1712</v>
      </c>
    </row>
    <row r="17" spans="1:4" x14ac:dyDescent="0.3">
      <c r="A17" t="s">
        <v>1699</v>
      </c>
      <c r="B17" t="s">
        <v>1713</v>
      </c>
      <c r="C17" t="s">
        <v>1714</v>
      </c>
    </row>
    <row r="18" spans="1:4" x14ac:dyDescent="0.3">
      <c r="A18" t="s">
        <v>1699</v>
      </c>
      <c r="B18" t="s">
        <v>1715</v>
      </c>
      <c r="C18" t="s">
        <v>1716</v>
      </c>
    </row>
    <row r="19" spans="1:4" x14ac:dyDescent="0.3">
      <c r="A19" t="s">
        <v>1717</v>
      </c>
      <c r="B19" t="s">
        <v>1718</v>
      </c>
      <c r="C19" t="s">
        <v>1719</v>
      </c>
    </row>
    <row r="20" spans="1:4" x14ac:dyDescent="0.3">
      <c r="A20" t="s">
        <v>1717</v>
      </c>
      <c r="B20" t="s">
        <v>1720</v>
      </c>
      <c r="C20" t="s">
        <v>1721</v>
      </c>
    </row>
    <row r="21" spans="1:4" x14ac:dyDescent="0.3">
      <c r="A21" t="s">
        <v>1717</v>
      </c>
      <c r="B21" t="s">
        <v>1693</v>
      </c>
      <c r="C21" t="s">
        <v>1722</v>
      </c>
      <c r="D21" t="s">
        <v>1692</v>
      </c>
    </row>
    <row r="22" spans="1:4" x14ac:dyDescent="0.3">
      <c r="A22" t="s">
        <v>1717</v>
      </c>
      <c r="B22" t="s">
        <v>1690</v>
      </c>
      <c r="C22" t="s">
        <v>1723</v>
      </c>
      <c r="D22" t="s">
        <v>1692</v>
      </c>
    </row>
    <row r="23" spans="1:4" x14ac:dyDescent="0.3">
      <c r="A23" t="s">
        <v>1717</v>
      </c>
      <c r="B23" t="s">
        <v>1702</v>
      </c>
      <c r="C23" t="s">
        <v>1724</v>
      </c>
      <c r="D23" t="s">
        <v>1692</v>
      </c>
    </row>
    <row r="24" spans="1:4" x14ac:dyDescent="0.3">
      <c r="A24" t="s">
        <v>1717</v>
      </c>
      <c r="B24" t="s">
        <v>1697</v>
      </c>
      <c r="C24" t="s">
        <v>1725</v>
      </c>
      <c r="D24" t="s">
        <v>1692</v>
      </c>
    </row>
    <row r="25" spans="1:4" x14ac:dyDescent="0.3">
      <c r="A25" t="s">
        <v>1717</v>
      </c>
      <c r="B25" t="s">
        <v>1726</v>
      </c>
      <c r="C25" t="s">
        <v>1727</v>
      </c>
    </row>
    <row r="26" spans="1:4" x14ac:dyDescent="0.3">
      <c r="A26" t="s">
        <v>1717</v>
      </c>
      <c r="B26" t="s">
        <v>1695</v>
      </c>
      <c r="C26" t="s">
        <v>1728</v>
      </c>
      <c r="D26" t="s">
        <v>1692</v>
      </c>
    </row>
    <row r="27" spans="1:4" x14ac:dyDescent="0.3">
      <c r="A27" t="s">
        <v>1729</v>
      </c>
      <c r="B27" t="s">
        <v>1730</v>
      </c>
      <c r="C27" t="s">
        <v>1731</v>
      </c>
    </row>
    <row r="28" spans="1:4" x14ac:dyDescent="0.3">
      <c r="A28" t="s">
        <v>1732</v>
      </c>
      <c r="B28" t="s">
        <v>1702</v>
      </c>
      <c r="C28" t="s">
        <v>1733</v>
      </c>
      <c r="D28" t="s">
        <v>1692</v>
      </c>
    </row>
    <row r="29" spans="1:4" x14ac:dyDescent="0.3">
      <c r="A29" t="s">
        <v>1734</v>
      </c>
      <c r="B29" t="s">
        <v>1735</v>
      </c>
      <c r="C29" t="s">
        <v>1736</v>
      </c>
    </row>
    <row r="30" spans="1:4" x14ac:dyDescent="0.3">
      <c r="A30" t="s">
        <v>1734</v>
      </c>
      <c r="B30" t="s">
        <v>1737</v>
      </c>
      <c r="C30" t="s">
        <v>1738</v>
      </c>
    </row>
    <row r="31" spans="1:4" x14ac:dyDescent="0.3">
      <c r="A31" t="s">
        <v>1734</v>
      </c>
      <c r="B31" t="s">
        <v>1739</v>
      </c>
      <c r="C31" t="s">
        <v>1740</v>
      </c>
    </row>
    <row r="32" spans="1:4" x14ac:dyDescent="0.3">
      <c r="A32" t="s">
        <v>1734</v>
      </c>
      <c r="B32" t="s">
        <v>1741</v>
      </c>
      <c r="C32" t="s">
        <v>1742</v>
      </c>
    </row>
    <row r="33" spans="1:4" x14ac:dyDescent="0.3">
      <c r="A33" t="s">
        <v>1734</v>
      </c>
      <c r="B33" t="s">
        <v>1693</v>
      </c>
      <c r="C33" t="s">
        <v>1743</v>
      </c>
      <c r="D33" t="s">
        <v>1692</v>
      </c>
    </row>
    <row r="34" spans="1:4" x14ac:dyDescent="0.3">
      <c r="A34" t="s">
        <v>1734</v>
      </c>
      <c r="B34" t="s">
        <v>1690</v>
      </c>
      <c r="C34" t="s">
        <v>1744</v>
      </c>
      <c r="D34" t="s">
        <v>1692</v>
      </c>
    </row>
    <row r="35" spans="1:4" x14ac:dyDescent="0.3">
      <c r="A35" t="s">
        <v>1734</v>
      </c>
      <c r="B35" t="s">
        <v>1695</v>
      </c>
      <c r="C35" t="s">
        <v>1745</v>
      </c>
      <c r="D35" t="s">
        <v>1692</v>
      </c>
    </row>
    <row r="36" spans="1:4" x14ac:dyDescent="0.3">
      <c r="A36" t="s">
        <v>1734</v>
      </c>
      <c r="B36" t="s">
        <v>1697</v>
      </c>
      <c r="C36" t="s">
        <v>1746</v>
      </c>
      <c r="D36" t="s">
        <v>1692</v>
      </c>
    </row>
    <row r="37" spans="1:4" x14ac:dyDescent="0.3">
      <c r="A37" t="s">
        <v>1734</v>
      </c>
      <c r="B37" t="s">
        <v>1702</v>
      </c>
      <c r="C37" t="s">
        <v>1747</v>
      </c>
      <c r="D37" t="s">
        <v>1692</v>
      </c>
    </row>
    <row r="38" spans="1:4" x14ac:dyDescent="0.3">
      <c r="A38" t="s">
        <v>1748</v>
      </c>
      <c r="B38" t="s">
        <v>1749</v>
      </c>
      <c r="C38" t="s">
        <v>1750</v>
      </c>
    </row>
    <row r="39" spans="1:4" x14ac:dyDescent="0.3">
      <c r="A39" t="s">
        <v>1748</v>
      </c>
      <c r="B39" t="s">
        <v>1751</v>
      </c>
      <c r="C39" t="s">
        <v>1752</v>
      </c>
    </row>
    <row r="40" spans="1:4" x14ac:dyDescent="0.3">
      <c r="A40" t="s">
        <v>1748</v>
      </c>
      <c r="B40" t="s">
        <v>1753</v>
      </c>
      <c r="C40" t="s">
        <v>1754</v>
      </c>
    </row>
    <row r="41" spans="1:4" x14ac:dyDescent="0.3">
      <c r="A41" t="s">
        <v>1748</v>
      </c>
      <c r="B41" t="s">
        <v>1748</v>
      </c>
      <c r="C41" t="s">
        <v>1755</v>
      </c>
    </row>
    <row r="42" spans="1:4" x14ac:dyDescent="0.3">
      <c r="A42" t="s">
        <v>1748</v>
      </c>
      <c r="B42" t="s">
        <v>1756</v>
      </c>
      <c r="C42" t="s">
        <v>1757</v>
      </c>
    </row>
    <row r="43" spans="1:4" x14ac:dyDescent="0.3">
      <c r="A43" t="s">
        <v>1748</v>
      </c>
      <c r="B43" t="s">
        <v>1758</v>
      </c>
      <c r="C43" t="s">
        <v>1759</v>
      </c>
    </row>
    <row r="44" spans="1:4" x14ac:dyDescent="0.3">
      <c r="A44" t="s">
        <v>1748</v>
      </c>
      <c r="B44" t="s">
        <v>1693</v>
      </c>
      <c r="C44" t="s">
        <v>1760</v>
      </c>
      <c r="D44" t="s">
        <v>1692</v>
      </c>
    </row>
    <row r="45" spans="1:4" x14ac:dyDescent="0.3">
      <c r="A45" t="s">
        <v>1748</v>
      </c>
      <c r="B45" t="s">
        <v>1695</v>
      </c>
      <c r="C45" t="s">
        <v>1761</v>
      </c>
      <c r="D45" t="s">
        <v>1692</v>
      </c>
    </row>
    <row r="46" spans="1:4" x14ac:dyDescent="0.3">
      <c r="A46" t="s">
        <v>1748</v>
      </c>
      <c r="B46" t="s">
        <v>1690</v>
      </c>
      <c r="C46" t="s">
        <v>1762</v>
      </c>
      <c r="D46" t="s">
        <v>1692</v>
      </c>
    </row>
    <row r="47" spans="1:4" x14ac:dyDescent="0.3">
      <c r="A47" t="s">
        <v>1748</v>
      </c>
      <c r="B47" t="s">
        <v>1702</v>
      </c>
      <c r="C47" t="s">
        <v>1763</v>
      </c>
      <c r="D47" t="s">
        <v>1692</v>
      </c>
    </row>
    <row r="48" spans="1:4" x14ac:dyDescent="0.3">
      <c r="A48" t="s">
        <v>1748</v>
      </c>
      <c r="B48" t="s">
        <v>1764</v>
      </c>
      <c r="C48" t="s">
        <v>1765</v>
      </c>
    </row>
    <row r="49" spans="1:4" x14ac:dyDescent="0.3">
      <c r="A49" t="s">
        <v>1748</v>
      </c>
      <c r="B49" t="s">
        <v>1766</v>
      </c>
      <c r="C49" t="s">
        <v>1767</v>
      </c>
    </row>
    <row r="50" spans="1:4" x14ac:dyDescent="0.3">
      <c r="A50" t="s">
        <v>1748</v>
      </c>
      <c r="B50" t="s">
        <v>1768</v>
      </c>
      <c r="C50" t="s">
        <v>1769</v>
      </c>
    </row>
    <row r="51" spans="1:4" x14ac:dyDescent="0.3">
      <c r="A51" t="s">
        <v>1748</v>
      </c>
      <c r="B51" t="s">
        <v>1697</v>
      </c>
      <c r="C51" t="s">
        <v>1770</v>
      </c>
      <c r="D51" t="s">
        <v>1692</v>
      </c>
    </row>
    <row r="52" spans="1:4" x14ac:dyDescent="0.3">
      <c r="A52" t="s">
        <v>1748</v>
      </c>
      <c r="B52" t="s">
        <v>1771</v>
      </c>
      <c r="C52" t="s">
        <v>1772</v>
      </c>
    </row>
    <row r="53" spans="1:4" x14ac:dyDescent="0.3">
      <c r="A53" t="s">
        <v>1773</v>
      </c>
      <c r="B53" t="s">
        <v>1774</v>
      </c>
      <c r="C53" t="s">
        <v>1775</v>
      </c>
    </row>
    <row r="54" spans="1:4" x14ac:dyDescent="0.3">
      <c r="A54" t="s">
        <v>1773</v>
      </c>
      <c r="B54" t="s">
        <v>1776</v>
      </c>
      <c r="C54" t="s">
        <v>1777</v>
      </c>
    </row>
    <row r="55" spans="1:4" x14ac:dyDescent="0.3">
      <c r="A55" t="s">
        <v>1773</v>
      </c>
      <c r="B55" t="s">
        <v>1778</v>
      </c>
      <c r="C55" t="s">
        <v>1779</v>
      </c>
    </row>
    <row r="56" spans="1:4" x14ac:dyDescent="0.3">
      <c r="A56" t="s">
        <v>1773</v>
      </c>
      <c r="B56" t="s">
        <v>1780</v>
      </c>
      <c r="C56" t="s">
        <v>1781</v>
      </c>
    </row>
    <row r="57" spans="1:4" x14ac:dyDescent="0.3">
      <c r="A57" t="s">
        <v>1773</v>
      </c>
      <c r="B57" t="s">
        <v>1782</v>
      </c>
      <c r="C57" t="s">
        <v>1783</v>
      </c>
    </row>
    <row r="58" spans="1:4" x14ac:dyDescent="0.3">
      <c r="A58" t="s">
        <v>1773</v>
      </c>
      <c r="B58" t="s">
        <v>1784</v>
      </c>
      <c r="C58" t="s">
        <v>1785</v>
      </c>
    </row>
    <row r="59" spans="1:4" x14ac:dyDescent="0.3">
      <c r="A59" t="s">
        <v>1773</v>
      </c>
      <c r="B59" t="s">
        <v>1786</v>
      </c>
      <c r="C59" t="s">
        <v>1787</v>
      </c>
    </row>
    <row r="60" spans="1:4" x14ac:dyDescent="0.3">
      <c r="A60" t="s">
        <v>1773</v>
      </c>
      <c r="B60" t="s">
        <v>1788</v>
      </c>
      <c r="C60" t="s">
        <v>1789</v>
      </c>
    </row>
    <row r="61" spans="1:4" x14ac:dyDescent="0.3">
      <c r="A61" t="s">
        <v>1773</v>
      </c>
      <c r="B61" t="s">
        <v>1790</v>
      </c>
      <c r="C61" t="s">
        <v>1791</v>
      </c>
    </row>
    <row r="62" spans="1:4" x14ac:dyDescent="0.3">
      <c r="A62" t="s">
        <v>1773</v>
      </c>
      <c r="B62" t="s">
        <v>1773</v>
      </c>
      <c r="C62" t="s">
        <v>1792</v>
      </c>
    </row>
    <row r="63" spans="1:4" x14ac:dyDescent="0.3">
      <c r="A63" t="s">
        <v>1773</v>
      </c>
      <c r="B63" t="s">
        <v>1793</v>
      </c>
      <c r="C63" t="s">
        <v>1794</v>
      </c>
    </row>
    <row r="64" spans="1:4" x14ac:dyDescent="0.3">
      <c r="A64" t="s">
        <v>1773</v>
      </c>
      <c r="B64" t="s">
        <v>1795</v>
      </c>
      <c r="C64" t="s">
        <v>1796</v>
      </c>
    </row>
    <row r="65" spans="1:4" x14ac:dyDescent="0.3">
      <c r="A65" t="s">
        <v>1773</v>
      </c>
      <c r="B65" t="s">
        <v>1797</v>
      </c>
      <c r="C65" t="s">
        <v>1798</v>
      </c>
    </row>
    <row r="66" spans="1:4" x14ac:dyDescent="0.3">
      <c r="A66" t="s">
        <v>1773</v>
      </c>
      <c r="B66" t="s">
        <v>1799</v>
      </c>
      <c r="C66" t="s">
        <v>1800</v>
      </c>
    </row>
    <row r="67" spans="1:4" x14ac:dyDescent="0.3">
      <c r="A67" t="s">
        <v>1773</v>
      </c>
      <c r="B67" t="s">
        <v>1801</v>
      </c>
      <c r="C67" t="s">
        <v>1802</v>
      </c>
    </row>
    <row r="68" spans="1:4" x14ac:dyDescent="0.3">
      <c r="A68" t="s">
        <v>1773</v>
      </c>
      <c r="B68" t="s">
        <v>1690</v>
      </c>
      <c r="C68" t="s">
        <v>1803</v>
      </c>
      <c r="D68" t="s">
        <v>1692</v>
      </c>
    </row>
    <row r="69" spans="1:4" x14ac:dyDescent="0.3">
      <c r="A69" t="s">
        <v>1773</v>
      </c>
      <c r="B69" t="s">
        <v>1693</v>
      </c>
      <c r="C69" t="s">
        <v>1804</v>
      </c>
      <c r="D69" t="s">
        <v>1692</v>
      </c>
    </row>
    <row r="70" spans="1:4" x14ac:dyDescent="0.3">
      <c r="A70" t="s">
        <v>1773</v>
      </c>
      <c r="B70" t="s">
        <v>1697</v>
      </c>
      <c r="C70" t="s">
        <v>1805</v>
      </c>
      <c r="D70" t="s">
        <v>1692</v>
      </c>
    </row>
    <row r="71" spans="1:4" x14ac:dyDescent="0.3">
      <c r="A71" t="s">
        <v>1773</v>
      </c>
      <c r="B71" t="s">
        <v>1702</v>
      </c>
      <c r="C71" t="s">
        <v>1806</v>
      </c>
      <c r="D71" t="s">
        <v>1692</v>
      </c>
    </row>
    <row r="72" spans="1:4" x14ac:dyDescent="0.3">
      <c r="A72" t="s">
        <v>1773</v>
      </c>
      <c r="B72" t="s">
        <v>1807</v>
      </c>
      <c r="C72" t="s">
        <v>1808</v>
      </c>
    </row>
    <row r="73" spans="1:4" x14ac:dyDescent="0.3">
      <c r="A73" t="s">
        <v>1773</v>
      </c>
      <c r="B73" t="s">
        <v>1809</v>
      </c>
      <c r="C73" t="s">
        <v>1810</v>
      </c>
    </row>
    <row r="74" spans="1:4" x14ac:dyDescent="0.3">
      <c r="A74" t="s">
        <v>1773</v>
      </c>
      <c r="B74" t="s">
        <v>1811</v>
      </c>
      <c r="C74" t="s">
        <v>1812</v>
      </c>
    </row>
    <row r="75" spans="1:4" x14ac:dyDescent="0.3">
      <c r="A75" t="s">
        <v>1813</v>
      </c>
      <c r="B75" t="s">
        <v>1814</v>
      </c>
      <c r="C75" t="s">
        <v>1815</v>
      </c>
    </row>
    <row r="76" spans="1:4" x14ac:dyDescent="0.3">
      <c r="A76" t="s">
        <v>1813</v>
      </c>
      <c r="B76" t="s">
        <v>1816</v>
      </c>
      <c r="C76" t="s">
        <v>1817</v>
      </c>
    </row>
    <row r="77" spans="1:4" x14ac:dyDescent="0.3">
      <c r="A77" t="s">
        <v>1813</v>
      </c>
      <c r="B77" t="s">
        <v>1818</v>
      </c>
      <c r="C77" t="s">
        <v>1819</v>
      </c>
    </row>
    <row r="78" spans="1:4" x14ac:dyDescent="0.3">
      <c r="A78" t="s">
        <v>1773</v>
      </c>
      <c r="B78" t="s">
        <v>1695</v>
      </c>
      <c r="C78" t="s">
        <v>1820</v>
      </c>
      <c r="D78" t="s">
        <v>1692</v>
      </c>
    </row>
    <row r="79" spans="1:4" x14ac:dyDescent="0.3">
      <c r="A79" t="s">
        <v>1813</v>
      </c>
      <c r="B79" t="s">
        <v>1821</v>
      </c>
      <c r="C79" t="s">
        <v>1822</v>
      </c>
    </row>
    <row r="80" spans="1:4" x14ac:dyDescent="0.3">
      <c r="A80" t="s">
        <v>1813</v>
      </c>
      <c r="B80" t="s">
        <v>1693</v>
      </c>
      <c r="C80" t="s">
        <v>1823</v>
      </c>
      <c r="D80" t="s">
        <v>1692</v>
      </c>
    </row>
    <row r="81" spans="1:4" x14ac:dyDescent="0.3">
      <c r="A81" t="s">
        <v>1813</v>
      </c>
      <c r="B81" t="s">
        <v>1695</v>
      </c>
      <c r="C81" t="s">
        <v>1824</v>
      </c>
      <c r="D81" t="s">
        <v>1692</v>
      </c>
    </row>
    <row r="82" spans="1:4" x14ac:dyDescent="0.3">
      <c r="A82" t="s">
        <v>1813</v>
      </c>
      <c r="B82" t="s">
        <v>1690</v>
      </c>
      <c r="C82" t="s">
        <v>1825</v>
      </c>
      <c r="D82" t="s">
        <v>1692</v>
      </c>
    </row>
    <row r="83" spans="1:4" x14ac:dyDescent="0.3">
      <c r="A83" t="s">
        <v>1813</v>
      </c>
      <c r="B83" t="s">
        <v>1697</v>
      </c>
      <c r="C83" t="s">
        <v>1826</v>
      </c>
      <c r="D83" t="s">
        <v>1692</v>
      </c>
    </row>
    <row r="84" spans="1:4" x14ac:dyDescent="0.3">
      <c r="A84" t="s">
        <v>1813</v>
      </c>
      <c r="B84" t="s">
        <v>1702</v>
      </c>
      <c r="C84" t="s">
        <v>1827</v>
      </c>
      <c r="D84" t="s">
        <v>1692</v>
      </c>
    </row>
    <row r="85" spans="1:4" x14ac:dyDescent="0.3">
      <c r="A85" t="s">
        <v>1813</v>
      </c>
      <c r="B85" t="s">
        <v>1828</v>
      </c>
      <c r="C85" t="s">
        <v>1829</v>
      </c>
    </row>
    <row r="86" spans="1:4" x14ac:dyDescent="0.3">
      <c r="A86" t="s">
        <v>1830</v>
      </c>
      <c r="B86" t="s">
        <v>1831</v>
      </c>
      <c r="C86" t="s">
        <v>1832</v>
      </c>
    </row>
    <row r="87" spans="1:4" x14ac:dyDescent="0.3">
      <c r="A87" t="s">
        <v>1830</v>
      </c>
      <c r="B87" t="s">
        <v>1833</v>
      </c>
      <c r="C87" t="s">
        <v>1834</v>
      </c>
    </row>
    <row r="88" spans="1:4" x14ac:dyDescent="0.3">
      <c r="A88" t="s">
        <v>1830</v>
      </c>
      <c r="B88" t="s">
        <v>1835</v>
      </c>
      <c r="C88" t="s">
        <v>1836</v>
      </c>
    </row>
    <row r="89" spans="1:4" x14ac:dyDescent="0.3">
      <c r="A89" t="s">
        <v>1830</v>
      </c>
      <c r="B89" t="s">
        <v>1693</v>
      </c>
      <c r="C89" t="s">
        <v>1837</v>
      </c>
      <c r="D89" t="s">
        <v>1692</v>
      </c>
    </row>
    <row r="90" spans="1:4" x14ac:dyDescent="0.3">
      <c r="A90" t="s">
        <v>1830</v>
      </c>
      <c r="B90" t="s">
        <v>1695</v>
      </c>
      <c r="C90" t="s">
        <v>1838</v>
      </c>
      <c r="D90" t="s">
        <v>1692</v>
      </c>
    </row>
    <row r="91" spans="1:4" x14ac:dyDescent="0.3">
      <c r="A91" t="s">
        <v>1830</v>
      </c>
      <c r="B91" t="s">
        <v>1690</v>
      </c>
      <c r="C91" t="s">
        <v>1839</v>
      </c>
      <c r="D91" t="s">
        <v>1692</v>
      </c>
    </row>
    <row r="92" spans="1:4" x14ac:dyDescent="0.3">
      <c r="A92" t="s">
        <v>1830</v>
      </c>
      <c r="B92" t="s">
        <v>1702</v>
      </c>
      <c r="C92" t="s">
        <v>1840</v>
      </c>
      <c r="D92" t="s">
        <v>1692</v>
      </c>
    </row>
    <row r="93" spans="1:4" x14ac:dyDescent="0.3">
      <c r="A93" t="s">
        <v>1830</v>
      </c>
      <c r="B93" t="s">
        <v>1697</v>
      </c>
      <c r="C93" t="s">
        <v>1841</v>
      </c>
      <c r="D93" t="s">
        <v>1692</v>
      </c>
    </row>
    <row r="94" spans="1:4" x14ac:dyDescent="0.3">
      <c r="A94" t="s">
        <v>1830</v>
      </c>
      <c r="B94" t="s">
        <v>1842</v>
      </c>
      <c r="C94" t="s">
        <v>1843</v>
      </c>
    </row>
    <row r="95" spans="1:4" x14ac:dyDescent="0.3">
      <c r="A95" t="s">
        <v>1830</v>
      </c>
      <c r="B95" t="s">
        <v>1844</v>
      </c>
      <c r="C95" t="s">
        <v>1845</v>
      </c>
    </row>
    <row r="96" spans="1:4" x14ac:dyDescent="0.3">
      <c r="A96" t="s">
        <v>1830</v>
      </c>
      <c r="B96" t="s">
        <v>1846</v>
      </c>
      <c r="C96" t="s">
        <v>1847</v>
      </c>
    </row>
    <row r="97" spans="1:4" x14ac:dyDescent="0.3">
      <c r="A97" t="s">
        <v>1848</v>
      </c>
      <c r="B97" t="s">
        <v>1849</v>
      </c>
      <c r="C97" t="s">
        <v>1850</v>
      </c>
    </row>
    <row r="98" spans="1:4" x14ac:dyDescent="0.3">
      <c r="A98" t="s">
        <v>1848</v>
      </c>
      <c r="B98" t="s">
        <v>1693</v>
      </c>
      <c r="C98" t="s">
        <v>1851</v>
      </c>
      <c r="D98" t="s">
        <v>1692</v>
      </c>
    </row>
    <row r="99" spans="1:4" x14ac:dyDescent="0.3">
      <c r="A99" t="s">
        <v>1848</v>
      </c>
      <c r="B99" t="s">
        <v>1852</v>
      </c>
      <c r="C99" t="s">
        <v>1853</v>
      </c>
    </row>
    <row r="100" spans="1:4" x14ac:dyDescent="0.3">
      <c r="A100" t="s">
        <v>1848</v>
      </c>
      <c r="B100" t="s">
        <v>1854</v>
      </c>
      <c r="C100" t="s">
        <v>1855</v>
      </c>
    </row>
    <row r="101" spans="1:4" x14ac:dyDescent="0.3">
      <c r="A101" t="s">
        <v>1848</v>
      </c>
      <c r="B101" t="s">
        <v>1695</v>
      </c>
      <c r="C101" t="s">
        <v>1856</v>
      </c>
      <c r="D101" t="s">
        <v>1692</v>
      </c>
    </row>
    <row r="102" spans="1:4" x14ac:dyDescent="0.3">
      <c r="A102" t="s">
        <v>1848</v>
      </c>
      <c r="B102" t="s">
        <v>1690</v>
      </c>
      <c r="C102" t="s">
        <v>1857</v>
      </c>
      <c r="D102" t="s">
        <v>1692</v>
      </c>
    </row>
    <row r="103" spans="1:4" x14ac:dyDescent="0.3">
      <c r="A103" t="s">
        <v>1848</v>
      </c>
      <c r="B103" t="s">
        <v>1702</v>
      </c>
      <c r="C103" t="s">
        <v>1858</v>
      </c>
      <c r="D103" t="s">
        <v>1692</v>
      </c>
    </row>
    <row r="104" spans="1:4" x14ac:dyDescent="0.3">
      <c r="A104" t="s">
        <v>1848</v>
      </c>
      <c r="B104" t="s">
        <v>1697</v>
      </c>
      <c r="C104" t="s">
        <v>1859</v>
      </c>
      <c r="D104" t="s">
        <v>1692</v>
      </c>
    </row>
    <row r="105" spans="1:4" x14ac:dyDescent="0.3">
      <c r="A105" t="s">
        <v>1848</v>
      </c>
      <c r="B105" t="s">
        <v>1860</v>
      </c>
      <c r="C105" t="s">
        <v>1861</v>
      </c>
    </row>
    <row r="106" spans="1:4" x14ac:dyDescent="0.3">
      <c r="A106" t="s">
        <v>1862</v>
      </c>
      <c r="B106" t="s">
        <v>1863</v>
      </c>
      <c r="C106" t="s">
        <v>1864</v>
      </c>
    </row>
    <row r="107" spans="1:4" x14ac:dyDescent="0.3">
      <c r="A107" t="s">
        <v>1862</v>
      </c>
      <c r="B107" t="s">
        <v>1737</v>
      </c>
      <c r="C107" t="s">
        <v>1865</v>
      </c>
    </row>
    <row r="108" spans="1:4" x14ac:dyDescent="0.3">
      <c r="A108" t="s">
        <v>1862</v>
      </c>
      <c r="B108" t="s">
        <v>1866</v>
      </c>
      <c r="C108" t="s">
        <v>1867</v>
      </c>
    </row>
    <row r="109" spans="1:4" x14ac:dyDescent="0.3">
      <c r="A109" t="s">
        <v>1862</v>
      </c>
      <c r="B109" t="s">
        <v>1868</v>
      </c>
      <c r="C109" t="s">
        <v>1869</v>
      </c>
    </row>
    <row r="110" spans="1:4" x14ac:dyDescent="0.3">
      <c r="A110" t="s">
        <v>1862</v>
      </c>
      <c r="B110" t="s">
        <v>1854</v>
      </c>
      <c r="C110" t="s">
        <v>1870</v>
      </c>
    </row>
    <row r="111" spans="1:4" x14ac:dyDescent="0.3">
      <c r="A111" t="s">
        <v>1862</v>
      </c>
      <c r="B111" t="s">
        <v>1773</v>
      </c>
      <c r="C111" t="s">
        <v>1871</v>
      </c>
    </row>
    <row r="112" spans="1:4" x14ac:dyDescent="0.3">
      <c r="A112" t="s">
        <v>1862</v>
      </c>
      <c r="B112" t="s">
        <v>1872</v>
      </c>
      <c r="C112" t="s">
        <v>1873</v>
      </c>
    </row>
    <row r="113" spans="1:4" x14ac:dyDescent="0.3">
      <c r="A113" t="s">
        <v>1862</v>
      </c>
      <c r="B113" t="s">
        <v>1874</v>
      </c>
      <c r="C113" t="s">
        <v>1875</v>
      </c>
    </row>
    <row r="114" spans="1:4" x14ac:dyDescent="0.3">
      <c r="A114" t="s">
        <v>1862</v>
      </c>
      <c r="B114" t="s">
        <v>1693</v>
      </c>
      <c r="C114" t="s">
        <v>1876</v>
      </c>
      <c r="D114" t="s">
        <v>1692</v>
      </c>
    </row>
    <row r="115" spans="1:4" x14ac:dyDescent="0.3">
      <c r="A115" t="s">
        <v>1862</v>
      </c>
      <c r="B115" t="s">
        <v>1695</v>
      </c>
      <c r="C115" t="s">
        <v>1877</v>
      </c>
      <c r="D115" t="s">
        <v>1692</v>
      </c>
    </row>
    <row r="116" spans="1:4" x14ac:dyDescent="0.3">
      <c r="A116" t="s">
        <v>1862</v>
      </c>
      <c r="B116" t="s">
        <v>1690</v>
      </c>
      <c r="C116" t="s">
        <v>1878</v>
      </c>
      <c r="D116" t="s">
        <v>1692</v>
      </c>
    </row>
    <row r="117" spans="1:4" x14ac:dyDescent="0.3">
      <c r="A117" t="s">
        <v>1862</v>
      </c>
      <c r="B117" t="s">
        <v>1697</v>
      </c>
      <c r="C117" t="s">
        <v>1879</v>
      </c>
      <c r="D117" t="s">
        <v>1692</v>
      </c>
    </row>
    <row r="118" spans="1:4" x14ac:dyDescent="0.3">
      <c r="A118" t="s">
        <v>1862</v>
      </c>
      <c r="B118" t="s">
        <v>1702</v>
      </c>
      <c r="C118" t="s">
        <v>1880</v>
      </c>
      <c r="D118" t="s">
        <v>1692</v>
      </c>
    </row>
    <row r="119" spans="1:4" x14ac:dyDescent="0.3">
      <c r="A119" t="s">
        <v>1862</v>
      </c>
      <c r="B119" t="s">
        <v>1860</v>
      </c>
      <c r="C119" t="s">
        <v>1881</v>
      </c>
    </row>
    <row r="120" spans="1:4" x14ac:dyDescent="0.3">
      <c r="A120" t="s">
        <v>1862</v>
      </c>
      <c r="B120" t="s">
        <v>1882</v>
      </c>
      <c r="C120" t="s">
        <v>1883</v>
      </c>
    </row>
    <row r="121" spans="1:4" x14ac:dyDescent="0.3">
      <c r="A121" t="s">
        <v>1862</v>
      </c>
      <c r="B121" t="s">
        <v>1884</v>
      </c>
      <c r="C121" t="s">
        <v>1885</v>
      </c>
    </row>
    <row r="122" spans="1:4" x14ac:dyDescent="0.3">
      <c r="A122" t="s">
        <v>1862</v>
      </c>
      <c r="B122" t="s">
        <v>1886</v>
      </c>
      <c r="C122" t="s">
        <v>1887</v>
      </c>
    </row>
    <row r="123" spans="1:4" x14ac:dyDescent="0.3">
      <c r="A123" t="s">
        <v>1862</v>
      </c>
      <c r="B123" t="s">
        <v>1888</v>
      </c>
      <c r="C123" t="s">
        <v>1889</v>
      </c>
    </row>
    <row r="124" spans="1:4" x14ac:dyDescent="0.3">
      <c r="A124" t="s">
        <v>1862</v>
      </c>
      <c r="B124" t="s">
        <v>1890</v>
      </c>
      <c r="C124" t="s">
        <v>1891</v>
      </c>
    </row>
    <row r="125" spans="1:4" x14ac:dyDescent="0.3">
      <c r="A125" t="s">
        <v>1862</v>
      </c>
      <c r="B125" t="s">
        <v>1892</v>
      </c>
      <c r="C125" t="s">
        <v>1893</v>
      </c>
    </row>
    <row r="126" spans="1:4" x14ac:dyDescent="0.3">
      <c r="A126" t="s">
        <v>1862</v>
      </c>
      <c r="B126" t="s">
        <v>1894</v>
      </c>
      <c r="C126" t="s">
        <v>1895</v>
      </c>
    </row>
    <row r="127" spans="1:4" x14ac:dyDescent="0.3">
      <c r="A127" t="s">
        <v>1862</v>
      </c>
      <c r="B127" t="s">
        <v>1896</v>
      </c>
      <c r="C127" t="s">
        <v>1897</v>
      </c>
    </row>
    <row r="128" spans="1:4" x14ac:dyDescent="0.3">
      <c r="A128" t="s">
        <v>1862</v>
      </c>
      <c r="B128" t="s">
        <v>1898</v>
      </c>
      <c r="C128" t="s">
        <v>1899</v>
      </c>
    </row>
    <row r="129" spans="1:4" x14ac:dyDescent="0.3">
      <c r="A129" t="s">
        <v>1862</v>
      </c>
      <c r="B129" t="s">
        <v>1900</v>
      </c>
      <c r="C129" t="s">
        <v>1901</v>
      </c>
    </row>
    <row r="130" spans="1:4" x14ac:dyDescent="0.3">
      <c r="A130" t="s">
        <v>1862</v>
      </c>
      <c r="B130" t="s">
        <v>1902</v>
      </c>
      <c r="C130" t="s">
        <v>1903</v>
      </c>
    </row>
    <row r="131" spans="1:4" x14ac:dyDescent="0.3">
      <c r="A131" t="s">
        <v>1862</v>
      </c>
      <c r="B131" t="s">
        <v>1904</v>
      </c>
      <c r="C131" t="s">
        <v>1905</v>
      </c>
    </row>
    <row r="132" spans="1:4" x14ac:dyDescent="0.3">
      <c r="A132" t="s">
        <v>1862</v>
      </c>
      <c r="B132" t="s">
        <v>1906</v>
      </c>
      <c r="C132" t="s">
        <v>1907</v>
      </c>
    </row>
    <row r="133" spans="1:4" x14ac:dyDescent="0.3">
      <c r="A133" t="s">
        <v>1908</v>
      </c>
      <c r="B133" t="s">
        <v>1909</v>
      </c>
      <c r="C133" t="s">
        <v>1910</v>
      </c>
    </row>
    <row r="134" spans="1:4" x14ac:dyDescent="0.3">
      <c r="A134" t="s">
        <v>1862</v>
      </c>
      <c r="B134" t="s">
        <v>1911</v>
      </c>
      <c r="C134" t="s">
        <v>1912</v>
      </c>
    </row>
    <row r="135" spans="1:4" x14ac:dyDescent="0.3">
      <c r="A135" t="s">
        <v>1862</v>
      </c>
      <c r="B135" t="s">
        <v>1913</v>
      </c>
      <c r="C135" t="s">
        <v>1914</v>
      </c>
    </row>
    <row r="136" spans="1:4" x14ac:dyDescent="0.3">
      <c r="A136" t="s">
        <v>1908</v>
      </c>
      <c r="B136" t="s">
        <v>1915</v>
      </c>
      <c r="C136" t="s">
        <v>1916</v>
      </c>
    </row>
    <row r="137" spans="1:4" x14ac:dyDescent="0.3">
      <c r="A137" t="s">
        <v>1908</v>
      </c>
      <c r="B137" t="s">
        <v>1917</v>
      </c>
      <c r="C137" t="s">
        <v>1918</v>
      </c>
    </row>
    <row r="138" spans="1:4" x14ac:dyDescent="0.3">
      <c r="A138" t="s">
        <v>1908</v>
      </c>
      <c r="B138" t="s">
        <v>1919</v>
      </c>
      <c r="C138" t="s">
        <v>1920</v>
      </c>
    </row>
    <row r="139" spans="1:4" x14ac:dyDescent="0.3">
      <c r="A139" t="s">
        <v>1908</v>
      </c>
      <c r="B139" t="s">
        <v>1921</v>
      </c>
      <c r="C139" t="s">
        <v>1922</v>
      </c>
    </row>
    <row r="140" spans="1:4" x14ac:dyDescent="0.3">
      <c r="A140" t="s">
        <v>1908</v>
      </c>
      <c r="B140" t="s">
        <v>1923</v>
      </c>
      <c r="C140" t="s">
        <v>1924</v>
      </c>
    </row>
    <row r="141" spans="1:4" x14ac:dyDescent="0.3">
      <c r="A141" t="s">
        <v>1925</v>
      </c>
      <c r="B141" t="s">
        <v>1926</v>
      </c>
      <c r="C141" t="s">
        <v>1927</v>
      </c>
    </row>
    <row r="142" spans="1:4" x14ac:dyDescent="0.3">
      <c r="A142" t="s">
        <v>1925</v>
      </c>
      <c r="B142" t="s">
        <v>1693</v>
      </c>
      <c r="C142" t="s">
        <v>1928</v>
      </c>
      <c r="D142" t="s">
        <v>1692</v>
      </c>
    </row>
    <row r="143" spans="1:4" x14ac:dyDescent="0.3">
      <c r="A143" t="s">
        <v>1925</v>
      </c>
      <c r="B143" t="s">
        <v>1690</v>
      </c>
      <c r="C143" t="s">
        <v>1929</v>
      </c>
      <c r="D143" t="s">
        <v>1692</v>
      </c>
    </row>
    <row r="144" spans="1:4" x14ac:dyDescent="0.3">
      <c r="A144" t="s">
        <v>1925</v>
      </c>
      <c r="B144" t="s">
        <v>1697</v>
      </c>
      <c r="C144" t="s">
        <v>1930</v>
      </c>
      <c r="D144" t="s">
        <v>1692</v>
      </c>
    </row>
    <row r="145" spans="1:4" x14ac:dyDescent="0.3">
      <c r="A145" t="s">
        <v>1925</v>
      </c>
      <c r="B145" t="s">
        <v>1695</v>
      </c>
      <c r="C145" t="s">
        <v>1931</v>
      </c>
      <c r="D145" t="s">
        <v>1692</v>
      </c>
    </row>
    <row r="146" spans="1:4" x14ac:dyDescent="0.3">
      <c r="A146" t="s">
        <v>1925</v>
      </c>
      <c r="B146" t="s">
        <v>1702</v>
      </c>
      <c r="C146" t="s">
        <v>1932</v>
      </c>
      <c r="D146" t="s">
        <v>1692</v>
      </c>
    </row>
    <row r="147" spans="1:4" x14ac:dyDescent="0.3">
      <c r="A147" t="s">
        <v>1925</v>
      </c>
      <c r="B147" t="s">
        <v>1933</v>
      </c>
      <c r="C147" t="s">
        <v>1934</v>
      </c>
    </row>
    <row r="148" spans="1:4" x14ac:dyDescent="0.3">
      <c r="A148" t="s">
        <v>1925</v>
      </c>
      <c r="B148" t="s">
        <v>1935</v>
      </c>
      <c r="C148" t="s">
        <v>1936</v>
      </c>
    </row>
    <row r="149" spans="1:4" x14ac:dyDescent="0.3">
      <c r="A149" t="s">
        <v>269</v>
      </c>
      <c r="B149" t="s">
        <v>1937</v>
      </c>
      <c r="C149" t="s">
        <v>1938</v>
      </c>
    </row>
    <row r="150" spans="1:4" x14ac:dyDescent="0.3">
      <c r="A150" t="s">
        <v>269</v>
      </c>
      <c r="B150" t="s">
        <v>1939</v>
      </c>
      <c r="C150" t="s">
        <v>1940</v>
      </c>
    </row>
    <row r="151" spans="1:4" x14ac:dyDescent="0.3">
      <c r="A151" t="s">
        <v>269</v>
      </c>
      <c r="B151" t="s">
        <v>1941</v>
      </c>
      <c r="C151" t="s">
        <v>1942</v>
      </c>
    </row>
    <row r="152" spans="1:4" x14ac:dyDescent="0.3">
      <c r="A152" t="s">
        <v>269</v>
      </c>
      <c r="B152" t="s">
        <v>1693</v>
      </c>
      <c r="C152" t="s">
        <v>1943</v>
      </c>
      <c r="D152" t="s">
        <v>1692</v>
      </c>
    </row>
    <row r="153" spans="1:4" x14ac:dyDescent="0.3">
      <c r="A153" t="s">
        <v>269</v>
      </c>
      <c r="B153" t="s">
        <v>1690</v>
      </c>
      <c r="C153" t="s">
        <v>1944</v>
      </c>
      <c r="D153" t="s">
        <v>1692</v>
      </c>
    </row>
    <row r="154" spans="1:4" x14ac:dyDescent="0.3">
      <c r="A154" t="s">
        <v>269</v>
      </c>
      <c r="B154" t="s">
        <v>1695</v>
      </c>
      <c r="C154" t="s">
        <v>1945</v>
      </c>
      <c r="D154" t="s">
        <v>1692</v>
      </c>
    </row>
    <row r="155" spans="1:4" x14ac:dyDescent="0.3">
      <c r="A155" t="s">
        <v>269</v>
      </c>
      <c r="B155" t="s">
        <v>1697</v>
      </c>
      <c r="C155" t="s">
        <v>1946</v>
      </c>
      <c r="D155" t="s">
        <v>1692</v>
      </c>
    </row>
    <row r="156" spans="1:4" x14ac:dyDescent="0.3">
      <c r="A156" t="s">
        <v>269</v>
      </c>
      <c r="B156" t="s">
        <v>1702</v>
      </c>
      <c r="C156" t="s">
        <v>1947</v>
      </c>
      <c r="D156" t="s">
        <v>1692</v>
      </c>
    </row>
    <row r="157" spans="1:4" x14ac:dyDescent="0.3">
      <c r="A157" t="s">
        <v>269</v>
      </c>
      <c r="B157" t="s">
        <v>1948</v>
      </c>
      <c r="C157" t="s">
        <v>1949</v>
      </c>
    </row>
    <row r="158" spans="1:4" x14ac:dyDescent="0.3">
      <c r="A158" t="s">
        <v>269</v>
      </c>
      <c r="B158" t="s">
        <v>1950</v>
      </c>
      <c r="C158" t="s">
        <v>1951</v>
      </c>
    </row>
    <row r="159" spans="1:4" x14ac:dyDescent="0.3">
      <c r="A159" t="s">
        <v>269</v>
      </c>
      <c r="B159" t="s">
        <v>1952</v>
      </c>
      <c r="C159" t="s">
        <v>1953</v>
      </c>
    </row>
    <row r="160" spans="1:4" x14ac:dyDescent="0.3">
      <c r="A160" t="s">
        <v>1954</v>
      </c>
      <c r="B160" t="s">
        <v>1690</v>
      </c>
      <c r="C160" t="s">
        <v>1955</v>
      </c>
      <c r="D160" t="s">
        <v>1692</v>
      </c>
    </row>
    <row r="161" spans="1:4" x14ac:dyDescent="0.3">
      <c r="A161" t="s">
        <v>1954</v>
      </c>
      <c r="B161" t="s">
        <v>1695</v>
      </c>
      <c r="C161" t="s">
        <v>1956</v>
      </c>
      <c r="D161" t="s">
        <v>1692</v>
      </c>
    </row>
    <row r="162" spans="1:4" x14ac:dyDescent="0.3">
      <c r="A162" t="s">
        <v>1954</v>
      </c>
      <c r="B162" t="s">
        <v>1693</v>
      </c>
      <c r="C162" t="s">
        <v>1957</v>
      </c>
      <c r="D162" t="s">
        <v>1692</v>
      </c>
    </row>
    <row r="163" spans="1:4" x14ac:dyDescent="0.3">
      <c r="A163" t="s">
        <v>1954</v>
      </c>
      <c r="B163" t="s">
        <v>1702</v>
      </c>
      <c r="C163" t="s">
        <v>1958</v>
      </c>
      <c r="D163" t="s">
        <v>1692</v>
      </c>
    </row>
    <row r="164" spans="1:4" x14ac:dyDescent="0.3">
      <c r="A164" t="s">
        <v>1954</v>
      </c>
      <c r="B164" t="s">
        <v>1954</v>
      </c>
      <c r="C164" t="s">
        <v>1959</v>
      </c>
    </row>
    <row r="165" spans="1:4" x14ac:dyDescent="0.3">
      <c r="A165" t="s">
        <v>1954</v>
      </c>
      <c r="B165" t="s">
        <v>1697</v>
      </c>
      <c r="C165" t="s">
        <v>1960</v>
      </c>
      <c r="D165" t="s">
        <v>1692</v>
      </c>
    </row>
    <row r="166" spans="1:4" x14ac:dyDescent="0.3">
      <c r="A166" t="s">
        <v>1954</v>
      </c>
      <c r="B166" t="s">
        <v>1961</v>
      </c>
      <c r="C166" t="s">
        <v>1962</v>
      </c>
    </row>
    <row r="167" spans="1:4" x14ac:dyDescent="0.3">
      <c r="A167" t="s">
        <v>1963</v>
      </c>
      <c r="B167" t="s">
        <v>1964</v>
      </c>
      <c r="C167" t="s">
        <v>1965</v>
      </c>
    </row>
    <row r="168" spans="1:4" x14ac:dyDescent="0.3">
      <c r="A168" t="s">
        <v>1963</v>
      </c>
      <c r="B168" t="s">
        <v>1966</v>
      </c>
      <c r="C168" t="s">
        <v>1967</v>
      </c>
    </row>
    <row r="169" spans="1:4" x14ac:dyDescent="0.3">
      <c r="A169" t="s">
        <v>1963</v>
      </c>
      <c r="B169" t="s">
        <v>1968</v>
      </c>
      <c r="C169" t="s">
        <v>1969</v>
      </c>
    </row>
    <row r="170" spans="1:4" x14ac:dyDescent="0.3">
      <c r="A170" t="s">
        <v>1963</v>
      </c>
      <c r="B170" t="s">
        <v>1970</v>
      </c>
      <c r="C170" t="s">
        <v>1971</v>
      </c>
    </row>
    <row r="171" spans="1:4" x14ac:dyDescent="0.3">
      <c r="A171" t="s">
        <v>1963</v>
      </c>
      <c r="B171" t="s">
        <v>1693</v>
      </c>
      <c r="C171" t="s">
        <v>1972</v>
      </c>
      <c r="D171" t="s">
        <v>1692</v>
      </c>
    </row>
    <row r="172" spans="1:4" x14ac:dyDescent="0.3">
      <c r="A172" t="s">
        <v>1963</v>
      </c>
      <c r="B172" t="s">
        <v>1695</v>
      </c>
      <c r="C172" t="s">
        <v>1973</v>
      </c>
      <c r="D172" t="s">
        <v>1692</v>
      </c>
    </row>
    <row r="173" spans="1:4" x14ac:dyDescent="0.3">
      <c r="A173" t="s">
        <v>1963</v>
      </c>
      <c r="B173" t="s">
        <v>1690</v>
      </c>
      <c r="C173" t="s">
        <v>1974</v>
      </c>
      <c r="D173" t="s">
        <v>1692</v>
      </c>
    </row>
    <row r="174" spans="1:4" x14ac:dyDescent="0.3">
      <c r="A174" t="s">
        <v>1963</v>
      </c>
      <c r="B174" t="s">
        <v>1702</v>
      </c>
      <c r="C174" t="s">
        <v>1975</v>
      </c>
      <c r="D174" t="s">
        <v>1692</v>
      </c>
    </row>
    <row r="175" spans="1:4" x14ac:dyDescent="0.3">
      <c r="A175" t="s">
        <v>1963</v>
      </c>
      <c r="B175" t="s">
        <v>1697</v>
      </c>
      <c r="C175" t="s">
        <v>1976</v>
      </c>
      <c r="D175" t="s">
        <v>1692</v>
      </c>
    </row>
    <row r="176" spans="1:4" x14ac:dyDescent="0.3">
      <c r="A176" t="s">
        <v>1963</v>
      </c>
      <c r="B176" t="s">
        <v>1977</v>
      </c>
      <c r="C176" t="s">
        <v>1978</v>
      </c>
    </row>
    <row r="177" spans="1:4" x14ac:dyDescent="0.3">
      <c r="A177" t="s">
        <v>1963</v>
      </c>
      <c r="B177" t="s">
        <v>1908</v>
      </c>
      <c r="C177" t="s">
        <v>1979</v>
      </c>
    </row>
    <row r="178" spans="1:4" x14ac:dyDescent="0.3">
      <c r="A178" t="s">
        <v>1963</v>
      </c>
      <c r="B178" t="s">
        <v>1980</v>
      </c>
      <c r="C178" t="s">
        <v>1981</v>
      </c>
    </row>
    <row r="179" spans="1:4" x14ac:dyDescent="0.3">
      <c r="A179" t="s">
        <v>1963</v>
      </c>
      <c r="B179" t="s">
        <v>1982</v>
      </c>
      <c r="C179" t="s">
        <v>1983</v>
      </c>
    </row>
    <row r="180" spans="1:4" x14ac:dyDescent="0.3">
      <c r="A180" t="s">
        <v>1963</v>
      </c>
      <c r="B180" t="s">
        <v>1984</v>
      </c>
      <c r="C180" t="s">
        <v>1985</v>
      </c>
    </row>
    <row r="181" spans="1:4" x14ac:dyDescent="0.3">
      <c r="A181" t="s">
        <v>1925</v>
      </c>
      <c r="B181" t="s">
        <v>1986</v>
      </c>
      <c r="C181" t="s">
        <v>1987</v>
      </c>
    </row>
    <row r="182" spans="1:4" x14ac:dyDescent="0.3">
      <c r="A182" t="s">
        <v>1988</v>
      </c>
      <c r="B182" t="s">
        <v>1989</v>
      </c>
      <c r="C182" t="s">
        <v>1990</v>
      </c>
    </row>
    <row r="183" spans="1:4" x14ac:dyDescent="0.3">
      <c r="A183" t="s">
        <v>1988</v>
      </c>
      <c r="B183" t="s">
        <v>1991</v>
      </c>
      <c r="C183" t="s">
        <v>1992</v>
      </c>
    </row>
    <row r="184" spans="1:4" x14ac:dyDescent="0.3">
      <c r="A184" t="s">
        <v>1988</v>
      </c>
      <c r="B184" t="s">
        <v>1693</v>
      </c>
      <c r="C184" t="s">
        <v>1993</v>
      </c>
      <c r="D184" t="s">
        <v>1692</v>
      </c>
    </row>
    <row r="185" spans="1:4" x14ac:dyDescent="0.3">
      <c r="A185" t="s">
        <v>1988</v>
      </c>
      <c r="B185" t="s">
        <v>1994</v>
      </c>
      <c r="C185" t="s">
        <v>1995</v>
      </c>
    </row>
    <row r="186" spans="1:4" x14ac:dyDescent="0.3">
      <c r="A186" t="s">
        <v>1988</v>
      </c>
      <c r="B186" t="s">
        <v>1690</v>
      </c>
      <c r="C186" t="s">
        <v>1996</v>
      </c>
      <c r="D186" t="s">
        <v>1692</v>
      </c>
    </row>
    <row r="187" spans="1:4" x14ac:dyDescent="0.3">
      <c r="A187" t="s">
        <v>1988</v>
      </c>
      <c r="B187" t="s">
        <v>1697</v>
      </c>
      <c r="C187" t="s">
        <v>1997</v>
      </c>
      <c r="D187" t="s">
        <v>1692</v>
      </c>
    </row>
    <row r="188" spans="1:4" x14ac:dyDescent="0.3">
      <c r="A188" t="s">
        <v>1988</v>
      </c>
      <c r="B188" t="s">
        <v>1702</v>
      </c>
      <c r="C188" t="s">
        <v>1998</v>
      </c>
      <c r="D188" t="s">
        <v>1692</v>
      </c>
    </row>
    <row r="189" spans="1:4" x14ac:dyDescent="0.3">
      <c r="A189" t="s">
        <v>1999</v>
      </c>
      <c r="B189" t="s">
        <v>1999</v>
      </c>
      <c r="C189" t="s">
        <v>2000</v>
      </c>
    </row>
    <row r="190" spans="1:4" x14ac:dyDescent="0.3">
      <c r="A190" t="s">
        <v>1988</v>
      </c>
      <c r="B190" t="s">
        <v>1695</v>
      </c>
      <c r="C190" t="s">
        <v>2001</v>
      </c>
      <c r="D190" t="s">
        <v>1692</v>
      </c>
    </row>
    <row r="191" spans="1:4" x14ac:dyDescent="0.3">
      <c r="A191" t="s">
        <v>1732</v>
      </c>
      <c r="B191" t="s">
        <v>1693</v>
      </c>
      <c r="C191" t="s">
        <v>2002</v>
      </c>
      <c r="D191" t="s">
        <v>1692</v>
      </c>
    </row>
    <row r="192" spans="1:4" x14ac:dyDescent="0.3">
      <c r="A192" t="s">
        <v>1732</v>
      </c>
      <c r="B192" t="s">
        <v>2003</v>
      </c>
      <c r="C192" t="s">
        <v>2004</v>
      </c>
    </row>
    <row r="193" spans="1:4" x14ac:dyDescent="0.3">
      <c r="A193" t="s">
        <v>1732</v>
      </c>
      <c r="B193" t="s">
        <v>1695</v>
      </c>
      <c r="C193" t="s">
        <v>2005</v>
      </c>
      <c r="D193" t="s">
        <v>1692</v>
      </c>
    </row>
    <row r="194" spans="1:4" x14ac:dyDescent="0.3">
      <c r="A194" t="s">
        <v>1732</v>
      </c>
      <c r="B194" t="s">
        <v>1732</v>
      </c>
      <c r="C194" t="s">
        <v>2006</v>
      </c>
    </row>
    <row r="195" spans="1:4" x14ac:dyDescent="0.3">
      <c r="A195" t="s">
        <v>1732</v>
      </c>
      <c r="B195" t="s">
        <v>2007</v>
      </c>
      <c r="C195" t="s">
        <v>2008</v>
      </c>
      <c r="D195" t="s">
        <v>1692</v>
      </c>
    </row>
    <row r="196" spans="1:4" x14ac:dyDescent="0.3">
      <c r="A196" t="s">
        <v>1729</v>
      </c>
      <c r="B196" t="s">
        <v>2009</v>
      </c>
      <c r="C196" t="s">
        <v>2010</v>
      </c>
    </row>
    <row r="197" spans="1:4" x14ac:dyDescent="0.3">
      <c r="A197" t="s">
        <v>1732</v>
      </c>
      <c r="B197" t="s">
        <v>1690</v>
      </c>
      <c r="C197" t="s">
        <v>2011</v>
      </c>
      <c r="D197" t="s">
        <v>1692</v>
      </c>
    </row>
    <row r="198" spans="1:4" x14ac:dyDescent="0.3">
      <c r="A198" t="s">
        <v>1729</v>
      </c>
      <c r="B198" t="s">
        <v>1693</v>
      </c>
      <c r="C198" t="s">
        <v>2012</v>
      </c>
      <c r="D198" t="s">
        <v>1692</v>
      </c>
    </row>
    <row r="199" spans="1:4" x14ac:dyDescent="0.3">
      <c r="A199" t="s">
        <v>1729</v>
      </c>
      <c r="B199" t="s">
        <v>1690</v>
      </c>
      <c r="C199" t="s">
        <v>2013</v>
      </c>
      <c r="D199" t="s">
        <v>1692</v>
      </c>
    </row>
    <row r="200" spans="1:4" x14ac:dyDescent="0.3">
      <c r="A200" t="s">
        <v>1729</v>
      </c>
      <c r="B200" t="s">
        <v>1695</v>
      </c>
      <c r="C200" t="s">
        <v>2014</v>
      </c>
      <c r="D200" t="s">
        <v>1692</v>
      </c>
    </row>
    <row r="201" spans="1:4" x14ac:dyDescent="0.3">
      <c r="A201" t="s">
        <v>1729</v>
      </c>
      <c r="B201" t="s">
        <v>2015</v>
      </c>
      <c r="C201" t="s">
        <v>2016</v>
      </c>
    </row>
    <row r="202" spans="1:4" x14ac:dyDescent="0.3">
      <c r="A202" t="s">
        <v>1729</v>
      </c>
      <c r="B202" t="s">
        <v>1697</v>
      </c>
      <c r="C202" t="s">
        <v>2017</v>
      </c>
      <c r="D202" t="s">
        <v>1692</v>
      </c>
    </row>
    <row r="203" spans="1:4" x14ac:dyDescent="0.3">
      <c r="A203" t="s">
        <v>1729</v>
      </c>
      <c r="B203" t="s">
        <v>1702</v>
      </c>
      <c r="C203" t="s">
        <v>2018</v>
      </c>
      <c r="D203" t="s">
        <v>1692</v>
      </c>
    </row>
    <row r="204" spans="1:4" x14ac:dyDescent="0.3">
      <c r="A204" t="s">
        <v>1862</v>
      </c>
      <c r="B204" t="s">
        <v>2019</v>
      </c>
      <c r="C204" t="s">
        <v>2020</v>
      </c>
    </row>
    <row r="205" spans="1:4" x14ac:dyDescent="0.3">
      <c r="A205" t="s">
        <v>1729</v>
      </c>
      <c r="B205" t="s">
        <v>2021</v>
      </c>
      <c r="C205" t="s">
        <v>2022</v>
      </c>
    </row>
    <row r="206" spans="1:4" x14ac:dyDescent="0.3">
      <c r="A206" t="s">
        <v>2023</v>
      </c>
      <c r="B206" t="s">
        <v>2024</v>
      </c>
      <c r="C206" t="s">
        <v>2025</v>
      </c>
    </row>
    <row r="207" spans="1:4" x14ac:dyDescent="0.3">
      <c r="A207" t="s">
        <v>2026</v>
      </c>
      <c r="B207" t="s">
        <v>2026</v>
      </c>
      <c r="C207" t="s">
        <v>2027</v>
      </c>
    </row>
    <row r="208" spans="1:4" x14ac:dyDescent="0.3">
      <c r="A208" t="s">
        <v>1813</v>
      </c>
      <c r="B208" t="s">
        <v>2028</v>
      </c>
      <c r="C208" t="s">
        <v>2029</v>
      </c>
    </row>
    <row r="209" spans="1:4" x14ac:dyDescent="0.3">
      <c r="A209" t="s">
        <v>269</v>
      </c>
      <c r="B209" t="s">
        <v>2030</v>
      </c>
      <c r="C209" t="s">
        <v>2031</v>
      </c>
    </row>
    <row r="210" spans="1:4" x14ac:dyDescent="0.3">
      <c r="A210" t="s">
        <v>1734</v>
      </c>
      <c r="B210" t="s">
        <v>2030</v>
      </c>
      <c r="C210" t="s">
        <v>2032</v>
      </c>
    </row>
    <row r="211" spans="1:4" x14ac:dyDescent="0.3">
      <c r="A211" t="s">
        <v>1813</v>
      </c>
      <c r="B211" t="s">
        <v>2030</v>
      </c>
      <c r="C211" t="s">
        <v>2033</v>
      </c>
    </row>
    <row r="212" spans="1:4" x14ac:dyDescent="0.3">
      <c r="A212" t="s">
        <v>2034</v>
      </c>
      <c r="B212" t="s">
        <v>2035</v>
      </c>
      <c r="C212" t="s">
        <v>2036</v>
      </c>
    </row>
    <row r="213" spans="1:4" x14ac:dyDescent="0.3">
      <c r="A213" t="s">
        <v>2034</v>
      </c>
      <c r="B213" t="s">
        <v>2037</v>
      </c>
      <c r="C213" t="s">
        <v>2038</v>
      </c>
    </row>
    <row r="214" spans="1:4" x14ac:dyDescent="0.3">
      <c r="A214" t="s">
        <v>2034</v>
      </c>
      <c r="B214" t="s">
        <v>2039</v>
      </c>
      <c r="C214" t="s">
        <v>2040</v>
      </c>
    </row>
    <row r="215" spans="1:4" x14ac:dyDescent="0.3">
      <c r="A215" t="s">
        <v>2034</v>
      </c>
      <c r="B215" t="s">
        <v>2041</v>
      </c>
      <c r="C215" t="s">
        <v>2042</v>
      </c>
    </row>
    <row r="216" spans="1:4" x14ac:dyDescent="0.3">
      <c r="A216" t="s">
        <v>2034</v>
      </c>
      <c r="B216" t="s">
        <v>2043</v>
      </c>
      <c r="C216" t="s">
        <v>2044</v>
      </c>
    </row>
    <row r="217" spans="1:4" x14ac:dyDescent="0.3">
      <c r="A217" t="s">
        <v>1732</v>
      </c>
      <c r="B217" t="s">
        <v>1106</v>
      </c>
      <c r="C217" t="s">
        <v>2045</v>
      </c>
    </row>
    <row r="218" spans="1:4" x14ac:dyDescent="0.3">
      <c r="A218" t="s">
        <v>1748</v>
      </c>
      <c r="B218" t="s">
        <v>2046</v>
      </c>
      <c r="C218" t="s">
        <v>2047</v>
      </c>
    </row>
    <row r="219" spans="1:4" x14ac:dyDescent="0.3">
      <c r="A219" t="s">
        <v>1862</v>
      </c>
      <c r="B219" t="s">
        <v>2046</v>
      </c>
      <c r="C219" t="s">
        <v>2048</v>
      </c>
    </row>
    <row r="220" spans="1:4" x14ac:dyDescent="0.3">
      <c r="A220" t="s">
        <v>1748</v>
      </c>
      <c r="B220" t="s">
        <v>2049</v>
      </c>
      <c r="C220" t="s">
        <v>2050</v>
      </c>
    </row>
    <row r="221" spans="1:4" x14ac:dyDescent="0.3">
      <c r="A221" t="s">
        <v>1862</v>
      </c>
      <c r="B221" t="s">
        <v>2049</v>
      </c>
      <c r="C221" t="s">
        <v>2051</v>
      </c>
    </row>
    <row r="222" spans="1:4" x14ac:dyDescent="0.3">
      <c r="A222" t="s">
        <v>1734</v>
      </c>
      <c r="B222" t="s">
        <v>2052</v>
      </c>
      <c r="C222" t="s">
        <v>2053</v>
      </c>
    </row>
    <row r="223" spans="1:4" x14ac:dyDescent="0.3">
      <c r="A223" t="s">
        <v>269</v>
      </c>
      <c r="B223" t="s">
        <v>2054</v>
      </c>
      <c r="C223" t="s">
        <v>2055</v>
      </c>
      <c r="D223" t="s">
        <v>1692</v>
      </c>
    </row>
    <row r="224" spans="1:4" x14ac:dyDescent="0.3">
      <c r="A224" t="s">
        <v>1813</v>
      </c>
      <c r="B224" t="s">
        <v>2052</v>
      </c>
      <c r="C224" t="s">
        <v>2056</v>
      </c>
    </row>
    <row r="225" spans="1:4" x14ac:dyDescent="0.3">
      <c r="A225" t="s">
        <v>269</v>
      </c>
      <c r="B225" t="s">
        <v>2057</v>
      </c>
      <c r="C225" t="s">
        <v>2058</v>
      </c>
    </row>
    <row r="226" spans="1:4" x14ac:dyDescent="0.3">
      <c r="A226" t="s">
        <v>1813</v>
      </c>
      <c r="B226" t="s">
        <v>2054</v>
      </c>
      <c r="C226" t="s">
        <v>2059</v>
      </c>
      <c r="D226" t="s">
        <v>1692</v>
      </c>
    </row>
    <row r="227" spans="1:4" x14ac:dyDescent="0.3">
      <c r="A227" t="s">
        <v>2060</v>
      </c>
      <c r="B227" t="s">
        <v>2061</v>
      </c>
      <c r="C227" t="s">
        <v>2062</v>
      </c>
    </row>
    <row r="228" spans="1:4" x14ac:dyDescent="0.3">
      <c r="A228" t="s">
        <v>2060</v>
      </c>
      <c r="B228" t="s">
        <v>2063</v>
      </c>
      <c r="C228" t="s">
        <v>2064</v>
      </c>
    </row>
    <row r="229" spans="1:4" x14ac:dyDescent="0.3">
      <c r="A229" t="s">
        <v>2065</v>
      </c>
      <c r="B229" t="s">
        <v>2066</v>
      </c>
      <c r="C229" t="s">
        <v>2067</v>
      </c>
    </row>
    <row r="230" spans="1:4" x14ac:dyDescent="0.3">
      <c r="A230" t="s">
        <v>2068</v>
      </c>
      <c r="B230" t="s">
        <v>2068</v>
      </c>
      <c r="C230" t="s">
        <v>2069</v>
      </c>
    </row>
    <row r="231" spans="1:4" x14ac:dyDescent="0.3">
      <c r="A231" t="s">
        <v>2070</v>
      </c>
      <c r="B231" t="s">
        <v>2070</v>
      </c>
      <c r="C231" t="s">
        <v>2071</v>
      </c>
    </row>
    <row r="232" spans="1:4" x14ac:dyDescent="0.3">
      <c r="A232" t="s">
        <v>2060</v>
      </c>
      <c r="B232" t="s">
        <v>2057</v>
      </c>
      <c r="C232" t="s">
        <v>2072</v>
      </c>
    </row>
    <row r="233" spans="1:4" x14ac:dyDescent="0.3">
      <c r="A233" t="s">
        <v>269</v>
      </c>
      <c r="B233" t="s">
        <v>2073</v>
      </c>
      <c r="C233" t="s">
        <v>2074</v>
      </c>
    </row>
    <row r="234" spans="1:4" x14ac:dyDescent="0.3">
      <c r="A234" t="s">
        <v>1862</v>
      </c>
      <c r="B234" t="s">
        <v>1748</v>
      </c>
      <c r="C234" t="s">
        <v>2075</v>
      </c>
    </row>
    <row r="235" spans="1:4" x14ac:dyDescent="0.3">
      <c r="A235" t="s">
        <v>1699</v>
      </c>
      <c r="B235" t="s">
        <v>2076</v>
      </c>
      <c r="C235" t="s">
        <v>2077</v>
      </c>
    </row>
    <row r="236" spans="1:4" x14ac:dyDescent="0.3">
      <c r="A236" t="s">
        <v>2060</v>
      </c>
      <c r="B236" t="s">
        <v>1771</v>
      </c>
      <c r="C236" t="s">
        <v>2078</v>
      </c>
    </row>
    <row r="237" spans="1:4" x14ac:dyDescent="0.3">
      <c r="A237" t="s">
        <v>1699</v>
      </c>
      <c r="B237" t="s">
        <v>2079</v>
      </c>
      <c r="C237" t="s">
        <v>2080</v>
      </c>
    </row>
    <row r="238" spans="1:4" x14ac:dyDescent="0.3">
      <c r="A238" t="s">
        <v>2081</v>
      </c>
      <c r="B238" t="s">
        <v>2081</v>
      </c>
      <c r="C238" t="s">
        <v>2082</v>
      </c>
    </row>
    <row r="239" spans="1:4" x14ac:dyDescent="0.3">
      <c r="A239" t="s">
        <v>2083</v>
      </c>
      <c r="B239" t="s">
        <v>2083</v>
      </c>
      <c r="C239" t="s">
        <v>2084</v>
      </c>
    </row>
    <row r="240" spans="1:4" x14ac:dyDescent="0.3">
      <c r="A240" t="s">
        <v>2085</v>
      </c>
      <c r="B240" t="s">
        <v>2085</v>
      </c>
      <c r="C240" t="s">
        <v>2086</v>
      </c>
    </row>
    <row r="241" spans="1:3" x14ac:dyDescent="0.3">
      <c r="A241" t="s">
        <v>2087</v>
      </c>
      <c r="B241" t="s">
        <v>2087</v>
      </c>
      <c r="C241" t="s">
        <v>2088</v>
      </c>
    </row>
    <row r="242" spans="1:3" x14ac:dyDescent="0.3">
      <c r="A242" t="s">
        <v>2089</v>
      </c>
      <c r="B242" t="s">
        <v>2089</v>
      </c>
      <c r="C242" t="s">
        <v>2090</v>
      </c>
    </row>
    <row r="243" spans="1:3" x14ac:dyDescent="0.3">
      <c r="A243" t="s">
        <v>2091</v>
      </c>
      <c r="B243" t="s">
        <v>2091</v>
      </c>
      <c r="C243" t="s">
        <v>2092</v>
      </c>
    </row>
    <row r="244" spans="1:3" x14ac:dyDescent="0.3">
      <c r="A244" t="s">
        <v>2093</v>
      </c>
      <c r="B244" t="s">
        <v>2093</v>
      </c>
      <c r="C244" t="s">
        <v>2094</v>
      </c>
    </row>
    <row r="245" spans="1:3" x14ac:dyDescent="0.3">
      <c r="A245" t="s">
        <v>2095</v>
      </c>
      <c r="B245" t="s">
        <v>2095</v>
      </c>
      <c r="C245" t="s">
        <v>2096</v>
      </c>
    </row>
    <row r="246" spans="1:3" x14ac:dyDescent="0.3">
      <c r="A246" t="s">
        <v>2097</v>
      </c>
      <c r="B246" t="s">
        <v>2097</v>
      </c>
      <c r="C246" t="s">
        <v>2098</v>
      </c>
    </row>
    <row r="247" spans="1:3" x14ac:dyDescent="0.3">
      <c r="A247" t="s">
        <v>2099</v>
      </c>
      <c r="B247" t="s">
        <v>2099</v>
      </c>
      <c r="C247" t="s">
        <v>2100</v>
      </c>
    </row>
    <row r="248" spans="1:3" x14ac:dyDescent="0.3">
      <c r="A248" t="s">
        <v>2101</v>
      </c>
      <c r="B248" t="s">
        <v>2101</v>
      </c>
      <c r="C248" t="s">
        <v>2102</v>
      </c>
    </row>
    <row r="249" spans="1:3" x14ac:dyDescent="0.3">
      <c r="A249" t="s">
        <v>2103</v>
      </c>
      <c r="B249" t="s">
        <v>2103</v>
      </c>
      <c r="C249" t="s">
        <v>2104</v>
      </c>
    </row>
    <row r="250" spans="1:3" x14ac:dyDescent="0.3">
      <c r="A250" t="s">
        <v>1764</v>
      </c>
      <c r="B250" t="s">
        <v>1764</v>
      </c>
      <c r="C250" t="s">
        <v>2105</v>
      </c>
    </row>
    <row r="251" spans="1:3" x14ac:dyDescent="0.3">
      <c r="A251" t="s">
        <v>2106</v>
      </c>
      <c r="B251" t="s">
        <v>2106</v>
      </c>
      <c r="C251" t="s">
        <v>2107</v>
      </c>
    </row>
    <row r="252" spans="1:3" x14ac:dyDescent="0.3">
      <c r="A252" t="s">
        <v>2108</v>
      </c>
      <c r="B252" t="s">
        <v>2108</v>
      </c>
      <c r="C252" t="s">
        <v>2109</v>
      </c>
    </row>
    <row r="253" spans="1:3" x14ac:dyDescent="0.3">
      <c r="A253" t="s">
        <v>2110</v>
      </c>
      <c r="B253" t="s">
        <v>2110</v>
      </c>
      <c r="C253" t="s">
        <v>2111</v>
      </c>
    </row>
    <row r="254" spans="1:3" x14ac:dyDescent="0.3">
      <c r="A254" t="s">
        <v>2112</v>
      </c>
      <c r="B254" t="s">
        <v>2112</v>
      </c>
      <c r="C254" t="s">
        <v>2113</v>
      </c>
    </row>
    <row r="255" spans="1:3" x14ac:dyDescent="0.3">
      <c r="A255" t="s">
        <v>2114</v>
      </c>
      <c r="B255" t="s">
        <v>2114</v>
      </c>
      <c r="C255" t="s">
        <v>2115</v>
      </c>
    </row>
    <row r="256" spans="1:3" x14ac:dyDescent="0.3">
      <c r="A256" t="s">
        <v>2116</v>
      </c>
      <c r="B256" t="s">
        <v>2116</v>
      </c>
      <c r="C256" t="s">
        <v>2117</v>
      </c>
    </row>
    <row r="257" spans="1:3" x14ac:dyDescent="0.3">
      <c r="A257" t="s">
        <v>2118</v>
      </c>
      <c r="B257" t="s">
        <v>2118</v>
      </c>
      <c r="C257" t="s">
        <v>2119</v>
      </c>
    </row>
    <row r="258" spans="1:3" x14ac:dyDescent="0.3">
      <c r="A258" t="s">
        <v>2120</v>
      </c>
      <c r="B258" t="s">
        <v>2120</v>
      </c>
      <c r="C258" t="s">
        <v>2121</v>
      </c>
    </row>
    <row r="259" spans="1:3" x14ac:dyDescent="0.3">
      <c r="A259" t="s">
        <v>2122</v>
      </c>
      <c r="B259" t="s">
        <v>2122</v>
      </c>
      <c r="C259" t="s">
        <v>2123</v>
      </c>
    </row>
    <row r="260" spans="1:3" x14ac:dyDescent="0.3">
      <c r="A260" t="s">
        <v>2124</v>
      </c>
      <c r="B260" t="s">
        <v>258</v>
      </c>
      <c r="C260" t="s">
        <v>2125</v>
      </c>
    </row>
    <row r="261" spans="1:3" x14ac:dyDescent="0.3">
      <c r="A261" t="s">
        <v>1683</v>
      </c>
      <c r="B261" t="s">
        <v>2126</v>
      </c>
      <c r="C261" t="s">
        <v>2127</v>
      </c>
    </row>
    <row r="262" spans="1:3" x14ac:dyDescent="0.3">
      <c r="A262" t="s">
        <v>2128</v>
      </c>
      <c r="B262" t="s">
        <v>2129</v>
      </c>
      <c r="C262" t="s">
        <v>2130</v>
      </c>
    </row>
    <row r="263" spans="1:3" x14ac:dyDescent="0.3">
      <c r="A263" t="s">
        <v>2131</v>
      </c>
      <c r="B263" t="s">
        <v>2131</v>
      </c>
      <c r="C263" t="s">
        <v>2132</v>
      </c>
    </row>
    <row r="264" spans="1:3" x14ac:dyDescent="0.3">
      <c r="A264" t="s">
        <v>2133</v>
      </c>
      <c r="B264" t="s">
        <v>2133</v>
      </c>
      <c r="C264" t="s">
        <v>2134</v>
      </c>
    </row>
    <row r="265" spans="1:3" x14ac:dyDescent="0.3">
      <c r="A265" t="s">
        <v>2135</v>
      </c>
      <c r="B265" t="s">
        <v>2135</v>
      </c>
      <c r="C265" t="s">
        <v>2136</v>
      </c>
    </row>
    <row r="266" spans="1:3" x14ac:dyDescent="0.3">
      <c r="A266" t="s">
        <v>2137</v>
      </c>
      <c r="B266" t="s">
        <v>2137</v>
      </c>
      <c r="C266" t="s">
        <v>2138</v>
      </c>
    </row>
    <row r="267" spans="1:3" x14ac:dyDescent="0.3">
      <c r="A267" t="s">
        <v>2139</v>
      </c>
      <c r="B267" t="s">
        <v>2139</v>
      </c>
      <c r="C267" t="s">
        <v>2140</v>
      </c>
    </row>
    <row r="268" spans="1:3" x14ac:dyDescent="0.3">
      <c r="A268" t="s">
        <v>2141</v>
      </c>
      <c r="B268" t="s">
        <v>2141</v>
      </c>
      <c r="C268" t="s">
        <v>2142</v>
      </c>
    </row>
    <row r="269" spans="1:3" x14ac:dyDescent="0.3">
      <c r="A269" t="s">
        <v>2143</v>
      </c>
      <c r="B269" t="s">
        <v>2144</v>
      </c>
      <c r="C269" t="s">
        <v>2145</v>
      </c>
    </row>
    <row r="270" spans="1:3" x14ac:dyDescent="0.3">
      <c r="A270" t="s">
        <v>2146</v>
      </c>
      <c r="B270" t="s">
        <v>2146</v>
      </c>
      <c r="C270" t="s">
        <v>2147</v>
      </c>
    </row>
    <row r="271" spans="1:3" x14ac:dyDescent="0.3">
      <c r="A271" t="s">
        <v>2148</v>
      </c>
      <c r="B271" t="s">
        <v>2148</v>
      </c>
      <c r="C271" t="s">
        <v>2149</v>
      </c>
    </row>
    <row r="272" spans="1:3" x14ac:dyDescent="0.3">
      <c r="A272" t="s">
        <v>2150</v>
      </c>
      <c r="B272" t="s">
        <v>2150</v>
      </c>
      <c r="C272" t="s">
        <v>2151</v>
      </c>
    </row>
    <row r="273" spans="1:3" x14ac:dyDescent="0.3">
      <c r="A273" t="s">
        <v>2152</v>
      </c>
      <c r="B273" t="s">
        <v>2152</v>
      </c>
      <c r="C273" t="s">
        <v>2153</v>
      </c>
    </row>
    <row r="274" spans="1:3" x14ac:dyDescent="0.3">
      <c r="A274" t="s">
        <v>2154</v>
      </c>
      <c r="B274" t="s">
        <v>2154</v>
      </c>
      <c r="C274" t="s">
        <v>2155</v>
      </c>
    </row>
    <row r="275" spans="1:3" x14ac:dyDescent="0.3">
      <c r="A275" t="s">
        <v>2156</v>
      </c>
      <c r="B275" t="s">
        <v>2156</v>
      </c>
      <c r="C275" t="s">
        <v>2157</v>
      </c>
    </row>
    <row r="276" spans="1:3" x14ac:dyDescent="0.3">
      <c r="A276" t="s">
        <v>2158</v>
      </c>
      <c r="B276" t="s">
        <v>2158</v>
      </c>
      <c r="C276" t="s">
        <v>2159</v>
      </c>
    </row>
    <row r="277" spans="1:3" x14ac:dyDescent="0.3">
      <c r="A277" t="s">
        <v>2160</v>
      </c>
      <c r="B277" t="s">
        <v>2160</v>
      </c>
      <c r="C277" t="s">
        <v>2161</v>
      </c>
    </row>
    <row r="278" spans="1:3" x14ac:dyDescent="0.3">
      <c r="A278" t="s">
        <v>2162</v>
      </c>
      <c r="B278" t="s">
        <v>2162</v>
      </c>
      <c r="C278" t="s">
        <v>2163</v>
      </c>
    </row>
    <row r="279" spans="1:3" x14ac:dyDescent="0.3">
      <c r="A279" t="s">
        <v>2164</v>
      </c>
      <c r="B279" t="s">
        <v>2164</v>
      </c>
      <c r="C279" t="s">
        <v>2165</v>
      </c>
    </row>
    <row r="280" spans="1:3" x14ac:dyDescent="0.3">
      <c r="A280" t="s">
        <v>2166</v>
      </c>
      <c r="B280" t="s">
        <v>2166</v>
      </c>
      <c r="C280" t="s">
        <v>2167</v>
      </c>
    </row>
    <row r="281" spans="1:3" x14ac:dyDescent="0.3">
      <c r="A281" t="s">
        <v>2168</v>
      </c>
      <c r="B281" t="s">
        <v>2168</v>
      </c>
      <c r="C281" t="s">
        <v>2169</v>
      </c>
    </row>
    <row r="282" spans="1:3" x14ac:dyDescent="0.3">
      <c r="A282" t="s">
        <v>2170</v>
      </c>
      <c r="B282" t="s">
        <v>2170</v>
      </c>
      <c r="C282" t="s">
        <v>2171</v>
      </c>
    </row>
    <row r="283" spans="1:3" x14ac:dyDescent="0.3">
      <c r="A283" t="s">
        <v>2172</v>
      </c>
      <c r="B283" t="s">
        <v>2172</v>
      </c>
      <c r="C283" t="s">
        <v>2173</v>
      </c>
    </row>
    <row r="284" spans="1:3" x14ac:dyDescent="0.3">
      <c r="A284" t="s">
        <v>1699</v>
      </c>
      <c r="B284" t="s">
        <v>2174</v>
      </c>
      <c r="C284" t="s">
        <v>2175</v>
      </c>
    </row>
    <row r="285" spans="1:3" x14ac:dyDescent="0.3">
      <c r="A285" t="s">
        <v>1729</v>
      </c>
      <c r="B285" t="s">
        <v>2019</v>
      </c>
      <c r="C285" t="s">
        <v>2176</v>
      </c>
    </row>
    <row r="286" spans="1:3" x14ac:dyDescent="0.3">
      <c r="A286" t="s">
        <v>1683</v>
      </c>
      <c r="B286" t="s">
        <v>1788</v>
      </c>
      <c r="C286" t="s">
        <v>2177</v>
      </c>
    </row>
    <row r="287" spans="1:3" x14ac:dyDescent="0.3">
      <c r="A287" t="s">
        <v>2178</v>
      </c>
      <c r="B287" t="s">
        <v>2178</v>
      </c>
      <c r="C287" t="s">
        <v>2179</v>
      </c>
    </row>
    <row r="288" spans="1:3" x14ac:dyDescent="0.3">
      <c r="A288" t="s">
        <v>2180</v>
      </c>
      <c r="B288" t="s">
        <v>2180</v>
      </c>
      <c r="C288" t="s">
        <v>2181</v>
      </c>
    </row>
    <row r="289" spans="1:3" x14ac:dyDescent="0.3">
      <c r="A289" t="s">
        <v>2182</v>
      </c>
      <c r="B289" t="s">
        <v>2182</v>
      </c>
      <c r="C289" t="s">
        <v>2183</v>
      </c>
    </row>
    <row r="290" spans="1:3" x14ac:dyDescent="0.3">
      <c r="A290" t="s">
        <v>2184</v>
      </c>
      <c r="B290" t="s">
        <v>2184</v>
      </c>
      <c r="C290" t="s">
        <v>2185</v>
      </c>
    </row>
    <row r="291" spans="1:3" x14ac:dyDescent="0.3">
      <c r="A291" t="s">
        <v>2186</v>
      </c>
      <c r="B291" t="s">
        <v>2186</v>
      </c>
      <c r="C291" t="s">
        <v>2187</v>
      </c>
    </row>
    <row r="292" spans="1:3" x14ac:dyDescent="0.3">
      <c r="A292" t="s">
        <v>2188</v>
      </c>
      <c r="B292" t="s">
        <v>2188</v>
      </c>
      <c r="C292" t="s">
        <v>2189</v>
      </c>
    </row>
    <row r="293" spans="1:3" x14ac:dyDescent="0.3">
      <c r="A293" t="s">
        <v>2190</v>
      </c>
      <c r="B293" t="s">
        <v>2190</v>
      </c>
      <c r="C293" t="s">
        <v>2191</v>
      </c>
    </row>
    <row r="294" spans="1:3" x14ac:dyDescent="0.3">
      <c r="A294" t="s">
        <v>2192</v>
      </c>
      <c r="B294" t="s">
        <v>2192</v>
      </c>
      <c r="C294" t="s">
        <v>2193</v>
      </c>
    </row>
    <row r="295" spans="1:3" x14ac:dyDescent="0.3">
      <c r="A295" t="s">
        <v>2194</v>
      </c>
      <c r="B295" t="s">
        <v>2194</v>
      </c>
      <c r="C295" t="s">
        <v>2195</v>
      </c>
    </row>
    <row r="296" spans="1:3" x14ac:dyDescent="0.3">
      <c r="A296" t="s">
        <v>2196</v>
      </c>
      <c r="B296" t="s">
        <v>2196</v>
      </c>
      <c r="C296" t="s">
        <v>2197</v>
      </c>
    </row>
    <row r="297" spans="1:3" x14ac:dyDescent="0.3">
      <c r="A297" t="s">
        <v>2198</v>
      </c>
      <c r="B297" t="s">
        <v>2198</v>
      </c>
      <c r="C297" t="s">
        <v>2199</v>
      </c>
    </row>
    <row r="298" spans="1:3" x14ac:dyDescent="0.3">
      <c r="A298" t="s">
        <v>2200</v>
      </c>
      <c r="B298" t="s">
        <v>2200</v>
      </c>
      <c r="C298" t="s">
        <v>2201</v>
      </c>
    </row>
    <row r="299" spans="1:3" x14ac:dyDescent="0.3">
      <c r="A299" t="s">
        <v>2202</v>
      </c>
      <c r="B299" t="s">
        <v>2202</v>
      </c>
      <c r="C299" t="s">
        <v>2203</v>
      </c>
    </row>
    <row r="300" spans="1:3" x14ac:dyDescent="0.3">
      <c r="A300" t="s">
        <v>2204</v>
      </c>
      <c r="B300" t="s">
        <v>2204</v>
      </c>
      <c r="C300" t="s">
        <v>2205</v>
      </c>
    </row>
    <row r="301" spans="1:3" x14ac:dyDescent="0.3">
      <c r="A301" t="s">
        <v>2206</v>
      </c>
      <c r="B301" t="s">
        <v>2206</v>
      </c>
      <c r="C301" t="s">
        <v>2207</v>
      </c>
    </row>
    <row r="302" spans="1:3" x14ac:dyDescent="0.3">
      <c r="A302" t="s">
        <v>2208</v>
      </c>
      <c r="B302" t="s">
        <v>2208</v>
      </c>
      <c r="C302" t="s">
        <v>2209</v>
      </c>
    </row>
    <row r="303" spans="1:3" x14ac:dyDescent="0.3">
      <c r="A303" t="s">
        <v>2210</v>
      </c>
      <c r="B303" t="s">
        <v>2210</v>
      </c>
      <c r="C303" t="s">
        <v>2211</v>
      </c>
    </row>
    <row r="304" spans="1:3" x14ac:dyDescent="0.3">
      <c r="A304" t="s">
        <v>2212</v>
      </c>
      <c r="B304" t="s">
        <v>2212</v>
      </c>
      <c r="C304" t="s">
        <v>2213</v>
      </c>
    </row>
    <row r="305" spans="1:3" x14ac:dyDescent="0.3">
      <c r="A305" t="s">
        <v>2214</v>
      </c>
      <c r="B305" t="s">
        <v>2214</v>
      </c>
      <c r="C305" t="s">
        <v>2215</v>
      </c>
    </row>
    <row r="306" spans="1:3" x14ac:dyDescent="0.3">
      <c r="A306" t="s">
        <v>2216</v>
      </c>
      <c r="B306" t="s">
        <v>2216</v>
      </c>
      <c r="C306" t="s">
        <v>2217</v>
      </c>
    </row>
    <row r="307" spans="1:3" x14ac:dyDescent="0.3">
      <c r="A307" t="s">
        <v>2218</v>
      </c>
      <c r="B307" t="s">
        <v>2218</v>
      </c>
      <c r="C307" t="s">
        <v>2219</v>
      </c>
    </row>
    <row r="308" spans="1:3" x14ac:dyDescent="0.3">
      <c r="A308" t="s">
        <v>2220</v>
      </c>
      <c r="B308" t="s">
        <v>2220</v>
      </c>
      <c r="C308" t="s">
        <v>2221</v>
      </c>
    </row>
    <row r="309" spans="1:3" x14ac:dyDescent="0.3">
      <c r="A309" t="s">
        <v>2222</v>
      </c>
      <c r="B309" t="s">
        <v>2222</v>
      </c>
      <c r="C309" t="s">
        <v>2223</v>
      </c>
    </row>
    <row r="310" spans="1:3" x14ac:dyDescent="0.3">
      <c r="A310" t="s">
        <v>2224</v>
      </c>
      <c r="B310" t="s">
        <v>2224</v>
      </c>
      <c r="C310" t="s">
        <v>2225</v>
      </c>
    </row>
    <row r="311" spans="1:3" x14ac:dyDescent="0.3">
      <c r="A311" t="s">
        <v>2226</v>
      </c>
      <c r="B311" t="s">
        <v>2226</v>
      </c>
      <c r="C311" t="s">
        <v>2227</v>
      </c>
    </row>
    <row r="312" spans="1:3" x14ac:dyDescent="0.3">
      <c r="A312" t="s">
        <v>2228</v>
      </c>
      <c r="B312" t="s">
        <v>2228</v>
      </c>
      <c r="C312" t="s">
        <v>2229</v>
      </c>
    </row>
    <row r="313" spans="1:3" x14ac:dyDescent="0.3">
      <c r="A313" t="s">
        <v>2230</v>
      </c>
      <c r="B313" t="s">
        <v>2230</v>
      </c>
      <c r="C313" t="s">
        <v>2231</v>
      </c>
    </row>
    <row r="314" spans="1:3" x14ac:dyDescent="0.3">
      <c r="A314" t="s">
        <v>2232</v>
      </c>
      <c r="B314" t="s">
        <v>2232</v>
      </c>
      <c r="C314" t="s">
        <v>2233</v>
      </c>
    </row>
    <row r="315" spans="1:3" x14ac:dyDescent="0.3">
      <c r="A315" t="s">
        <v>2234</v>
      </c>
      <c r="B315" t="s">
        <v>2234</v>
      </c>
      <c r="C315" t="s">
        <v>2235</v>
      </c>
    </row>
    <row r="316" spans="1:3" x14ac:dyDescent="0.3">
      <c r="A316" t="s">
        <v>2236</v>
      </c>
      <c r="B316" t="s">
        <v>2236</v>
      </c>
      <c r="C316" t="s">
        <v>2237</v>
      </c>
    </row>
    <row r="317" spans="1:3" x14ac:dyDescent="0.3">
      <c r="A317" t="s">
        <v>2238</v>
      </c>
      <c r="B317" t="s">
        <v>2238</v>
      </c>
      <c r="C317" t="s">
        <v>2239</v>
      </c>
    </row>
    <row r="318" spans="1:3" x14ac:dyDescent="0.3">
      <c r="A318" t="s">
        <v>2240</v>
      </c>
      <c r="B318" t="s">
        <v>2238</v>
      </c>
      <c r="C318" t="s">
        <v>2241</v>
      </c>
    </row>
    <row r="319" spans="1:3" x14ac:dyDescent="0.3">
      <c r="A319" t="s">
        <v>2242</v>
      </c>
      <c r="B319" t="s">
        <v>2242</v>
      </c>
      <c r="C319" t="s">
        <v>2243</v>
      </c>
    </row>
    <row r="320" spans="1:3" x14ac:dyDescent="0.3">
      <c r="A320" t="s">
        <v>1862</v>
      </c>
      <c r="B320" t="s">
        <v>1818</v>
      </c>
      <c r="C320" t="s">
        <v>2244</v>
      </c>
    </row>
    <row r="321" spans="1:4" x14ac:dyDescent="0.3">
      <c r="A321" t="s">
        <v>2178</v>
      </c>
      <c r="B321" t="s">
        <v>1702</v>
      </c>
      <c r="C321" t="s">
        <v>2245</v>
      </c>
      <c r="D321" t="s">
        <v>1692</v>
      </c>
    </row>
    <row r="322" spans="1:4" x14ac:dyDescent="0.3">
      <c r="A322" t="s">
        <v>2178</v>
      </c>
      <c r="B322" t="s">
        <v>1690</v>
      </c>
      <c r="C322" t="s">
        <v>2246</v>
      </c>
      <c r="D322" t="s">
        <v>1692</v>
      </c>
    </row>
    <row r="323" spans="1:4" x14ac:dyDescent="0.3">
      <c r="A323" t="s">
        <v>2178</v>
      </c>
      <c r="B323" t="s">
        <v>1693</v>
      </c>
      <c r="C323" t="s">
        <v>2247</v>
      </c>
      <c r="D323" t="s">
        <v>1692</v>
      </c>
    </row>
    <row r="324" spans="1:4" x14ac:dyDescent="0.3">
      <c r="A324" t="s">
        <v>2178</v>
      </c>
      <c r="B324" t="s">
        <v>1695</v>
      </c>
      <c r="C324" t="s">
        <v>2248</v>
      </c>
      <c r="D324" t="s">
        <v>1692</v>
      </c>
    </row>
    <row r="325" spans="1:4" x14ac:dyDescent="0.3">
      <c r="A325" t="s">
        <v>2178</v>
      </c>
      <c r="B325" t="s">
        <v>1697</v>
      </c>
      <c r="C325" t="s">
        <v>2249</v>
      </c>
      <c r="D325" t="s">
        <v>1692</v>
      </c>
    </row>
    <row r="326" spans="1:4" x14ac:dyDescent="0.3">
      <c r="A326" t="s">
        <v>2250</v>
      </c>
      <c r="B326" t="s">
        <v>2250</v>
      </c>
      <c r="C326" t="s">
        <v>2251</v>
      </c>
    </row>
    <row r="327" spans="1:4" x14ac:dyDescent="0.3">
      <c r="A327" t="s">
        <v>2252</v>
      </c>
      <c r="B327" t="s">
        <v>2252</v>
      </c>
      <c r="C327" t="s">
        <v>2253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DC935-D465-4917-B06C-E7A9740E47D8}">
  <dimension ref="A1:B46"/>
  <sheetViews>
    <sheetView topLeftCell="A2" workbookViewId="0">
      <selection sqref="A1:F913"/>
    </sheetView>
  </sheetViews>
  <sheetFormatPr defaultRowHeight="14.4" x14ac:dyDescent="0.3"/>
  <cols>
    <col min="1" max="1" width="8.88671875" bestFit="1" customWidth="1"/>
    <col min="2" max="2" width="5.109375" bestFit="1" customWidth="1"/>
  </cols>
  <sheetData>
    <row r="1" spans="1:2" x14ac:dyDescent="0.3">
      <c r="A1" t="s">
        <v>64</v>
      </c>
      <c r="B1" t="s">
        <v>237</v>
      </c>
    </row>
    <row r="2" spans="1:2" x14ac:dyDescent="0.3">
      <c r="A2" t="s">
        <v>272</v>
      </c>
      <c r="B2">
        <v>1</v>
      </c>
    </row>
    <row r="3" spans="1:2" x14ac:dyDescent="0.3">
      <c r="A3" t="s">
        <v>2254</v>
      </c>
      <c r="B3">
        <v>2</v>
      </c>
    </row>
    <row r="4" spans="1:2" x14ac:dyDescent="0.3">
      <c r="A4" t="s">
        <v>2255</v>
      </c>
      <c r="B4">
        <v>3</v>
      </c>
    </row>
    <row r="5" spans="1:2" x14ac:dyDescent="0.3">
      <c r="A5" t="s">
        <v>2256</v>
      </c>
      <c r="B5">
        <v>4</v>
      </c>
    </row>
    <row r="6" spans="1:2" x14ac:dyDescent="0.3">
      <c r="A6" t="s">
        <v>2257</v>
      </c>
      <c r="B6">
        <v>5</v>
      </c>
    </row>
    <row r="7" spans="1:2" x14ac:dyDescent="0.3">
      <c r="A7" t="s">
        <v>2258</v>
      </c>
      <c r="B7">
        <v>6</v>
      </c>
    </row>
    <row r="8" spans="1:2" x14ac:dyDescent="0.3">
      <c r="A8" t="s">
        <v>2259</v>
      </c>
      <c r="B8">
        <v>7</v>
      </c>
    </row>
    <row r="9" spans="1:2" x14ac:dyDescent="0.3">
      <c r="A9" t="s">
        <v>2260</v>
      </c>
      <c r="B9">
        <v>8</v>
      </c>
    </row>
    <row r="10" spans="1:2" x14ac:dyDescent="0.3">
      <c r="A10" t="s">
        <v>2261</v>
      </c>
      <c r="B10">
        <v>9</v>
      </c>
    </row>
    <row r="11" spans="1:2" x14ac:dyDescent="0.3">
      <c r="A11" t="s">
        <v>261</v>
      </c>
      <c r="B11">
        <v>10</v>
      </c>
    </row>
    <row r="12" spans="1:2" x14ac:dyDescent="0.3">
      <c r="A12" t="s">
        <v>2262</v>
      </c>
      <c r="B12">
        <v>11</v>
      </c>
    </row>
    <row r="13" spans="1:2" x14ac:dyDescent="0.3">
      <c r="A13" t="s">
        <v>2263</v>
      </c>
      <c r="B13">
        <v>12</v>
      </c>
    </row>
    <row r="14" spans="1:2" x14ac:dyDescent="0.3">
      <c r="A14" t="s">
        <v>2264</v>
      </c>
      <c r="B14">
        <v>13</v>
      </c>
    </row>
    <row r="15" spans="1:2" x14ac:dyDescent="0.3">
      <c r="A15" t="s">
        <v>2265</v>
      </c>
      <c r="B15">
        <v>14</v>
      </c>
    </row>
    <row r="16" spans="1:2" x14ac:dyDescent="0.3">
      <c r="A16" t="s">
        <v>2266</v>
      </c>
      <c r="B16">
        <v>15</v>
      </c>
    </row>
    <row r="17" spans="1:2" x14ac:dyDescent="0.3">
      <c r="A17" t="s">
        <v>2267</v>
      </c>
      <c r="B17">
        <v>16</v>
      </c>
    </row>
    <row r="18" spans="1:2" x14ac:dyDescent="0.3">
      <c r="A18" t="s">
        <v>2268</v>
      </c>
      <c r="B18">
        <v>17</v>
      </c>
    </row>
    <row r="19" spans="1:2" x14ac:dyDescent="0.3">
      <c r="A19" t="s">
        <v>2269</v>
      </c>
      <c r="B19">
        <v>18</v>
      </c>
    </row>
    <row r="20" spans="1:2" x14ac:dyDescent="0.3">
      <c r="A20" t="s">
        <v>2270</v>
      </c>
      <c r="B20">
        <v>19</v>
      </c>
    </row>
    <row r="21" spans="1:2" x14ac:dyDescent="0.3">
      <c r="A21" t="s">
        <v>2271</v>
      </c>
      <c r="B21">
        <v>20</v>
      </c>
    </row>
    <row r="22" spans="1:2" x14ac:dyDescent="0.3">
      <c r="A22" t="s">
        <v>2272</v>
      </c>
      <c r="B22">
        <v>21</v>
      </c>
    </row>
    <row r="23" spans="1:2" x14ac:dyDescent="0.3">
      <c r="A23" t="s">
        <v>264</v>
      </c>
      <c r="B23">
        <v>22</v>
      </c>
    </row>
    <row r="24" spans="1:2" x14ac:dyDescent="0.3">
      <c r="A24" t="s">
        <v>2273</v>
      </c>
      <c r="B24">
        <v>23</v>
      </c>
    </row>
    <row r="25" spans="1:2" x14ac:dyDescent="0.3">
      <c r="A25" t="s">
        <v>2274</v>
      </c>
      <c r="B25">
        <v>24</v>
      </c>
    </row>
    <row r="26" spans="1:2" x14ac:dyDescent="0.3">
      <c r="A26" t="s">
        <v>2275</v>
      </c>
      <c r="B26">
        <v>25</v>
      </c>
    </row>
    <row r="27" spans="1:2" x14ac:dyDescent="0.3">
      <c r="A27" t="s">
        <v>2276</v>
      </c>
      <c r="B27">
        <v>26</v>
      </c>
    </row>
    <row r="28" spans="1:2" x14ac:dyDescent="0.3">
      <c r="A28" t="s">
        <v>2277</v>
      </c>
      <c r="B28">
        <v>27</v>
      </c>
    </row>
    <row r="29" spans="1:2" x14ac:dyDescent="0.3">
      <c r="A29" t="s">
        <v>2278</v>
      </c>
      <c r="B29">
        <v>28</v>
      </c>
    </row>
    <row r="30" spans="1:2" x14ac:dyDescent="0.3">
      <c r="A30" t="s">
        <v>2279</v>
      </c>
      <c r="B30">
        <v>29</v>
      </c>
    </row>
    <row r="31" spans="1:2" x14ac:dyDescent="0.3">
      <c r="A31" t="s">
        <v>2280</v>
      </c>
      <c r="B31">
        <v>30</v>
      </c>
    </row>
    <row r="32" spans="1:2" x14ac:dyDescent="0.3">
      <c r="A32" t="s">
        <v>2281</v>
      </c>
      <c r="B32">
        <v>31</v>
      </c>
    </row>
    <row r="33" spans="1:2" x14ac:dyDescent="0.3">
      <c r="A33" t="s">
        <v>2282</v>
      </c>
      <c r="B33">
        <v>32</v>
      </c>
    </row>
    <row r="34" spans="1:2" x14ac:dyDescent="0.3">
      <c r="A34" t="s">
        <v>2283</v>
      </c>
      <c r="B34">
        <v>33</v>
      </c>
    </row>
    <row r="35" spans="1:2" x14ac:dyDescent="0.3">
      <c r="A35" t="s">
        <v>2284</v>
      </c>
      <c r="B35">
        <v>34</v>
      </c>
    </row>
    <row r="36" spans="1:2" x14ac:dyDescent="0.3">
      <c r="A36" t="s">
        <v>2285</v>
      </c>
      <c r="B36">
        <v>35</v>
      </c>
    </row>
    <row r="37" spans="1:2" x14ac:dyDescent="0.3">
      <c r="A37" t="s">
        <v>2286</v>
      </c>
      <c r="B37">
        <v>36</v>
      </c>
    </row>
    <row r="38" spans="1:2" x14ac:dyDescent="0.3">
      <c r="A38" t="s">
        <v>2287</v>
      </c>
      <c r="B38">
        <v>37</v>
      </c>
    </row>
    <row r="39" spans="1:2" x14ac:dyDescent="0.3">
      <c r="A39" t="s">
        <v>2288</v>
      </c>
      <c r="B39">
        <v>38</v>
      </c>
    </row>
    <row r="40" spans="1:2" x14ac:dyDescent="0.3">
      <c r="A40" t="s">
        <v>2289</v>
      </c>
      <c r="B40">
        <v>39</v>
      </c>
    </row>
    <row r="41" spans="1:2" x14ac:dyDescent="0.3">
      <c r="A41" t="s">
        <v>2290</v>
      </c>
      <c r="B41">
        <v>40</v>
      </c>
    </row>
    <row r="42" spans="1:2" x14ac:dyDescent="0.3">
      <c r="A42" t="s">
        <v>270</v>
      </c>
      <c r="B42">
        <v>41</v>
      </c>
    </row>
    <row r="43" spans="1:2" x14ac:dyDescent="0.3">
      <c r="A43" t="s">
        <v>2291</v>
      </c>
      <c r="B43">
        <v>42</v>
      </c>
    </row>
    <row r="44" spans="1:2" x14ac:dyDescent="0.3">
      <c r="A44" t="s">
        <v>2292</v>
      </c>
      <c r="B44">
        <v>43</v>
      </c>
    </row>
    <row r="45" spans="1:2" x14ac:dyDescent="0.3">
      <c r="A45" t="s">
        <v>2293</v>
      </c>
      <c r="B45">
        <v>44</v>
      </c>
    </row>
    <row r="46" spans="1:2" x14ac:dyDescent="0.3">
      <c r="A46" t="s">
        <v>2294</v>
      </c>
      <c r="B46">
        <v>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0CC03-C09E-4C97-A52F-62F2922E7DD4}">
  <dimension ref="A1:C37"/>
  <sheetViews>
    <sheetView workbookViewId="0"/>
  </sheetViews>
  <sheetFormatPr defaultRowHeight="14.4" x14ac:dyDescent="0.3"/>
  <cols>
    <col min="1" max="1" width="14.44140625" bestFit="1" customWidth="1"/>
    <col min="2" max="2" width="23.5546875" bestFit="1" customWidth="1"/>
    <col min="3" max="3" width="19.44140625" bestFit="1" customWidth="1"/>
  </cols>
  <sheetData>
    <row r="1" spans="1:3" x14ac:dyDescent="0.3">
      <c r="A1" s="33" t="s">
        <v>2295</v>
      </c>
    </row>
    <row r="3" spans="1:3" x14ac:dyDescent="0.3">
      <c r="A3" t="s">
        <v>2296</v>
      </c>
      <c r="B3" t="s">
        <v>2297</v>
      </c>
      <c r="C3" t="s">
        <v>2298</v>
      </c>
    </row>
    <row r="4" spans="1:3" x14ac:dyDescent="0.3">
      <c r="A4">
        <v>1</v>
      </c>
      <c r="B4" t="s">
        <v>2299</v>
      </c>
      <c r="C4">
        <v>3</v>
      </c>
    </row>
    <row r="5" spans="1:3" x14ac:dyDescent="0.3">
      <c r="A5">
        <v>2</v>
      </c>
      <c r="B5" t="s">
        <v>809</v>
      </c>
      <c r="C5">
        <v>3</v>
      </c>
    </row>
    <row r="6" spans="1:3" x14ac:dyDescent="0.3">
      <c r="A6">
        <v>3</v>
      </c>
      <c r="B6" t="s">
        <v>1245</v>
      </c>
      <c r="C6">
        <v>3</v>
      </c>
    </row>
    <row r="7" spans="1:3" x14ac:dyDescent="0.3">
      <c r="A7">
        <v>4</v>
      </c>
      <c r="B7" t="s">
        <v>266</v>
      </c>
      <c r="C7">
        <v>3</v>
      </c>
    </row>
    <row r="8" spans="1:3" x14ac:dyDescent="0.3">
      <c r="A8">
        <v>29</v>
      </c>
      <c r="B8" t="s">
        <v>1467</v>
      </c>
      <c r="C8">
        <v>65</v>
      </c>
    </row>
    <row r="9" spans="1:3" x14ac:dyDescent="0.3">
      <c r="A9">
        <v>5</v>
      </c>
      <c r="B9" t="s">
        <v>346</v>
      </c>
      <c r="C9">
        <v>3</v>
      </c>
    </row>
    <row r="10" spans="1:3" x14ac:dyDescent="0.3">
      <c r="A10">
        <v>6</v>
      </c>
      <c r="B10" t="s">
        <v>26</v>
      </c>
      <c r="C10">
        <v>2</v>
      </c>
    </row>
    <row r="11" spans="1:3" x14ac:dyDescent="0.3">
      <c r="A11">
        <v>37</v>
      </c>
      <c r="B11" t="s">
        <v>1488</v>
      </c>
      <c r="C11">
        <v>3</v>
      </c>
    </row>
    <row r="12" spans="1:3" x14ac:dyDescent="0.3">
      <c r="A12">
        <v>7</v>
      </c>
      <c r="B12" t="s">
        <v>546</v>
      </c>
      <c r="C12">
        <v>3</v>
      </c>
    </row>
    <row r="13" spans="1:3" x14ac:dyDescent="0.3">
      <c r="A13">
        <v>8</v>
      </c>
      <c r="B13" t="s">
        <v>27</v>
      </c>
      <c r="C13">
        <v>3</v>
      </c>
    </row>
    <row r="14" spans="1:3" x14ac:dyDescent="0.3">
      <c r="A14">
        <v>39</v>
      </c>
      <c r="B14" t="s">
        <v>1507</v>
      </c>
      <c r="C14">
        <v>65</v>
      </c>
    </row>
    <row r="15" spans="1:3" x14ac:dyDescent="0.3">
      <c r="A15">
        <v>9</v>
      </c>
      <c r="B15" t="s">
        <v>28</v>
      </c>
      <c r="C15">
        <v>2</v>
      </c>
    </row>
    <row r="16" spans="1:3" x14ac:dyDescent="0.3">
      <c r="A16">
        <v>36</v>
      </c>
      <c r="B16" t="s">
        <v>1522</v>
      </c>
      <c r="C16">
        <v>65</v>
      </c>
    </row>
    <row r="17" spans="1:3" x14ac:dyDescent="0.3">
      <c r="A17">
        <v>10</v>
      </c>
      <c r="B17" t="s">
        <v>29</v>
      </c>
      <c r="C17">
        <v>2</v>
      </c>
    </row>
    <row r="18" spans="1:3" x14ac:dyDescent="0.3">
      <c r="A18">
        <v>35</v>
      </c>
      <c r="B18" t="s">
        <v>30</v>
      </c>
      <c r="C18">
        <v>2</v>
      </c>
    </row>
    <row r="19" spans="1:3" x14ac:dyDescent="0.3">
      <c r="A19">
        <v>38</v>
      </c>
      <c r="B19" t="s">
        <v>30</v>
      </c>
      <c r="C19">
        <v>3</v>
      </c>
    </row>
    <row r="20" spans="1:3" x14ac:dyDescent="0.3">
      <c r="A20">
        <v>31</v>
      </c>
      <c r="B20" t="s">
        <v>32</v>
      </c>
      <c r="C20">
        <v>3</v>
      </c>
    </row>
    <row r="21" spans="1:3" x14ac:dyDescent="0.3">
      <c r="A21">
        <v>25</v>
      </c>
      <c r="B21" t="s">
        <v>33</v>
      </c>
      <c r="C21">
        <v>8</v>
      </c>
    </row>
    <row r="22" spans="1:3" x14ac:dyDescent="0.3">
      <c r="A22">
        <v>11</v>
      </c>
      <c r="B22" t="s">
        <v>34</v>
      </c>
      <c r="C22">
        <v>2</v>
      </c>
    </row>
    <row r="23" spans="1:3" x14ac:dyDescent="0.3">
      <c r="A23">
        <v>30</v>
      </c>
      <c r="B23" t="s">
        <v>2300</v>
      </c>
      <c r="C23">
        <v>3</v>
      </c>
    </row>
    <row r="24" spans="1:3" x14ac:dyDescent="0.3">
      <c r="A24">
        <v>12</v>
      </c>
      <c r="B24" t="s">
        <v>802</v>
      </c>
      <c r="C24">
        <v>3</v>
      </c>
    </row>
    <row r="25" spans="1:3" x14ac:dyDescent="0.3">
      <c r="A25">
        <v>13</v>
      </c>
      <c r="B25" t="s">
        <v>35</v>
      </c>
      <c r="C25">
        <v>2</v>
      </c>
    </row>
    <row r="26" spans="1:3" x14ac:dyDescent="0.3">
      <c r="A26">
        <v>14</v>
      </c>
      <c r="B26" t="s">
        <v>36</v>
      </c>
      <c r="C26">
        <v>3</v>
      </c>
    </row>
    <row r="27" spans="1:3" x14ac:dyDescent="0.3">
      <c r="A27">
        <v>15</v>
      </c>
      <c r="B27" t="s">
        <v>39</v>
      </c>
      <c r="C27">
        <v>3</v>
      </c>
    </row>
    <row r="28" spans="1:3" x14ac:dyDescent="0.3">
      <c r="A28">
        <v>28</v>
      </c>
      <c r="B28" t="s">
        <v>41</v>
      </c>
      <c r="C28">
        <v>1</v>
      </c>
    </row>
    <row r="29" spans="1:3" x14ac:dyDescent="0.3">
      <c r="A29">
        <v>17</v>
      </c>
      <c r="B29" t="s">
        <v>587</v>
      </c>
      <c r="C29">
        <v>3</v>
      </c>
    </row>
    <row r="30" spans="1:3" x14ac:dyDescent="0.3">
      <c r="A30">
        <v>16</v>
      </c>
      <c r="B30" t="s">
        <v>42</v>
      </c>
      <c r="C30">
        <v>8</v>
      </c>
    </row>
    <row r="31" spans="1:3" x14ac:dyDescent="0.3">
      <c r="A31">
        <v>27</v>
      </c>
      <c r="B31" t="s">
        <v>44</v>
      </c>
      <c r="C31">
        <v>3</v>
      </c>
    </row>
    <row r="32" spans="1:3" x14ac:dyDescent="0.3">
      <c r="A32">
        <v>18</v>
      </c>
      <c r="B32" t="s">
        <v>235</v>
      </c>
      <c r="C32">
        <v>2</v>
      </c>
    </row>
    <row r="33" spans="1:3" x14ac:dyDescent="0.3">
      <c r="A33">
        <v>24</v>
      </c>
      <c r="B33" t="s">
        <v>46</v>
      </c>
      <c r="C33">
        <v>3</v>
      </c>
    </row>
    <row r="34" spans="1:3" x14ac:dyDescent="0.3">
      <c r="A34">
        <v>41</v>
      </c>
      <c r="B34" t="s">
        <v>187</v>
      </c>
      <c r="C34">
        <v>3</v>
      </c>
    </row>
    <row r="35" spans="1:3" x14ac:dyDescent="0.3">
      <c r="A35">
        <v>19</v>
      </c>
      <c r="B35" t="s">
        <v>49</v>
      </c>
      <c r="C35">
        <v>3</v>
      </c>
    </row>
    <row r="36" spans="1:3" x14ac:dyDescent="0.3">
      <c r="A36">
        <v>20</v>
      </c>
      <c r="B36" t="s">
        <v>50</v>
      </c>
      <c r="C36">
        <v>8</v>
      </c>
    </row>
    <row r="37" spans="1:3" x14ac:dyDescent="0.3">
      <c r="A37">
        <v>21</v>
      </c>
      <c r="B37" t="s">
        <v>53</v>
      </c>
      <c r="C37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9E85838317FD4B86897F5307E68F5D" ma:contentTypeVersion="21" ma:contentTypeDescription="Crie um novo documento." ma:contentTypeScope="" ma:versionID="faf73bb5f592084a263752f5c34de99d">
  <xsd:schema xmlns:xsd="http://www.w3.org/2001/XMLSchema" xmlns:xs="http://www.w3.org/2001/XMLSchema" xmlns:p="http://schemas.microsoft.com/office/2006/metadata/properties" xmlns:ns2="1db073ca-9326-4026-aee7-17be84a2ec27" xmlns:ns3="509ca74f-a570-4dc7-889b-267b124607b9" targetNamespace="http://schemas.microsoft.com/office/2006/metadata/properties" ma:root="true" ma:fieldsID="c25f1dbe94bf3bb08f80f7c9ed4abe0a" ns2:_="" ns3:_="">
    <xsd:import namespace="1db073ca-9326-4026-aee7-17be84a2ec27"/>
    <xsd:import namespace="509ca74f-a570-4dc7-889b-267b124607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3:TaxCatchAll" minOccurs="0"/>
                <xsd:element ref="ns2:MediaLengthInSeconds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b073ca-9326-4026-aee7-17be84a2ec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Marcações de imagem" ma:readOnly="false" ma:fieldId="{5cf76f15-5ced-4ddc-b409-7134ff3c332f}" ma:taxonomyMulti="true" ma:sspId="6af24d10-f91e-4e4f-8f51-05f782d8dd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9ca74f-a570-4dc7-889b-267b124607b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f18cd2a-448c-485c-9efc-aa4b992f0149}" ma:internalName="TaxCatchAll" ma:showField="CatchAllData" ma:web="509ca74f-a570-4dc7-889b-267b124607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b073ca-9326-4026-aee7-17be84a2ec27">
      <Terms xmlns="http://schemas.microsoft.com/office/infopath/2007/PartnerControls"/>
    </lcf76f155ced4ddcb4097134ff3c332f>
    <TaxCatchAll xmlns="509ca74f-a570-4dc7-889b-267b124607b9" xsi:nil="true"/>
    <_Flow_SignoffStatus xmlns="1db073ca-9326-4026-aee7-17be84a2ec27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B7FBFDE0-567F-40D7-BEE4-377D3481A3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4C66BA-1C89-40FC-8CCF-6F7B9A5704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b073ca-9326-4026-aee7-17be84a2ec27"/>
    <ds:schemaRef ds:uri="509ca74f-a570-4dc7-889b-267b124607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8FDEDA-4A77-4AD7-BB8B-7D9B4AD39BD9}">
  <ds:schemaRefs>
    <ds:schemaRef ds:uri="509ca74f-a570-4dc7-889b-267b124607b9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1db073ca-9326-4026-aee7-17be84a2ec27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481C4C26-4836-46CE-B97E-07613BC10F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5</vt:i4>
      </vt:variant>
    </vt:vector>
  </HeadingPairs>
  <TitlesOfParts>
    <vt:vector size="20" baseType="lpstr">
      <vt:lpstr>Planilha3</vt:lpstr>
      <vt:lpstr>Input</vt:lpstr>
      <vt:lpstr>Planilha1</vt:lpstr>
      <vt:lpstr>Comparação</vt:lpstr>
      <vt:lpstr>ContractTypes</vt:lpstr>
      <vt:lpstr>Planilha5</vt:lpstr>
      <vt:lpstr>WIP</vt:lpstr>
      <vt:lpstr>Days</vt:lpstr>
      <vt:lpstr>Revenue</vt:lpstr>
      <vt:lpstr>WOs</vt:lpstr>
      <vt:lpstr>Rig</vt:lpstr>
      <vt:lpstr>ListaClientes</vt:lpstr>
      <vt:lpstr>SoW</vt:lpstr>
      <vt:lpstr>dEmbarks</vt:lpstr>
      <vt:lpstr>Clientes</vt:lpstr>
      <vt:lpstr>Embark</vt:lpstr>
      <vt:lpstr>ListaClientes</vt:lpstr>
      <vt:lpstr>ListaRigs</vt:lpstr>
      <vt:lpstr>SoW</vt:lpstr>
      <vt:lpstr>WO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Cortázio</dc:creator>
  <cp:keywords/>
  <dc:description/>
  <cp:lastModifiedBy>Heliandro Santos (TI Externo)</cp:lastModifiedBy>
  <cp:revision/>
  <dcterms:created xsi:type="dcterms:W3CDTF">2024-12-16T17:22:31Z</dcterms:created>
  <dcterms:modified xsi:type="dcterms:W3CDTF">2026-07-02T23:33:34Z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0x010100E09E85838317FD4B86897F5307E68F5D</vt:lpwstr>
  </property>
  <property fmtid="{D5CDD505-2E9C-101B-9397-08002B2CF9AE}" pid="3" name="MediaServiceImageTags">
    <vt:lpwstr/>
  </property>
</Properties>
</file>