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pd/Downloads/DSH_prose_verse_FINAL/code/"/>
    </mc:Choice>
  </mc:AlternateContent>
  <xr:revisionPtr revIDLastSave="0" documentId="13_ncr:1_{91BED9CE-6D51-4E40-A5E4-C22A9CDC33C1}" xr6:coauthVersionLast="33" xr6:coauthVersionMax="33" xr10:uidLastSave="{00000000-0000-0000-0000-000000000000}"/>
  <bookViews>
    <workbookView xWindow="1060" yWindow="1440" windowWidth="24240" windowHeight="13280" activeTab="7" xr2:uid="{6543DB19-7A19-794B-9737-607E2AA8A9F5}"/>
  </bookViews>
  <sheets>
    <sheet name="RF - all" sheetId="2" r:id="rId1"/>
    <sheet name="SVM - all" sheetId="1" r:id="rId2"/>
    <sheet name="combined" sheetId="3" r:id="rId3"/>
    <sheet name="RF - top10" sheetId="11" r:id="rId4"/>
    <sheet name="RF - top5" sheetId="10" r:id="rId5"/>
    <sheet name="RF - top3" sheetId="9" r:id="rId6"/>
    <sheet name="summary" sheetId="7" r:id="rId7"/>
    <sheet name="by fold" sheetId="8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8" l="1"/>
  <c r="H5" i="8"/>
  <c r="H4" i="8"/>
  <c r="H3" i="8"/>
  <c r="H2" i="8"/>
  <c r="G6" i="8" l="1"/>
  <c r="G5" i="8"/>
  <c r="G4" i="8"/>
  <c r="G3" i="8"/>
  <c r="G2" i="8"/>
  <c r="L7" i="7" l="1"/>
  <c r="I19" i="7"/>
  <c r="H19" i="7"/>
  <c r="G19" i="7"/>
  <c r="F19" i="7"/>
  <c r="I18" i="7"/>
  <c r="H18" i="7"/>
  <c r="G18" i="7"/>
  <c r="F18" i="7"/>
  <c r="I17" i="7"/>
  <c r="H17" i="7"/>
  <c r="G17" i="7"/>
  <c r="F17" i="7"/>
  <c r="J17" i="7" s="1"/>
  <c r="I16" i="7"/>
  <c r="H16" i="7"/>
  <c r="G16" i="7"/>
  <c r="F16" i="7"/>
  <c r="L16" i="7" s="1"/>
  <c r="I15" i="7"/>
  <c r="H15" i="7"/>
  <c r="G15" i="7"/>
  <c r="F15" i="7"/>
  <c r="K15" i="7" s="1"/>
  <c r="I10" i="7"/>
  <c r="H10" i="7"/>
  <c r="I9" i="7"/>
  <c r="H9" i="7"/>
  <c r="I8" i="7"/>
  <c r="H8" i="7"/>
  <c r="K8" i="7" s="1"/>
  <c r="I7" i="7"/>
  <c r="H7" i="7"/>
  <c r="M7" i="7" s="1"/>
  <c r="I6" i="7"/>
  <c r="H6" i="7"/>
  <c r="G10" i="7"/>
  <c r="G9" i="7"/>
  <c r="G8" i="7"/>
  <c r="G7" i="7"/>
  <c r="G6" i="7"/>
  <c r="F10" i="7"/>
  <c r="F9" i="7"/>
  <c r="M9" i="7" s="1"/>
  <c r="F8" i="7"/>
  <c r="L8" i="7" s="1"/>
  <c r="F7" i="7"/>
  <c r="F6" i="7"/>
  <c r="M6" i="7" s="1"/>
  <c r="J19" i="7" l="1"/>
  <c r="M10" i="7"/>
  <c r="K10" i="7"/>
  <c r="J18" i="7"/>
  <c r="M8" i="7"/>
  <c r="K7" i="7"/>
  <c r="L6" i="7"/>
  <c r="J9" i="7"/>
  <c r="L15" i="7"/>
  <c r="M16" i="7"/>
  <c r="N21" i="7" s="1"/>
  <c r="K18" i="7"/>
  <c r="L19" i="7"/>
  <c r="J6" i="7"/>
  <c r="J10" i="7"/>
  <c r="K6" i="7"/>
  <c r="K9" i="7"/>
  <c r="L10" i="7"/>
  <c r="M15" i="7"/>
  <c r="N20" i="7" s="1"/>
  <c r="K17" i="7"/>
  <c r="L18" i="7"/>
  <c r="M19" i="7"/>
  <c r="N24" i="7" s="1"/>
  <c r="J7" i="7"/>
  <c r="J15" i="7"/>
  <c r="L9" i="7"/>
  <c r="K16" i="7"/>
  <c r="L17" i="7"/>
  <c r="M18" i="7"/>
  <c r="N23" i="7" s="1"/>
  <c r="J8" i="7"/>
  <c r="J16" i="7"/>
  <c r="M17" i="7"/>
  <c r="N22" i="7" s="1"/>
  <c r="K19" i="7"/>
</calcChain>
</file>

<file path=xl/sharedStrings.xml><?xml version="1.0" encoding="utf-8"?>
<sst xmlns="http://schemas.openxmlformats.org/spreadsheetml/2006/main" count="152" uniqueCount="65">
  <si>
    <t>Terence Hecyra</t>
  </si>
  <si>
    <t>Tacitus Annales Part 15</t>
  </si>
  <si>
    <t>Tacitus Annales Part 12</t>
  </si>
  <si>
    <t>Seneca The Elder Fragmenta</t>
  </si>
  <si>
    <t>Sallust Histories</t>
  </si>
  <si>
    <t>Petronius Satyricon</t>
  </si>
  <si>
    <t>Manilius Astronomicon Part 3</t>
  </si>
  <si>
    <t>Manilius Astronomicon Part 2</t>
  </si>
  <si>
    <t>Manilius Astronomicon Part 1</t>
  </si>
  <si>
    <t>Lucretius De Rerum Natura Part 6</t>
  </si>
  <si>
    <t>Lucretius De Rerum Natura Part 5</t>
  </si>
  <si>
    <t>Lucretius De Rerum Natura Part 4</t>
  </si>
  <si>
    <t>Lucretius De Rerum Natura Part 3</t>
  </si>
  <si>
    <t>Lucretius De Rerum Natura Part 2</t>
  </si>
  <si>
    <t>Lucretius De Rerum Natura Part 1</t>
  </si>
  <si>
    <t>Apuleius Metamorphoses Part 1</t>
  </si>
  <si>
    <t>Phaedrus 4</t>
  </si>
  <si>
    <t>Ovid Tristia Part 1</t>
  </si>
  <si>
    <t>Juvenal Satires</t>
  </si>
  <si>
    <t>Terence Phormio</t>
  </si>
  <si>
    <t>Sallust Catilina</t>
  </si>
  <si>
    <t>Plautus Menaechmi</t>
  </si>
  <si>
    <t>Vitruvius De Architectura Part 7</t>
  </si>
  <si>
    <t>Vitruvius De Architectura Part 1</t>
  </si>
  <si>
    <t>Seneca The Elder Excerpta Controversiae</t>
  </si>
  <si>
    <t>Ovid Metamorphoses Part 14</t>
  </si>
  <si>
    <t>Horace Satires Part 1</t>
  </si>
  <si>
    <t>Vitruvius De Architectura Part 4</t>
  </si>
  <si>
    <t>Prudentius Contra Symmachum Part 2</t>
  </si>
  <si>
    <t>Prudentius Apotheosis</t>
  </si>
  <si>
    <t>Phaedrus 5</t>
  </si>
  <si>
    <t>Ovid Tristia Part 4</t>
  </si>
  <si>
    <t>Ovid Ars Amatoria Part 3</t>
  </si>
  <si>
    <t>Caesar Augustus Res Gestae Divi Augusti</t>
  </si>
  <si>
    <t>prose misclassified</t>
  </si>
  <si>
    <t>verse misclassified</t>
  </si>
  <si>
    <t>RF all</t>
  </si>
  <si>
    <t>SVM all</t>
  </si>
  <si>
    <t>RF 10</t>
  </si>
  <si>
    <t>RF 5</t>
  </si>
  <si>
    <t>TP</t>
  </si>
  <si>
    <t>TN</t>
  </si>
  <si>
    <t>FP</t>
  </si>
  <si>
    <t>FN</t>
  </si>
  <si>
    <t>TOT verse</t>
  </si>
  <si>
    <t>TOT prose</t>
  </si>
  <si>
    <t>accuracy</t>
  </si>
  <si>
    <t>precision</t>
  </si>
  <si>
    <t>recall</t>
  </si>
  <si>
    <t>RF 3</t>
  </si>
  <si>
    <t>&lt;--macro averages</t>
  </si>
  <si>
    <t>F1 score</t>
  </si>
  <si>
    <t>fold 1</t>
  </si>
  <si>
    <t>fold 2</t>
  </si>
  <si>
    <t>fold 3</t>
  </si>
  <si>
    <t>fold 4</t>
  </si>
  <si>
    <t>fold 5</t>
  </si>
  <si>
    <t xml:space="preserve">mean </t>
  </si>
  <si>
    <t>s.d.</t>
  </si>
  <si>
    <t xml:space="preserve">Terence Phormio </t>
  </si>
  <si>
    <t>for prose "perspective"</t>
  </si>
  <si>
    <t>for verse "perspective"</t>
  </si>
  <si>
    <t>Ovid Ex Ponto 2</t>
  </si>
  <si>
    <t>Sallust Jugurtha</t>
  </si>
  <si>
    <t>Catullus Elegy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</si>
</sst>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236D4-06E9-5C4F-A94A-F7C8D0EF3628}">
  <dimension ref="A1:A14"/>
  <sheetViews>
    <sheetView workbookViewId="0">
      <selection activeCell="C14" sqref="C14"/>
    </sheetView>
  </sheetViews>
  <sheetFormatPr baseColWidth="10" defaultRowHeight="16" x14ac:dyDescent="0.2"/>
  <sheetData>
    <row r="1" spans="1:1" x14ac:dyDescent="0.2">
      <c r="A1" t="s">
        <v>18</v>
      </c>
    </row>
    <row r="2" spans="1:1" x14ac:dyDescent="0.2">
      <c r="A2" t="s">
        <v>14</v>
      </c>
    </row>
    <row r="3" spans="1:1" x14ac:dyDescent="0.2">
      <c r="A3" t="s">
        <v>13</v>
      </c>
    </row>
    <row r="4" spans="1:1" x14ac:dyDescent="0.2">
      <c r="A4" t="s">
        <v>12</v>
      </c>
    </row>
    <row r="5" spans="1:1" x14ac:dyDescent="0.2">
      <c r="A5" t="s">
        <v>11</v>
      </c>
    </row>
    <row r="6" spans="1:1" x14ac:dyDescent="0.2">
      <c r="A6" t="s">
        <v>10</v>
      </c>
    </row>
    <row r="7" spans="1:1" x14ac:dyDescent="0.2">
      <c r="A7" t="s">
        <v>9</v>
      </c>
    </row>
    <row r="8" spans="1:1" x14ac:dyDescent="0.2">
      <c r="A8" t="s">
        <v>8</v>
      </c>
    </row>
    <row r="9" spans="1:1" x14ac:dyDescent="0.2">
      <c r="A9" t="s">
        <v>7</v>
      </c>
    </row>
    <row r="10" spans="1:1" x14ac:dyDescent="0.2">
      <c r="A10" t="s">
        <v>6</v>
      </c>
    </row>
    <row r="11" spans="1:1" x14ac:dyDescent="0.2">
      <c r="A11" t="s">
        <v>4</v>
      </c>
    </row>
    <row r="12" spans="1:1" x14ac:dyDescent="0.2">
      <c r="A12" t="s">
        <v>3</v>
      </c>
    </row>
    <row r="13" spans="1:1" x14ac:dyDescent="0.2">
      <c r="A13" t="s">
        <v>2</v>
      </c>
    </row>
    <row r="14" spans="1:1" x14ac:dyDescent="0.2">
      <c r="A14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266F8-85D3-334F-AD58-D9105CEF227B}">
  <dimension ref="A1:A13"/>
  <sheetViews>
    <sheetView workbookViewId="0">
      <selection activeCell="A12" sqref="A12:XFD12"/>
    </sheetView>
  </sheetViews>
  <sheetFormatPr baseColWidth="10" defaultRowHeight="16" x14ac:dyDescent="0.2"/>
  <sheetData>
    <row r="1" spans="1:1" x14ac:dyDescent="0.2">
      <c r="A1" t="s">
        <v>15</v>
      </c>
    </row>
    <row r="2" spans="1:1" x14ac:dyDescent="0.2">
      <c r="A2" t="s">
        <v>14</v>
      </c>
    </row>
    <row r="3" spans="1:1" x14ac:dyDescent="0.2">
      <c r="A3" t="s">
        <v>13</v>
      </c>
    </row>
    <row r="4" spans="1:1" x14ac:dyDescent="0.2">
      <c r="A4" t="s">
        <v>12</v>
      </c>
    </row>
    <row r="5" spans="1:1" x14ac:dyDescent="0.2">
      <c r="A5" t="s">
        <v>11</v>
      </c>
    </row>
    <row r="6" spans="1:1" x14ac:dyDescent="0.2">
      <c r="A6" t="s">
        <v>10</v>
      </c>
    </row>
    <row r="7" spans="1:1" x14ac:dyDescent="0.2">
      <c r="A7" t="s">
        <v>9</v>
      </c>
    </row>
    <row r="8" spans="1:1" x14ac:dyDescent="0.2">
      <c r="A8" t="s">
        <v>8</v>
      </c>
    </row>
    <row r="9" spans="1:1" x14ac:dyDescent="0.2">
      <c r="A9" t="s">
        <v>7</v>
      </c>
    </row>
    <row r="10" spans="1:1" x14ac:dyDescent="0.2">
      <c r="A10" t="s">
        <v>5</v>
      </c>
    </row>
    <row r="11" spans="1:1" x14ac:dyDescent="0.2">
      <c r="A11" t="s">
        <v>4</v>
      </c>
    </row>
    <row r="12" spans="1:1" x14ac:dyDescent="0.2">
      <c r="A12" t="s">
        <v>2</v>
      </c>
    </row>
    <row r="13" spans="1:1" x14ac:dyDescent="0.2">
      <c r="A13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EE5DF-8252-1443-8511-2F75E3321589}">
  <dimension ref="A1:A10"/>
  <sheetViews>
    <sheetView workbookViewId="0">
      <selection activeCell="A10" sqref="A10"/>
    </sheetView>
  </sheetViews>
  <sheetFormatPr baseColWidth="10" defaultRowHeight="16" x14ac:dyDescent="0.2"/>
  <sheetData>
    <row r="1" spans="1:1" x14ac:dyDescent="0.2">
      <c r="A1" t="s">
        <v>14</v>
      </c>
    </row>
    <row r="2" spans="1:1" x14ac:dyDescent="0.2">
      <c r="A2" t="s">
        <v>13</v>
      </c>
    </row>
    <row r="3" spans="1:1" x14ac:dyDescent="0.2">
      <c r="A3" t="s">
        <v>12</v>
      </c>
    </row>
    <row r="4" spans="1:1" x14ac:dyDescent="0.2">
      <c r="A4" t="s">
        <v>11</v>
      </c>
    </row>
    <row r="5" spans="1:1" x14ac:dyDescent="0.2">
      <c r="A5" t="s">
        <v>10</v>
      </c>
    </row>
    <row r="6" spans="1:1" x14ac:dyDescent="0.2">
      <c r="A6" t="s">
        <v>9</v>
      </c>
    </row>
    <row r="7" spans="1:1" x14ac:dyDescent="0.2">
      <c r="A7" t="s">
        <v>8</v>
      </c>
    </row>
    <row r="8" spans="1:1" x14ac:dyDescent="0.2">
      <c r="A8" t="s">
        <v>7</v>
      </c>
    </row>
    <row r="9" spans="1:1" x14ac:dyDescent="0.2">
      <c r="A9" t="s">
        <v>4</v>
      </c>
    </row>
    <row r="10" spans="1:1" x14ac:dyDescent="0.2">
      <c r="A10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C022E-B6B5-1846-B789-1C9F6A3871F7}">
  <dimension ref="A1:A21"/>
  <sheetViews>
    <sheetView workbookViewId="0">
      <selection sqref="A1:A1048576"/>
    </sheetView>
  </sheetViews>
  <sheetFormatPr baseColWidth="10" defaultRowHeight="16" x14ac:dyDescent="0.2"/>
  <sheetData>
    <row r="1" spans="1:1" x14ac:dyDescent="0.2">
      <c r="A1" t="s">
        <v>18</v>
      </c>
    </row>
    <row r="2" spans="1:1" x14ac:dyDescent="0.2">
      <c r="A2" t="s">
        <v>14</v>
      </c>
    </row>
    <row r="3" spans="1:1" x14ac:dyDescent="0.2">
      <c r="A3" t="s">
        <v>13</v>
      </c>
    </row>
    <row r="4" spans="1:1" x14ac:dyDescent="0.2">
      <c r="A4" t="s">
        <v>12</v>
      </c>
    </row>
    <row r="5" spans="1:1" x14ac:dyDescent="0.2">
      <c r="A5" t="s">
        <v>11</v>
      </c>
    </row>
    <row r="6" spans="1:1" x14ac:dyDescent="0.2">
      <c r="A6" t="s">
        <v>10</v>
      </c>
    </row>
    <row r="7" spans="1:1" x14ac:dyDescent="0.2">
      <c r="A7" t="s">
        <v>9</v>
      </c>
    </row>
    <row r="8" spans="1:1" x14ac:dyDescent="0.2">
      <c r="A8" t="s">
        <v>8</v>
      </c>
    </row>
    <row r="9" spans="1:1" x14ac:dyDescent="0.2">
      <c r="A9" t="s">
        <v>7</v>
      </c>
    </row>
    <row r="10" spans="1:1" x14ac:dyDescent="0.2">
      <c r="A10" t="s">
        <v>6</v>
      </c>
    </row>
    <row r="11" spans="1:1" x14ac:dyDescent="0.2">
      <c r="A11" t="s">
        <v>32</v>
      </c>
    </row>
    <row r="12" spans="1:1" x14ac:dyDescent="0.2">
      <c r="A12" t="s">
        <v>62</v>
      </c>
    </row>
    <row r="13" spans="1:1" x14ac:dyDescent="0.2">
      <c r="A13" t="s">
        <v>17</v>
      </c>
    </row>
    <row r="14" spans="1:1" x14ac:dyDescent="0.2">
      <c r="A14" t="s">
        <v>21</v>
      </c>
    </row>
    <row r="15" spans="1:1" x14ac:dyDescent="0.2">
      <c r="A15" t="s">
        <v>20</v>
      </c>
    </row>
    <row r="16" spans="1:1" x14ac:dyDescent="0.2">
      <c r="A16" t="s">
        <v>4</v>
      </c>
    </row>
    <row r="17" spans="1:1" x14ac:dyDescent="0.2">
      <c r="A17" t="s">
        <v>24</v>
      </c>
    </row>
    <row r="18" spans="1:1" x14ac:dyDescent="0.2">
      <c r="A18" t="s">
        <v>3</v>
      </c>
    </row>
    <row r="19" spans="1:1" x14ac:dyDescent="0.2">
      <c r="A19" t="s">
        <v>2</v>
      </c>
    </row>
    <row r="20" spans="1:1" x14ac:dyDescent="0.2">
      <c r="A20" t="s">
        <v>1</v>
      </c>
    </row>
    <row r="21" spans="1:1" x14ac:dyDescent="0.2">
      <c r="A21" t="s">
        <v>19</v>
      </c>
    </row>
  </sheetData>
  <sortState ref="A1:A21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D178F-BB6D-C949-A9A3-27EBA1C38D84}">
  <dimension ref="A1:A19"/>
  <sheetViews>
    <sheetView workbookViewId="0">
      <selection sqref="A1:A1048576"/>
    </sheetView>
  </sheetViews>
  <sheetFormatPr baseColWidth="10" defaultRowHeight="16" x14ac:dyDescent="0.2"/>
  <sheetData>
    <row r="1" spans="1:1" x14ac:dyDescent="0.2">
      <c r="A1" t="s">
        <v>18</v>
      </c>
    </row>
    <row r="2" spans="1:1" x14ac:dyDescent="0.2">
      <c r="A2" t="s">
        <v>14</v>
      </c>
    </row>
    <row r="3" spans="1:1" x14ac:dyDescent="0.2">
      <c r="A3" t="s">
        <v>13</v>
      </c>
    </row>
    <row r="4" spans="1:1" x14ac:dyDescent="0.2">
      <c r="A4" t="s">
        <v>12</v>
      </c>
    </row>
    <row r="5" spans="1:1" x14ac:dyDescent="0.2">
      <c r="A5" t="s">
        <v>11</v>
      </c>
    </row>
    <row r="6" spans="1:1" x14ac:dyDescent="0.2">
      <c r="A6" t="s">
        <v>10</v>
      </c>
    </row>
    <row r="7" spans="1:1" x14ac:dyDescent="0.2">
      <c r="A7" t="s">
        <v>9</v>
      </c>
    </row>
    <row r="8" spans="1:1" x14ac:dyDescent="0.2">
      <c r="A8" t="s">
        <v>8</v>
      </c>
    </row>
    <row r="9" spans="1:1" x14ac:dyDescent="0.2">
      <c r="A9" t="s">
        <v>7</v>
      </c>
    </row>
    <row r="10" spans="1:1" x14ac:dyDescent="0.2">
      <c r="A10" t="s">
        <v>25</v>
      </c>
    </row>
    <row r="11" spans="1:1" x14ac:dyDescent="0.2">
      <c r="A11" t="s">
        <v>17</v>
      </c>
    </row>
    <row r="12" spans="1:1" x14ac:dyDescent="0.2">
      <c r="A12" t="s">
        <v>21</v>
      </c>
    </row>
    <row r="13" spans="1:1" x14ac:dyDescent="0.2">
      <c r="A13" t="s">
        <v>28</v>
      </c>
    </row>
    <row r="14" spans="1:1" x14ac:dyDescent="0.2">
      <c r="A14" t="s">
        <v>20</v>
      </c>
    </row>
    <row r="15" spans="1:1" x14ac:dyDescent="0.2">
      <c r="A15" t="s">
        <v>4</v>
      </c>
    </row>
    <row r="16" spans="1:1" x14ac:dyDescent="0.2">
      <c r="A16" t="s">
        <v>24</v>
      </c>
    </row>
    <row r="17" spans="1:1" x14ac:dyDescent="0.2">
      <c r="A17" t="s">
        <v>3</v>
      </c>
    </row>
    <row r="18" spans="1:1" x14ac:dyDescent="0.2">
      <c r="A18" t="s">
        <v>2</v>
      </c>
    </row>
    <row r="19" spans="1:1" x14ac:dyDescent="0.2">
      <c r="A19" t="s">
        <v>19</v>
      </c>
    </row>
  </sheetData>
  <sortState ref="A1:A19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5FFB0-248A-3E48-A1A3-B3FD620F107B}">
  <dimension ref="A1:A28"/>
  <sheetViews>
    <sheetView workbookViewId="0">
      <selection sqref="A1:A28"/>
    </sheetView>
  </sheetViews>
  <sheetFormatPr baseColWidth="10" defaultRowHeight="16" x14ac:dyDescent="0.2"/>
  <sheetData>
    <row r="1" spans="1:1" x14ac:dyDescent="0.2">
      <c r="A1" t="s">
        <v>33</v>
      </c>
    </row>
    <row r="2" spans="1:1" x14ac:dyDescent="0.2">
      <c r="A2" t="s">
        <v>64</v>
      </c>
    </row>
    <row r="3" spans="1:1" x14ac:dyDescent="0.2">
      <c r="A3" t="s">
        <v>26</v>
      </c>
    </row>
    <row r="4" spans="1:1" x14ac:dyDescent="0.2">
      <c r="A4" t="s">
        <v>18</v>
      </c>
    </row>
    <row r="5" spans="1:1" x14ac:dyDescent="0.2">
      <c r="A5" t="s">
        <v>14</v>
      </c>
    </row>
    <row r="6" spans="1:1" x14ac:dyDescent="0.2">
      <c r="A6" t="s">
        <v>13</v>
      </c>
    </row>
    <row r="7" spans="1:1" x14ac:dyDescent="0.2">
      <c r="A7" t="s">
        <v>12</v>
      </c>
    </row>
    <row r="8" spans="1:1" x14ac:dyDescent="0.2">
      <c r="A8" t="s">
        <v>11</v>
      </c>
    </row>
    <row r="9" spans="1:1" x14ac:dyDescent="0.2">
      <c r="A9" t="s">
        <v>10</v>
      </c>
    </row>
    <row r="10" spans="1:1" x14ac:dyDescent="0.2">
      <c r="A10" t="s">
        <v>9</v>
      </c>
    </row>
    <row r="11" spans="1:1" x14ac:dyDescent="0.2">
      <c r="A11" t="s">
        <v>7</v>
      </c>
    </row>
    <row r="12" spans="1:1" x14ac:dyDescent="0.2">
      <c r="A12" t="s">
        <v>32</v>
      </c>
    </row>
    <row r="13" spans="1:1" x14ac:dyDescent="0.2">
      <c r="A13" t="s">
        <v>17</v>
      </c>
    </row>
    <row r="14" spans="1:1" x14ac:dyDescent="0.2">
      <c r="A14" t="s">
        <v>31</v>
      </c>
    </row>
    <row r="15" spans="1:1" x14ac:dyDescent="0.2">
      <c r="A15" t="s">
        <v>16</v>
      </c>
    </row>
    <row r="16" spans="1:1" x14ac:dyDescent="0.2">
      <c r="A16" t="s">
        <v>30</v>
      </c>
    </row>
    <row r="17" spans="1:1" x14ac:dyDescent="0.2">
      <c r="A17" t="s">
        <v>21</v>
      </c>
    </row>
    <row r="18" spans="1:1" x14ac:dyDescent="0.2">
      <c r="A18" t="s">
        <v>29</v>
      </c>
    </row>
    <row r="19" spans="1:1" x14ac:dyDescent="0.2">
      <c r="A19" t="s">
        <v>28</v>
      </c>
    </row>
    <row r="20" spans="1:1" x14ac:dyDescent="0.2">
      <c r="A20" t="s">
        <v>20</v>
      </c>
    </row>
    <row r="21" spans="1:1" x14ac:dyDescent="0.2">
      <c r="A21" t="s">
        <v>4</v>
      </c>
    </row>
    <row r="22" spans="1:1" x14ac:dyDescent="0.2">
      <c r="A22" t="s">
        <v>63</v>
      </c>
    </row>
    <row r="23" spans="1:1" x14ac:dyDescent="0.2">
      <c r="A23" t="s">
        <v>3</v>
      </c>
    </row>
    <row r="24" spans="1:1" x14ac:dyDescent="0.2">
      <c r="A24" t="s">
        <v>2</v>
      </c>
    </row>
    <row r="25" spans="1:1" x14ac:dyDescent="0.2">
      <c r="A25" t="s">
        <v>19</v>
      </c>
    </row>
    <row r="26" spans="1:1" x14ac:dyDescent="0.2">
      <c r="A26" t="s">
        <v>23</v>
      </c>
    </row>
    <row r="27" spans="1:1" x14ac:dyDescent="0.2">
      <c r="A27" t="s">
        <v>27</v>
      </c>
    </row>
    <row r="28" spans="1:1" x14ac:dyDescent="0.2">
      <c r="A28" t="s">
        <v>22</v>
      </c>
    </row>
  </sheetData>
  <sortState ref="A1:A28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48D86-51F4-F640-97BE-CBE8BB84169B}">
  <dimension ref="A1:O24"/>
  <sheetViews>
    <sheetView workbookViewId="0">
      <selection activeCell="G22" sqref="G22"/>
    </sheetView>
  </sheetViews>
  <sheetFormatPr baseColWidth="10" defaultRowHeight="16" x14ac:dyDescent="0.2"/>
  <sheetData>
    <row r="1" spans="1:13" x14ac:dyDescent="0.2">
      <c r="A1" s="1" t="s">
        <v>44</v>
      </c>
      <c r="B1">
        <v>230</v>
      </c>
      <c r="C1" s="1" t="s">
        <v>45</v>
      </c>
      <c r="D1">
        <v>357</v>
      </c>
    </row>
    <row r="2" spans="1:13" x14ac:dyDescent="0.2">
      <c r="A2" s="1"/>
      <c r="C2" s="1"/>
    </row>
    <row r="3" spans="1:13" x14ac:dyDescent="0.2">
      <c r="A3" s="2" t="s">
        <v>60</v>
      </c>
      <c r="C3" s="1"/>
    </row>
    <row r="4" spans="1:13" x14ac:dyDescent="0.2">
      <c r="A4" s="1"/>
      <c r="C4" s="1"/>
    </row>
    <row r="5" spans="1:13" x14ac:dyDescent="0.2">
      <c r="B5" s="1" t="s">
        <v>34</v>
      </c>
      <c r="D5" s="1" t="s">
        <v>35</v>
      </c>
      <c r="F5" s="1" t="s">
        <v>40</v>
      </c>
      <c r="G5" s="1" t="s">
        <v>41</v>
      </c>
      <c r="H5" s="1" t="s">
        <v>42</v>
      </c>
      <c r="I5" s="1" t="s">
        <v>43</v>
      </c>
      <c r="J5" s="1" t="s">
        <v>46</v>
      </c>
      <c r="K5" s="1" t="s">
        <v>47</v>
      </c>
      <c r="L5" s="1" t="s">
        <v>48</v>
      </c>
      <c r="M5" s="1" t="s">
        <v>51</v>
      </c>
    </row>
    <row r="6" spans="1:13" x14ac:dyDescent="0.2">
      <c r="A6" s="1" t="s">
        <v>36</v>
      </c>
      <c r="C6">
        <v>3</v>
      </c>
      <c r="E6">
        <v>11</v>
      </c>
      <c r="F6">
        <f>$D$1-C6</f>
        <v>354</v>
      </c>
      <c r="G6">
        <f>$B$1-E6</f>
        <v>219</v>
      </c>
      <c r="H6">
        <f>E6</f>
        <v>11</v>
      </c>
      <c r="I6">
        <f>C6</f>
        <v>3</v>
      </c>
      <c r="J6">
        <f>(F6+G6)/(F6+G6+H6+I6)</f>
        <v>0.97614991482112434</v>
      </c>
      <c r="K6">
        <f>F6/(F6+H6)</f>
        <v>0.96986301369863015</v>
      </c>
      <c r="L6">
        <f>F6/(F6+I6)</f>
        <v>0.99159663865546221</v>
      </c>
      <c r="M6">
        <f>(2*F6)/(2*F6+H6+I6)</f>
        <v>0.98060941828254844</v>
      </c>
    </row>
    <row r="7" spans="1:13" x14ac:dyDescent="0.2">
      <c r="A7" s="1" t="s">
        <v>37</v>
      </c>
      <c r="C7">
        <v>4</v>
      </c>
      <c r="E7">
        <v>9</v>
      </c>
      <c r="F7">
        <f>$D$1-C7</f>
        <v>353</v>
      </c>
      <c r="G7">
        <f>$B$1-E7</f>
        <v>221</v>
      </c>
      <c r="H7">
        <f t="shared" ref="H7:H10" si="0">E7</f>
        <v>9</v>
      </c>
      <c r="I7">
        <f t="shared" ref="I7:I10" si="1">C7</f>
        <v>4</v>
      </c>
      <c r="J7">
        <f>(F7+G7)/(F7+G7+H7+I7)</f>
        <v>0.97785349233390118</v>
      </c>
      <c r="K7">
        <f t="shared" ref="K7:K10" si="2">F7/(F7+H7)</f>
        <v>0.97513812154696133</v>
      </c>
      <c r="L7">
        <f t="shared" ref="L7:L10" si="3">F7/(F7+I7)</f>
        <v>0.98879551820728295</v>
      </c>
      <c r="M7">
        <f t="shared" ref="M7:M10" si="4">(2*F7)/(2*F7+H7+I7)</f>
        <v>0.98191933240611962</v>
      </c>
    </row>
    <row r="8" spans="1:13" x14ac:dyDescent="0.2">
      <c r="A8" s="1" t="s">
        <v>38</v>
      </c>
      <c r="C8">
        <v>6</v>
      </c>
      <c r="E8">
        <v>15</v>
      </c>
      <c r="F8">
        <f>$D$1-C8</f>
        <v>351</v>
      </c>
      <c r="G8">
        <f>$B$1-E8</f>
        <v>215</v>
      </c>
      <c r="H8">
        <f t="shared" si="0"/>
        <v>15</v>
      </c>
      <c r="I8">
        <f t="shared" si="1"/>
        <v>6</v>
      </c>
      <c r="J8">
        <f>(F8+G8)/(F8+G8+H8+I8)</f>
        <v>0.96422487223168651</v>
      </c>
      <c r="K8">
        <f t="shared" si="2"/>
        <v>0.95901639344262291</v>
      </c>
      <c r="L8">
        <f t="shared" si="3"/>
        <v>0.98319327731092432</v>
      </c>
      <c r="M8">
        <f t="shared" si="4"/>
        <v>0.97095435684647302</v>
      </c>
    </row>
    <row r="9" spans="1:13" x14ac:dyDescent="0.2">
      <c r="A9" s="1" t="s">
        <v>39</v>
      </c>
      <c r="C9">
        <v>5</v>
      </c>
      <c r="E9">
        <v>14</v>
      </c>
      <c r="F9">
        <f>$D$1-C9</f>
        <v>352</v>
      </c>
      <c r="G9">
        <f>$B$1-E9</f>
        <v>216</v>
      </c>
      <c r="H9">
        <f t="shared" si="0"/>
        <v>14</v>
      </c>
      <c r="I9">
        <f t="shared" si="1"/>
        <v>5</v>
      </c>
      <c r="J9">
        <f>(F9+G9)/(F9+G9+H9+I9)</f>
        <v>0.96763202725724018</v>
      </c>
      <c r="K9">
        <f t="shared" si="2"/>
        <v>0.96174863387978138</v>
      </c>
      <c r="L9">
        <f t="shared" si="3"/>
        <v>0.98599439775910369</v>
      </c>
      <c r="M9">
        <f t="shared" si="4"/>
        <v>0.97372060857538034</v>
      </c>
    </row>
    <row r="10" spans="1:13" x14ac:dyDescent="0.2">
      <c r="A10" s="1" t="s">
        <v>49</v>
      </c>
      <c r="C10">
        <v>9</v>
      </c>
      <c r="E10">
        <v>19</v>
      </c>
      <c r="F10">
        <f>$D$1-C10</f>
        <v>348</v>
      </c>
      <c r="G10">
        <f>$B$1-E10</f>
        <v>211</v>
      </c>
      <c r="H10">
        <f t="shared" si="0"/>
        <v>19</v>
      </c>
      <c r="I10">
        <f t="shared" si="1"/>
        <v>9</v>
      </c>
      <c r="J10">
        <f>(F10+G10)/(F10+G10+H10+I10)</f>
        <v>0.95229982964224869</v>
      </c>
      <c r="K10">
        <f t="shared" si="2"/>
        <v>0.94822888283378748</v>
      </c>
      <c r="L10">
        <f t="shared" si="3"/>
        <v>0.97478991596638653</v>
      </c>
      <c r="M10">
        <f t="shared" si="4"/>
        <v>0.96132596685082872</v>
      </c>
    </row>
    <row r="12" spans="1:13" x14ac:dyDescent="0.2">
      <c r="A12" s="2" t="s">
        <v>61</v>
      </c>
    </row>
    <row r="14" spans="1:13" x14ac:dyDescent="0.2">
      <c r="B14" s="1" t="s">
        <v>34</v>
      </c>
      <c r="D14" s="1" t="s">
        <v>35</v>
      </c>
      <c r="F14" s="1" t="s">
        <v>40</v>
      </c>
      <c r="G14" s="1" t="s">
        <v>41</v>
      </c>
      <c r="H14" s="1" t="s">
        <v>42</v>
      </c>
      <c r="I14" s="1" t="s">
        <v>43</v>
      </c>
      <c r="J14" s="1" t="s">
        <v>46</v>
      </c>
      <c r="K14" s="1" t="s">
        <v>47</v>
      </c>
      <c r="L14" s="1" t="s">
        <v>48</v>
      </c>
      <c r="M14" s="1" t="s">
        <v>51</v>
      </c>
    </row>
    <row r="15" spans="1:13" x14ac:dyDescent="0.2">
      <c r="A15" s="1" t="s">
        <v>36</v>
      </c>
      <c r="C15">
        <v>3</v>
      </c>
      <c r="E15">
        <v>11</v>
      </c>
      <c r="F15">
        <f>$B$1-E15</f>
        <v>219</v>
      </c>
      <c r="G15">
        <f>$D$1-C15</f>
        <v>354</v>
      </c>
      <c r="H15">
        <f>C15</f>
        <v>3</v>
      </c>
      <c r="I15">
        <f>E15</f>
        <v>11</v>
      </c>
      <c r="J15">
        <f>(F15+G15)/(F15+G15+H15+I15)</f>
        <v>0.97614991482112434</v>
      </c>
      <c r="K15">
        <f t="shared" ref="K15" si="5">F15/(F15+H15)</f>
        <v>0.98648648648648651</v>
      </c>
      <c r="L15">
        <f t="shared" ref="L15" si="6">F15/(F15+I15)</f>
        <v>0.95217391304347831</v>
      </c>
      <c r="M15">
        <f t="shared" ref="M15" si="7">(2*F15)/(2*F15+H15+I15)</f>
        <v>0.96902654867256632</v>
      </c>
    </row>
    <row r="16" spans="1:13" x14ac:dyDescent="0.2">
      <c r="A16" s="1" t="s">
        <v>37</v>
      </c>
      <c r="C16">
        <v>4</v>
      </c>
      <c r="E16">
        <v>9</v>
      </c>
      <c r="F16">
        <f t="shared" ref="F16:F19" si="8">$B$1-E16</f>
        <v>221</v>
      </c>
      <c r="G16">
        <f t="shared" ref="G16:G19" si="9">$D$1-C16</f>
        <v>353</v>
      </c>
      <c r="H16">
        <f t="shared" ref="H16:H19" si="10">C16</f>
        <v>4</v>
      </c>
      <c r="I16">
        <f t="shared" ref="I16:I19" si="11">E16</f>
        <v>9</v>
      </c>
      <c r="J16">
        <f>(F16+G16)/(F16+G16+H16+I16)</f>
        <v>0.97785349233390118</v>
      </c>
      <c r="K16">
        <f t="shared" ref="K16:K19" si="12">F16/(F16+H16)</f>
        <v>0.98222222222222222</v>
      </c>
      <c r="L16">
        <f t="shared" ref="L16:L19" si="13">F16/(F16+I16)</f>
        <v>0.96086956521739131</v>
      </c>
      <c r="M16">
        <f t="shared" ref="M16:M19" si="14">(2*F16)/(2*F16+H16+I16)</f>
        <v>0.97142857142857142</v>
      </c>
    </row>
    <row r="17" spans="1:15" x14ac:dyDescent="0.2">
      <c r="A17" s="1" t="s">
        <v>38</v>
      </c>
      <c r="C17">
        <v>6</v>
      </c>
      <c r="E17">
        <v>15</v>
      </c>
      <c r="F17">
        <f t="shared" si="8"/>
        <v>215</v>
      </c>
      <c r="G17">
        <f t="shared" si="9"/>
        <v>351</v>
      </c>
      <c r="H17">
        <f t="shared" si="10"/>
        <v>6</v>
      </c>
      <c r="I17">
        <f t="shared" si="11"/>
        <v>15</v>
      </c>
      <c r="J17">
        <f>(F17+G17)/(F17+G17+H17+I17)</f>
        <v>0.96422487223168651</v>
      </c>
      <c r="K17">
        <f t="shared" si="12"/>
        <v>0.97285067873303166</v>
      </c>
      <c r="L17">
        <f t="shared" si="13"/>
        <v>0.93478260869565222</v>
      </c>
      <c r="M17">
        <f t="shared" si="14"/>
        <v>0.95343680709534373</v>
      </c>
    </row>
    <row r="18" spans="1:15" x14ac:dyDescent="0.2">
      <c r="A18" s="1" t="s">
        <v>39</v>
      </c>
      <c r="C18">
        <v>5</v>
      </c>
      <c r="E18">
        <v>14</v>
      </c>
      <c r="F18">
        <f t="shared" si="8"/>
        <v>216</v>
      </c>
      <c r="G18">
        <f t="shared" si="9"/>
        <v>352</v>
      </c>
      <c r="H18">
        <f t="shared" si="10"/>
        <v>5</v>
      </c>
      <c r="I18">
        <f t="shared" si="11"/>
        <v>14</v>
      </c>
      <c r="J18">
        <f>(F18+G18)/(F18+G18+H18+I18)</f>
        <v>0.96763202725724018</v>
      </c>
      <c r="K18">
        <f t="shared" si="12"/>
        <v>0.9773755656108597</v>
      </c>
      <c r="L18">
        <f t="shared" si="13"/>
        <v>0.93913043478260871</v>
      </c>
      <c r="M18">
        <f t="shared" si="14"/>
        <v>0.95787139689578715</v>
      </c>
    </row>
    <row r="19" spans="1:15" x14ac:dyDescent="0.2">
      <c r="A19" s="1" t="s">
        <v>49</v>
      </c>
      <c r="C19">
        <v>9</v>
      </c>
      <c r="E19">
        <v>19</v>
      </c>
      <c r="F19">
        <f t="shared" si="8"/>
        <v>211</v>
      </c>
      <c r="G19">
        <f t="shared" si="9"/>
        <v>348</v>
      </c>
      <c r="H19">
        <f t="shared" si="10"/>
        <v>9</v>
      </c>
      <c r="I19">
        <f t="shared" si="11"/>
        <v>19</v>
      </c>
      <c r="J19">
        <f>(F19+G19)/(F19+G19+H19+I19)</f>
        <v>0.95229982964224869</v>
      </c>
      <c r="K19">
        <f t="shared" si="12"/>
        <v>0.95909090909090911</v>
      </c>
      <c r="L19">
        <f t="shared" si="13"/>
        <v>0.91739130434782612</v>
      </c>
      <c r="M19">
        <f t="shared" si="14"/>
        <v>0.93777777777777782</v>
      </c>
    </row>
    <row r="20" spans="1:15" x14ac:dyDescent="0.2">
      <c r="N20">
        <f>SUM(M6+M15)/2</f>
        <v>0.97481798347755744</v>
      </c>
      <c r="O20" t="s">
        <v>50</v>
      </c>
    </row>
    <row r="21" spans="1:15" x14ac:dyDescent="0.2">
      <c r="N21">
        <f>SUM(M7+M16)/2</f>
        <v>0.97667395191734552</v>
      </c>
    </row>
    <row r="22" spans="1:15" x14ac:dyDescent="0.2">
      <c r="N22">
        <f>SUM(M8+M17)/2</f>
        <v>0.96219558197090838</v>
      </c>
    </row>
    <row r="23" spans="1:15" x14ac:dyDescent="0.2">
      <c r="N23">
        <f>SUM(M9+M18)/2</f>
        <v>0.96579600273558375</v>
      </c>
    </row>
    <row r="24" spans="1:15" x14ac:dyDescent="0.2">
      <c r="N24">
        <f>SUM(M10+M19)/2</f>
        <v>0.94955187231430327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5009C-C505-AF48-AC52-EED6371E8193}">
  <dimension ref="A1:H6"/>
  <sheetViews>
    <sheetView tabSelected="1" workbookViewId="0">
      <selection activeCell="H8" sqref="H8"/>
    </sheetView>
  </sheetViews>
  <sheetFormatPr baseColWidth="10" defaultRowHeight="16" x14ac:dyDescent="0.2"/>
  <sheetData>
    <row r="1" spans="1:8" x14ac:dyDescent="0.2"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2">
      <c r="A2" s="1" t="s">
        <v>36</v>
      </c>
      <c r="B2">
        <v>0.97457627118644063</v>
      </c>
      <c r="C2">
        <v>0.98305084745762716</v>
      </c>
      <c r="D2">
        <v>0.96581196581196582</v>
      </c>
      <c r="E2">
        <v>0.99145299145299148</v>
      </c>
      <c r="F2">
        <v>0.96581196581196582</v>
      </c>
      <c r="G2">
        <f>AVERAGE(B2:F2)</f>
        <v>0.97614080834419814</v>
      </c>
      <c r="H2">
        <f>STDEV(B2:F2)</f>
        <v>1.1158285539629753E-2</v>
      </c>
    </row>
    <row r="3" spans="1:8" x14ac:dyDescent="0.2">
      <c r="A3" s="1" t="s">
        <v>37</v>
      </c>
      <c r="B3">
        <v>0.98305084745762716</v>
      </c>
      <c r="C3">
        <v>1</v>
      </c>
      <c r="D3">
        <v>0.97435897435897434</v>
      </c>
      <c r="E3">
        <v>0.96581196581196582</v>
      </c>
      <c r="F3">
        <v>0.96581196581196582</v>
      </c>
      <c r="G3">
        <f t="shared" ref="G3:G6" si="0">AVERAGE(B3:F3)</f>
        <v>0.97780675068810674</v>
      </c>
      <c r="H3">
        <f>STDEV(B3:F3)</f>
        <v>1.4315007474792571E-2</v>
      </c>
    </row>
    <row r="4" spans="1:8" x14ac:dyDescent="0.2">
      <c r="A4" s="1" t="s">
        <v>38</v>
      </c>
      <c r="B4">
        <v>0.9576271186440678</v>
      </c>
      <c r="C4">
        <v>0.97457627118644063</v>
      </c>
      <c r="D4">
        <v>0.96581196581196582</v>
      </c>
      <c r="E4">
        <v>0.96581196581196582</v>
      </c>
      <c r="F4">
        <v>0.95726495726495731</v>
      </c>
      <c r="G4">
        <f t="shared" si="0"/>
        <v>0.96421845574387943</v>
      </c>
      <c r="H4">
        <f>STDEV(B4:F4)</f>
        <v>7.144224157948683E-3</v>
      </c>
    </row>
    <row r="5" spans="1:8" x14ac:dyDescent="0.2">
      <c r="A5" s="1" t="s">
        <v>39</v>
      </c>
      <c r="B5">
        <v>0.98305084745762716</v>
      </c>
      <c r="C5">
        <v>0.97457627118644063</v>
      </c>
      <c r="D5">
        <v>0.95726495726495731</v>
      </c>
      <c r="E5">
        <v>0.97435897435897434</v>
      </c>
      <c r="F5">
        <v>0.94017094017094016</v>
      </c>
      <c r="G5">
        <f t="shared" si="0"/>
        <v>0.96588439808778792</v>
      </c>
      <c r="H5">
        <f>STDEV(B5:F5)</f>
        <v>1.715758405958042E-2</v>
      </c>
    </row>
    <row r="6" spans="1:8" x14ac:dyDescent="0.2">
      <c r="A6" s="1" t="s">
        <v>49</v>
      </c>
      <c r="B6">
        <v>0.96610169491525422</v>
      </c>
      <c r="C6">
        <v>0.94067796610169496</v>
      </c>
      <c r="D6">
        <v>0.94871794871794868</v>
      </c>
      <c r="E6">
        <v>0.96581196581196582</v>
      </c>
      <c r="F6">
        <v>0.94017094017094016</v>
      </c>
      <c r="G6">
        <f t="shared" si="0"/>
        <v>0.95229610314356083</v>
      </c>
      <c r="H6">
        <f>STDEV(B6:F6)</f>
        <v>1.2923590661727363E-2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RF - all</vt:lpstr>
      <vt:lpstr>SVM - all</vt:lpstr>
      <vt:lpstr>combined</vt:lpstr>
      <vt:lpstr>RF - top10</vt:lpstr>
      <vt:lpstr>RF - top5</vt:lpstr>
      <vt:lpstr>RF - top3</vt:lpstr>
      <vt:lpstr>summary</vt:lpstr>
      <vt:lpstr>by fold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2018-06-01T23:12:59Z</dcterms:created>
  <dcterms:modified xsi:type="dcterms:W3CDTF">2018-11-21T17:43:09Z</dcterms:modified>
</cp:coreProperties>
</file>